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7235" windowHeight="8505"/>
  </bookViews>
  <sheets>
    <sheet name="TraK_gaps" sheetId="1" r:id="rId1"/>
    <sheet name="ROC_gaps" sheetId="4" r:id="rId2"/>
    <sheet name="Table_gaps" sheetId="7" r:id="rId3"/>
    <sheet name="TraK" sheetId="2" r:id="rId4"/>
    <sheet name="ROC" sheetId="5" r:id="rId5"/>
    <sheet name="Table" sheetId="8" r:id="rId6"/>
    <sheet name="Domain" sheetId="3" r:id="rId7"/>
  </sheets>
  <calcPr calcId="145621"/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2" i="5"/>
  <c r="G2" i="5"/>
  <c r="F2" i="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2" i="4"/>
  <c r="D3" i="4"/>
  <c r="B3" i="4" s="1"/>
  <c r="D4" i="4"/>
  <c r="B4" i="4" s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2" i="4"/>
  <c r="B2" i="4" s="1"/>
  <c r="F2" i="4"/>
  <c r="B28" i="4" s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2" i="2"/>
  <c r="H2" i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2" i="2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2" i="1"/>
  <c r="B3" i="5" l="1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B2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4" i="5"/>
  <c r="G2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20" i="4"/>
  <c r="B21" i="4"/>
  <c r="B22" i="4"/>
  <c r="B23" i="4"/>
  <c r="B24" i="4"/>
  <c r="B25" i="4"/>
  <c r="B26" i="4"/>
  <c r="B27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19" i="4"/>
  <c r="B50" i="4"/>
  <c r="B64" i="4"/>
  <c r="C14" i="4" l="1"/>
  <c r="C2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3" i="4"/>
  <c r="C12" i="4"/>
  <c r="C11" i="4"/>
  <c r="C10" i="4"/>
  <c r="C9" i="4"/>
  <c r="C8" i="4"/>
  <c r="C7" i="4"/>
  <c r="C6" i="4"/>
  <c r="C5" i="4"/>
  <c r="C4" i="4"/>
  <c r="C3" i="4"/>
</calcChain>
</file>

<file path=xl/sharedStrings.xml><?xml version="1.0" encoding="utf-8"?>
<sst xmlns="http://schemas.openxmlformats.org/spreadsheetml/2006/main" count="348" uniqueCount="87">
  <si>
    <t>Score</t>
  </si>
  <si>
    <t>Score/100</t>
  </si>
  <si>
    <t>Length</t>
  </si>
  <si>
    <t>Start</t>
  </si>
  <si>
    <t>P94767</t>
  </si>
  <si>
    <t>P94767_ERWCH</t>
  </si>
  <si>
    <t>C6CGU4</t>
  </si>
  <si>
    <t>C6CGU4_DICZE</t>
  </si>
  <si>
    <t>D2BZ70</t>
  </si>
  <si>
    <t>D2BZ70_DICD5</t>
  </si>
  <si>
    <t>E0SE43</t>
  </si>
  <si>
    <t>E0SE43_DICD3</t>
  </si>
  <si>
    <t>I1SBB8</t>
  </si>
  <si>
    <t>I1SBB8_ERWCT</t>
  </si>
  <si>
    <t>C6DI58</t>
  </si>
  <si>
    <t>C6DI58_PECCP</t>
  </si>
  <si>
    <t>E3DFN5</t>
  </si>
  <si>
    <t>E3DFN5_ERWSE</t>
  </si>
  <si>
    <t>Q6WEH1</t>
  </si>
  <si>
    <t>Q6WEH1_PECCC</t>
  </si>
  <si>
    <t>B1A4E7</t>
  </si>
  <si>
    <t>B1A4E7_PECCC</t>
  </si>
  <si>
    <t>D4IAU8</t>
  </si>
  <si>
    <t>D4IAU8_ERWAE</t>
  </si>
  <si>
    <t>E5B1L6</t>
  </si>
  <si>
    <t>E5B1L6_ERWAM</t>
  </si>
  <si>
    <t>B2VGC0</t>
  </si>
  <si>
    <t>B2VGC0_ERWT9</t>
  </si>
  <si>
    <t>F1BCH0</t>
  </si>
  <si>
    <t>F1BCH0_PSEFL</t>
  </si>
  <si>
    <t>Q93PY6</t>
  </si>
  <si>
    <t>Q93PY6_PSEFL</t>
  </si>
  <si>
    <t>E5KBP0</t>
  </si>
  <si>
    <t>E5KBP0_PSEFL</t>
  </si>
  <si>
    <t>Q887C1</t>
  </si>
  <si>
    <t>Q887C1_PSESM</t>
  </si>
  <si>
    <t>B3IXJ7</t>
  </si>
  <si>
    <t>B3IXJ7_PSEVI</t>
  </si>
  <si>
    <t>Q4ZX68</t>
  </si>
  <si>
    <t>Q4ZX68_PSEU2</t>
  </si>
  <si>
    <t>G7ZK44</t>
  </si>
  <si>
    <t>G7ZK44_PSESS</t>
  </si>
  <si>
    <t>O87441</t>
  </si>
  <si>
    <t>O87441_PSEUB</t>
  </si>
  <si>
    <t>I1DG81</t>
  </si>
  <si>
    <t>I1DG81_9VIBR</t>
  </si>
  <si>
    <t>D4I9H2</t>
  </si>
  <si>
    <t>D4I9H2_ERWAE</t>
  </si>
  <si>
    <t>E5B4P1</t>
  </si>
  <si>
    <t>E5B4P1_ERWAM</t>
  </si>
  <si>
    <t>D4BKF1</t>
  </si>
  <si>
    <t>D4BKF1_9ENTR</t>
  </si>
  <si>
    <t>D0FT06</t>
  </si>
  <si>
    <t>D0FT06_ERWPE</t>
  </si>
  <si>
    <t>H4TEU8</t>
  </si>
  <si>
    <t>H4TEU8_ECOLX</t>
  </si>
  <si>
    <t>G5FTJ1</t>
  </si>
  <si>
    <t>G5FTJ1_9PSED</t>
  </si>
  <si>
    <t>H6MIM5</t>
  </si>
  <si>
    <t>H6MIM5_ECOLX</t>
  </si>
  <si>
    <t>E9A661</t>
  </si>
  <si>
    <t>E9A661_SALET</t>
  </si>
  <si>
    <t>Q6XVX2</t>
  </si>
  <si>
    <t>Q6XVX2_SHIFL</t>
  </si>
  <si>
    <t>Stop</t>
  </si>
  <si>
    <t>AC</t>
  </si>
  <si>
    <t>ID</t>
  </si>
  <si>
    <t>Y</t>
  </si>
  <si>
    <t>True domain TraK?</t>
  </si>
  <si>
    <t>TraK</t>
  </si>
  <si>
    <t>not TraK</t>
  </si>
  <si>
    <t>G7LWR5</t>
  </si>
  <si>
    <t>G7LWR5_9ENTR</t>
  </si>
  <si>
    <t>E2XL67</t>
  </si>
  <si>
    <t>E2XL67_PSEFL</t>
  </si>
  <si>
    <t>TPR</t>
  </si>
  <si>
    <t>FPR</t>
  </si>
  <si>
    <t>Positives</t>
  </si>
  <si>
    <t>Negatives</t>
  </si>
  <si>
    <t>Рекомендуемый порог:</t>
  </si>
  <si>
    <t>Порог на нормализованный вес:</t>
  </si>
  <si>
    <t>Таблица:</t>
  </si>
  <si>
    <t>не домен*</t>
  </si>
  <si>
    <t>*по совокупности данных о длине и наличии последовательности в белке</t>
  </si>
  <si>
    <t>домен*</t>
  </si>
  <si>
    <t>найден</t>
  </si>
  <si>
    <t>не найден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</si>
</sst>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TraK_gaps!$G$1</c:f>
              <c:strCache>
                <c:ptCount val="1"/>
                <c:pt idx="0">
                  <c:v>Length</c:v>
                </c:pt>
              </c:strCache>
            </c:strRef>
          </c:tx>
          <c:invertIfNegative val="0"/>
          <c:val>
            <c:numRef>
              <c:f>TraK_gaps!$G$2:$G$64</c:f>
              <c:numCache>
                <c:formatCode>General</c:formatCode>
                <c:ptCount val="63"/>
                <c:pt idx="0">
                  <c:v>139</c:v>
                </c:pt>
                <c:pt idx="1">
                  <c:v>139</c:v>
                </c:pt>
                <c:pt idx="2">
                  <c:v>138</c:v>
                </c:pt>
                <c:pt idx="3">
                  <c:v>137</c:v>
                </c:pt>
                <c:pt idx="4">
                  <c:v>125</c:v>
                </c:pt>
                <c:pt idx="5">
                  <c:v>125</c:v>
                </c:pt>
                <c:pt idx="6">
                  <c:v>127</c:v>
                </c:pt>
                <c:pt idx="7">
                  <c:v>125</c:v>
                </c:pt>
                <c:pt idx="8">
                  <c:v>125</c:v>
                </c:pt>
                <c:pt idx="9">
                  <c:v>127</c:v>
                </c:pt>
                <c:pt idx="10">
                  <c:v>127</c:v>
                </c:pt>
                <c:pt idx="11">
                  <c:v>127</c:v>
                </c:pt>
                <c:pt idx="12">
                  <c:v>135</c:v>
                </c:pt>
                <c:pt idx="13">
                  <c:v>133</c:v>
                </c:pt>
                <c:pt idx="14">
                  <c:v>132</c:v>
                </c:pt>
                <c:pt idx="15">
                  <c:v>142</c:v>
                </c:pt>
                <c:pt idx="16">
                  <c:v>122</c:v>
                </c:pt>
                <c:pt idx="17">
                  <c:v>144</c:v>
                </c:pt>
                <c:pt idx="18">
                  <c:v>143</c:v>
                </c:pt>
                <c:pt idx="19">
                  <c:v>142</c:v>
                </c:pt>
                <c:pt idx="20">
                  <c:v>104</c:v>
                </c:pt>
                <c:pt idx="21">
                  <c:v>134</c:v>
                </c:pt>
                <c:pt idx="22">
                  <c:v>131</c:v>
                </c:pt>
                <c:pt idx="23">
                  <c:v>95</c:v>
                </c:pt>
                <c:pt idx="24">
                  <c:v>131</c:v>
                </c:pt>
                <c:pt idx="25">
                  <c:v>93</c:v>
                </c:pt>
                <c:pt idx="26">
                  <c:v>93</c:v>
                </c:pt>
                <c:pt idx="27">
                  <c:v>126</c:v>
                </c:pt>
                <c:pt idx="28">
                  <c:v>121</c:v>
                </c:pt>
                <c:pt idx="29">
                  <c:v>115</c:v>
                </c:pt>
                <c:pt idx="30">
                  <c:v>10</c:v>
                </c:pt>
                <c:pt idx="31">
                  <c:v>6</c:v>
                </c:pt>
                <c:pt idx="32">
                  <c:v>9</c:v>
                </c:pt>
                <c:pt idx="33">
                  <c:v>13</c:v>
                </c:pt>
                <c:pt idx="34">
                  <c:v>17</c:v>
                </c:pt>
                <c:pt idx="35">
                  <c:v>9</c:v>
                </c:pt>
                <c:pt idx="36">
                  <c:v>17</c:v>
                </c:pt>
                <c:pt idx="37">
                  <c:v>17</c:v>
                </c:pt>
                <c:pt idx="38">
                  <c:v>6</c:v>
                </c:pt>
                <c:pt idx="39">
                  <c:v>37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11</c:v>
                </c:pt>
                <c:pt idx="45">
                  <c:v>11</c:v>
                </c:pt>
                <c:pt idx="46">
                  <c:v>37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8</c:v>
                </c:pt>
                <c:pt idx="51">
                  <c:v>18</c:v>
                </c:pt>
                <c:pt idx="52">
                  <c:v>12</c:v>
                </c:pt>
                <c:pt idx="53">
                  <c:v>17</c:v>
                </c:pt>
                <c:pt idx="54">
                  <c:v>17</c:v>
                </c:pt>
                <c:pt idx="55">
                  <c:v>12</c:v>
                </c:pt>
                <c:pt idx="56">
                  <c:v>23</c:v>
                </c:pt>
                <c:pt idx="57">
                  <c:v>7</c:v>
                </c:pt>
                <c:pt idx="58">
                  <c:v>9</c:v>
                </c:pt>
                <c:pt idx="59">
                  <c:v>5</c:v>
                </c:pt>
                <c:pt idx="60">
                  <c:v>6</c:v>
                </c:pt>
                <c:pt idx="61">
                  <c:v>9</c:v>
                </c:pt>
                <c:pt idx="62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182656"/>
        <c:axId val="80405632"/>
      </c:barChart>
      <c:catAx>
        <c:axId val="80182656"/>
        <c:scaling>
          <c:orientation val="minMax"/>
        </c:scaling>
        <c:delete val="0"/>
        <c:axPos val="b"/>
        <c:majorTickMark val="out"/>
        <c:minorTickMark val="none"/>
        <c:tickLblPos val="nextTo"/>
        <c:crossAx val="80405632"/>
        <c:crosses val="autoZero"/>
        <c:auto val="1"/>
        <c:lblAlgn val="ctr"/>
        <c:lblOffset val="100"/>
        <c:noMultiLvlLbl val="0"/>
      </c:catAx>
      <c:valAx>
        <c:axId val="80405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18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TraK_gaps!$A$1</c:f>
              <c:strCache>
                <c:ptCount val="1"/>
                <c:pt idx="0">
                  <c:v>Score/100</c:v>
                </c:pt>
              </c:strCache>
            </c:strRef>
          </c:tx>
          <c:invertIfNegative val="0"/>
          <c:val>
            <c:numRef>
              <c:f>TraK_gaps!$A$2:$A$64</c:f>
              <c:numCache>
                <c:formatCode>General</c:formatCode>
                <c:ptCount val="63"/>
                <c:pt idx="0">
                  <c:v>34.15</c:v>
                </c:pt>
                <c:pt idx="1">
                  <c:v>33.81</c:v>
                </c:pt>
                <c:pt idx="2">
                  <c:v>33.81</c:v>
                </c:pt>
                <c:pt idx="3">
                  <c:v>33.78</c:v>
                </c:pt>
                <c:pt idx="4">
                  <c:v>32.94</c:v>
                </c:pt>
                <c:pt idx="5">
                  <c:v>32.83</c:v>
                </c:pt>
                <c:pt idx="6">
                  <c:v>32.81</c:v>
                </c:pt>
                <c:pt idx="7">
                  <c:v>32.729999999999997</c:v>
                </c:pt>
                <c:pt idx="8">
                  <c:v>32.659999999999997</c:v>
                </c:pt>
                <c:pt idx="9">
                  <c:v>32.409999999999997</c:v>
                </c:pt>
                <c:pt idx="10">
                  <c:v>32.18</c:v>
                </c:pt>
                <c:pt idx="11">
                  <c:v>31.92</c:v>
                </c:pt>
                <c:pt idx="12">
                  <c:v>29.38</c:v>
                </c:pt>
                <c:pt idx="13">
                  <c:v>28.42</c:v>
                </c:pt>
                <c:pt idx="14">
                  <c:v>19.829999999999998</c:v>
                </c:pt>
                <c:pt idx="15">
                  <c:v>19.18</c:v>
                </c:pt>
                <c:pt idx="16">
                  <c:v>19.02</c:v>
                </c:pt>
                <c:pt idx="17">
                  <c:v>18.84</c:v>
                </c:pt>
                <c:pt idx="18">
                  <c:v>18.079999999999998</c:v>
                </c:pt>
                <c:pt idx="19">
                  <c:v>17.73</c:v>
                </c:pt>
                <c:pt idx="20">
                  <c:v>9.59</c:v>
                </c:pt>
                <c:pt idx="21">
                  <c:v>8.58</c:v>
                </c:pt>
                <c:pt idx="22">
                  <c:v>7.61</c:v>
                </c:pt>
                <c:pt idx="23">
                  <c:v>6.83</c:v>
                </c:pt>
                <c:pt idx="24">
                  <c:v>6.09</c:v>
                </c:pt>
                <c:pt idx="25">
                  <c:v>6.05</c:v>
                </c:pt>
                <c:pt idx="26">
                  <c:v>5.88</c:v>
                </c:pt>
                <c:pt idx="27">
                  <c:v>5.1100000000000003</c:v>
                </c:pt>
                <c:pt idx="28">
                  <c:v>4.47</c:v>
                </c:pt>
                <c:pt idx="29">
                  <c:v>4.45</c:v>
                </c:pt>
                <c:pt idx="30">
                  <c:v>1.23</c:v>
                </c:pt>
                <c:pt idx="31">
                  <c:v>1.1200000000000001</c:v>
                </c:pt>
                <c:pt idx="32">
                  <c:v>1.05</c:v>
                </c:pt>
                <c:pt idx="33">
                  <c:v>0.91</c:v>
                </c:pt>
                <c:pt idx="34">
                  <c:v>0.85</c:v>
                </c:pt>
                <c:pt idx="35">
                  <c:v>0.84</c:v>
                </c:pt>
                <c:pt idx="36">
                  <c:v>0.72</c:v>
                </c:pt>
                <c:pt idx="37">
                  <c:v>0.72</c:v>
                </c:pt>
                <c:pt idx="38">
                  <c:v>0.72</c:v>
                </c:pt>
                <c:pt idx="39">
                  <c:v>0.68</c:v>
                </c:pt>
                <c:pt idx="40">
                  <c:v>0.48</c:v>
                </c:pt>
                <c:pt idx="41">
                  <c:v>0.48</c:v>
                </c:pt>
                <c:pt idx="42">
                  <c:v>0.48</c:v>
                </c:pt>
                <c:pt idx="43">
                  <c:v>0.47</c:v>
                </c:pt>
                <c:pt idx="44">
                  <c:v>0.42</c:v>
                </c:pt>
                <c:pt idx="45">
                  <c:v>0.39</c:v>
                </c:pt>
                <c:pt idx="46">
                  <c:v>0.32</c:v>
                </c:pt>
                <c:pt idx="47">
                  <c:v>0.28999999999999998</c:v>
                </c:pt>
                <c:pt idx="48">
                  <c:v>0.28999999999999998</c:v>
                </c:pt>
                <c:pt idx="49">
                  <c:v>0.28999999999999998</c:v>
                </c:pt>
                <c:pt idx="50">
                  <c:v>0.28999999999999998</c:v>
                </c:pt>
                <c:pt idx="51">
                  <c:v>0.26</c:v>
                </c:pt>
                <c:pt idx="52">
                  <c:v>0.23</c:v>
                </c:pt>
                <c:pt idx="53">
                  <c:v>0.23</c:v>
                </c:pt>
                <c:pt idx="54">
                  <c:v>0.22</c:v>
                </c:pt>
                <c:pt idx="55">
                  <c:v>0.22</c:v>
                </c:pt>
                <c:pt idx="56">
                  <c:v>0.19</c:v>
                </c:pt>
                <c:pt idx="57">
                  <c:v>0.17</c:v>
                </c:pt>
                <c:pt idx="58">
                  <c:v>0.14000000000000001</c:v>
                </c:pt>
                <c:pt idx="59">
                  <c:v>0.1</c:v>
                </c:pt>
                <c:pt idx="60">
                  <c:v>0.09</c:v>
                </c:pt>
                <c:pt idx="61">
                  <c:v>0.08</c:v>
                </c:pt>
                <c:pt idx="62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3520"/>
        <c:axId val="47565056"/>
      </c:barChart>
      <c:catAx>
        <c:axId val="47563520"/>
        <c:scaling>
          <c:orientation val="minMax"/>
        </c:scaling>
        <c:delete val="0"/>
        <c:axPos val="b"/>
        <c:majorTickMark val="out"/>
        <c:minorTickMark val="none"/>
        <c:tickLblPos val="nextTo"/>
        <c:crossAx val="47565056"/>
        <c:crosses val="autoZero"/>
        <c:auto val="1"/>
        <c:lblAlgn val="ctr"/>
        <c:lblOffset val="100"/>
        <c:noMultiLvlLbl val="0"/>
      </c:catAx>
      <c:valAx>
        <c:axId val="47565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63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ROC-кривая</c:v>
          </c:tx>
          <c:spPr>
            <a:ln w="28575">
              <a:noFill/>
            </a:ln>
          </c:spPr>
          <c:xVal>
            <c:numRef>
              <c:f>ROC_gaps!$C$2:$C$64</c:f>
              <c:numCache>
                <c:formatCode>General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2.0408163265306145E-2</c:v>
                </c:pt>
                <c:pt idx="15">
                  <c:v>4.081632653061229E-2</c:v>
                </c:pt>
                <c:pt idx="16">
                  <c:v>6.1224489795918324E-2</c:v>
                </c:pt>
                <c:pt idx="17">
                  <c:v>8.1632653061224469E-2</c:v>
                </c:pt>
                <c:pt idx="18">
                  <c:v>0.10204081632653061</c:v>
                </c:pt>
                <c:pt idx="19">
                  <c:v>0.12244897959183676</c:v>
                </c:pt>
                <c:pt idx="20">
                  <c:v>0.1428571428571429</c:v>
                </c:pt>
                <c:pt idx="21">
                  <c:v>0.16326530612244894</c:v>
                </c:pt>
                <c:pt idx="22">
                  <c:v>0.18367346938775508</c:v>
                </c:pt>
                <c:pt idx="23">
                  <c:v>0.20408163265306123</c:v>
                </c:pt>
                <c:pt idx="24">
                  <c:v>0.22448979591836737</c:v>
                </c:pt>
                <c:pt idx="25">
                  <c:v>0.24489795918367352</c:v>
                </c:pt>
                <c:pt idx="26">
                  <c:v>0.26530612244897955</c:v>
                </c:pt>
                <c:pt idx="27">
                  <c:v>0.2857142857142857</c:v>
                </c:pt>
                <c:pt idx="28">
                  <c:v>0.30612244897959184</c:v>
                </c:pt>
                <c:pt idx="29">
                  <c:v>0.32653061224489799</c:v>
                </c:pt>
                <c:pt idx="30">
                  <c:v>0.34693877551020413</c:v>
                </c:pt>
                <c:pt idx="31">
                  <c:v>0.36734693877551017</c:v>
                </c:pt>
                <c:pt idx="32">
                  <c:v>0.38775510204081631</c:v>
                </c:pt>
                <c:pt idx="33">
                  <c:v>0.40816326530612246</c:v>
                </c:pt>
                <c:pt idx="34">
                  <c:v>0.4285714285714286</c:v>
                </c:pt>
                <c:pt idx="35">
                  <c:v>0.44897959183673475</c:v>
                </c:pt>
                <c:pt idx="36">
                  <c:v>0.46938775510204078</c:v>
                </c:pt>
                <c:pt idx="37">
                  <c:v>0.48979591836734693</c:v>
                </c:pt>
                <c:pt idx="38">
                  <c:v>0.51020408163265307</c:v>
                </c:pt>
                <c:pt idx="39">
                  <c:v>0.53061224489795911</c:v>
                </c:pt>
                <c:pt idx="40">
                  <c:v>0.55102040816326525</c:v>
                </c:pt>
                <c:pt idx="41">
                  <c:v>0.5714285714285714</c:v>
                </c:pt>
                <c:pt idx="42">
                  <c:v>0.59183673469387754</c:v>
                </c:pt>
                <c:pt idx="43">
                  <c:v>0.61224489795918369</c:v>
                </c:pt>
                <c:pt idx="44">
                  <c:v>0.63265306122448983</c:v>
                </c:pt>
                <c:pt idx="45">
                  <c:v>0.65306122448979598</c:v>
                </c:pt>
                <c:pt idx="46">
                  <c:v>0.67346938775510212</c:v>
                </c:pt>
                <c:pt idx="47">
                  <c:v>0.69387755102040816</c:v>
                </c:pt>
                <c:pt idx="48">
                  <c:v>0.7142857142857143</c:v>
                </c:pt>
                <c:pt idx="49">
                  <c:v>0.73469387755102034</c:v>
                </c:pt>
                <c:pt idx="50">
                  <c:v>0.75510204081632648</c:v>
                </c:pt>
                <c:pt idx="51">
                  <c:v>0.77551020408163263</c:v>
                </c:pt>
                <c:pt idx="52">
                  <c:v>0.79591836734693877</c:v>
                </c:pt>
                <c:pt idx="53">
                  <c:v>0.81632653061224492</c:v>
                </c:pt>
                <c:pt idx="54">
                  <c:v>0.83673469387755106</c:v>
                </c:pt>
                <c:pt idx="55">
                  <c:v>0.85714285714285721</c:v>
                </c:pt>
                <c:pt idx="56">
                  <c:v>0.87755102040816324</c:v>
                </c:pt>
                <c:pt idx="57">
                  <c:v>0.89795918367346939</c:v>
                </c:pt>
                <c:pt idx="58">
                  <c:v>0.91836734693877553</c:v>
                </c:pt>
                <c:pt idx="59">
                  <c:v>0.93877551020408168</c:v>
                </c:pt>
                <c:pt idx="60">
                  <c:v>0.95918367346938771</c:v>
                </c:pt>
                <c:pt idx="61">
                  <c:v>0.97959183673469385</c:v>
                </c:pt>
                <c:pt idx="62">
                  <c:v>1</c:v>
                </c:pt>
              </c:numCache>
            </c:numRef>
          </c:xVal>
          <c:yVal>
            <c:numRef>
              <c:f>ROC_gaps!$B$2:$B$64</c:f>
              <c:numCache>
                <c:formatCode>General</c:formatCode>
                <c:ptCount val="63"/>
                <c:pt idx="0">
                  <c:v>7.1428571428571425E-2</c:v>
                </c:pt>
                <c:pt idx="1">
                  <c:v>0.14285714285714285</c:v>
                </c:pt>
                <c:pt idx="2">
                  <c:v>0.21428571428571427</c:v>
                </c:pt>
                <c:pt idx="3">
                  <c:v>0.2857142857142857</c:v>
                </c:pt>
                <c:pt idx="4">
                  <c:v>0.35714285714285715</c:v>
                </c:pt>
                <c:pt idx="5">
                  <c:v>0.42857142857142855</c:v>
                </c:pt>
                <c:pt idx="6">
                  <c:v>0.5</c:v>
                </c:pt>
                <c:pt idx="7">
                  <c:v>0.5714285714285714</c:v>
                </c:pt>
                <c:pt idx="8">
                  <c:v>0.6428571428571429</c:v>
                </c:pt>
                <c:pt idx="9">
                  <c:v>0.7142857142857143</c:v>
                </c:pt>
                <c:pt idx="10">
                  <c:v>0.7857142857142857</c:v>
                </c:pt>
                <c:pt idx="11">
                  <c:v>0.8571428571428571</c:v>
                </c:pt>
                <c:pt idx="12">
                  <c:v>0.9285714285714286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23712"/>
        <c:axId val="80325632"/>
      </c:scatterChart>
      <c:valAx>
        <c:axId val="8032371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FPR</a:t>
                </a:r>
                <a:r>
                  <a:rPr lang="en-US" baseline="0"/>
                  <a:t> = 1 - Sp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0325632"/>
        <c:crosses val="autoZero"/>
        <c:crossBetween val="midCat"/>
      </c:valAx>
      <c:valAx>
        <c:axId val="8032563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TPR = Se</a:t>
                </a:r>
                <a:endParaRPr lang="ru-R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0323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TraK!$G$1</c:f>
              <c:strCache>
                <c:ptCount val="1"/>
                <c:pt idx="0">
                  <c:v>Length</c:v>
                </c:pt>
              </c:strCache>
            </c:strRef>
          </c:tx>
          <c:invertIfNegative val="0"/>
          <c:val>
            <c:numRef>
              <c:f>TraK!$G$2:$G$65</c:f>
              <c:numCache>
                <c:formatCode>General</c:formatCode>
                <c:ptCount val="64"/>
                <c:pt idx="0">
                  <c:v>124</c:v>
                </c:pt>
                <c:pt idx="1">
                  <c:v>124</c:v>
                </c:pt>
                <c:pt idx="2">
                  <c:v>124</c:v>
                </c:pt>
                <c:pt idx="3">
                  <c:v>124</c:v>
                </c:pt>
                <c:pt idx="4">
                  <c:v>124</c:v>
                </c:pt>
                <c:pt idx="5">
                  <c:v>126</c:v>
                </c:pt>
                <c:pt idx="6">
                  <c:v>126</c:v>
                </c:pt>
                <c:pt idx="7">
                  <c:v>126</c:v>
                </c:pt>
                <c:pt idx="8">
                  <c:v>126</c:v>
                </c:pt>
                <c:pt idx="9">
                  <c:v>136</c:v>
                </c:pt>
                <c:pt idx="10">
                  <c:v>137</c:v>
                </c:pt>
                <c:pt idx="11">
                  <c:v>138</c:v>
                </c:pt>
                <c:pt idx="12">
                  <c:v>138</c:v>
                </c:pt>
                <c:pt idx="13">
                  <c:v>92</c:v>
                </c:pt>
                <c:pt idx="14">
                  <c:v>134</c:v>
                </c:pt>
                <c:pt idx="15">
                  <c:v>134</c:v>
                </c:pt>
                <c:pt idx="16">
                  <c:v>132</c:v>
                </c:pt>
                <c:pt idx="17">
                  <c:v>92</c:v>
                </c:pt>
                <c:pt idx="18">
                  <c:v>121</c:v>
                </c:pt>
                <c:pt idx="19">
                  <c:v>94</c:v>
                </c:pt>
                <c:pt idx="20">
                  <c:v>103</c:v>
                </c:pt>
                <c:pt idx="21">
                  <c:v>131</c:v>
                </c:pt>
                <c:pt idx="22">
                  <c:v>92</c:v>
                </c:pt>
                <c:pt idx="23">
                  <c:v>141</c:v>
                </c:pt>
                <c:pt idx="24">
                  <c:v>143</c:v>
                </c:pt>
                <c:pt idx="25">
                  <c:v>141</c:v>
                </c:pt>
                <c:pt idx="26">
                  <c:v>92</c:v>
                </c:pt>
                <c:pt idx="27">
                  <c:v>92</c:v>
                </c:pt>
                <c:pt idx="28">
                  <c:v>93</c:v>
                </c:pt>
                <c:pt idx="29">
                  <c:v>92</c:v>
                </c:pt>
                <c:pt idx="30">
                  <c:v>92</c:v>
                </c:pt>
                <c:pt idx="31">
                  <c:v>92</c:v>
                </c:pt>
                <c:pt idx="32">
                  <c:v>9</c:v>
                </c:pt>
                <c:pt idx="33">
                  <c:v>5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36</c:v>
                </c:pt>
                <c:pt idx="38">
                  <c:v>8</c:v>
                </c:pt>
                <c:pt idx="39">
                  <c:v>28</c:v>
                </c:pt>
                <c:pt idx="40">
                  <c:v>13</c:v>
                </c:pt>
                <c:pt idx="41">
                  <c:v>10</c:v>
                </c:pt>
                <c:pt idx="42">
                  <c:v>9</c:v>
                </c:pt>
                <c:pt idx="43">
                  <c:v>5</c:v>
                </c:pt>
                <c:pt idx="44">
                  <c:v>10</c:v>
                </c:pt>
                <c:pt idx="45">
                  <c:v>16</c:v>
                </c:pt>
                <c:pt idx="46">
                  <c:v>16</c:v>
                </c:pt>
                <c:pt idx="47">
                  <c:v>16</c:v>
                </c:pt>
                <c:pt idx="48">
                  <c:v>36</c:v>
                </c:pt>
                <c:pt idx="49">
                  <c:v>13</c:v>
                </c:pt>
                <c:pt idx="50">
                  <c:v>16</c:v>
                </c:pt>
                <c:pt idx="51">
                  <c:v>17</c:v>
                </c:pt>
                <c:pt idx="52">
                  <c:v>8</c:v>
                </c:pt>
                <c:pt idx="53">
                  <c:v>6</c:v>
                </c:pt>
                <c:pt idx="54">
                  <c:v>11</c:v>
                </c:pt>
                <c:pt idx="55">
                  <c:v>9</c:v>
                </c:pt>
                <c:pt idx="56">
                  <c:v>9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9</c:v>
                </c:pt>
                <c:pt idx="61">
                  <c:v>9</c:v>
                </c:pt>
                <c:pt idx="62">
                  <c:v>5</c:v>
                </c:pt>
                <c:pt idx="6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33888"/>
        <c:axId val="83756160"/>
      </c:barChart>
      <c:catAx>
        <c:axId val="83733888"/>
        <c:scaling>
          <c:orientation val="minMax"/>
        </c:scaling>
        <c:delete val="0"/>
        <c:axPos val="b"/>
        <c:majorTickMark val="out"/>
        <c:minorTickMark val="none"/>
        <c:tickLblPos val="nextTo"/>
        <c:crossAx val="83756160"/>
        <c:crosses val="autoZero"/>
        <c:auto val="1"/>
        <c:lblAlgn val="ctr"/>
        <c:lblOffset val="100"/>
        <c:noMultiLvlLbl val="0"/>
      </c:catAx>
      <c:valAx>
        <c:axId val="83756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733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TraK!$A$1</c:f>
              <c:strCache>
                <c:ptCount val="1"/>
                <c:pt idx="0">
                  <c:v>Score/100</c:v>
                </c:pt>
              </c:strCache>
            </c:strRef>
          </c:tx>
          <c:invertIfNegative val="0"/>
          <c:val>
            <c:numRef>
              <c:f>TraK!$A$2:$A$65</c:f>
              <c:numCache>
                <c:formatCode>General</c:formatCode>
                <c:ptCount val="64"/>
                <c:pt idx="0">
                  <c:v>17.829999999999998</c:v>
                </c:pt>
                <c:pt idx="1">
                  <c:v>17.8</c:v>
                </c:pt>
                <c:pt idx="2">
                  <c:v>17.739999999999998</c:v>
                </c:pt>
                <c:pt idx="3">
                  <c:v>17.670000000000002</c:v>
                </c:pt>
                <c:pt idx="4">
                  <c:v>17.579999999999998</c:v>
                </c:pt>
                <c:pt idx="5">
                  <c:v>16.62</c:v>
                </c:pt>
                <c:pt idx="6">
                  <c:v>16.41</c:v>
                </c:pt>
                <c:pt idx="7">
                  <c:v>16.28</c:v>
                </c:pt>
                <c:pt idx="8">
                  <c:v>16.14</c:v>
                </c:pt>
                <c:pt idx="9">
                  <c:v>15.56</c:v>
                </c:pt>
                <c:pt idx="10">
                  <c:v>15.45</c:v>
                </c:pt>
                <c:pt idx="11">
                  <c:v>15.17</c:v>
                </c:pt>
                <c:pt idx="12">
                  <c:v>15.14</c:v>
                </c:pt>
                <c:pt idx="13">
                  <c:v>12.69</c:v>
                </c:pt>
                <c:pt idx="14">
                  <c:v>12.53</c:v>
                </c:pt>
                <c:pt idx="15">
                  <c:v>12.4</c:v>
                </c:pt>
                <c:pt idx="16">
                  <c:v>12.1</c:v>
                </c:pt>
                <c:pt idx="17">
                  <c:v>11.59</c:v>
                </c:pt>
                <c:pt idx="18">
                  <c:v>10.92</c:v>
                </c:pt>
                <c:pt idx="19">
                  <c:v>10.84</c:v>
                </c:pt>
                <c:pt idx="20">
                  <c:v>10.199999999999999</c:v>
                </c:pt>
                <c:pt idx="21">
                  <c:v>9.77</c:v>
                </c:pt>
                <c:pt idx="22">
                  <c:v>7.36</c:v>
                </c:pt>
                <c:pt idx="23">
                  <c:v>7.29</c:v>
                </c:pt>
                <c:pt idx="24">
                  <c:v>7.29</c:v>
                </c:pt>
                <c:pt idx="25">
                  <c:v>6.85</c:v>
                </c:pt>
                <c:pt idx="26">
                  <c:v>3.91</c:v>
                </c:pt>
                <c:pt idx="27">
                  <c:v>3.11</c:v>
                </c:pt>
                <c:pt idx="28">
                  <c:v>2.96</c:v>
                </c:pt>
                <c:pt idx="29">
                  <c:v>2.84</c:v>
                </c:pt>
                <c:pt idx="30">
                  <c:v>2.72</c:v>
                </c:pt>
                <c:pt idx="31">
                  <c:v>2.3199999999999998</c:v>
                </c:pt>
                <c:pt idx="32">
                  <c:v>1.32</c:v>
                </c:pt>
                <c:pt idx="33">
                  <c:v>1.2</c:v>
                </c:pt>
                <c:pt idx="34">
                  <c:v>1.01</c:v>
                </c:pt>
                <c:pt idx="35">
                  <c:v>0.9</c:v>
                </c:pt>
                <c:pt idx="36">
                  <c:v>0.9</c:v>
                </c:pt>
                <c:pt idx="37">
                  <c:v>0.77</c:v>
                </c:pt>
                <c:pt idx="38">
                  <c:v>0.7</c:v>
                </c:pt>
                <c:pt idx="39">
                  <c:v>0.68</c:v>
                </c:pt>
                <c:pt idx="40">
                  <c:v>0.67</c:v>
                </c:pt>
                <c:pt idx="41">
                  <c:v>0.64</c:v>
                </c:pt>
                <c:pt idx="42">
                  <c:v>0.62</c:v>
                </c:pt>
                <c:pt idx="43">
                  <c:v>0.57999999999999996</c:v>
                </c:pt>
                <c:pt idx="44">
                  <c:v>0.56999999999999995</c:v>
                </c:pt>
                <c:pt idx="45">
                  <c:v>0.48</c:v>
                </c:pt>
                <c:pt idx="46">
                  <c:v>0.48</c:v>
                </c:pt>
                <c:pt idx="47">
                  <c:v>0.48</c:v>
                </c:pt>
                <c:pt idx="48">
                  <c:v>0.47</c:v>
                </c:pt>
                <c:pt idx="49">
                  <c:v>0.47</c:v>
                </c:pt>
                <c:pt idx="50">
                  <c:v>0.43</c:v>
                </c:pt>
                <c:pt idx="51">
                  <c:v>0.41</c:v>
                </c:pt>
                <c:pt idx="52">
                  <c:v>0.33</c:v>
                </c:pt>
                <c:pt idx="53">
                  <c:v>0.28999999999999998</c:v>
                </c:pt>
                <c:pt idx="54">
                  <c:v>0.28000000000000003</c:v>
                </c:pt>
                <c:pt idx="55">
                  <c:v>0.25</c:v>
                </c:pt>
                <c:pt idx="56">
                  <c:v>0.1</c:v>
                </c:pt>
                <c:pt idx="57">
                  <c:v>0.03</c:v>
                </c:pt>
                <c:pt idx="58">
                  <c:v>0.03</c:v>
                </c:pt>
                <c:pt idx="59">
                  <c:v>0.03</c:v>
                </c:pt>
                <c:pt idx="60">
                  <c:v>0.03</c:v>
                </c:pt>
                <c:pt idx="61">
                  <c:v>0.03</c:v>
                </c:pt>
                <c:pt idx="62">
                  <c:v>0.01</c:v>
                </c:pt>
                <c:pt idx="6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17344"/>
        <c:axId val="48618880"/>
      </c:barChart>
      <c:catAx>
        <c:axId val="48617344"/>
        <c:scaling>
          <c:orientation val="minMax"/>
        </c:scaling>
        <c:delete val="0"/>
        <c:axPos val="b"/>
        <c:majorTickMark val="out"/>
        <c:minorTickMark val="none"/>
        <c:tickLblPos val="nextTo"/>
        <c:crossAx val="48618880"/>
        <c:crosses val="autoZero"/>
        <c:auto val="1"/>
        <c:lblAlgn val="ctr"/>
        <c:lblOffset val="100"/>
        <c:noMultiLvlLbl val="0"/>
      </c:catAx>
      <c:valAx>
        <c:axId val="4861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617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ROC-кривая</c:v>
          </c:tx>
          <c:spPr>
            <a:ln w="28575">
              <a:noFill/>
            </a:ln>
          </c:spPr>
          <c:xVal>
            <c:numRef>
              <c:f>ROC!$C$2:$C$64</c:f>
              <c:numCache>
                <c:formatCode>General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2.1276595744680882E-2</c:v>
                </c:pt>
                <c:pt idx="14">
                  <c:v>2.1276595744680882E-2</c:v>
                </c:pt>
                <c:pt idx="15">
                  <c:v>2.1276595744680882E-2</c:v>
                </c:pt>
                <c:pt idx="16">
                  <c:v>2.1276595744680882E-2</c:v>
                </c:pt>
                <c:pt idx="17">
                  <c:v>4.2553191489361653E-2</c:v>
                </c:pt>
                <c:pt idx="18">
                  <c:v>6.3829787234042534E-2</c:v>
                </c:pt>
                <c:pt idx="19">
                  <c:v>8.5106382978723416E-2</c:v>
                </c:pt>
                <c:pt idx="20">
                  <c:v>0.1063829787234043</c:v>
                </c:pt>
                <c:pt idx="21">
                  <c:v>0.12765957446808507</c:v>
                </c:pt>
                <c:pt idx="22">
                  <c:v>0.14893617021276595</c:v>
                </c:pt>
                <c:pt idx="23">
                  <c:v>0.17021276595744683</c:v>
                </c:pt>
                <c:pt idx="24">
                  <c:v>0.19148936170212771</c:v>
                </c:pt>
                <c:pt idx="25">
                  <c:v>0.21276595744680848</c:v>
                </c:pt>
                <c:pt idx="26">
                  <c:v>0.23404255319148937</c:v>
                </c:pt>
                <c:pt idx="27">
                  <c:v>0.25531914893617025</c:v>
                </c:pt>
                <c:pt idx="28">
                  <c:v>0.27659574468085102</c:v>
                </c:pt>
                <c:pt idx="29">
                  <c:v>0.2978723404255319</c:v>
                </c:pt>
                <c:pt idx="30">
                  <c:v>0.31914893617021278</c:v>
                </c:pt>
                <c:pt idx="31">
                  <c:v>0.34042553191489366</c:v>
                </c:pt>
                <c:pt idx="32">
                  <c:v>0.36170212765957444</c:v>
                </c:pt>
                <c:pt idx="33">
                  <c:v>0.38297872340425532</c:v>
                </c:pt>
                <c:pt idx="34">
                  <c:v>0.4042553191489362</c:v>
                </c:pt>
                <c:pt idx="35">
                  <c:v>0.42553191489361697</c:v>
                </c:pt>
                <c:pt idx="36">
                  <c:v>0.44680851063829785</c:v>
                </c:pt>
                <c:pt idx="37">
                  <c:v>0.46808510638297873</c:v>
                </c:pt>
                <c:pt idx="38">
                  <c:v>0.48936170212765961</c:v>
                </c:pt>
                <c:pt idx="39">
                  <c:v>0.5106382978723405</c:v>
                </c:pt>
                <c:pt idx="40">
                  <c:v>0.53191489361702127</c:v>
                </c:pt>
                <c:pt idx="41">
                  <c:v>0.55319148936170215</c:v>
                </c:pt>
                <c:pt idx="42">
                  <c:v>0.57446808510638303</c:v>
                </c:pt>
                <c:pt idx="43">
                  <c:v>0.5957446808510638</c:v>
                </c:pt>
                <c:pt idx="44">
                  <c:v>0.61702127659574468</c:v>
                </c:pt>
                <c:pt idx="45">
                  <c:v>0.63829787234042556</c:v>
                </c:pt>
                <c:pt idx="46">
                  <c:v>0.65957446808510634</c:v>
                </c:pt>
                <c:pt idx="47">
                  <c:v>0.68085106382978722</c:v>
                </c:pt>
                <c:pt idx="48">
                  <c:v>0.7021276595744681</c:v>
                </c:pt>
                <c:pt idx="49">
                  <c:v>0.72340425531914887</c:v>
                </c:pt>
                <c:pt idx="50">
                  <c:v>0.74468085106382986</c:v>
                </c:pt>
                <c:pt idx="51">
                  <c:v>0.76595744680851063</c:v>
                </c:pt>
                <c:pt idx="52">
                  <c:v>0.78723404255319152</c:v>
                </c:pt>
                <c:pt idx="53">
                  <c:v>0.8085106382978724</c:v>
                </c:pt>
                <c:pt idx="54">
                  <c:v>0.82978723404255317</c:v>
                </c:pt>
                <c:pt idx="55">
                  <c:v>0.85106382978723405</c:v>
                </c:pt>
                <c:pt idx="56">
                  <c:v>0.87234042553191493</c:v>
                </c:pt>
                <c:pt idx="57">
                  <c:v>0.8936170212765957</c:v>
                </c:pt>
                <c:pt idx="58">
                  <c:v>0.91489361702127658</c:v>
                </c:pt>
                <c:pt idx="59">
                  <c:v>0.93617021276595747</c:v>
                </c:pt>
                <c:pt idx="60">
                  <c:v>0.95744680851063835</c:v>
                </c:pt>
                <c:pt idx="61">
                  <c:v>0.97872340425531912</c:v>
                </c:pt>
                <c:pt idx="62">
                  <c:v>1</c:v>
                </c:pt>
              </c:numCache>
            </c:numRef>
          </c:xVal>
          <c:yVal>
            <c:numRef>
              <c:f>ROC!$B$2:$B$64</c:f>
              <c:numCache>
                <c:formatCode>General</c:formatCode>
                <c:ptCount val="63"/>
                <c:pt idx="0">
                  <c:v>6.25E-2</c:v>
                </c:pt>
                <c:pt idx="1">
                  <c:v>0.125</c:v>
                </c:pt>
                <c:pt idx="2">
                  <c:v>0.1875</c:v>
                </c:pt>
                <c:pt idx="3">
                  <c:v>0.25</c:v>
                </c:pt>
                <c:pt idx="4">
                  <c:v>0.3125</c:v>
                </c:pt>
                <c:pt idx="5">
                  <c:v>0.375</c:v>
                </c:pt>
                <c:pt idx="6">
                  <c:v>0.4375</c:v>
                </c:pt>
                <c:pt idx="7">
                  <c:v>0.5</c:v>
                </c:pt>
                <c:pt idx="8">
                  <c:v>0.5625</c:v>
                </c:pt>
                <c:pt idx="9">
                  <c:v>0.625</c:v>
                </c:pt>
                <c:pt idx="10">
                  <c:v>0.6875</c:v>
                </c:pt>
                <c:pt idx="11">
                  <c:v>0.75</c:v>
                </c:pt>
                <c:pt idx="12">
                  <c:v>0.8125</c:v>
                </c:pt>
                <c:pt idx="13">
                  <c:v>0.8125</c:v>
                </c:pt>
                <c:pt idx="14">
                  <c:v>0.875</c:v>
                </c:pt>
                <c:pt idx="15">
                  <c:v>0.9375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815424"/>
        <c:axId val="83838080"/>
      </c:scatterChart>
      <c:valAx>
        <c:axId val="83815424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FPR</a:t>
                </a:r>
                <a:r>
                  <a:rPr lang="en-US" baseline="0"/>
                  <a:t> = 1 - Sp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3838080"/>
        <c:crosses val="autoZero"/>
        <c:crossBetween val="midCat"/>
      </c:valAx>
      <c:valAx>
        <c:axId val="8383808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TPR = Se</a:t>
                </a:r>
                <a:endParaRPr lang="ru-R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38154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</xdr:colOff>
      <xdr:row>2</xdr:row>
      <xdr:rowOff>0</xdr:rowOff>
    </xdr:from>
    <xdr:to>
      <xdr:col>15</xdr:col>
      <xdr:colOff>309562</xdr:colOff>
      <xdr:row>16</xdr:row>
      <xdr:rowOff>76200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604837</xdr:colOff>
      <xdr:row>16</xdr:row>
      <xdr:rowOff>66675</xdr:rowOff>
    </xdr:from>
    <xdr:to>
      <xdr:col>15</xdr:col>
      <xdr:colOff>300037</xdr:colOff>
      <xdr:row>30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</xdr:colOff>
      <xdr:row>2</xdr:row>
      <xdr:rowOff>9526</xdr:rowOff>
    </xdr:from>
    <xdr:to>
      <xdr:col>14</xdr:col>
      <xdr:colOff>590549</xdr:colOff>
      <xdr:row>20</xdr:row>
      <xdr:rowOff>9525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</xdr:colOff>
      <xdr:row>2</xdr:row>
      <xdr:rowOff>9525</xdr:rowOff>
    </xdr:from>
    <xdr:to>
      <xdr:col>15</xdr:col>
      <xdr:colOff>309562</xdr:colOff>
      <xdr:row>16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</xdr:colOff>
      <xdr:row>16</xdr:row>
      <xdr:rowOff>95250</xdr:rowOff>
    </xdr:from>
    <xdr:to>
      <xdr:col>15</xdr:col>
      <xdr:colOff>309562</xdr:colOff>
      <xdr:row>30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609599</xdr:colOff>
      <xdr:row>2</xdr:row>
      <xdr:rowOff>9525</xdr:rowOff>
    </xdr:from>
    <xdr:to>
      <xdr:col>14</xdr:col>
      <xdr:colOff>600075</xdr:colOff>
      <xdr:row>19</xdr:row>
      <xdr:rowOff>38100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A8" workbookViewId="0">
      <selection activeCell="F11" sqref="F11"/>
    </sheetView>
  </sheetViews>
  <sheetFormatPr defaultRowHeight="15" x14ac:dyDescent="0.25"/>
  <cols>
    <col min="1" max="1" width="9.7109375" bestFit="1" customWidth="1"/>
    <col min="4" max="4" width="15.42578125" bestFit="1" customWidth="1"/>
    <col min="6" max="6" width="15.42578125" bestFit="1" customWidth="1"/>
  </cols>
  <sheetData>
    <row r="1" spans="1:8" x14ac:dyDescent="0.25">
      <c r="A1" t="s">
        <v>1</v>
      </c>
      <c r="B1" t="s">
        <v>0</v>
      </c>
      <c r="C1" t="s">
        <v>3</v>
      </c>
      <c r="D1" t="s">
        <v>64</v>
      </c>
      <c r="E1" t="s">
        <v>65</v>
      </c>
      <c r="F1" t="s">
        <v>66</v>
      </c>
      <c r="G1" t="s">
        <v>2</v>
      </c>
      <c r="H1" t="s">
        <v>68</v>
      </c>
    </row>
    <row r="2" spans="1:8" x14ac:dyDescent="0.25">
      <c r="A2">
        <v>34.15</v>
      </c>
      <c r="B2">
        <v>3415</v>
      </c>
      <c r="C2">
        <v>184</v>
      </c>
      <c r="D2">
        <v>323</v>
      </c>
      <c r="E2" t="s">
        <v>4</v>
      </c>
      <c r="F2" t="s">
        <v>5</v>
      </c>
      <c r="G2">
        <f>D2-C2</f>
        <v>139</v>
      </c>
      <c r="H2" t="str">
        <f>IF(G2&gt;60,IFERROR(VLOOKUP(E2,Domain!A:B,2,FALSE),"N"),"N")</f>
        <v>Y</v>
      </c>
    </row>
    <row r="3" spans="1:8" x14ac:dyDescent="0.25">
      <c r="A3">
        <v>33.81</v>
      </c>
      <c r="B3">
        <v>3381</v>
      </c>
      <c r="C3">
        <v>184</v>
      </c>
      <c r="D3">
        <v>323</v>
      </c>
      <c r="E3" t="s">
        <v>6</v>
      </c>
      <c r="F3" t="s">
        <v>7</v>
      </c>
      <c r="G3">
        <f t="shared" ref="G3:G64" si="0">D3-C3</f>
        <v>139</v>
      </c>
      <c r="H3" t="str">
        <f>IF(G3&gt;60,IFERROR(VLOOKUP(E3,Domain!A:B,2,FALSE),"N"),"N")</f>
        <v>Y</v>
      </c>
    </row>
    <row r="4" spans="1:8" x14ac:dyDescent="0.25">
      <c r="A4">
        <v>33.81</v>
      </c>
      <c r="B4">
        <v>3381</v>
      </c>
      <c r="C4">
        <v>184</v>
      </c>
      <c r="D4">
        <v>322</v>
      </c>
      <c r="E4" t="s">
        <v>8</v>
      </c>
      <c r="F4" t="s">
        <v>9</v>
      </c>
      <c r="G4">
        <f t="shared" si="0"/>
        <v>138</v>
      </c>
      <c r="H4" t="str">
        <f>IF(G4&gt;60,IFERROR(VLOOKUP(E4,Domain!A:B,2,FALSE),"N"),"N")</f>
        <v>Y</v>
      </c>
    </row>
    <row r="5" spans="1:8" x14ac:dyDescent="0.25">
      <c r="A5">
        <v>33.78</v>
      </c>
      <c r="B5">
        <v>3378</v>
      </c>
      <c r="C5">
        <v>184</v>
      </c>
      <c r="D5">
        <v>321</v>
      </c>
      <c r="E5" t="s">
        <v>10</v>
      </c>
      <c r="F5" t="s">
        <v>11</v>
      </c>
      <c r="G5">
        <f t="shared" si="0"/>
        <v>137</v>
      </c>
      <c r="H5" t="str">
        <f>IF(G5&gt;60,IFERROR(VLOOKUP(E5,Domain!A:B,2,FALSE),"N"),"N")</f>
        <v>Y</v>
      </c>
    </row>
    <row r="6" spans="1:8" x14ac:dyDescent="0.25">
      <c r="A6">
        <v>32.94</v>
      </c>
      <c r="B6">
        <v>3294</v>
      </c>
      <c r="C6">
        <v>195</v>
      </c>
      <c r="D6">
        <v>320</v>
      </c>
      <c r="E6" t="s">
        <v>12</v>
      </c>
      <c r="F6" t="s">
        <v>13</v>
      </c>
      <c r="G6">
        <f t="shared" si="0"/>
        <v>125</v>
      </c>
      <c r="H6" t="str">
        <f>IF(G6&gt;60,IFERROR(VLOOKUP(E6,Domain!A:B,2,FALSE),"N"),"N")</f>
        <v>Y</v>
      </c>
    </row>
    <row r="7" spans="1:8" x14ac:dyDescent="0.25">
      <c r="A7">
        <v>32.83</v>
      </c>
      <c r="B7">
        <v>3283</v>
      </c>
      <c r="C7">
        <v>195</v>
      </c>
      <c r="D7">
        <v>320</v>
      </c>
      <c r="E7" t="s">
        <v>14</v>
      </c>
      <c r="F7" t="s">
        <v>15</v>
      </c>
      <c r="G7">
        <f t="shared" si="0"/>
        <v>125</v>
      </c>
      <c r="H7" t="str">
        <f>IF(G7&gt;60,IFERROR(VLOOKUP(E7,Domain!A:B,2,FALSE),"N"),"N")</f>
        <v>Y</v>
      </c>
    </row>
    <row r="8" spans="1:8" x14ac:dyDescent="0.25">
      <c r="A8">
        <v>32.81</v>
      </c>
      <c r="B8">
        <v>3281</v>
      </c>
      <c r="C8">
        <v>179</v>
      </c>
      <c r="D8">
        <v>306</v>
      </c>
      <c r="E8" t="s">
        <v>16</v>
      </c>
      <c r="F8" t="s">
        <v>17</v>
      </c>
      <c r="G8">
        <f t="shared" si="0"/>
        <v>127</v>
      </c>
      <c r="H8" t="str">
        <f>IF(G8&gt;60,IFERROR(VLOOKUP(E8,Domain!A:B,2,FALSE),"N"),"N")</f>
        <v>Y</v>
      </c>
    </row>
    <row r="9" spans="1:8" x14ac:dyDescent="0.25">
      <c r="A9">
        <v>32.729999999999997</v>
      </c>
      <c r="B9">
        <v>3273</v>
      </c>
      <c r="C9">
        <v>195</v>
      </c>
      <c r="D9">
        <v>320</v>
      </c>
      <c r="E9" t="s">
        <v>18</v>
      </c>
      <c r="F9" t="s">
        <v>19</v>
      </c>
      <c r="G9">
        <f t="shared" si="0"/>
        <v>125</v>
      </c>
      <c r="H9" t="str">
        <f>IF(G9&gt;60,IFERROR(VLOOKUP(E9,Domain!A:B,2,FALSE),"N"),"N")</f>
        <v>Y</v>
      </c>
    </row>
    <row r="10" spans="1:8" x14ac:dyDescent="0.25">
      <c r="A10">
        <v>32.659999999999997</v>
      </c>
      <c r="B10">
        <v>3266</v>
      </c>
      <c r="C10">
        <v>195</v>
      </c>
      <c r="D10">
        <v>320</v>
      </c>
      <c r="E10" t="s">
        <v>20</v>
      </c>
      <c r="F10" t="s">
        <v>21</v>
      </c>
      <c r="G10">
        <f t="shared" si="0"/>
        <v>125</v>
      </c>
      <c r="H10" t="str">
        <f>IF(G10&gt;60,IFERROR(VLOOKUP(E10,Domain!A:B,2,FALSE),"N"),"N")</f>
        <v>Y</v>
      </c>
    </row>
    <row r="11" spans="1:8" x14ac:dyDescent="0.25">
      <c r="A11">
        <v>32.409999999999997</v>
      </c>
      <c r="B11">
        <v>3241</v>
      </c>
      <c r="C11">
        <v>179</v>
      </c>
      <c r="D11">
        <v>306</v>
      </c>
      <c r="E11" t="s">
        <v>22</v>
      </c>
      <c r="F11" t="s">
        <v>23</v>
      </c>
      <c r="G11">
        <f t="shared" si="0"/>
        <v>127</v>
      </c>
      <c r="H11" t="str">
        <f>IF(G11&gt;60,IFERROR(VLOOKUP(E11,Domain!A:B,2,FALSE),"N"),"N")</f>
        <v>Y</v>
      </c>
    </row>
    <row r="12" spans="1:8" x14ac:dyDescent="0.25">
      <c r="A12">
        <v>32.18</v>
      </c>
      <c r="B12">
        <v>3218</v>
      </c>
      <c r="C12">
        <v>180</v>
      </c>
      <c r="D12">
        <v>307</v>
      </c>
      <c r="E12" t="s">
        <v>24</v>
      </c>
      <c r="F12" t="s">
        <v>25</v>
      </c>
      <c r="G12">
        <f t="shared" si="0"/>
        <v>127</v>
      </c>
      <c r="H12" t="str">
        <f>IF(G12&gt;60,IFERROR(VLOOKUP(E12,Domain!A:B,2,FALSE),"N"),"N")</f>
        <v>Y</v>
      </c>
    </row>
    <row r="13" spans="1:8" x14ac:dyDescent="0.25">
      <c r="A13">
        <v>31.92</v>
      </c>
      <c r="B13">
        <v>3192</v>
      </c>
      <c r="C13">
        <v>179</v>
      </c>
      <c r="D13">
        <v>306</v>
      </c>
      <c r="E13" t="s">
        <v>26</v>
      </c>
      <c r="F13" t="s">
        <v>27</v>
      </c>
      <c r="G13">
        <f t="shared" si="0"/>
        <v>127</v>
      </c>
      <c r="H13" t="str">
        <f>IF(G13&gt;60,IFERROR(VLOOKUP(E13,Domain!A:B,2,FALSE),"N"),"N")</f>
        <v>Y</v>
      </c>
    </row>
    <row r="14" spans="1:8" x14ac:dyDescent="0.25">
      <c r="A14">
        <v>29.38</v>
      </c>
      <c r="B14">
        <v>2938</v>
      </c>
      <c r="C14">
        <v>196</v>
      </c>
      <c r="D14">
        <v>331</v>
      </c>
      <c r="E14" t="s">
        <v>28</v>
      </c>
      <c r="F14" t="s">
        <v>29</v>
      </c>
      <c r="G14">
        <f t="shared" si="0"/>
        <v>135</v>
      </c>
      <c r="H14" t="str">
        <f>IF(G14&gt;60,IFERROR(VLOOKUP(E14,Domain!A:B,2,FALSE),"N"),"N")</f>
        <v>Y</v>
      </c>
    </row>
    <row r="15" spans="1:8" x14ac:dyDescent="0.25">
      <c r="A15">
        <v>28.42</v>
      </c>
      <c r="B15">
        <v>2842</v>
      </c>
      <c r="C15">
        <v>196</v>
      </c>
      <c r="D15">
        <v>329</v>
      </c>
      <c r="E15" t="s">
        <v>30</v>
      </c>
      <c r="F15" t="s">
        <v>31</v>
      </c>
      <c r="G15">
        <f t="shared" si="0"/>
        <v>133</v>
      </c>
      <c r="H15" t="str">
        <f>IF(G15&gt;60,IFERROR(VLOOKUP(E15,Domain!A:B,2,FALSE),"N"),"N")</f>
        <v>Y</v>
      </c>
    </row>
    <row r="16" spans="1:8" x14ac:dyDescent="0.25">
      <c r="A16">
        <v>19.829999999999998</v>
      </c>
      <c r="B16">
        <v>1983</v>
      </c>
      <c r="C16">
        <v>202</v>
      </c>
      <c r="D16">
        <v>334</v>
      </c>
      <c r="E16" t="s">
        <v>32</v>
      </c>
      <c r="F16" t="s">
        <v>33</v>
      </c>
      <c r="G16">
        <f t="shared" si="0"/>
        <v>132</v>
      </c>
      <c r="H16" t="str">
        <f>IF(G16&gt;60,IFERROR(VLOOKUP(E16,Domain!A:B,2,FALSE),"N"),"N")</f>
        <v>N</v>
      </c>
    </row>
    <row r="17" spans="1:8" x14ac:dyDescent="0.25">
      <c r="A17">
        <v>19.18</v>
      </c>
      <c r="B17">
        <v>1918</v>
      </c>
      <c r="C17">
        <v>176</v>
      </c>
      <c r="D17">
        <v>318</v>
      </c>
      <c r="E17" t="s">
        <v>34</v>
      </c>
      <c r="F17" t="s">
        <v>35</v>
      </c>
      <c r="G17">
        <f t="shared" si="0"/>
        <v>142</v>
      </c>
      <c r="H17" t="str">
        <f>IF(G17&gt;60,IFERROR(VLOOKUP(E17,Domain!A:B,2,FALSE),"N"),"N")</f>
        <v>N</v>
      </c>
    </row>
    <row r="18" spans="1:8" x14ac:dyDescent="0.25">
      <c r="A18">
        <v>19.02</v>
      </c>
      <c r="B18">
        <v>1902</v>
      </c>
      <c r="C18">
        <v>176</v>
      </c>
      <c r="D18">
        <v>298</v>
      </c>
      <c r="E18" t="s">
        <v>36</v>
      </c>
      <c r="F18" t="s">
        <v>37</v>
      </c>
      <c r="G18">
        <f t="shared" si="0"/>
        <v>122</v>
      </c>
      <c r="H18" t="str">
        <f>IF(G18&gt;60,IFERROR(VLOOKUP(E18,Domain!A:B,2,FALSE),"N"),"N")</f>
        <v>N</v>
      </c>
    </row>
    <row r="19" spans="1:8" x14ac:dyDescent="0.25">
      <c r="A19">
        <v>18.84</v>
      </c>
      <c r="B19">
        <v>1884</v>
      </c>
      <c r="C19">
        <v>175</v>
      </c>
      <c r="D19">
        <v>319</v>
      </c>
      <c r="E19" t="s">
        <v>38</v>
      </c>
      <c r="F19" t="s">
        <v>39</v>
      </c>
      <c r="G19">
        <f t="shared" si="0"/>
        <v>144</v>
      </c>
      <c r="H19" t="str">
        <f>IF(G19&gt;60,IFERROR(VLOOKUP(E19,Domain!A:B,2,FALSE),"N"),"N")</f>
        <v>N</v>
      </c>
    </row>
    <row r="20" spans="1:8" x14ac:dyDescent="0.25">
      <c r="A20">
        <v>18.079999999999998</v>
      </c>
      <c r="B20">
        <v>1808</v>
      </c>
      <c r="C20">
        <v>175</v>
      </c>
      <c r="D20">
        <v>318</v>
      </c>
      <c r="E20" t="s">
        <v>40</v>
      </c>
      <c r="F20" t="s">
        <v>41</v>
      </c>
      <c r="G20">
        <f t="shared" si="0"/>
        <v>143</v>
      </c>
      <c r="H20" t="str">
        <f>IF(G20&gt;60,IFERROR(VLOOKUP(E20,Domain!A:B,2,FALSE),"N"),"N")</f>
        <v>N</v>
      </c>
    </row>
    <row r="21" spans="1:8" x14ac:dyDescent="0.25">
      <c r="A21">
        <v>17.73</v>
      </c>
      <c r="B21">
        <v>1773</v>
      </c>
      <c r="C21">
        <v>176</v>
      </c>
      <c r="D21">
        <v>318</v>
      </c>
      <c r="E21" t="s">
        <v>42</v>
      </c>
      <c r="F21" t="s">
        <v>43</v>
      </c>
      <c r="G21">
        <f t="shared" si="0"/>
        <v>142</v>
      </c>
      <c r="H21" t="str">
        <f>IF(G21&gt;60,IFERROR(VLOOKUP(E21,Domain!A:B,2,FALSE),"N"),"N")</f>
        <v>N</v>
      </c>
    </row>
    <row r="22" spans="1:8" x14ac:dyDescent="0.25">
      <c r="A22">
        <v>9.59</v>
      </c>
      <c r="B22">
        <v>959</v>
      </c>
      <c r="C22">
        <v>183</v>
      </c>
      <c r="D22">
        <v>287</v>
      </c>
      <c r="E22" t="s">
        <v>44</v>
      </c>
      <c r="F22" t="s">
        <v>45</v>
      </c>
      <c r="G22">
        <f t="shared" si="0"/>
        <v>104</v>
      </c>
      <c r="H22" t="str">
        <f>IF(G22&gt;60,IFERROR(VLOOKUP(E22,Domain!A:B,2,FALSE),"N"),"N")</f>
        <v>N</v>
      </c>
    </row>
    <row r="23" spans="1:8" x14ac:dyDescent="0.25">
      <c r="A23">
        <v>8.58</v>
      </c>
      <c r="B23">
        <v>858</v>
      </c>
      <c r="C23">
        <v>194</v>
      </c>
      <c r="D23">
        <v>328</v>
      </c>
      <c r="E23" t="s">
        <v>46</v>
      </c>
      <c r="F23" t="s">
        <v>47</v>
      </c>
      <c r="G23">
        <f t="shared" si="0"/>
        <v>134</v>
      </c>
      <c r="H23" t="str">
        <f>IF(G23&gt;60,IFERROR(VLOOKUP(E23,Domain!A:B,2,FALSE),"N"),"N")</f>
        <v>N</v>
      </c>
    </row>
    <row r="24" spans="1:8" x14ac:dyDescent="0.25">
      <c r="A24">
        <v>7.61</v>
      </c>
      <c r="B24">
        <v>761</v>
      </c>
      <c r="C24">
        <v>129</v>
      </c>
      <c r="D24">
        <v>260</v>
      </c>
      <c r="E24" t="s">
        <v>48</v>
      </c>
      <c r="F24" t="s">
        <v>49</v>
      </c>
      <c r="G24">
        <f t="shared" si="0"/>
        <v>131</v>
      </c>
      <c r="H24" t="str">
        <f>IF(G24&gt;60,IFERROR(VLOOKUP(E24,Domain!A:B,2,FALSE),"N"),"N")</f>
        <v>N</v>
      </c>
    </row>
    <row r="25" spans="1:8" x14ac:dyDescent="0.25">
      <c r="A25">
        <v>6.83</v>
      </c>
      <c r="B25">
        <v>683</v>
      </c>
      <c r="C25">
        <v>183</v>
      </c>
      <c r="D25">
        <v>278</v>
      </c>
      <c r="E25" t="s">
        <v>50</v>
      </c>
      <c r="F25" t="s">
        <v>51</v>
      </c>
      <c r="G25">
        <f t="shared" si="0"/>
        <v>95</v>
      </c>
      <c r="H25" t="str">
        <f>IF(G25&gt;60,IFERROR(VLOOKUP(E25,Domain!A:B,2,FALSE),"N"),"N")</f>
        <v>N</v>
      </c>
    </row>
    <row r="26" spans="1:8" x14ac:dyDescent="0.25">
      <c r="A26">
        <v>6.09</v>
      </c>
      <c r="B26">
        <v>609</v>
      </c>
      <c r="C26">
        <v>200</v>
      </c>
      <c r="D26">
        <v>331</v>
      </c>
      <c r="E26" t="s">
        <v>52</v>
      </c>
      <c r="F26" t="s">
        <v>53</v>
      </c>
      <c r="G26">
        <f t="shared" si="0"/>
        <v>131</v>
      </c>
      <c r="H26" t="str">
        <f>IF(G26&gt;60,IFERROR(VLOOKUP(E26,Domain!A:B,2,FALSE),"N"),"N")</f>
        <v>N</v>
      </c>
    </row>
    <row r="27" spans="1:8" x14ac:dyDescent="0.25">
      <c r="A27">
        <v>6.05</v>
      </c>
      <c r="B27">
        <v>605</v>
      </c>
      <c r="C27">
        <v>181</v>
      </c>
      <c r="D27">
        <v>274</v>
      </c>
      <c r="E27" t="s">
        <v>54</v>
      </c>
      <c r="F27" t="s">
        <v>55</v>
      </c>
      <c r="G27">
        <f t="shared" si="0"/>
        <v>93</v>
      </c>
      <c r="H27" t="str">
        <f>IF(G27&gt;60,IFERROR(VLOOKUP(E27,Domain!A:B,2,FALSE),"N"),"N")</f>
        <v>N</v>
      </c>
    </row>
    <row r="28" spans="1:8" x14ac:dyDescent="0.25">
      <c r="A28">
        <v>5.88</v>
      </c>
      <c r="B28">
        <v>588</v>
      </c>
      <c r="C28">
        <v>179</v>
      </c>
      <c r="D28">
        <v>272</v>
      </c>
      <c r="E28" t="s">
        <v>56</v>
      </c>
      <c r="F28" t="s">
        <v>57</v>
      </c>
      <c r="G28">
        <f t="shared" si="0"/>
        <v>93</v>
      </c>
      <c r="H28" t="str">
        <f>IF(G28&gt;60,IFERROR(VLOOKUP(E28,Domain!A:B,2,FALSE),"N"),"N")</f>
        <v>N</v>
      </c>
    </row>
    <row r="29" spans="1:8" x14ac:dyDescent="0.25">
      <c r="A29">
        <v>5.1100000000000003</v>
      </c>
      <c r="B29">
        <v>511</v>
      </c>
      <c r="C29">
        <v>179</v>
      </c>
      <c r="D29">
        <v>305</v>
      </c>
      <c r="E29" t="s">
        <v>58</v>
      </c>
      <c r="F29" t="s">
        <v>59</v>
      </c>
      <c r="G29">
        <f t="shared" si="0"/>
        <v>126</v>
      </c>
      <c r="H29" t="str">
        <f>IF(G29&gt;60,IFERROR(VLOOKUP(E29,Domain!A:B,2,FALSE),"N"),"N")</f>
        <v>N</v>
      </c>
    </row>
    <row r="30" spans="1:8" x14ac:dyDescent="0.25">
      <c r="A30">
        <v>4.47</v>
      </c>
      <c r="B30">
        <v>447</v>
      </c>
      <c r="C30">
        <v>181</v>
      </c>
      <c r="D30">
        <v>302</v>
      </c>
      <c r="E30" t="s">
        <v>60</v>
      </c>
      <c r="F30" t="s">
        <v>61</v>
      </c>
      <c r="G30">
        <f t="shared" si="0"/>
        <v>121</v>
      </c>
      <c r="H30" t="str">
        <f>IF(G30&gt;60,IFERROR(VLOOKUP(E30,Domain!A:B,2,FALSE),"N"),"N")</f>
        <v>N</v>
      </c>
    </row>
    <row r="31" spans="1:8" x14ac:dyDescent="0.25">
      <c r="A31">
        <v>4.45</v>
      </c>
      <c r="B31">
        <v>445</v>
      </c>
      <c r="C31">
        <v>184</v>
      </c>
      <c r="D31">
        <v>299</v>
      </c>
      <c r="E31" t="s">
        <v>62</v>
      </c>
      <c r="F31" t="s">
        <v>63</v>
      </c>
      <c r="G31">
        <f t="shared" si="0"/>
        <v>115</v>
      </c>
      <c r="H31" t="str">
        <f>IF(G31&gt;60,IFERROR(VLOOKUP(E31,Domain!A:B,2,FALSE),"N"),"N")</f>
        <v>N</v>
      </c>
    </row>
    <row r="32" spans="1:8" x14ac:dyDescent="0.25">
      <c r="A32">
        <v>1.23</v>
      </c>
      <c r="B32">
        <v>123</v>
      </c>
      <c r="C32">
        <v>502</v>
      </c>
      <c r="D32">
        <v>512</v>
      </c>
      <c r="E32" t="s">
        <v>54</v>
      </c>
      <c r="F32" t="s">
        <v>55</v>
      </c>
      <c r="G32">
        <f t="shared" si="0"/>
        <v>10</v>
      </c>
      <c r="H32" t="str">
        <f>IF(G32&gt;60,IFERROR(VLOOKUP(E32,Domain!A:B,2,FALSE),"N"),"N")</f>
        <v>N</v>
      </c>
    </row>
    <row r="33" spans="1:8" x14ac:dyDescent="0.25">
      <c r="A33">
        <v>1.1200000000000001</v>
      </c>
      <c r="B33">
        <v>112</v>
      </c>
      <c r="C33">
        <v>499</v>
      </c>
      <c r="D33">
        <v>505</v>
      </c>
      <c r="E33" t="s">
        <v>50</v>
      </c>
      <c r="F33" t="s">
        <v>51</v>
      </c>
      <c r="G33">
        <f t="shared" si="0"/>
        <v>6</v>
      </c>
      <c r="H33" t="str">
        <f>IF(G33&gt;60,IFERROR(VLOOKUP(E33,Domain!A:B,2,FALSE),"N"),"N")</f>
        <v>N</v>
      </c>
    </row>
    <row r="34" spans="1:8" x14ac:dyDescent="0.25">
      <c r="A34">
        <v>1.05</v>
      </c>
      <c r="B34">
        <v>105</v>
      </c>
      <c r="C34">
        <v>1</v>
      </c>
      <c r="D34">
        <v>10</v>
      </c>
      <c r="E34" t="s">
        <v>26</v>
      </c>
      <c r="F34" t="s">
        <v>27</v>
      </c>
      <c r="G34">
        <f t="shared" si="0"/>
        <v>9</v>
      </c>
      <c r="H34" t="str">
        <f>IF(G34&gt;60,IFERROR(VLOOKUP(E34,Domain!A:B,2,FALSE),"N"),"N")</f>
        <v>N</v>
      </c>
    </row>
    <row r="35" spans="1:8" x14ac:dyDescent="0.25">
      <c r="A35">
        <v>0.91</v>
      </c>
      <c r="B35">
        <v>91</v>
      </c>
      <c r="C35">
        <v>1</v>
      </c>
      <c r="D35">
        <v>14</v>
      </c>
      <c r="E35" t="s">
        <v>48</v>
      </c>
      <c r="F35" t="s">
        <v>49</v>
      </c>
      <c r="G35">
        <f t="shared" si="0"/>
        <v>13</v>
      </c>
      <c r="H35" t="str">
        <f>IF(G35&gt;60,IFERROR(VLOOKUP(E35,Domain!A:B,2,FALSE),"N"),"N")</f>
        <v>N</v>
      </c>
    </row>
    <row r="36" spans="1:8" x14ac:dyDescent="0.25">
      <c r="A36">
        <v>0.85</v>
      </c>
      <c r="B36">
        <v>85</v>
      </c>
      <c r="C36">
        <v>659</v>
      </c>
      <c r="D36">
        <v>676</v>
      </c>
      <c r="E36" t="s">
        <v>16</v>
      </c>
      <c r="F36" t="s">
        <v>17</v>
      </c>
      <c r="G36">
        <f t="shared" si="0"/>
        <v>17</v>
      </c>
      <c r="H36" t="str">
        <f>IF(G36&gt;60,IFERROR(VLOOKUP(E36,Domain!A:B,2,FALSE),"N"),"N")</f>
        <v>N</v>
      </c>
    </row>
    <row r="37" spans="1:8" x14ac:dyDescent="0.25">
      <c r="A37">
        <v>0.84</v>
      </c>
      <c r="B37">
        <v>84</v>
      </c>
      <c r="C37">
        <v>704</v>
      </c>
      <c r="D37">
        <v>713</v>
      </c>
      <c r="E37" t="s">
        <v>30</v>
      </c>
      <c r="F37" t="s">
        <v>31</v>
      </c>
      <c r="G37">
        <f t="shared" si="0"/>
        <v>9</v>
      </c>
      <c r="H37" t="str">
        <f>IF(G37&gt;60,IFERROR(VLOOKUP(E37,Domain!A:B,2,FALSE),"N"),"N")</f>
        <v>N</v>
      </c>
    </row>
    <row r="38" spans="1:8" x14ac:dyDescent="0.25">
      <c r="A38">
        <v>0.72</v>
      </c>
      <c r="B38">
        <v>72</v>
      </c>
      <c r="C38">
        <v>660</v>
      </c>
      <c r="D38">
        <v>677</v>
      </c>
      <c r="E38" t="s">
        <v>24</v>
      </c>
      <c r="F38" t="s">
        <v>25</v>
      </c>
      <c r="G38">
        <f t="shared" si="0"/>
        <v>17</v>
      </c>
      <c r="H38" t="str">
        <f>IF(G38&gt;60,IFERROR(VLOOKUP(E38,Domain!A:B,2,FALSE),"N"),"N")</f>
        <v>N</v>
      </c>
    </row>
    <row r="39" spans="1:8" x14ac:dyDescent="0.25">
      <c r="A39">
        <v>0.72</v>
      </c>
      <c r="B39">
        <v>72</v>
      </c>
      <c r="C39">
        <v>659</v>
      </c>
      <c r="D39">
        <v>676</v>
      </c>
      <c r="E39" t="s">
        <v>22</v>
      </c>
      <c r="F39" t="s">
        <v>23</v>
      </c>
      <c r="G39">
        <f t="shared" si="0"/>
        <v>17</v>
      </c>
      <c r="H39" t="str">
        <f>IF(G39&gt;60,IFERROR(VLOOKUP(E39,Domain!A:B,2,FALSE),"N"),"N")</f>
        <v>N</v>
      </c>
    </row>
    <row r="40" spans="1:8" x14ac:dyDescent="0.25">
      <c r="A40">
        <v>0.72</v>
      </c>
      <c r="B40">
        <v>72</v>
      </c>
      <c r="C40">
        <v>560</v>
      </c>
      <c r="D40">
        <v>566</v>
      </c>
      <c r="E40" t="s">
        <v>62</v>
      </c>
      <c r="F40" t="s">
        <v>63</v>
      </c>
      <c r="G40">
        <f t="shared" si="0"/>
        <v>6</v>
      </c>
      <c r="H40" t="str">
        <f>IF(G40&gt;60,IFERROR(VLOOKUP(E40,Domain!A:B,2,FALSE),"N"),"N")</f>
        <v>N</v>
      </c>
    </row>
    <row r="41" spans="1:8" x14ac:dyDescent="0.25">
      <c r="A41">
        <v>0.68</v>
      </c>
      <c r="B41">
        <v>68</v>
      </c>
      <c r="C41">
        <v>480</v>
      </c>
      <c r="D41">
        <v>517</v>
      </c>
      <c r="E41" t="s">
        <v>48</v>
      </c>
      <c r="F41" t="s">
        <v>49</v>
      </c>
      <c r="G41">
        <f t="shared" si="0"/>
        <v>37</v>
      </c>
      <c r="H41" t="str">
        <f>IF(G41&gt;60,IFERROR(VLOOKUP(E41,Domain!A:B,2,FALSE),"N"),"N")</f>
        <v>N</v>
      </c>
    </row>
    <row r="42" spans="1:8" x14ac:dyDescent="0.25">
      <c r="A42">
        <v>0.48</v>
      </c>
      <c r="B42">
        <v>48</v>
      </c>
      <c r="C42">
        <v>1</v>
      </c>
      <c r="D42">
        <v>10</v>
      </c>
      <c r="E42" t="s">
        <v>28</v>
      </c>
      <c r="F42" t="s">
        <v>29</v>
      </c>
      <c r="G42">
        <f t="shared" si="0"/>
        <v>9</v>
      </c>
      <c r="H42" t="str">
        <f>IF(G42&gt;60,IFERROR(VLOOKUP(E42,Domain!A:B,2,FALSE),"N"),"N")</f>
        <v>N</v>
      </c>
    </row>
    <row r="43" spans="1:8" x14ac:dyDescent="0.25">
      <c r="A43">
        <v>0.48</v>
      </c>
      <c r="B43">
        <v>48</v>
      </c>
      <c r="C43">
        <v>1</v>
      </c>
      <c r="D43">
        <v>10</v>
      </c>
      <c r="E43" t="s">
        <v>24</v>
      </c>
      <c r="F43" t="s">
        <v>25</v>
      </c>
      <c r="G43">
        <f t="shared" si="0"/>
        <v>9</v>
      </c>
      <c r="H43" t="str">
        <f>IF(G43&gt;60,IFERROR(VLOOKUP(E43,Domain!A:B,2,FALSE),"N"),"N")</f>
        <v>N</v>
      </c>
    </row>
    <row r="44" spans="1:8" x14ac:dyDescent="0.25">
      <c r="A44">
        <v>0.48</v>
      </c>
      <c r="B44">
        <v>48</v>
      </c>
      <c r="C44">
        <v>1</v>
      </c>
      <c r="D44">
        <v>10</v>
      </c>
      <c r="E44" t="s">
        <v>22</v>
      </c>
      <c r="F44" t="s">
        <v>23</v>
      </c>
      <c r="G44">
        <f t="shared" si="0"/>
        <v>9</v>
      </c>
      <c r="H44" t="str">
        <f>IF(G44&gt;60,IFERROR(VLOOKUP(E44,Domain!A:B,2,FALSE),"N"),"N")</f>
        <v>N</v>
      </c>
    </row>
    <row r="45" spans="1:8" x14ac:dyDescent="0.25">
      <c r="A45">
        <v>0.47</v>
      </c>
      <c r="B45">
        <v>47</v>
      </c>
      <c r="C45">
        <v>704</v>
      </c>
      <c r="D45">
        <v>713</v>
      </c>
      <c r="E45" t="s">
        <v>28</v>
      </c>
      <c r="F45" t="s">
        <v>29</v>
      </c>
      <c r="G45">
        <f t="shared" si="0"/>
        <v>9</v>
      </c>
      <c r="H45" t="str">
        <f>IF(G45&gt;60,IFERROR(VLOOKUP(E45,Domain!A:B,2,FALSE),"N"),"N")</f>
        <v>N</v>
      </c>
    </row>
    <row r="46" spans="1:8" x14ac:dyDescent="0.25">
      <c r="A46">
        <v>0.42</v>
      </c>
      <c r="B46">
        <v>42</v>
      </c>
      <c r="C46">
        <v>679</v>
      </c>
      <c r="D46">
        <v>690</v>
      </c>
      <c r="E46" t="s">
        <v>8</v>
      </c>
      <c r="F46" t="s">
        <v>9</v>
      </c>
      <c r="G46">
        <f t="shared" si="0"/>
        <v>11</v>
      </c>
      <c r="H46" t="str">
        <f>IF(G46&gt;60,IFERROR(VLOOKUP(E46,Domain!A:B,2,FALSE),"N"),"N")</f>
        <v>N</v>
      </c>
    </row>
    <row r="47" spans="1:8" x14ac:dyDescent="0.25">
      <c r="A47">
        <v>0.39</v>
      </c>
      <c r="B47">
        <v>39</v>
      </c>
      <c r="C47">
        <v>660</v>
      </c>
      <c r="D47">
        <v>671</v>
      </c>
      <c r="E47" t="s">
        <v>36</v>
      </c>
      <c r="F47" t="s">
        <v>37</v>
      </c>
      <c r="G47">
        <f t="shared" si="0"/>
        <v>11</v>
      </c>
      <c r="H47" t="str">
        <f>IF(G47&gt;60,IFERROR(VLOOKUP(E47,Domain!A:B,2,FALSE),"N"),"N")</f>
        <v>N</v>
      </c>
    </row>
    <row r="48" spans="1:8" x14ac:dyDescent="0.25">
      <c r="A48">
        <v>0.32</v>
      </c>
      <c r="B48">
        <v>32</v>
      </c>
      <c r="C48">
        <v>551</v>
      </c>
      <c r="D48">
        <v>588</v>
      </c>
      <c r="E48" t="s">
        <v>52</v>
      </c>
      <c r="F48" t="s">
        <v>53</v>
      </c>
      <c r="G48">
        <f t="shared" si="0"/>
        <v>37</v>
      </c>
      <c r="H48" t="str">
        <f>IF(G48&gt;60,IFERROR(VLOOKUP(E48,Domain!A:B,2,FALSE),"N"),"N")</f>
        <v>N</v>
      </c>
    </row>
    <row r="49" spans="1:8" x14ac:dyDescent="0.25">
      <c r="A49">
        <v>0.28999999999999998</v>
      </c>
      <c r="B49">
        <v>29</v>
      </c>
      <c r="C49">
        <v>674</v>
      </c>
      <c r="D49">
        <v>691</v>
      </c>
      <c r="E49" t="s">
        <v>4</v>
      </c>
      <c r="F49" t="s">
        <v>5</v>
      </c>
      <c r="G49">
        <f t="shared" si="0"/>
        <v>17</v>
      </c>
      <c r="H49" t="str">
        <f>IF(G49&gt;60,IFERROR(VLOOKUP(E49,Domain!A:B,2,FALSE),"N"),"N")</f>
        <v>N</v>
      </c>
    </row>
    <row r="50" spans="1:8" x14ac:dyDescent="0.25">
      <c r="A50">
        <v>0.28999999999999998</v>
      </c>
      <c r="B50">
        <v>29</v>
      </c>
      <c r="C50">
        <v>674</v>
      </c>
      <c r="D50">
        <v>691</v>
      </c>
      <c r="E50" t="s">
        <v>6</v>
      </c>
      <c r="F50" t="s">
        <v>7</v>
      </c>
      <c r="G50">
        <f t="shared" si="0"/>
        <v>17</v>
      </c>
      <c r="H50" t="str">
        <f>IF(G50&gt;60,IFERROR(VLOOKUP(E50,Domain!A:B,2,FALSE),"N"),"N")</f>
        <v>N</v>
      </c>
    </row>
    <row r="51" spans="1:8" x14ac:dyDescent="0.25">
      <c r="A51">
        <v>0.28999999999999998</v>
      </c>
      <c r="B51">
        <v>29</v>
      </c>
      <c r="C51">
        <v>672</v>
      </c>
      <c r="D51">
        <v>689</v>
      </c>
      <c r="E51" t="s">
        <v>10</v>
      </c>
      <c r="F51" t="s">
        <v>11</v>
      </c>
      <c r="G51">
        <f t="shared" si="0"/>
        <v>17</v>
      </c>
      <c r="H51" t="str">
        <f>IF(G51&gt;60,IFERROR(VLOOKUP(E51,Domain!A:B,2,FALSE),"N"),"N")</f>
        <v>N</v>
      </c>
    </row>
    <row r="52" spans="1:8" x14ac:dyDescent="0.25">
      <c r="A52">
        <v>0.28999999999999998</v>
      </c>
      <c r="B52">
        <v>29</v>
      </c>
      <c r="C52">
        <v>1</v>
      </c>
      <c r="D52">
        <v>9</v>
      </c>
      <c r="E52" t="s">
        <v>62</v>
      </c>
      <c r="F52" t="s">
        <v>63</v>
      </c>
      <c r="G52">
        <f t="shared" si="0"/>
        <v>8</v>
      </c>
      <c r="H52" t="str">
        <f>IF(G52&gt;60,IFERROR(VLOOKUP(E52,Domain!A:B,2,FALSE),"N"),"N")</f>
        <v>N</v>
      </c>
    </row>
    <row r="53" spans="1:8" x14ac:dyDescent="0.25">
      <c r="A53">
        <v>0.26</v>
      </c>
      <c r="B53">
        <v>26</v>
      </c>
      <c r="C53">
        <v>671</v>
      </c>
      <c r="D53">
        <v>689</v>
      </c>
      <c r="E53" t="s">
        <v>12</v>
      </c>
      <c r="F53" t="s">
        <v>13</v>
      </c>
      <c r="G53">
        <f t="shared" si="0"/>
        <v>18</v>
      </c>
      <c r="H53" t="str">
        <f>IF(G53&gt;60,IFERROR(VLOOKUP(E53,Domain!A:B,2,FALSE),"N"),"N")</f>
        <v>N</v>
      </c>
    </row>
    <row r="54" spans="1:8" x14ac:dyDescent="0.25">
      <c r="A54">
        <v>0.23</v>
      </c>
      <c r="B54">
        <v>23</v>
      </c>
      <c r="C54">
        <v>677</v>
      </c>
      <c r="D54">
        <v>689</v>
      </c>
      <c r="E54" t="s">
        <v>20</v>
      </c>
      <c r="F54" t="s">
        <v>21</v>
      </c>
      <c r="G54">
        <f t="shared" si="0"/>
        <v>12</v>
      </c>
      <c r="H54" t="str">
        <f>IF(G54&gt;60,IFERROR(VLOOKUP(E54,Domain!A:B,2,FALSE),"N"),"N")</f>
        <v>N</v>
      </c>
    </row>
    <row r="55" spans="1:8" x14ac:dyDescent="0.25">
      <c r="A55">
        <v>0.23</v>
      </c>
      <c r="B55">
        <v>23</v>
      </c>
      <c r="C55">
        <v>659</v>
      </c>
      <c r="D55">
        <v>676</v>
      </c>
      <c r="E55" t="s">
        <v>26</v>
      </c>
      <c r="F55" t="s">
        <v>27</v>
      </c>
      <c r="G55">
        <f t="shared" si="0"/>
        <v>17</v>
      </c>
      <c r="H55" t="str">
        <f>IF(G55&gt;60,IFERROR(VLOOKUP(E55,Domain!A:B,2,FALSE),"N"),"N")</f>
        <v>N</v>
      </c>
    </row>
    <row r="56" spans="1:8" x14ac:dyDescent="0.25">
      <c r="A56">
        <v>0.22</v>
      </c>
      <c r="B56">
        <v>22</v>
      </c>
      <c r="C56">
        <v>1</v>
      </c>
      <c r="D56">
        <v>18</v>
      </c>
      <c r="E56" t="s">
        <v>30</v>
      </c>
      <c r="F56" t="s">
        <v>31</v>
      </c>
      <c r="G56">
        <f t="shared" si="0"/>
        <v>17</v>
      </c>
      <c r="H56" t="str">
        <f>IF(G56&gt;60,IFERROR(VLOOKUP(E56,Domain!A:B,2,FALSE),"N"),"N")</f>
        <v>N</v>
      </c>
    </row>
    <row r="57" spans="1:8" x14ac:dyDescent="0.25">
      <c r="A57">
        <v>0.22</v>
      </c>
      <c r="B57">
        <v>22</v>
      </c>
      <c r="C57">
        <v>1</v>
      </c>
      <c r="D57">
        <v>13</v>
      </c>
      <c r="E57" t="s">
        <v>44</v>
      </c>
      <c r="F57" t="s">
        <v>45</v>
      </c>
      <c r="G57">
        <f t="shared" si="0"/>
        <v>12</v>
      </c>
      <c r="H57" t="str">
        <f>IF(G57&gt;60,IFERROR(VLOOKUP(E57,Domain!A:B,2,FALSE),"N"),"N")</f>
        <v>N</v>
      </c>
    </row>
    <row r="58" spans="1:8" x14ac:dyDescent="0.25">
      <c r="A58">
        <v>0.19</v>
      </c>
      <c r="B58">
        <v>19</v>
      </c>
      <c r="C58">
        <v>1</v>
      </c>
      <c r="D58">
        <v>24</v>
      </c>
      <c r="E58" t="s">
        <v>36</v>
      </c>
      <c r="F58" t="s">
        <v>37</v>
      </c>
      <c r="G58">
        <f t="shared" si="0"/>
        <v>23</v>
      </c>
      <c r="H58" t="str">
        <f>IF(G58&gt;60,IFERROR(VLOOKUP(E58,Domain!A:B,2,FALSE),"N"),"N")</f>
        <v>N</v>
      </c>
    </row>
    <row r="59" spans="1:8" x14ac:dyDescent="0.25">
      <c r="A59">
        <v>0.17</v>
      </c>
      <c r="B59">
        <v>17</v>
      </c>
      <c r="C59">
        <v>610</v>
      </c>
      <c r="D59">
        <v>617</v>
      </c>
      <c r="E59" t="s">
        <v>44</v>
      </c>
      <c r="F59" t="s">
        <v>45</v>
      </c>
      <c r="G59">
        <f t="shared" si="0"/>
        <v>7</v>
      </c>
      <c r="H59" t="str">
        <f>IF(G59&gt;60,IFERROR(VLOOKUP(E59,Domain!A:B,2,FALSE),"N"),"N")</f>
        <v>N</v>
      </c>
    </row>
    <row r="60" spans="1:8" x14ac:dyDescent="0.25">
      <c r="A60">
        <v>0.14000000000000001</v>
      </c>
      <c r="B60">
        <v>14</v>
      </c>
      <c r="C60">
        <v>1</v>
      </c>
      <c r="D60">
        <v>10</v>
      </c>
      <c r="E60" t="s">
        <v>60</v>
      </c>
      <c r="F60" t="s">
        <v>61</v>
      </c>
      <c r="G60">
        <f t="shared" si="0"/>
        <v>9</v>
      </c>
      <c r="H60" t="str">
        <f>IF(G60&gt;60,IFERROR(VLOOKUP(E60,Domain!A:B,2,FALSE),"N"),"N")</f>
        <v>N</v>
      </c>
    </row>
    <row r="61" spans="1:8" x14ac:dyDescent="0.25">
      <c r="A61">
        <v>0.1</v>
      </c>
      <c r="B61">
        <v>10</v>
      </c>
      <c r="C61">
        <v>1</v>
      </c>
      <c r="D61">
        <v>6</v>
      </c>
      <c r="E61" t="s">
        <v>58</v>
      </c>
      <c r="F61" t="s">
        <v>59</v>
      </c>
      <c r="G61">
        <f t="shared" si="0"/>
        <v>5</v>
      </c>
      <c r="H61" t="str">
        <f>IF(G61&gt;60,IFERROR(VLOOKUP(E61,Domain!A:B,2,FALSE),"N"),"N")</f>
        <v>N</v>
      </c>
    </row>
    <row r="62" spans="1:8" x14ac:dyDescent="0.25">
      <c r="A62">
        <v>0.09</v>
      </c>
      <c r="B62">
        <v>9</v>
      </c>
      <c r="C62">
        <v>1</v>
      </c>
      <c r="D62">
        <v>7</v>
      </c>
      <c r="E62" t="s">
        <v>46</v>
      </c>
      <c r="F62" t="s">
        <v>47</v>
      </c>
      <c r="G62">
        <f t="shared" si="0"/>
        <v>6</v>
      </c>
      <c r="H62" t="str">
        <f>IF(G62&gt;60,IFERROR(VLOOKUP(E62,Domain!A:B,2,FALSE),"N"),"N")</f>
        <v>N</v>
      </c>
    </row>
    <row r="63" spans="1:8" x14ac:dyDescent="0.25">
      <c r="A63">
        <v>0.08</v>
      </c>
      <c r="B63">
        <v>8</v>
      </c>
      <c r="C63">
        <v>1</v>
      </c>
      <c r="D63">
        <v>10</v>
      </c>
      <c r="E63" t="s">
        <v>16</v>
      </c>
      <c r="F63" t="s">
        <v>17</v>
      </c>
      <c r="G63">
        <f t="shared" si="0"/>
        <v>9</v>
      </c>
      <c r="H63" t="str">
        <f>IF(G63&gt;60,IFERROR(VLOOKUP(E63,Domain!A:B,2,FALSE),"N"),"N")</f>
        <v>N</v>
      </c>
    </row>
    <row r="64" spans="1:8" x14ac:dyDescent="0.25">
      <c r="A64">
        <v>0.08</v>
      </c>
      <c r="B64">
        <v>8</v>
      </c>
      <c r="C64">
        <v>1</v>
      </c>
      <c r="D64">
        <v>8</v>
      </c>
      <c r="E64" t="s">
        <v>12</v>
      </c>
      <c r="F64" t="s">
        <v>13</v>
      </c>
      <c r="G64">
        <f t="shared" si="0"/>
        <v>7</v>
      </c>
      <c r="H64" t="str">
        <f>IF(G64&gt;60,IFERROR(VLOOKUP(E64,Domain!A:B,2,FALSE),"N"),"N")</f>
        <v>N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G21" sqref="G21"/>
    </sheetView>
  </sheetViews>
  <sheetFormatPr defaultRowHeight="15" x14ac:dyDescent="0.25"/>
  <cols>
    <col min="3" max="3" width="12" bestFit="1" customWidth="1"/>
    <col min="7" max="7" width="9.85546875" bestFit="1" customWidth="1"/>
  </cols>
  <sheetData>
    <row r="1" spans="1:8" ht="15" customHeight="1" x14ac:dyDescent="0.25">
      <c r="B1" t="s">
        <v>75</v>
      </c>
      <c r="C1" t="s">
        <v>76</v>
      </c>
      <c r="D1" t="s">
        <v>77</v>
      </c>
      <c r="E1" t="s">
        <v>78</v>
      </c>
      <c r="F1" t="s">
        <v>77</v>
      </c>
      <c r="G1" t="s">
        <v>78</v>
      </c>
      <c r="H1" t="s">
        <v>79</v>
      </c>
    </row>
    <row r="2" spans="1:8" x14ac:dyDescent="0.25">
      <c r="A2">
        <v>1</v>
      </c>
      <c r="B2">
        <f>D2/$F$2</f>
        <v>7.1428571428571425E-2</v>
      </c>
      <c r="C2">
        <f>1-($G$2-E2)/$G$2</f>
        <v>0</v>
      </c>
      <c r="D2">
        <f>COUNTIF(TraK_gaps!$H$2:H2,"Y")</f>
        <v>1</v>
      </c>
      <c r="E2">
        <f>COUNTIF(TraK_gaps!$H$2:H2,"N")</f>
        <v>0</v>
      </c>
      <c r="F2">
        <f>COUNTIF(TraK_gaps!H:H,"Y")</f>
        <v>14</v>
      </c>
      <c r="G2">
        <f>COUNT(TraK_gaps!G2:G64)-F2</f>
        <v>49</v>
      </c>
      <c r="H2">
        <v>25</v>
      </c>
    </row>
    <row r="3" spans="1:8" x14ac:dyDescent="0.25">
      <c r="A3">
        <v>2</v>
      </c>
      <c r="B3">
        <f>D3/$F$2</f>
        <v>0.14285714285714285</v>
      </c>
      <c r="C3">
        <f t="shared" ref="C3:C64" si="0">1-($G$2-E3)/$G$2</f>
        <v>0</v>
      </c>
      <c r="D3">
        <f>COUNTIF(TraK_gaps!$H$2:H3,"Y")</f>
        <v>2</v>
      </c>
      <c r="E3">
        <f>COUNTIF(TraK_gaps!$H$2:H3,"N")</f>
        <v>0</v>
      </c>
    </row>
    <row r="4" spans="1:8" x14ac:dyDescent="0.25">
      <c r="A4">
        <v>3</v>
      </c>
      <c r="B4">
        <f>D4/$F$2</f>
        <v>0.21428571428571427</v>
      </c>
      <c r="C4">
        <f t="shared" si="0"/>
        <v>0</v>
      </c>
      <c r="D4">
        <f>COUNTIF(TraK_gaps!$H$2:H4,"Y")</f>
        <v>3</v>
      </c>
      <c r="E4">
        <f>COUNTIF(TraK_gaps!$H$2:H4,"N")</f>
        <v>0</v>
      </c>
    </row>
    <row r="5" spans="1:8" x14ac:dyDescent="0.25">
      <c r="A5">
        <v>4</v>
      </c>
      <c r="B5">
        <f t="shared" ref="B5:B64" si="1">D5/$F$2</f>
        <v>0.2857142857142857</v>
      </c>
      <c r="C5">
        <f t="shared" si="0"/>
        <v>0</v>
      </c>
      <c r="D5">
        <f>COUNTIF(TraK_gaps!$H$2:H5,"Y")</f>
        <v>4</v>
      </c>
      <c r="E5">
        <f>COUNTIF(TraK_gaps!$H$2:H5,"N")</f>
        <v>0</v>
      </c>
    </row>
    <row r="6" spans="1:8" x14ac:dyDescent="0.25">
      <c r="A6">
        <v>5</v>
      </c>
      <c r="B6">
        <f t="shared" si="1"/>
        <v>0.35714285714285715</v>
      </c>
      <c r="C6">
        <f t="shared" si="0"/>
        <v>0</v>
      </c>
      <c r="D6">
        <f>COUNTIF(TraK_gaps!$H$2:H6,"Y")</f>
        <v>5</v>
      </c>
      <c r="E6">
        <f>COUNTIF(TraK_gaps!$H$2:H6,"N")</f>
        <v>0</v>
      </c>
    </row>
    <row r="7" spans="1:8" x14ac:dyDescent="0.25">
      <c r="A7">
        <v>6</v>
      </c>
      <c r="B7">
        <f t="shared" si="1"/>
        <v>0.42857142857142855</v>
      </c>
      <c r="C7">
        <f t="shared" si="0"/>
        <v>0</v>
      </c>
      <c r="D7">
        <f>COUNTIF(TraK_gaps!$H$2:H7,"Y")</f>
        <v>6</v>
      </c>
      <c r="E7">
        <f>COUNTIF(TraK_gaps!$H$2:H7,"N")</f>
        <v>0</v>
      </c>
    </row>
    <row r="8" spans="1:8" x14ac:dyDescent="0.25">
      <c r="A8">
        <v>7</v>
      </c>
      <c r="B8">
        <f t="shared" si="1"/>
        <v>0.5</v>
      </c>
      <c r="C8">
        <f t="shared" si="0"/>
        <v>0</v>
      </c>
      <c r="D8">
        <f>COUNTIF(TraK_gaps!$H$2:H8,"Y")</f>
        <v>7</v>
      </c>
      <c r="E8">
        <f>COUNTIF(TraK_gaps!$H$2:H8,"N")</f>
        <v>0</v>
      </c>
    </row>
    <row r="9" spans="1:8" x14ac:dyDescent="0.25">
      <c r="A9">
        <v>8</v>
      </c>
      <c r="B9">
        <f t="shared" si="1"/>
        <v>0.5714285714285714</v>
      </c>
      <c r="C9">
        <f t="shared" si="0"/>
        <v>0</v>
      </c>
      <c r="D9">
        <f>COUNTIF(TraK_gaps!$H$2:H9,"Y")</f>
        <v>8</v>
      </c>
      <c r="E9">
        <f>COUNTIF(TraK_gaps!$H$2:H9,"N")</f>
        <v>0</v>
      </c>
    </row>
    <row r="10" spans="1:8" x14ac:dyDescent="0.25">
      <c r="A10">
        <v>9</v>
      </c>
      <c r="B10">
        <f t="shared" si="1"/>
        <v>0.6428571428571429</v>
      </c>
      <c r="C10">
        <f t="shared" si="0"/>
        <v>0</v>
      </c>
      <c r="D10">
        <f>COUNTIF(TraK_gaps!$H$2:H10,"Y")</f>
        <v>9</v>
      </c>
      <c r="E10">
        <f>COUNTIF(TraK_gaps!$H$2:H10,"N")</f>
        <v>0</v>
      </c>
    </row>
    <row r="11" spans="1:8" x14ac:dyDescent="0.25">
      <c r="A11">
        <v>10</v>
      </c>
      <c r="B11">
        <f t="shared" si="1"/>
        <v>0.7142857142857143</v>
      </c>
      <c r="C11">
        <f t="shared" si="0"/>
        <v>0</v>
      </c>
      <c r="D11">
        <f>COUNTIF(TraK_gaps!$H$2:H11,"Y")</f>
        <v>10</v>
      </c>
      <c r="E11">
        <f>COUNTIF(TraK_gaps!$H$2:H11,"N")</f>
        <v>0</v>
      </c>
    </row>
    <row r="12" spans="1:8" x14ac:dyDescent="0.25">
      <c r="A12">
        <v>11</v>
      </c>
      <c r="B12">
        <f t="shared" si="1"/>
        <v>0.7857142857142857</v>
      </c>
      <c r="C12">
        <f t="shared" si="0"/>
        <v>0</v>
      </c>
      <c r="D12">
        <f>COUNTIF(TraK_gaps!$H$2:H12,"Y")</f>
        <v>11</v>
      </c>
      <c r="E12">
        <f>COUNTIF(TraK_gaps!$H$2:H12,"N")</f>
        <v>0</v>
      </c>
    </row>
    <row r="13" spans="1:8" x14ac:dyDescent="0.25">
      <c r="A13">
        <v>12</v>
      </c>
      <c r="B13">
        <f t="shared" si="1"/>
        <v>0.8571428571428571</v>
      </c>
      <c r="C13">
        <f t="shared" si="0"/>
        <v>0</v>
      </c>
      <c r="D13">
        <f>COUNTIF(TraK_gaps!$H$2:H13,"Y")</f>
        <v>12</v>
      </c>
      <c r="E13">
        <f>COUNTIF(TraK_gaps!$H$2:H13,"N")</f>
        <v>0</v>
      </c>
    </row>
    <row r="14" spans="1:8" x14ac:dyDescent="0.25">
      <c r="A14">
        <v>13</v>
      </c>
      <c r="B14">
        <f t="shared" si="1"/>
        <v>0.9285714285714286</v>
      </c>
      <c r="C14">
        <f>1-($G$2-E14)/$G$2</f>
        <v>0</v>
      </c>
      <c r="D14">
        <f>COUNTIF(TraK_gaps!$H$2:H14,"Y")</f>
        <v>13</v>
      </c>
      <c r="E14">
        <f>COUNTIF(TraK_gaps!$H$2:H14,"N")</f>
        <v>0</v>
      </c>
    </row>
    <row r="15" spans="1:8" x14ac:dyDescent="0.25">
      <c r="A15">
        <v>14</v>
      </c>
      <c r="B15">
        <f t="shared" si="1"/>
        <v>1</v>
      </c>
      <c r="C15">
        <f t="shared" si="0"/>
        <v>0</v>
      </c>
      <c r="D15">
        <f>COUNTIF(TraK_gaps!$H$2:H15,"Y")</f>
        <v>14</v>
      </c>
      <c r="E15">
        <f>COUNTIF(TraK_gaps!$H$2:H15,"N")</f>
        <v>0</v>
      </c>
    </row>
    <row r="16" spans="1:8" x14ac:dyDescent="0.25">
      <c r="A16">
        <v>15</v>
      </c>
      <c r="B16">
        <f t="shared" si="1"/>
        <v>1</v>
      </c>
      <c r="C16">
        <f t="shared" si="0"/>
        <v>2.0408163265306145E-2</v>
      </c>
      <c r="D16">
        <f>COUNTIF(TraK_gaps!$H$2:H16,"Y")</f>
        <v>14</v>
      </c>
      <c r="E16">
        <f>COUNTIF(TraK_gaps!$H$2:H16,"N")</f>
        <v>1</v>
      </c>
    </row>
    <row r="17" spans="1:5" x14ac:dyDescent="0.25">
      <c r="A17">
        <v>16</v>
      </c>
      <c r="B17">
        <f t="shared" si="1"/>
        <v>1</v>
      </c>
      <c r="C17">
        <f t="shared" si="0"/>
        <v>4.081632653061229E-2</v>
      </c>
      <c r="D17">
        <f>COUNTIF(TraK_gaps!$H$2:H17,"Y")</f>
        <v>14</v>
      </c>
      <c r="E17">
        <f>COUNTIF(TraK_gaps!$H$2:H17,"N")</f>
        <v>2</v>
      </c>
    </row>
    <row r="18" spans="1:5" x14ac:dyDescent="0.25">
      <c r="A18">
        <v>17</v>
      </c>
      <c r="B18">
        <f t="shared" si="1"/>
        <v>1</v>
      </c>
      <c r="C18">
        <f t="shared" si="0"/>
        <v>6.1224489795918324E-2</v>
      </c>
      <c r="D18">
        <f>COUNTIF(TraK_gaps!$H$2:H18,"Y")</f>
        <v>14</v>
      </c>
      <c r="E18">
        <f>COUNTIF(TraK_gaps!$H$2:H18,"N")</f>
        <v>3</v>
      </c>
    </row>
    <row r="19" spans="1:5" x14ac:dyDescent="0.25">
      <c r="A19">
        <v>18</v>
      </c>
      <c r="B19">
        <f t="shared" si="1"/>
        <v>1</v>
      </c>
      <c r="C19">
        <f t="shared" si="0"/>
        <v>8.1632653061224469E-2</v>
      </c>
      <c r="D19">
        <f>COUNTIF(TraK_gaps!$H$2:H19,"Y")</f>
        <v>14</v>
      </c>
      <c r="E19">
        <f>COUNTIF(TraK_gaps!$H$2:H19,"N")</f>
        <v>4</v>
      </c>
    </row>
    <row r="20" spans="1:5" x14ac:dyDescent="0.25">
      <c r="A20">
        <v>19</v>
      </c>
      <c r="B20">
        <f t="shared" si="1"/>
        <v>1</v>
      </c>
      <c r="C20">
        <f t="shared" si="0"/>
        <v>0.10204081632653061</v>
      </c>
      <c r="D20">
        <f>COUNTIF(TraK_gaps!$H$2:H20,"Y")</f>
        <v>14</v>
      </c>
      <c r="E20">
        <f>COUNTIF(TraK_gaps!$H$2:H20,"N")</f>
        <v>5</v>
      </c>
    </row>
    <row r="21" spans="1:5" x14ac:dyDescent="0.25">
      <c r="A21">
        <v>20</v>
      </c>
      <c r="B21">
        <f t="shared" si="1"/>
        <v>1</v>
      </c>
      <c r="C21">
        <f t="shared" si="0"/>
        <v>0.12244897959183676</v>
      </c>
      <c r="D21">
        <f>COUNTIF(TraK_gaps!$H$2:H21,"Y")</f>
        <v>14</v>
      </c>
      <c r="E21">
        <f>COUNTIF(TraK_gaps!$H$2:H21,"N")</f>
        <v>6</v>
      </c>
    </row>
    <row r="22" spans="1:5" x14ac:dyDescent="0.25">
      <c r="A22">
        <v>21</v>
      </c>
      <c r="B22">
        <f t="shared" si="1"/>
        <v>1</v>
      </c>
      <c r="C22">
        <f t="shared" si="0"/>
        <v>0.1428571428571429</v>
      </c>
      <c r="D22">
        <f>COUNTIF(TraK_gaps!$H$2:H22,"Y")</f>
        <v>14</v>
      </c>
      <c r="E22">
        <f>COUNTIF(TraK_gaps!$H$2:H22,"N")</f>
        <v>7</v>
      </c>
    </row>
    <row r="23" spans="1:5" x14ac:dyDescent="0.25">
      <c r="A23">
        <v>22</v>
      </c>
      <c r="B23">
        <f t="shared" si="1"/>
        <v>1</v>
      </c>
      <c r="C23">
        <f t="shared" si="0"/>
        <v>0.16326530612244894</v>
      </c>
      <c r="D23">
        <f>COUNTIF(TraK_gaps!$H$2:H23,"Y")</f>
        <v>14</v>
      </c>
      <c r="E23">
        <f>COUNTIF(TraK_gaps!$H$2:H23,"N")</f>
        <v>8</v>
      </c>
    </row>
    <row r="24" spans="1:5" x14ac:dyDescent="0.25">
      <c r="A24">
        <v>23</v>
      </c>
      <c r="B24">
        <f t="shared" si="1"/>
        <v>1</v>
      </c>
      <c r="C24">
        <f t="shared" si="0"/>
        <v>0.18367346938775508</v>
      </c>
      <c r="D24">
        <f>COUNTIF(TraK_gaps!$H$2:H24,"Y")</f>
        <v>14</v>
      </c>
      <c r="E24">
        <f>COUNTIF(TraK_gaps!$H$2:H24,"N")</f>
        <v>9</v>
      </c>
    </row>
    <row r="25" spans="1:5" x14ac:dyDescent="0.25">
      <c r="A25">
        <v>24</v>
      </c>
      <c r="B25">
        <f t="shared" si="1"/>
        <v>1</v>
      </c>
      <c r="C25">
        <f t="shared" si="0"/>
        <v>0.20408163265306123</v>
      </c>
      <c r="D25">
        <f>COUNTIF(TraK_gaps!$H$2:H25,"Y")</f>
        <v>14</v>
      </c>
      <c r="E25">
        <f>COUNTIF(TraK_gaps!$H$2:H25,"N")</f>
        <v>10</v>
      </c>
    </row>
    <row r="26" spans="1:5" x14ac:dyDescent="0.25">
      <c r="A26">
        <v>25</v>
      </c>
      <c r="B26">
        <f t="shared" si="1"/>
        <v>1</v>
      </c>
      <c r="C26">
        <f t="shared" si="0"/>
        <v>0.22448979591836737</v>
      </c>
      <c r="D26">
        <f>COUNTIF(TraK_gaps!$H$2:H26,"Y")</f>
        <v>14</v>
      </c>
      <c r="E26">
        <f>COUNTIF(TraK_gaps!$H$2:H26,"N")</f>
        <v>11</v>
      </c>
    </row>
    <row r="27" spans="1:5" x14ac:dyDescent="0.25">
      <c r="A27">
        <v>26</v>
      </c>
      <c r="B27">
        <f t="shared" si="1"/>
        <v>1</v>
      </c>
      <c r="C27">
        <f t="shared" si="0"/>
        <v>0.24489795918367352</v>
      </c>
      <c r="D27">
        <f>COUNTIF(TraK_gaps!$H$2:H27,"Y")</f>
        <v>14</v>
      </c>
      <c r="E27">
        <f>COUNTIF(TraK_gaps!$H$2:H27,"N")</f>
        <v>12</v>
      </c>
    </row>
    <row r="28" spans="1:5" x14ac:dyDescent="0.25">
      <c r="A28">
        <v>27</v>
      </c>
      <c r="B28">
        <f>D28/$F$2</f>
        <v>1</v>
      </c>
      <c r="C28">
        <f t="shared" si="0"/>
        <v>0.26530612244897955</v>
      </c>
      <c r="D28">
        <f>COUNTIF(TraK_gaps!$H$2:H28,"Y")</f>
        <v>14</v>
      </c>
      <c r="E28">
        <f>COUNTIF(TraK_gaps!$H$2:H28,"N")</f>
        <v>13</v>
      </c>
    </row>
    <row r="29" spans="1:5" x14ac:dyDescent="0.25">
      <c r="A29">
        <v>28</v>
      </c>
      <c r="B29">
        <f t="shared" si="1"/>
        <v>1</v>
      </c>
      <c r="C29">
        <f t="shared" si="0"/>
        <v>0.2857142857142857</v>
      </c>
      <c r="D29">
        <f>COUNTIF(TraK_gaps!$H$2:H29,"Y")</f>
        <v>14</v>
      </c>
      <c r="E29">
        <f>COUNTIF(TraK_gaps!$H$2:H29,"N")</f>
        <v>14</v>
      </c>
    </row>
    <row r="30" spans="1:5" x14ac:dyDescent="0.25">
      <c r="A30">
        <v>29</v>
      </c>
      <c r="B30">
        <f t="shared" si="1"/>
        <v>1</v>
      </c>
      <c r="C30">
        <f t="shared" si="0"/>
        <v>0.30612244897959184</v>
      </c>
      <c r="D30">
        <f>COUNTIF(TraK_gaps!$H$2:H30,"Y")</f>
        <v>14</v>
      </c>
      <c r="E30">
        <f>COUNTIF(TraK_gaps!$H$2:H30,"N")</f>
        <v>15</v>
      </c>
    </row>
    <row r="31" spans="1:5" x14ac:dyDescent="0.25">
      <c r="A31">
        <v>30</v>
      </c>
      <c r="B31">
        <f t="shared" si="1"/>
        <v>1</v>
      </c>
      <c r="C31">
        <f t="shared" si="0"/>
        <v>0.32653061224489799</v>
      </c>
      <c r="D31">
        <f>COUNTIF(TraK_gaps!$H$2:H31,"Y")</f>
        <v>14</v>
      </c>
      <c r="E31">
        <f>COUNTIF(TraK_gaps!$H$2:H31,"N")</f>
        <v>16</v>
      </c>
    </row>
    <row r="32" spans="1:5" x14ac:dyDescent="0.25">
      <c r="A32">
        <v>31</v>
      </c>
      <c r="B32">
        <f t="shared" si="1"/>
        <v>1</v>
      </c>
      <c r="C32">
        <f t="shared" si="0"/>
        <v>0.34693877551020413</v>
      </c>
      <c r="D32">
        <f>COUNTIF(TraK_gaps!$H$2:H32,"Y")</f>
        <v>14</v>
      </c>
      <c r="E32">
        <f>COUNTIF(TraK_gaps!$H$2:H32,"N")</f>
        <v>17</v>
      </c>
    </row>
    <row r="33" spans="1:5" x14ac:dyDescent="0.25">
      <c r="A33">
        <v>32</v>
      </c>
      <c r="B33">
        <f t="shared" si="1"/>
        <v>1</v>
      </c>
      <c r="C33">
        <f t="shared" si="0"/>
        <v>0.36734693877551017</v>
      </c>
      <c r="D33">
        <f>COUNTIF(TraK_gaps!$H$2:H33,"Y")</f>
        <v>14</v>
      </c>
      <c r="E33">
        <f>COUNTIF(TraK_gaps!$H$2:H33,"N")</f>
        <v>18</v>
      </c>
    </row>
    <row r="34" spans="1:5" x14ac:dyDescent="0.25">
      <c r="A34">
        <v>33</v>
      </c>
      <c r="B34">
        <f t="shared" si="1"/>
        <v>1</v>
      </c>
      <c r="C34">
        <f t="shared" si="0"/>
        <v>0.38775510204081631</v>
      </c>
      <c r="D34">
        <f>COUNTIF(TraK_gaps!$H$2:H34,"Y")</f>
        <v>14</v>
      </c>
      <c r="E34">
        <f>COUNTIF(TraK_gaps!$H$2:H34,"N")</f>
        <v>19</v>
      </c>
    </row>
    <row r="35" spans="1:5" x14ac:dyDescent="0.25">
      <c r="A35">
        <v>34</v>
      </c>
      <c r="B35">
        <f t="shared" si="1"/>
        <v>1</v>
      </c>
      <c r="C35">
        <f t="shared" si="0"/>
        <v>0.40816326530612246</v>
      </c>
      <c r="D35">
        <f>COUNTIF(TraK_gaps!$H$2:H35,"Y")</f>
        <v>14</v>
      </c>
      <c r="E35">
        <f>COUNTIF(TraK_gaps!$H$2:H35,"N")</f>
        <v>20</v>
      </c>
    </row>
    <row r="36" spans="1:5" x14ac:dyDescent="0.25">
      <c r="A36">
        <v>35</v>
      </c>
      <c r="B36">
        <f t="shared" si="1"/>
        <v>1</v>
      </c>
      <c r="C36">
        <f t="shared" si="0"/>
        <v>0.4285714285714286</v>
      </c>
      <c r="D36">
        <f>COUNTIF(TraK_gaps!$H$2:H36,"Y")</f>
        <v>14</v>
      </c>
      <c r="E36">
        <f>COUNTIF(TraK_gaps!$H$2:H36,"N")</f>
        <v>21</v>
      </c>
    </row>
    <row r="37" spans="1:5" x14ac:dyDescent="0.25">
      <c r="A37">
        <v>36</v>
      </c>
      <c r="B37">
        <f t="shared" si="1"/>
        <v>1</v>
      </c>
      <c r="C37">
        <f t="shared" si="0"/>
        <v>0.44897959183673475</v>
      </c>
      <c r="D37">
        <f>COUNTIF(TraK_gaps!$H$2:H37,"Y")</f>
        <v>14</v>
      </c>
      <c r="E37">
        <f>COUNTIF(TraK_gaps!$H$2:H37,"N")</f>
        <v>22</v>
      </c>
    </row>
    <row r="38" spans="1:5" x14ac:dyDescent="0.25">
      <c r="A38">
        <v>37</v>
      </c>
      <c r="B38">
        <f t="shared" si="1"/>
        <v>1</v>
      </c>
      <c r="C38">
        <f t="shared" si="0"/>
        <v>0.46938775510204078</v>
      </c>
      <c r="D38">
        <f>COUNTIF(TraK_gaps!$H$2:H38,"Y")</f>
        <v>14</v>
      </c>
      <c r="E38">
        <f>COUNTIF(TraK_gaps!$H$2:H38,"N")</f>
        <v>23</v>
      </c>
    </row>
    <row r="39" spans="1:5" x14ac:dyDescent="0.25">
      <c r="A39">
        <v>38</v>
      </c>
      <c r="B39">
        <f t="shared" si="1"/>
        <v>1</v>
      </c>
      <c r="C39">
        <f t="shared" si="0"/>
        <v>0.48979591836734693</v>
      </c>
      <c r="D39">
        <f>COUNTIF(TraK_gaps!$H$2:H39,"Y")</f>
        <v>14</v>
      </c>
      <c r="E39">
        <f>COUNTIF(TraK_gaps!$H$2:H39,"N")</f>
        <v>24</v>
      </c>
    </row>
    <row r="40" spans="1:5" x14ac:dyDescent="0.25">
      <c r="A40">
        <v>39</v>
      </c>
      <c r="B40">
        <f t="shared" si="1"/>
        <v>1</v>
      </c>
      <c r="C40">
        <f t="shared" si="0"/>
        <v>0.51020408163265307</v>
      </c>
      <c r="D40">
        <f>COUNTIF(TraK_gaps!$H$2:H40,"Y")</f>
        <v>14</v>
      </c>
      <c r="E40">
        <f>COUNTIF(TraK_gaps!$H$2:H40,"N")</f>
        <v>25</v>
      </c>
    </row>
    <row r="41" spans="1:5" x14ac:dyDescent="0.25">
      <c r="A41">
        <v>40</v>
      </c>
      <c r="B41">
        <f t="shared" si="1"/>
        <v>1</v>
      </c>
      <c r="C41">
        <f t="shared" si="0"/>
        <v>0.53061224489795911</v>
      </c>
      <c r="D41">
        <f>COUNTIF(TraK_gaps!$H$2:H41,"Y")</f>
        <v>14</v>
      </c>
      <c r="E41">
        <f>COUNTIF(TraK_gaps!$H$2:H41,"N")</f>
        <v>26</v>
      </c>
    </row>
    <row r="42" spans="1:5" x14ac:dyDescent="0.25">
      <c r="A42">
        <v>41</v>
      </c>
      <c r="B42">
        <f t="shared" si="1"/>
        <v>1</v>
      </c>
      <c r="C42">
        <f t="shared" si="0"/>
        <v>0.55102040816326525</v>
      </c>
      <c r="D42">
        <f>COUNTIF(TraK_gaps!$H$2:H42,"Y")</f>
        <v>14</v>
      </c>
      <c r="E42">
        <f>COUNTIF(TraK_gaps!$H$2:H42,"N")</f>
        <v>27</v>
      </c>
    </row>
    <row r="43" spans="1:5" x14ac:dyDescent="0.25">
      <c r="A43">
        <v>42</v>
      </c>
      <c r="B43">
        <f t="shared" si="1"/>
        <v>1</v>
      </c>
      <c r="C43">
        <f t="shared" si="0"/>
        <v>0.5714285714285714</v>
      </c>
      <c r="D43">
        <f>COUNTIF(TraK_gaps!$H$2:H43,"Y")</f>
        <v>14</v>
      </c>
      <c r="E43">
        <f>COUNTIF(TraK_gaps!$H$2:H43,"N")</f>
        <v>28</v>
      </c>
    </row>
    <row r="44" spans="1:5" x14ac:dyDescent="0.25">
      <c r="A44">
        <v>43</v>
      </c>
      <c r="B44">
        <f t="shared" si="1"/>
        <v>1</v>
      </c>
      <c r="C44">
        <f t="shared" si="0"/>
        <v>0.59183673469387754</v>
      </c>
      <c r="D44">
        <f>COUNTIF(TraK_gaps!$H$2:H44,"Y")</f>
        <v>14</v>
      </c>
      <c r="E44">
        <f>COUNTIF(TraK_gaps!$H$2:H44,"N")</f>
        <v>29</v>
      </c>
    </row>
    <row r="45" spans="1:5" x14ac:dyDescent="0.25">
      <c r="A45">
        <v>44</v>
      </c>
      <c r="B45">
        <f t="shared" si="1"/>
        <v>1</v>
      </c>
      <c r="C45">
        <f t="shared" si="0"/>
        <v>0.61224489795918369</v>
      </c>
      <c r="D45">
        <f>COUNTIF(TraK_gaps!$H$2:H45,"Y")</f>
        <v>14</v>
      </c>
      <c r="E45">
        <f>COUNTIF(TraK_gaps!$H$2:H45,"N")</f>
        <v>30</v>
      </c>
    </row>
    <row r="46" spans="1:5" x14ac:dyDescent="0.25">
      <c r="A46">
        <v>45</v>
      </c>
      <c r="B46">
        <f t="shared" si="1"/>
        <v>1</v>
      </c>
      <c r="C46">
        <f t="shared" si="0"/>
        <v>0.63265306122448983</v>
      </c>
      <c r="D46">
        <f>COUNTIF(TraK_gaps!$H$2:H46,"Y")</f>
        <v>14</v>
      </c>
      <c r="E46">
        <f>COUNTIF(TraK_gaps!$H$2:H46,"N")</f>
        <v>31</v>
      </c>
    </row>
    <row r="47" spans="1:5" x14ac:dyDescent="0.25">
      <c r="A47">
        <v>46</v>
      </c>
      <c r="B47">
        <f t="shared" si="1"/>
        <v>1</v>
      </c>
      <c r="C47">
        <f t="shared" si="0"/>
        <v>0.65306122448979598</v>
      </c>
      <c r="D47">
        <f>COUNTIF(TraK_gaps!$H$2:H47,"Y")</f>
        <v>14</v>
      </c>
      <c r="E47">
        <f>COUNTIF(TraK_gaps!$H$2:H47,"N")</f>
        <v>32</v>
      </c>
    </row>
    <row r="48" spans="1:5" x14ac:dyDescent="0.25">
      <c r="A48">
        <v>47</v>
      </c>
      <c r="B48">
        <f t="shared" si="1"/>
        <v>1</v>
      </c>
      <c r="C48">
        <f t="shared" si="0"/>
        <v>0.67346938775510212</v>
      </c>
      <c r="D48">
        <f>COUNTIF(TraK_gaps!$H$2:H48,"Y")</f>
        <v>14</v>
      </c>
      <c r="E48">
        <f>COUNTIF(TraK_gaps!$H$2:H48,"N")</f>
        <v>33</v>
      </c>
    </row>
    <row r="49" spans="1:5" x14ac:dyDescent="0.25">
      <c r="A49">
        <v>48</v>
      </c>
      <c r="B49">
        <f t="shared" si="1"/>
        <v>1</v>
      </c>
      <c r="C49">
        <f t="shared" si="0"/>
        <v>0.69387755102040816</v>
      </c>
      <c r="D49">
        <f>COUNTIF(TraK_gaps!$H$2:H49,"Y")</f>
        <v>14</v>
      </c>
      <c r="E49">
        <f>COUNTIF(TraK_gaps!$H$2:H49,"N")</f>
        <v>34</v>
      </c>
    </row>
    <row r="50" spans="1:5" x14ac:dyDescent="0.25">
      <c r="A50">
        <v>49</v>
      </c>
      <c r="B50">
        <f t="shared" si="1"/>
        <v>1</v>
      </c>
      <c r="C50">
        <f t="shared" si="0"/>
        <v>0.7142857142857143</v>
      </c>
      <c r="D50">
        <f>COUNTIF(TraK_gaps!$H$2:H50,"Y")</f>
        <v>14</v>
      </c>
      <c r="E50">
        <f>COUNTIF(TraK_gaps!$H$2:H50,"N")</f>
        <v>35</v>
      </c>
    </row>
    <row r="51" spans="1:5" x14ac:dyDescent="0.25">
      <c r="A51">
        <v>50</v>
      </c>
      <c r="B51">
        <f t="shared" si="1"/>
        <v>1</v>
      </c>
      <c r="C51">
        <f t="shared" si="0"/>
        <v>0.73469387755102034</v>
      </c>
      <c r="D51">
        <f>COUNTIF(TraK_gaps!$H$2:H51,"Y")</f>
        <v>14</v>
      </c>
      <c r="E51">
        <f>COUNTIF(TraK_gaps!$H$2:H51,"N")</f>
        <v>36</v>
      </c>
    </row>
    <row r="52" spans="1:5" x14ac:dyDescent="0.25">
      <c r="A52">
        <v>51</v>
      </c>
      <c r="B52">
        <f t="shared" si="1"/>
        <v>1</v>
      </c>
      <c r="C52">
        <f t="shared" si="0"/>
        <v>0.75510204081632648</v>
      </c>
      <c r="D52">
        <f>COUNTIF(TraK_gaps!$H$2:H52,"Y")</f>
        <v>14</v>
      </c>
      <c r="E52">
        <f>COUNTIF(TraK_gaps!$H$2:H52,"N")</f>
        <v>37</v>
      </c>
    </row>
    <row r="53" spans="1:5" x14ac:dyDescent="0.25">
      <c r="A53">
        <v>52</v>
      </c>
      <c r="B53">
        <f t="shared" si="1"/>
        <v>1</v>
      </c>
      <c r="C53">
        <f t="shared" si="0"/>
        <v>0.77551020408163263</v>
      </c>
      <c r="D53">
        <f>COUNTIF(TraK_gaps!$H$2:H53,"Y")</f>
        <v>14</v>
      </c>
      <c r="E53">
        <f>COUNTIF(TraK_gaps!$H$2:H53,"N")</f>
        <v>38</v>
      </c>
    </row>
    <row r="54" spans="1:5" x14ac:dyDescent="0.25">
      <c r="A54">
        <v>53</v>
      </c>
      <c r="B54">
        <f t="shared" si="1"/>
        <v>1</v>
      </c>
      <c r="C54">
        <f t="shared" si="0"/>
        <v>0.79591836734693877</v>
      </c>
      <c r="D54">
        <f>COUNTIF(TraK_gaps!$H$2:H54,"Y")</f>
        <v>14</v>
      </c>
      <c r="E54">
        <f>COUNTIF(TraK_gaps!$H$2:H54,"N")</f>
        <v>39</v>
      </c>
    </row>
    <row r="55" spans="1:5" x14ac:dyDescent="0.25">
      <c r="A55">
        <v>54</v>
      </c>
      <c r="B55">
        <f t="shared" si="1"/>
        <v>1</v>
      </c>
      <c r="C55">
        <f t="shared" si="0"/>
        <v>0.81632653061224492</v>
      </c>
      <c r="D55">
        <f>COUNTIF(TraK_gaps!$H$2:H55,"Y")</f>
        <v>14</v>
      </c>
      <c r="E55">
        <f>COUNTIF(TraK_gaps!$H$2:H55,"N")</f>
        <v>40</v>
      </c>
    </row>
    <row r="56" spans="1:5" x14ac:dyDescent="0.25">
      <c r="A56">
        <v>55</v>
      </c>
      <c r="B56">
        <f t="shared" si="1"/>
        <v>1</v>
      </c>
      <c r="C56">
        <f t="shared" si="0"/>
        <v>0.83673469387755106</v>
      </c>
      <c r="D56">
        <f>COUNTIF(TraK_gaps!$H$2:H56,"Y")</f>
        <v>14</v>
      </c>
      <c r="E56">
        <f>COUNTIF(TraK_gaps!$H$2:H56,"N")</f>
        <v>41</v>
      </c>
    </row>
    <row r="57" spans="1:5" x14ac:dyDescent="0.25">
      <c r="A57">
        <v>56</v>
      </c>
      <c r="B57">
        <f t="shared" si="1"/>
        <v>1</v>
      </c>
      <c r="C57">
        <f t="shared" si="0"/>
        <v>0.85714285714285721</v>
      </c>
      <c r="D57">
        <f>COUNTIF(TraK_gaps!$H$2:H57,"Y")</f>
        <v>14</v>
      </c>
      <c r="E57">
        <f>COUNTIF(TraK_gaps!$H$2:H57,"N")</f>
        <v>42</v>
      </c>
    </row>
    <row r="58" spans="1:5" x14ac:dyDescent="0.25">
      <c r="A58">
        <v>57</v>
      </c>
      <c r="B58">
        <f t="shared" si="1"/>
        <v>1</v>
      </c>
      <c r="C58">
        <f t="shared" si="0"/>
        <v>0.87755102040816324</v>
      </c>
      <c r="D58">
        <f>COUNTIF(TraK_gaps!$H$2:H58,"Y")</f>
        <v>14</v>
      </c>
      <c r="E58">
        <f>COUNTIF(TraK_gaps!$H$2:H58,"N")</f>
        <v>43</v>
      </c>
    </row>
    <row r="59" spans="1:5" x14ac:dyDescent="0.25">
      <c r="A59">
        <v>58</v>
      </c>
      <c r="B59">
        <f t="shared" si="1"/>
        <v>1</v>
      </c>
      <c r="C59">
        <f t="shared" si="0"/>
        <v>0.89795918367346939</v>
      </c>
      <c r="D59">
        <f>COUNTIF(TraK_gaps!$H$2:H59,"Y")</f>
        <v>14</v>
      </c>
      <c r="E59">
        <f>COUNTIF(TraK_gaps!$H$2:H59,"N")</f>
        <v>44</v>
      </c>
    </row>
    <row r="60" spans="1:5" x14ac:dyDescent="0.25">
      <c r="A60">
        <v>59</v>
      </c>
      <c r="B60">
        <f t="shared" si="1"/>
        <v>1</v>
      </c>
      <c r="C60">
        <f t="shared" si="0"/>
        <v>0.91836734693877553</v>
      </c>
      <c r="D60">
        <f>COUNTIF(TraK_gaps!$H$2:H60,"Y")</f>
        <v>14</v>
      </c>
      <c r="E60">
        <f>COUNTIF(TraK_gaps!$H$2:H60,"N")</f>
        <v>45</v>
      </c>
    </row>
    <row r="61" spans="1:5" x14ac:dyDescent="0.25">
      <c r="A61">
        <v>60</v>
      </c>
      <c r="B61">
        <f t="shared" si="1"/>
        <v>1</v>
      </c>
      <c r="C61">
        <f t="shared" si="0"/>
        <v>0.93877551020408168</v>
      </c>
      <c r="D61">
        <f>COUNTIF(TraK_gaps!$H$2:H61,"Y")</f>
        <v>14</v>
      </c>
      <c r="E61">
        <f>COUNTIF(TraK_gaps!$H$2:H61,"N")</f>
        <v>46</v>
      </c>
    </row>
    <row r="62" spans="1:5" x14ac:dyDescent="0.25">
      <c r="A62">
        <v>61</v>
      </c>
      <c r="B62">
        <f t="shared" si="1"/>
        <v>1</v>
      </c>
      <c r="C62">
        <f t="shared" si="0"/>
        <v>0.95918367346938771</v>
      </c>
      <c r="D62">
        <f>COUNTIF(TraK_gaps!$H$2:H62,"Y")</f>
        <v>14</v>
      </c>
      <c r="E62">
        <f>COUNTIF(TraK_gaps!$H$2:H62,"N")</f>
        <v>47</v>
      </c>
    </row>
    <row r="63" spans="1:5" x14ac:dyDescent="0.25">
      <c r="A63">
        <v>62</v>
      </c>
      <c r="B63">
        <f t="shared" si="1"/>
        <v>1</v>
      </c>
      <c r="C63">
        <f t="shared" si="0"/>
        <v>0.97959183673469385</v>
      </c>
      <c r="D63">
        <f>COUNTIF(TraK_gaps!$H$2:H63,"Y")</f>
        <v>14</v>
      </c>
      <c r="E63">
        <f>COUNTIF(TraK_gaps!$H$2:H63,"N")</f>
        <v>48</v>
      </c>
    </row>
    <row r="64" spans="1:5" x14ac:dyDescent="0.25">
      <c r="A64">
        <v>63</v>
      </c>
      <c r="B64">
        <f t="shared" si="1"/>
        <v>1</v>
      </c>
      <c r="C64">
        <f t="shared" si="0"/>
        <v>1</v>
      </c>
      <c r="D64">
        <f>COUNTIF(TraK_gaps!$H$2:H64,"Y")</f>
        <v>14</v>
      </c>
      <c r="E64">
        <f>COUNTIF(TraK_gaps!$H$2:H64,"N")</f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sqref="A1:XFD1048576"/>
    </sheetView>
  </sheetViews>
  <sheetFormatPr defaultRowHeight="15" x14ac:dyDescent="0.25"/>
  <cols>
    <col min="2" max="2" width="10.42578125" bestFit="1" customWidth="1"/>
    <col min="4" max="4" width="10.7109375" bestFit="1" customWidth="1"/>
  </cols>
  <sheetData>
    <row r="1" spans="1:7" x14ac:dyDescent="0.25">
      <c r="A1" t="s">
        <v>80</v>
      </c>
    </row>
    <row r="2" spans="1:7" x14ac:dyDescent="0.25">
      <c r="A2">
        <v>25</v>
      </c>
    </row>
    <row r="4" spans="1:7" ht="15.75" thickBot="1" x14ac:dyDescent="0.3">
      <c r="A4" t="s">
        <v>81</v>
      </c>
    </row>
    <row r="5" spans="1:7" ht="15.75" thickBot="1" x14ac:dyDescent="0.3">
      <c r="B5" s="1"/>
      <c r="C5" s="8" t="s">
        <v>84</v>
      </c>
      <c r="D5" s="9" t="s">
        <v>82</v>
      </c>
      <c r="G5" t="s">
        <v>83</v>
      </c>
    </row>
    <row r="6" spans="1:7" x14ac:dyDescent="0.25">
      <c r="B6" s="5" t="s">
        <v>85</v>
      </c>
      <c r="C6" s="6">
        <v>14</v>
      </c>
      <c r="D6" s="7">
        <v>0</v>
      </c>
    </row>
    <row r="7" spans="1:7" ht="15.75" thickBot="1" x14ac:dyDescent="0.3">
      <c r="B7" s="4" t="s">
        <v>86</v>
      </c>
      <c r="C7" s="2">
        <v>0</v>
      </c>
      <c r="D7" s="3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4" workbookViewId="0"/>
  </sheetViews>
  <sheetFormatPr defaultRowHeight="15" x14ac:dyDescent="0.25"/>
  <cols>
    <col min="6" max="6" width="15.42578125" bestFit="1" customWidth="1"/>
    <col min="7" max="7" width="15.42578125" customWidth="1"/>
  </cols>
  <sheetData>
    <row r="1" spans="1:8" x14ac:dyDescent="0.25">
      <c r="A1" t="s">
        <v>1</v>
      </c>
      <c r="B1" t="s">
        <v>0</v>
      </c>
      <c r="C1" t="s">
        <v>3</v>
      </c>
      <c r="D1" t="s">
        <v>64</v>
      </c>
      <c r="E1" t="s">
        <v>65</v>
      </c>
      <c r="F1" t="s">
        <v>66</v>
      </c>
      <c r="G1" t="s">
        <v>2</v>
      </c>
      <c r="H1" t="s">
        <v>68</v>
      </c>
    </row>
    <row r="2" spans="1:8" x14ac:dyDescent="0.25">
      <c r="A2">
        <v>17.829999999999998</v>
      </c>
      <c r="B2">
        <v>1783</v>
      </c>
      <c r="C2">
        <v>196</v>
      </c>
      <c r="D2">
        <v>320</v>
      </c>
      <c r="E2" t="s">
        <v>12</v>
      </c>
      <c r="F2" t="s">
        <v>13</v>
      </c>
      <c r="G2">
        <f>D2-C2</f>
        <v>124</v>
      </c>
      <c r="H2" t="str">
        <f>IF(G2&gt;60,IFERROR(VLOOKUP(E2,Domain!A:B,2,FALSE),"N"),"N")</f>
        <v>Y</v>
      </c>
    </row>
    <row r="3" spans="1:8" x14ac:dyDescent="0.25">
      <c r="A3">
        <v>17.8</v>
      </c>
      <c r="B3">
        <v>1780</v>
      </c>
      <c r="C3">
        <v>196</v>
      </c>
      <c r="D3">
        <v>320</v>
      </c>
      <c r="E3" t="s">
        <v>14</v>
      </c>
      <c r="F3" t="s">
        <v>15</v>
      </c>
      <c r="G3">
        <f t="shared" ref="G3:G65" si="0">D3-C3</f>
        <v>124</v>
      </c>
      <c r="H3" t="str">
        <f>IF(G3&gt;60,IFERROR(VLOOKUP(E3,Domain!A:B,2,FALSE),"N"),"N")</f>
        <v>Y</v>
      </c>
    </row>
    <row r="4" spans="1:8" x14ac:dyDescent="0.25">
      <c r="A4">
        <v>17.739999999999998</v>
      </c>
      <c r="B4">
        <v>1774</v>
      </c>
      <c r="C4">
        <v>196</v>
      </c>
      <c r="D4">
        <v>320</v>
      </c>
      <c r="E4" t="s">
        <v>71</v>
      </c>
      <c r="F4" t="s">
        <v>72</v>
      </c>
      <c r="G4">
        <f t="shared" si="0"/>
        <v>124</v>
      </c>
      <c r="H4" t="str">
        <f>IF(G4&gt;60,IFERROR(VLOOKUP(E4,Domain!A:B,2,FALSE),"N"),"N")</f>
        <v>Y</v>
      </c>
    </row>
    <row r="5" spans="1:8" x14ac:dyDescent="0.25">
      <c r="A5">
        <v>17.670000000000002</v>
      </c>
      <c r="B5">
        <v>1767</v>
      </c>
      <c r="C5">
        <v>196</v>
      </c>
      <c r="D5">
        <v>320</v>
      </c>
      <c r="E5" t="s">
        <v>18</v>
      </c>
      <c r="F5" t="s">
        <v>19</v>
      </c>
      <c r="G5">
        <f t="shared" si="0"/>
        <v>124</v>
      </c>
      <c r="H5" t="str">
        <f>IF(G5&gt;60,IFERROR(VLOOKUP(E5,Domain!A:B,2,FALSE),"N"),"N")</f>
        <v>Y</v>
      </c>
    </row>
    <row r="6" spans="1:8" x14ac:dyDescent="0.25">
      <c r="A6">
        <v>17.579999999999998</v>
      </c>
      <c r="B6">
        <v>1758</v>
      </c>
      <c r="C6">
        <v>196</v>
      </c>
      <c r="D6">
        <v>320</v>
      </c>
      <c r="E6" t="s">
        <v>20</v>
      </c>
      <c r="F6" t="s">
        <v>21</v>
      </c>
      <c r="G6">
        <f t="shared" si="0"/>
        <v>124</v>
      </c>
      <c r="H6" t="str">
        <f>IF(G6&gt;60,IFERROR(VLOOKUP(E6,Domain!A:B,2,FALSE),"N"),"N")</f>
        <v>Y</v>
      </c>
    </row>
    <row r="7" spans="1:8" x14ac:dyDescent="0.25">
      <c r="A7">
        <v>16.62</v>
      </c>
      <c r="B7">
        <v>1662</v>
      </c>
      <c r="C7">
        <v>180</v>
      </c>
      <c r="D7">
        <v>306</v>
      </c>
      <c r="E7" t="s">
        <v>16</v>
      </c>
      <c r="F7" t="s">
        <v>17</v>
      </c>
      <c r="G7">
        <f t="shared" si="0"/>
        <v>126</v>
      </c>
      <c r="H7" t="str">
        <f>IF(G7&gt;60,IFERROR(VLOOKUP(E7,Domain!A:B,2,FALSE),"N"),"N")</f>
        <v>Y</v>
      </c>
    </row>
    <row r="8" spans="1:8" x14ac:dyDescent="0.25">
      <c r="A8">
        <v>16.41</v>
      </c>
      <c r="B8">
        <v>1641</v>
      </c>
      <c r="C8">
        <v>180</v>
      </c>
      <c r="D8">
        <v>306</v>
      </c>
      <c r="E8" t="s">
        <v>22</v>
      </c>
      <c r="F8" t="s">
        <v>23</v>
      </c>
      <c r="G8">
        <f t="shared" si="0"/>
        <v>126</v>
      </c>
      <c r="H8" t="str">
        <f>IF(G8&gt;60,IFERROR(VLOOKUP(E8,Domain!A:B,2,FALSE),"N"),"N")</f>
        <v>Y</v>
      </c>
    </row>
    <row r="9" spans="1:8" x14ac:dyDescent="0.25">
      <c r="A9">
        <v>16.28</v>
      </c>
      <c r="B9">
        <v>1628</v>
      </c>
      <c r="C9">
        <v>181</v>
      </c>
      <c r="D9">
        <v>307</v>
      </c>
      <c r="E9" t="s">
        <v>24</v>
      </c>
      <c r="F9" t="s">
        <v>25</v>
      </c>
      <c r="G9">
        <f t="shared" si="0"/>
        <v>126</v>
      </c>
      <c r="H9" t="str">
        <f>IF(G9&gt;60,IFERROR(VLOOKUP(E9,Domain!A:B,2,FALSE),"N"),"N")</f>
        <v>Y</v>
      </c>
    </row>
    <row r="10" spans="1:8" x14ac:dyDescent="0.25">
      <c r="A10">
        <v>16.14</v>
      </c>
      <c r="B10">
        <v>1614</v>
      </c>
      <c r="C10">
        <v>180</v>
      </c>
      <c r="D10">
        <v>306</v>
      </c>
      <c r="E10" t="s">
        <v>26</v>
      </c>
      <c r="F10" t="s">
        <v>27</v>
      </c>
      <c r="G10">
        <f t="shared" si="0"/>
        <v>126</v>
      </c>
      <c r="H10" t="str">
        <f>IF(G10&gt;60,IFERROR(VLOOKUP(E10,Domain!A:B,2,FALSE),"N"),"N")</f>
        <v>Y</v>
      </c>
    </row>
    <row r="11" spans="1:8" x14ac:dyDescent="0.25">
      <c r="A11">
        <v>15.56</v>
      </c>
      <c r="B11">
        <v>1556</v>
      </c>
      <c r="C11">
        <v>185</v>
      </c>
      <c r="D11">
        <v>321</v>
      </c>
      <c r="E11" t="s">
        <v>10</v>
      </c>
      <c r="F11" t="s">
        <v>11</v>
      </c>
      <c r="G11">
        <f t="shared" si="0"/>
        <v>136</v>
      </c>
      <c r="H11" t="str">
        <f>IF(G11&gt;60,IFERROR(VLOOKUP(E11,Domain!A:B,2,FALSE),"N"),"N")</f>
        <v>Y</v>
      </c>
    </row>
    <row r="12" spans="1:8" x14ac:dyDescent="0.25">
      <c r="A12">
        <v>15.45</v>
      </c>
      <c r="B12">
        <v>1545</v>
      </c>
      <c r="C12">
        <v>185</v>
      </c>
      <c r="D12">
        <v>322</v>
      </c>
      <c r="E12" t="s">
        <v>8</v>
      </c>
      <c r="F12" t="s">
        <v>9</v>
      </c>
      <c r="G12">
        <f t="shared" si="0"/>
        <v>137</v>
      </c>
      <c r="H12" t="str">
        <f>IF(G12&gt;60,IFERROR(VLOOKUP(E12,Domain!A:B,2,FALSE),"N"),"N")</f>
        <v>Y</v>
      </c>
    </row>
    <row r="13" spans="1:8" x14ac:dyDescent="0.25">
      <c r="A13">
        <v>15.17</v>
      </c>
      <c r="B13">
        <v>1517</v>
      </c>
      <c r="C13">
        <v>185</v>
      </c>
      <c r="D13">
        <v>323</v>
      </c>
      <c r="E13" t="s">
        <v>4</v>
      </c>
      <c r="F13" t="s">
        <v>5</v>
      </c>
      <c r="G13">
        <f t="shared" si="0"/>
        <v>138</v>
      </c>
      <c r="H13" t="str">
        <f>IF(G13&gt;60,IFERROR(VLOOKUP(E13,Domain!A:B,2,FALSE),"N"),"N")</f>
        <v>Y</v>
      </c>
    </row>
    <row r="14" spans="1:8" x14ac:dyDescent="0.25">
      <c r="A14">
        <v>15.14</v>
      </c>
      <c r="B14">
        <v>1514</v>
      </c>
      <c r="C14">
        <v>185</v>
      </c>
      <c r="D14">
        <v>323</v>
      </c>
      <c r="E14" t="s">
        <v>6</v>
      </c>
      <c r="F14" t="s">
        <v>7</v>
      </c>
      <c r="G14">
        <f t="shared" si="0"/>
        <v>138</v>
      </c>
      <c r="H14" t="str">
        <f>IF(G14&gt;60,IFERROR(VLOOKUP(E14,Domain!A:B,2,FALSE),"N"),"N")</f>
        <v>Y</v>
      </c>
    </row>
    <row r="15" spans="1:8" x14ac:dyDescent="0.25">
      <c r="A15">
        <v>12.69</v>
      </c>
      <c r="B15">
        <v>1269</v>
      </c>
      <c r="C15">
        <v>182</v>
      </c>
      <c r="D15">
        <v>274</v>
      </c>
      <c r="E15" t="s">
        <v>54</v>
      </c>
      <c r="F15" t="s">
        <v>55</v>
      </c>
      <c r="G15">
        <f t="shared" si="0"/>
        <v>92</v>
      </c>
      <c r="H15" t="str">
        <f>IF(G15&gt;60,IFERROR(VLOOKUP(E15,Domain!A:B,2,FALSE),"N"),"N")</f>
        <v>N</v>
      </c>
    </row>
    <row r="16" spans="1:8" x14ac:dyDescent="0.25">
      <c r="A16">
        <v>12.53</v>
      </c>
      <c r="B16">
        <v>1253</v>
      </c>
      <c r="C16">
        <v>197</v>
      </c>
      <c r="D16">
        <v>331</v>
      </c>
      <c r="E16" t="s">
        <v>73</v>
      </c>
      <c r="F16" t="s">
        <v>74</v>
      </c>
      <c r="G16">
        <f t="shared" si="0"/>
        <v>134</v>
      </c>
      <c r="H16" t="str">
        <f>IF(G16&gt;60,IFERROR(VLOOKUP(E16,Domain!A:B,2,FALSE),"N"),"N")</f>
        <v>Y</v>
      </c>
    </row>
    <row r="17" spans="1:8" x14ac:dyDescent="0.25">
      <c r="A17">
        <v>12.4</v>
      </c>
      <c r="B17">
        <v>1240</v>
      </c>
      <c r="C17">
        <v>197</v>
      </c>
      <c r="D17">
        <v>331</v>
      </c>
      <c r="E17" t="s">
        <v>28</v>
      </c>
      <c r="F17" t="s">
        <v>29</v>
      </c>
      <c r="G17">
        <f t="shared" si="0"/>
        <v>134</v>
      </c>
      <c r="H17" t="str">
        <f>IF(G17&gt;60,IFERROR(VLOOKUP(E17,Domain!A:B,2,FALSE),"N"),"N")</f>
        <v>Y</v>
      </c>
    </row>
    <row r="18" spans="1:8" x14ac:dyDescent="0.25">
      <c r="A18">
        <v>12.1</v>
      </c>
      <c r="B18">
        <v>1210</v>
      </c>
      <c r="C18">
        <v>197</v>
      </c>
      <c r="D18">
        <v>329</v>
      </c>
      <c r="E18" t="s">
        <v>30</v>
      </c>
      <c r="F18" t="s">
        <v>31</v>
      </c>
      <c r="G18">
        <f t="shared" si="0"/>
        <v>132</v>
      </c>
      <c r="H18" t="str">
        <f>IF(G18&gt;60,IFERROR(VLOOKUP(E18,Domain!A:B,2,FALSE),"N"),"N")</f>
        <v>Y</v>
      </c>
    </row>
    <row r="19" spans="1:8" x14ac:dyDescent="0.25">
      <c r="A19">
        <v>11.59</v>
      </c>
      <c r="B19">
        <v>1159</v>
      </c>
      <c r="C19">
        <v>180</v>
      </c>
      <c r="D19">
        <v>272</v>
      </c>
      <c r="E19" t="s">
        <v>56</v>
      </c>
      <c r="F19" t="s">
        <v>57</v>
      </c>
      <c r="G19">
        <f t="shared" si="0"/>
        <v>92</v>
      </c>
      <c r="H19" t="str">
        <f>IF(G19&gt;60,IFERROR(VLOOKUP(E19,Domain!A:B,2,FALSE),"N"),"N")</f>
        <v>N</v>
      </c>
    </row>
    <row r="20" spans="1:8" x14ac:dyDescent="0.25">
      <c r="A20">
        <v>10.92</v>
      </c>
      <c r="B20">
        <v>1092</v>
      </c>
      <c r="C20">
        <v>177</v>
      </c>
      <c r="D20">
        <v>298</v>
      </c>
      <c r="E20" t="s">
        <v>36</v>
      </c>
      <c r="F20" t="s">
        <v>37</v>
      </c>
      <c r="G20">
        <f t="shared" si="0"/>
        <v>121</v>
      </c>
      <c r="H20" t="str">
        <f>IF(G20&gt;60,IFERROR(VLOOKUP(E20,Domain!A:B,2,FALSE),"N"),"N")</f>
        <v>N</v>
      </c>
    </row>
    <row r="21" spans="1:8" x14ac:dyDescent="0.25">
      <c r="A21">
        <v>10.84</v>
      </c>
      <c r="B21">
        <v>1084</v>
      </c>
      <c r="C21">
        <v>184</v>
      </c>
      <c r="D21">
        <v>278</v>
      </c>
      <c r="E21" t="s">
        <v>50</v>
      </c>
      <c r="F21" t="s">
        <v>51</v>
      </c>
      <c r="G21">
        <f t="shared" si="0"/>
        <v>94</v>
      </c>
      <c r="H21" t="str">
        <f>IF(G21&gt;60,IFERROR(VLOOKUP(E21,Domain!A:B,2,FALSE),"N"),"N")</f>
        <v>N</v>
      </c>
    </row>
    <row r="22" spans="1:8" x14ac:dyDescent="0.25">
      <c r="A22">
        <v>10.199999999999999</v>
      </c>
      <c r="B22">
        <v>1020</v>
      </c>
      <c r="C22">
        <v>184</v>
      </c>
      <c r="D22">
        <v>287</v>
      </c>
      <c r="E22" t="s">
        <v>44</v>
      </c>
      <c r="F22" t="s">
        <v>45</v>
      </c>
      <c r="G22">
        <f t="shared" si="0"/>
        <v>103</v>
      </c>
      <c r="H22" t="str">
        <f>IF(G22&gt;60,IFERROR(VLOOKUP(E22,Domain!A:B,2,FALSE),"N"),"N")</f>
        <v>N</v>
      </c>
    </row>
    <row r="23" spans="1:8" x14ac:dyDescent="0.25">
      <c r="A23">
        <v>9.77</v>
      </c>
      <c r="B23">
        <v>977</v>
      </c>
      <c r="C23">
        <v>203</v>
      </c>
      <c r="D23">
        <v>334</v>
      </c>
      <c r="E23" t="s">
        <v>32</v>
      </c>
      <c r="F23" t="s">
        <v>33</v>
      </c>
      <c r="G23">
        <f t="shared" si="0"/>
        <v>131</v>
      </c>
      <c r="H23" t="str">
        <f>IF(G23&gt;60,IFERROR(VLOOKUP(E23,Domain!A:B,2,FALSE),"N"),"N")</f>
        <v>N</v>
      </c>
    </row>
    <row r="24" spans="1:8" x14ac:dyDescent="0.25">
      <c r="A24">
        <v>7.36</v>
      </c>
      <c r="B24">
        <v>736</v>
      </c>
      <c r="C24">
        <v>176</v>
      </c>
      <c r="D24">
        <v>268</v>
      </c>
      <c r="E24" t="s">
        <v>40</v>
      </c>
      <c r="F24" t="s">
        <v>41</v>
      </c>
      <c r="G24">
        <f t="shared" si="0"/>
        <v>92</v>
      </c>
      <c r="H24" t="str">
        <f>IF(G24&gt;60,IFERROR(VLOOKUP(E24,Domain!A:B,2,FALSE),"N"),"N")</f>
        <v>N</v>
      </c>
    </row>
    <row r="25" spans="1:8" x14ac:dyDescent="0.25">
      <c r="A25">
        <v>7.29</v>
      </c>
      <c r="B25">
        <v>729</v>
      </c>
      <c r="C25">
        <v>177</v>
      </c>
      <c r="D25">
        <v>318</v>
      </c>
      <c r="E25" t="s">
        <v>34</v>
      </c>
      <c r="F25" t="s">
        <v>35</v>
      </c>
      <c r="G25">
        <f t="shared" si="0"/>
        <v>141</v>
      </c>
      <c r="H25" t="str">
        <f>IF(G25&gt;60,IFERROR(VLOOKUP(E25,Domain!A:B,2,FALSE),"N"),"N")</f>
        <v>N</v>
      </c>
    </row>
    <row r="26" spans="1:8" x14ac:dyDescent="0.25">
      <c r="A26">
        <v>7.29</v>
      </c>
      <c r="B26">
        <v>729</v>
      </c>
      <c r="C26">
        <v>176</v>
      </c>
      <c r="D26">
        <v>319</v>
      </c>
      <c r="E26" t="s">
        <v>38</v>
      </c>
      <c r="F26" t="s">
        <v>39</v>
      </c>
      <c r="G26">
        <f t="shared" si="0"/>
        <v>143</v>
      </c>
      <c r="H26" t="str">
        <f>IF(G26&gt;60,IFERROR(VLOOKUP(E26,Domain!A:B,2,FALSE),"N"),"N")</f>
        <v>N</v>
      </c>
    </row>
    <row r="27" spans="1:8" x14ac:dyDescent="0.25">
      <c r="A27">
        <v>6.85</v>
      </c>
      <c r="B27">
        <v>685</v>
      </c>
      <c r="C27">
        <v>177</v>
      </c>
      <c r="D27">
        <v>318</v>
      </c>
      <c r="E27" t="s">
        <v>42</v>
      </c>
      <c r="F27" t="s">
        <v>43</v>
      </c>
      <c r="G27">
        <f t="shared" si="0"/>
        <v>141</v>
      </c>
      <c r="H27" t="str">
        <f>IF(G27&gt;60,IFERROR(VLOOKUP(E27,Domain!A:B,2,FALSE),"N"),"N")</f>
        <v>N</v>
      </c>
    </row>
    <row r="28" spans="1:8" x14ac:dyDescent="0.25">
      <c r="A28">
        <v>3.91</v>
      </c>
      <c r="B28">
        <v>391</v>
      </c>
      <c r="C28">
        <v>195</v>
      </c>
      <c r="D28">
        <v>287</v>
      </c>
      <c r="E28" t="s">
        <v>46</v>
      </c>
      <c r="F28" t="s">
        <v>47</v>
      </c>
      <c r="G28">
        <f t="shared" si="0"/>
        <v>92</v>
      </c>
      <c r="H28" t="str">
        <f>IF(G28&gt;60,IFERROR(VLOOKUP(E28,Domain!A:B,2,FALSE),"N"),"N")</f>
        <v>N</v>
      </c>
    </row>
    <row r="29" spans="1:8" x14ac:dyDescent="0.25">
      <c r="A29">
        <v>3.11</v>
      </c>
      <c r="B29">
        <v>311</v>
      </c>
      <c r="C29">
        <v>201</v>
      </c>
      <c r="D29">
        <v>293</v>
      </c>
      <c r="E29" t="s">
        <v>52</v>
      </c>
      <c r="F29" t="s">
        <v>53</v>
      </c>
      <c r="G29">
        <f t="shared" si="0"/>
        <v>92</v>
      </c>
      <c r="H29" t="str">
        <f>IF(G29&gt;60,IFERROR(VLOOKUP(E29,Domain!A:B,2,FALSE),"N"),"N")</f>
        <v>N</v>
      </c>
    </row>
    <row r="30" spans="1:8" x14ac:dyDescent="0.25">
      <c r="A30">
        <v>2.96</v>
      </c>
      <c r="B30">
        <v>296</v>
      </c>
      <c r="C30">
        <v>130</v>
      </c>
      <c r="D30">
        <v>223</v>
      </c>
      <c r="E30" t="s">
        <v>48</v>
      </c>
      <c r="F30" t="s">
        <v>49</v>
      </c>
      <c r="G30">
        <f t="shared" si="0"/>
        <v>93</v>
      </c>
      <c r="H30" t="str">
        <f>IF(G30&gt;60,IFERROR(VLOOKUP(E30,Domain!A:B,2,FALSE),"N"),"N")</f>
        <v>N</v>
      </c>
    </row>
    <row r="31" spans="1:8" x14ac:dyDescent="0.25">
      <c r="A31">
        <v>2.84</v>
      </c>
      <c r="B31">
        <v>284</v>
      </c>
      <c r="C31">
        <v>182</v>
      </c>
      <c r="D31">
        <v>274</v>
      </c>
      <c r="E31" t="s">
        <v>60</v>
      </c>
      <c r="F31" t="s">
        <v>61</v>
      </c>
      <c r="G31">
        <f t="shared" si="0"/>
        <v>92</v>
      </c>
      <c r="H31" t="str">
        <f>IF(G31&gt;60,IFERROR(VLOOKUP(E31,Domain!A:B,2,FALSE),"N"),"N")</f>
        <v>N</v>
      </c>
    </row>
    <row r="32" spans="1:8" x14ac:dyDescent="0.25">
      <c r="A32">
        <v>2.72</v>
      </c>
      <c r="B32">
        <v>272</v>
      </c>
      <c r="C32">
        <v>180</v>
      </c>
      <c r="D32">
        <v>272</v>
      </c>
      <c r="E32" t="s">
        <v>58</v>
      </c>
      <c r="F32" t="s">
        <v>59</v>
      </c>
      <c r="G32">
        <f t="shared" si="0"/>
        <v>92</v>
      </c>
      <c r="H32" t="str">
        <f>IF(G32&gt;60,IFERROR(VLOOKUP(E32,Domain!A:B,2,FALSE),"N"),"N")</f>
        <v>N</v>
      </c>
    </row>
    <row r="33" spans="1:8" x14ac:dyDescent="0.25">
      <c r="A33">
        <v>2.3199999999999998</v>
      </c>
      <c r="B33">
        <v>232</v>
      </c>
      <c r="C33">
        <v>185</v>
      </c>
      <c r="D33">
        <v>277</v>
      </c>
      <c r="E33" t="s">
        <v>62</v>
      </c>
      <c r="F33" t="s">
        <v>63</v>
      </c>
      <c r="G33">
        <f t="shared" si="0"/>
        <v>92</v>
      </c>
      <c r="H33" t="str">
        <f>IF(G33&gt;60,IFERROR(VLOOKUP(E33,Domain!A:B,2,FALSE),"N"),"N")</f>
        <v>N</v>
      </c>
    </row>
    <row r="34" spans="1:8" x14ac:dyDescent="0.25">
      <c r="A34">
        <v>1.32</v>
      </c>
      <c r="B34">
        <v>132</v>
      </c>
      <c r="C34">
        <v>503</v>
      </c>
      <c r="D34">
        <v>512</v>
      </c>
      <c r="E34" t="s">
        <v>54</v>
      </c>
      <c r="F34" t="s">
        <v>55</v>
      </c>
      <c r="G34">
        <f t="shared" si="0"/>
        <v>9</v>
      </c>
      <c r="H34" t="str">
        <f>IF(G34&gt;60,IFERROR(VLOOKUP(E34,Domain!A:B,2,FALSE),"N"),"N")</f>
        <v>N</v>
      </c>
    </row>
    <row r="35" spans="1:8" x14ac:dyDescent="0.25">
      <c r="A35">
        <v>1.2</v>
      </c>
      <c r="B35">
        <v>120</v>
      </c>
      <c r="C35">
        <v>500</v>
      </c>
      <c r="D35">
        <v>505</v>
      </c>
      <c r="E35" t="s">
        <v>50</v>
      </c>
      <c r="F35" t="s">
        <v>51</v>
      </c>
      <c r="G35">
        <f t="shared" si="0"/>
        <v>5</v>
      </c>
      <c r="H35" t="str">
        <f>IF(G35&gt;60,IFERROR(VLOOKUP(E35,Domain!A:B,2,FALSE),"N"),"N")</f>
        <v>N</v>
      </c>
    </row>
    <row r="36" spans="1:8" x14ac:dyDescent="0.25">
      <c r="A36">
        <v>1.01</v>
      </c>
      <c r="B36">
        <v>101</v>
      </c>
      <c r="C36">
        <v>660</v>
      </c>
      <c r="D36">
        <v>676</v>
      </c>
      <c r="E36" t="s">
        <v>16</v>
      </c>
      <c r="F36" t="s">
        <v>17</v>
      </c>
      <c r="G36">
        <f t="shared" si="0"/>
        <v>16</v>
      </c>
      <c r="H36" t="str">
        <f>IF(G36&gt;60,IFERROR(VLOOKUP(E36,Domain!A:B,2,FALSE),"N"),"N")</f>
        <v>N</v>
      </c>
    </row>
    <row r="37" spans="1:8" x14ac:dyDescent="0.25">
      <c r="A37">
        <v>0.9</v>
      </c>
      <c r="B37">
        <v>90</v>
      </c>
      <c r="C37">
        <v>661</v>
      </c>
      <c r="D37">
        <v>677</v>
      </c>
      <c r="E37" t="s">
        <v>24</v>
      </c>
      <c r="F37" t="s">
        <v>25</v>
      </c>
      <c r="G37">
        <f t="shared" si="0"/>
        <v>16</v>
      </c>
      <c r="H37" t="str">
        <f>IF(G37&gt;60,IFERROR(VLOOKUP(E37,Domain!A:B,2,FALSE),"N"),"N")</f>
        <v>N</v>
      </c>
    </row>
    <row r="38" spans="1:8" x14ac:dyDescent="0.25">
      <c r="A38">
        <v>0.9</v>
      </c>
      <c r="B38">
        <v>90</v>
      </c>
      <c r="C38">
        <v>660</v>
      </c>
      <c r="D38">
        <v>676</v>
      </c>
      <c r="E38" t="s">
        <v>22</v>
      </c>
      <c r="F38" t="s">
        <v>23</v>
      </c>
      <c r="G38">
        <f t="shared" si="0"/>
        <v>16</v>
      </c>
      <c r="H38" t="str">
        <f>IF(G38&gt;60,IFERROR(VLOOKUP(E38,Domain!A:B,2,FALSE),"N"),"N")</f>
        <v>N</v>
      </c>
    </row>
    <row r="39" spans="1:8" x14ac:dyDescent="0.25">
      <c r="A39">
        <v>0.77</v>
      </c>
      <c r="B39">
        <v>77</v>
      </c>
      <c r="C39">
        <v>481</v>
      </c>
      <c r="D39">
        <v>517</v>
      </c>
      <c r="E39" t="s">
        <v>48</v>
      </c>
      <c r="F39" t="s">
        <v>49</v>
      </c>
      <c r="G39">
        <f t="shared" si="0"/>
        <v>36</v>
      </c>
      <c r="H39" t="str">
        <f>IF(G39&gt;60,IFERROR(VLOOKUP(E39,Domain!A:B,2,FALSE),"N"),"N")</f>
        <v>N</v>
      </c>
    </row>
    <row r="40" spans="1:8" x14ac:dyDescent="0.25">
      <c r="A40">
        <v>0.7</v>
      </c>
      <c r="B40">
        <v>70</v>
      </c>
      <c r="C40">
        <v>705</v>
      </c>
      <c r="D40">
        <v>713</v>
      </c>
      <c r="E40" t="s">
        <v>30</v>
      </c>
      <c r="F40" t="s">
        <v>31</v>
      </c>
      <c r="G40">
        <f t="shared" si="0"/>
        <v>8</v>
      </c>
      <c r="H40" t="str">
        <f>IF(G40&gt;60,IFERROR(VLOOKUP(E40,Domain!A:B,2,FALSE),"N"),"N")</f>
        <v>N</v>
      </c>
    </row>
    <row r="41" spans="1:8" x14ac:dyDescent="0.25">
      <c r="A41">
        <v>0.68</v>
      </c>
      <c r="B41">
        <v>68</v>
      </c>
      <c r="C41">
        <v>685</v>
      </c>
      <c r="D41">
        <v>713</v>
      </c>
      <c r="E41" t="s">
        <v>73</v>
      </c>
      <c r="F41" t="s">
        <v>74</v>
      </c>
      <c r="G41">
        <f t="shared" si="0"/>
        <v>28</v>
      </c>
      <c r="H41" t="str">
        <f>IF(G41&gt;60,IFERROR(VLOOKUP(E41,Domain!A:B,2,FALSE),"N"),"N")</f>
        <v>N</v>
      </c>
    </row>
    <row r="42" spans="1:8" x14ac:dyDescent="0.25">
      <c r="A42">
        <v>0.67</v>
      </c>
      <c r="B42">
        <v>67</v>
      </c>
      <c r="C42">
        <v>1</v>
      </c>
      <c r="D42">
        <v>14</v>
      </c>
      <c r="E42" t="s">
        <v>48</v>
      </c>
      <c r="F42" t="s">
        <v>49</v>
      </c>
      <c r="G42">
        <f t="shared" si="0"/>
        <v>13</v>
      </c>
      <c r="H42" t="str">
        <f>IF(G42&gt;60,IFERROR(VLOOKUP(E42,Domain!A:B,2,FALSE),"N"),"N")</f>
        <v>N</v>
      </c>
    </row>
    <row r="43" spans="1:8" x14ac:dyDescent="0.25">
      <c r="A43">
        <v>0.64</v>
      </c>
      <c r="B43">
        <v>64</v>
      </c>
      <c r="C43">
        <v>680</v>
      </c>
      <c r="D43">
        <v>690</v>
      </c>
      <c r="E43" t="s">
        <v>8</v>
      </c>
      <c r="F43" t="s">
        <v>9</v>
      </c>
      <c r="G43">
        <f t="shared" si="0"/>
        <v>10</v>
      </c>
      <c r="H43" t="str">
        <f>IF(G43&gt;60,IFERROR(VLOOKUP(E43,Domain!A:B,2,FALSE),"N"),"N")</f>
        <v>N</v>
      </c>
    </row>
    <row r="44" spans="1:8" x14ac:dyDescent="0.25">
      <c r="A44">
        <v>0.62</v>
      </c>
      <c r="B44">
        <v>62</v>
      </c>
      <c r="C44">
        <v>1</v>
      </c>
      <c r="D44">
        <v>10</v>
      </c>
      <c r="E44" t="s">
        <v>26</v>
      </c>
      <c r="F44" t="s">
        <v>27</v>
      </c>
      <c r="G44">
        <f t="shared" si="0"/>
        <v>9</v>
      </c>
      <c r="H44" t="str">
        <f>IF(G44&gt;60,IFERROR(VLOOKUP(E44,Domain!A:B,2,FALSE),"N"),"N")</f>
        <v>N</v>
      </c>
    </row>
    <row r="45" spans="1:8" x14ac:dyDescent="0.25">
      <c r="A45">
        <v>0.57999999999999996</v>
      </c>
      <c r="B45">
        <v>58</v>
      </c>
      <c r="C45">
        <v>561</v>
      </c>
      <c r="D45">
        <v>566</v>
      </c>
      <c r="E45" t="s">
        <v>62</v>
      </c>
      <c r="F45" t="s">
        <v>63</v>
      </c>
      <c r="G45">
        <f t="shared" si="0"/>
        <v>5</v>
      </c>
      <c r="H45" t="str">
        <f>IF(G45&gt;60,IFERROR(VLOOKUP(E45,Domain!A:B,2,FALSE),"N"),"N")</f>
        <v>N</v>
      </c>
    </row>
    <row r="46" spans="1:8" x14ac:dyDescent="0.25">
      <c r="A46">
        <v>0.56999999999999995</v>
      </c>
      <c r="B46">
        <v>57</v>
      </c>
      <c r="C46">
        <v>661</v>
      </c>
      <c r="D46">
        <v>671</v>
      </c>
      <c r="E46" t="s">
        <v>36</v>
      </c>
      <c r="F46" t="s">
        <v>37</v>
      </c>
      <c r="G46">
        <f t="shared" si="0"/>
        <v>10</v>
      </c>
      <c r="H46" t="str">
        <f>IF(G46&gt;60,IFERROR(VLOOKUP(E46,Domain!A:B,2,FALSE),"N"),"N")</f>
        <v>N</v>
      </c>
    </row>
    <row r="47" spans="1:8" x14ac:dyDescent="0.25">
      <c r="A47">
        <v>0.48</v>
      </c>
      <c r="B47">
        <v>48</v>
      </c>
      <c r="C47">
        <v>675</v>
      </c>
      <c r="D47">
        <v>691</v>
      </c>
      <c r="E47" t="s">
        <v>4</v>
      </c>
      <c r="F47" t="s">
        <v>5</v>
      </c>
      <c r="G47">
        <f t="shared" si="0"/>
        <v>16</v>
      </c>
      <c r="H47" t="str">
        <f>IF(G47&gt;60,IFERROR(VLOOKUP(E47,Domain!A:B,2,FALSE),"N"),"N")</f>
        <v>N</v>
      </c>
    </row>
    <row r="48" spans="1:8" x14ac:dyDescent="0.25">
      <c r="A48">
        <v>0.48</v>
      </c>
      <c r="B48">
        <v>48</v>
      </c>
      <c r="C48">
        <v>675</v>
      </c>
      <c r="D48">
        <v>691</v>
      </c>
      <c r="E48" t="s">
        <v>6</v>
      </c>
      <c r="F48" t="s">
        <v>7</v>
      </c>
      <c r="G48">
        <f t="shared" si="0"/>
        <v>16</v>
      </c>
      <c r="H48" t="str">
        <f>IF(G48&gt;60,IFERROR(VLOOKUP(E48,Domain!A:B,2,FALSE),"N"),"N")</f>
        <v>N</v>
      </c>
    </row>
    <row r="49" spans="1:8" x14ac:dyDescent="0.25">
      <c r="A49">
        <v>0.48</v>
      </c>
      <c r="B49">
        <v>48</v>
      </c>
      <c r="C49">
        <v>673</v>
      </c>
      <c r="D49">
        <v>689</v>
      </c>
      <c r="E49" t="s">
        <v>10</v>
      </c>
      <c r="F49" t="s">
        <v>11</v>
      </c>
      <c r="G49">
        <f t="shared" si="0"/>
        <v>16</v>
      </c>
      <c r="H49" t="str">
        <f>IF(G49&gt;60,IFERROR(VLOOKUP(E49,Domain!A:B,2,FALSE),"N"),"N")</f>
        <v>N</v>
      </c>
    </row>
    <row r="50" spans="1:8" x14ac:dyDescent="0.25">
      <c r="A50">
        <v>0.47</v>
      </c>
      <c r="B50">
        <v>47</v>
      </c>
      <c r="C50">
        <v>552</v>
      </c>
      <c r="D50">
        <v>588</v>
      </c>
      <c r="E50" t="s">
        <v>52</v>
      </c>
      <c r="F50" t="s">
        <v>53</v>
      </c>
      <c r="G50">
        <f t="shared" si="0"/>
        <v>36</v>
      </c>
      <c r="H50" t="str">
        <f>IF(G50&gt;60,IFERROR(VLOOKUP(E50,Domain!A:B,2,FALSE),"N"),"N")</f>
        <v>N</v>
      </c>
    </row>
    <row r="51" spans="1:8" x14ac:dyDescent="0.25">
      <c r="A51">
        <v>0.47</v>
      </c>
      <c r="B51">
        <v>47</v>
      </c>
      <c r="C51">
        <v>1</v>
      </c>
      <c r="D51">
        <v>14</v>
      </c>
      <c r="E51" t="s">
        <v>73</v>
      </c>
      <c r="F51" t="s">
        <v>74</v>
      </c>
      <c r="G51">
        <f t="shared" si="0"/>
        <v>13</v>
      </c>
      <c r="H51" t="str">
        <f>IF(G51&gt;60,IFERROR(VLOOKUP(E51,Domain!A:B,2,FALSE),"N"),"N")</f>
        <v>N</v>
      </c>
    </row>
    <row r="52" spans="1:8" x14ac:dyDescent="0.25">
      <c r="A52">
        <v>0.43</v>
      </c>
      <c r="B52">
        <v>43</v>
      </c>
      <c r="C52">
        <v>660</v>
      </c>
      <c r="D52">
        <v>676</v>
      </c>
      <c r="E52" t="s">
        <v>26</v>
      </c>
      <c r="F52" t="s">
        <v>27</v>
      </c>
      <c r="G52">
        <f t="shared" si="0"/>
        <v>16</v>
      </c>
      <c r="H52" t="str">
        <f>IF(G52&gt;60,IFERROR(VLOOKUP(E52,Domain!A:B,2,FALSE),"N"),"N")</f>
        <v>N</v>
      </c>
    </row>
    <row r="53" spans="1:8" x14ac:dyDescent="0.25">
      <c r="A53">
        <v>0.41</v>
      </c>
      <c r="B53">
        <v>41</v>
      </c>
      <c r="C53">
        <v>672</v>
      </c>
      <c r="D53">
        <v>689</v>
      </c>
      <c r="E53" t="s">
        <v>12</v>
      </c>
      <c r="F53" t="s">
        <v>13</v>
      </c>
      <c r="G53">
        <f t="shared" si="0"/>
        <v>17</v>
      </c>
      <c r="H53" t="str">
        <f>IF(G53&gt;60,IFERROR(VLOOKUP(E53,Domain!A:B,2,FALSE),"N"),"N")</f>
        <v>N</v>
      </c>
    </row>
    <row r="54" spans="1:8" x14ac:dyDescent="0.25">
      <c r="A54">
        <v>0.33</v>
      </c>
      <c r="B54">
        <v>33</v>
      </c>
      <c r="C54">
        <v>705</v>
      </c>
      <c r="D54">
        <v>713</v>
      </c>
      <c r="E54" t="s">
        <v>28</v>
      </c>
      <c r="F54" t="s">
        <v>29</v>
      </c>
      <c r="G54">
        <f t="shared" si="0"/>
        <v>8</v>
      </c>
      <c r="H54" t="str">
        <f>IF(G54&gt;60,IFERROR(VLOOKUP(E54,Domain!A:B,2,FALSE),"N"),"N")</f>
        <v>N</v>
      </c>
    </row>
    <row r="55" spans="1:8" x14ac:dyDescent="0.25">
      <c r="A55">
        <v>0.28999999999999998</v>
      </c>
      <c r="B55">
        <v>29</v>
      </c>
      <c r="C55">
        <v>611</v>
      </c>
      <c r="D55">
        <v>617</v>
      </c>
      <c r="E55" t="s">
        <v>44</v>
      </c>
      <c r="F55" t="s">
        <v>45</v>
      </c>
      <c r="G55">
        <f t="shared" si="0"/>
        <v>6</v>
      </c>
      <c r="H55" t="str">
        <f>IF(G55&gt;60,IFERROR(VLOOKUP(E55,Domain!A:B,2,FALSE),"N"),"N")</f>
        <v>N</v>
      </c>
    </row>
    <row r="56" spans="1:8" x14ac:dyDescent="0.25">
      <c r="A56">
        <v>0.28000000000000003</v>
      </c>
      <c r="B56">
        <v>28</v>
      </c>
      <c r="C56">
        <v>678</v>
      </c>
      <c r="D56">
        <v>689</v>
      </c>
      <c r="E56" t="s">
        <v>20</v>
      </c>
      <c r="F56" t="s">
        <v>21</v>
      </c>
      <c r="G56">
        <f t="shared" si="0"/>
        <v>11</v>
      </c>
      <c r="H56" t="str">
        <f>IF(G56&gt;60,IFERROR(VLOOKUP(E56,Domain!A:B,2,FALSE),"N"),"N")</f>
        <v>N</v>
      </c>
    </row>
    <row r="57" spans="1:8" x14ac:dyDescent="0.25">
      <c r="A57">
        <v>0.25</v>
      </c>
      <c r="B57">
        <v>25</v>
      </c>
      <c r="C57">
        <v>1</v>
      </c>
      <c r="D57">
        <v>10</v>
      </c>
      <c r="E57" t="s">
        <v>28</v>
      </c>
      <c r="F57" t="s">
        <v>29</v>
      </c>
      <c r="G57">
        <f t="shared" si="0"/>
        <v>9</v>
      </c>
      <c r="H57" t="str">
        <f>IF(G57&gt;60,IFERROR(VLOOKUP(E57,Domain!A:B,2,FALSE),"N"),"N")</f>
        <v>N</v>
      </c>
    </row>
    <row r="58" spans="1:8" x14ac:dyDescent="0.25">
      <c r="A58">
        <v>0.1</v>
      </c>
      <c r="B58">
        <v>10</v>
      </c>
      <c r="C58">
        <v>575</v>
      </c>
      <c r="D58">
        <v>584</v>
      </c>
      <c r="E58" t="s">
        <v>46</v>
      </c>
      <c r="F58" t="s">
        <v>47</v>
      </c>
      <c r="G58">
        <f t="shared" si="0"/>
        <v>9</v>
      </c>
      <c r="H58" t="str">
        <f>IF(G58&gt;60,IFERROR(VLOOKUP(E58,Domain!A:B,2,FALSE),"N"),"N")</f>
        <v>N</v>
      </c>
    </row>
    <row r="59" spans="1:8" x14ac:dyDescent="0.25">
      <c r="A59">
        <v>0.03</v>
      </c>
      <c r="B59">
        <v>3</v>
      </c>
      <c r="C59">
        <v>692</v>
      </c>
      <c r="D59">
        <v>700</v>
      </c>
      <c r="E59" t="s">
        <v>38</v>
      </c>
      <c r="F59" t="s">
        <v>39</v>
      </c>
      <c r="G59">
        <f t="shared" si="0"/>
        <v>8</v>
      </c>
      <c r="H59" t="str">
        <f>IF(G59&gt;60,IFERROR(VLOOKUP(E59,Domain!A:B,2,FALSE),"N"),"N")</f>
        <v>N</v>
      </c>
    </row>
    <row r="60" spans="1:8" x14ac:dyDescent="0.25">
      <c r="A60">
        <v>0.03</v>
      </c>
      <c r="B60">
        <v>3</v>
      </c>
      <c r="C60">
        <v>692</v>
      </c>
      <c r="D60">
        <v>700</v>
      </c>
      <c r="E60" t="s">
        <v>42</v>
      </c>
      <c r="F60" t="s">
        <v>43</v>
      </c>
      <c r="G60">
        <f t="shared" si="0"/>
        <v>8</v>
      </c>
      <c r="H60" t="str">
        <f>IF(G60&gt;60,IFERROR(VLOOKUP(E60,Domain!A:B,2,FALSE),"N"),"N")</f>
        <v>N</v>
      </c>
    </row>
    <row r="61" spans="1:8" x14ac:dyDescent="0.25">
      <c r="A61">
        <v>0.03</v>
      </c>
      <c r="B61">
        <v>3</v>
      </c>
      <c r="C61">
        <v>691</v>
      </c>
      <c r="D61">
        <v>699</v>
      </c>
      <c r="E61" t="s">
        <v>34</v>
      </c>
      <c r="F61" t="s">
        <v>35</v>
      </c>
      <c r="G61">
        <f t="shared" si="0"/>
        <v>8</v>
      </c>
      <c r="H61" t="str">
        <f>IF(G61&gt;60,IFERROR(VLOOKUP(E61,Domain!A:B,2,FALSE),"N"),"N")</f>
        <v>N</v>
      </c>
    </row>
    <row r="62" spans="1:8" x14ac:dyDescent="0.25">
      <c r="A62">
        <v>0.03</v>
      </c>
      <c r="B62">
        <v>3</v>
      </c>
      <c r="C62">
        <v>1</v>
      </c>
      <c r="D62">
        <v>10</v>
      </c>
      <c r="E62" t="s">
        <v>24</v>
      </c>
      <c r="F62" t="s">
        <v>25</v>
      </c>
      <c r="G62">
        <f t="shared" si="0"/>
        <v>9</v>
      </c>
      <c r="H62" t="str">
        <f>IF(G62&gt;60,IFERROR(VLOOKUP(E62,Domain!A:B,2,FALSE),"N"),"N")</f>
        <v>N</v>
      </c>
    </row>
    <row r="63" spans="1:8" x14ac:dyDescent="0.25">
      <c r="A63">
        <v>0.03</v>
      </c>
      <c r="B63">
        <v>3</v>
      </c>
      <c r="C63">
        <v>1</v>
      </c>
      <c r="D63">
        <v>10</v>
      </c>
      <c r="E63" t="s">
        <v>22</v>
      </c>
      <c r="F63" t="s">
        <v>23</v>
      </c>
      <c r="G63">
        <f t="shared" si="0"/>
        <v>9</v>
      </c>
      <c r="H63" t="str">
        <f>IF(G63&gt;60,IFERROR(VLOOKUP(E63,Domain!A:B,2,FALSE),"N"),"N")</f>
        <v>N</v>
      </c>
    </row>
    <row r="64" spans="1:8" x14ac:dyDescent="0.25">
      <c r="A64">
        <v>0.01</v>
      </c>
      <c r="B64">
        <v>1</v>
      </c>
      <c r="C64">
        <v>1</v>
      </c>
      <c r="D64">
        <v>6</v>
      </c>
      <c r="E64" t="s">
        <v>58</v>
      </c>
      <c r="F64" t="s">
        <v>59</v>
      </c>
      <c r="G64">
        <f t="shared" si="0"/>
        <v>5</v>
      </c>
      <c r="H64" t="str">
        <f>IF(G64&gt;60,IFERROR(VLOOKUP(E64,Domain!A:B,2,FALSE),"N"),"N")</f>
        <v>N</v>
      </c>
    </row>
    <row r="65" spans="1:8" x14ac:dyDescent="0.25">
      <c r="A65">
        <v>0</v>
      </c>
      <c r="B65">
        <v>0</v>
      </c>
      <c r="C65">
        <v>1</v>
      </c>
      <c r="D65">
        <v>8</v>
      </c>
      <c r="E65" t="s">
        <v>12</v>
      </c>
      <c r="F65" t="s">
        <v>13</v>
      </c>
      <c r="G65">
        <f t="shared" si="0"/>
        <v>7</v>
      </c>
      <c r="H65" t="str">
        <f>IF(G65&gt;60,IFERROR(VLOOKUP(E65,Domain!A:B,2,FALSE),"N"),"N")</f>
        <v>N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H3" sqref="H3"/>
    </sheetView>
  </sheetViews>
  <sheetFormatPr defaultRowHeight="15" x14ac:dyDescent="0.25"/>
  <cols>
    <col min="3" max="3" width="12" bestFit="1" customWidth="1"/>
    <col min="7" max="7" width="9.85546875" bestFit="1" customWidth="1"/>
  </cols>
  <sheetData>
    <row r="1" spans="1:8" ht="15" customHeight="1" x14ac:dyDescent="0.25">
      <c r="B1" t="s">
        <v>75</v>
      </c>
      <c r="C1" t="s">
        <v>76</v>
      </c>
      <c r="D1" t="s">
        <v>77</v>
      </c>
      <c r="E1" t="s">
        <v>78</v>
      </c>
      <c r="F1" t="s">
        <v>77</v>
      </c>
      <c r="G1" t="s">
        <v>78</v>
      </c>
      <c r="H1" t="s">
        <v>79</v>
      </c>
    </row>
    <row r="2" spans="1:8" x14ac:dyDescent="0.25">
      <c r="A2">
        <v>1</v>
      </c>
      <c r="B2">
        <f>D2/$F$2</f>
        <v>6.25E-2</v>
      </c>
      <c r="C2">
        <f>1-($G$2-E2)/$G$2</f>
        <v>0</v>
      </c>
      <c r="D2">
        <f>COUNTIF(TraK!$H$2:H2,"Y")</f>
        <v>1</v>
      </c>
      <c r="E2">
        <f>COUNTIF(TraK!$H$2:H2,"N")</f>
        <v>0</v>
      </c>
      <c r="F2">
        <f>COUNTIF(TraK!H:H,"Y")</f>
        <v>16</v>
      </c>
      <c r="G2">
        <f>COUNT(TraK!G2:G64)-F2</f>
        <v>47</v>
      </c>
      <c r="H2">
        <v>12</v>
      </c>
    </row>
    <row r="3" spans="1:8" x14ac:dyDescent="0.25">
      <c r="A3">
        <v>2</v>
      </c>
      <c r="B3">
        <f>D3/$F$2</f>
        <v>0.125</v>
      </c>
      <c r="C3">
        <f t="shared" ref="C3:C64" si="0">1-($G$2-E3)/$G$2</f>
        <v>0</v>
      </c>
      <c r="D3">
        <f>COUNTIF(TraK!$H$2:H3,"Y")</f>
        <v>2</v>
      </c>
      <c r="E3">
        <f>COUNTIF(TraK!$H$2:H3,"N")</f>
        <v>0</v>
      </c>
    </row>
    <row r="4" spans="1:8" x14ac:dyDescent="0.25">
      <c r="A4">
        <v>3</v>
      </c>
      <c r="B4">
        <f>D4/$F$2</f>
        <v>0.1875</v>
      </c>
      <c r="C4">
        <f t="shared" si="0"/>
        <v>0</v>
      </c>
      <c r="D4">
        <f>COUNTIF(TraK!$H$2:H4,"Y")</f>
        <v>3</v>
      </c>
      <c r="E4">
        <f>COUNTIF(TraK!$H$2:H4,"N")</f>
        <v>0</v>
      </c>
    </row>
    <row r="5" spans="1:8" x14ac:dyDescent="0.25">
      <c r="A5">
        <v>4</v>
      </c>
      <c r="B5">
        <f t="shared" ref="B5:B64" si="1">D5/$F$2</f>
        <v>0.25</v>
      </c>
      <c r="C5">
        <f t="shared" si="0"/>
        <v>0</v>
      </c>
      <c r="D5">
        <f>COUNTIF(TraK!$H$2:H5,"Y")</f>
        <v>4</v>
      </c>
      <c r="E5">
        <f>COUNTIF(TraK!$H$2:H5,"N")</f>
        <v>0</v>
      </c>
    </row>
    <row r="6" spans="1:8" x14ac:dyDescent="0.25">
      <c r="A6">
        <v>5</v>
      </c>
      <c r="B6">
        <f t="shared" si="1"/>
        <v>0.3125</v>
      </c>
      <c r="C6">
        <f t="shared" si="0"/>
        <v>0</v>
      </c>
      <c r="D6">
        <f>COUNTIF(TraK!$H$2:H6,"Y")</f>
        <v>5</v>
      </c>
      <c r="E6">
        <f>COUNTIF(TraK!$H$2:H6,"N")</f>
        <v>0</v>
      </c>
    </row>
    <row r="7" spans="1:8" x14ac:dyDescent="0.25">
      <c r="A7">
        <v>6</v>
      </c>
      <c r="B7">
        <f t="shared" si="1"/>
        <v>0.375</v>
      </c>
      <c r="C7">
        <f t="shared" si="0"/>
        <v>0</v>
      </c>
      <c r="D7">
        <f>COUNTIF(TraK!$H$2:H7,"Y")</f>
        <v>6</v>
      </c>
      <c r="E7">
        <f>COUNTIF(TraK!$H$2:H7,"N")</f>
        <v>0</v>
      </c>
    </row>
    <row r="8" spans="1:8" x14ac:dyDescent="0.25">
      <c r="A8">
        <v>7</v>
      </c>
      <c r="B8">
        <f t="shared" si="1"/>
        <v>0.4375</v>
      </c>
      <c r="C8">
        <f t="shared" si="0"/>
        <v>0</v>
      </c>
      <c r="D8">
        <f>COUNTIF(TraK!$H$2:H8,"Y")</f>
        <v>7</v>
      </c>
      <c r="E8">
        <f>COUNTIF(TraK!$H$2:H8,"N")</f>
        <v>0</v>
      </c>
    </row>
    <row r="9" spans="1:8" x14ac:dyDescent="0.25">
      <c r="A9">
        <v>8</v>
      </c>
      <c r="B9">
        <f t="shared" si="1"/>
        <v>0.5</v>
      </c>
      <c r="C9">
        <f t="shared" si="0"/>
        <v>0</v>
      </c>
      <c r="D9">
        <f>COUNTIF(TraK!$H$2:H9,"Y")</f>
        <v>8</v>
      </c>
      <c r="E9">
        <f>COUNTIF(TraK!$H$2:H9,"N")</f>
        <v>0</v>
      </c>
    </row>
    <row r="10" spans="1:8" x14ac:dyDescent="0.25">
      <c r="A10">
        <v>9</v>
      </c>
      <c r="B10">
        <f t="shared" si="1"/>
        <v>0.5625</v>
      </c>
      <c r="C10">
        <f t="shared" si="0"/>
        <v>0</v>
      </c>
      <c r="D10">
        <f>COUNTIF(TraK!$H$2:H10,"Y")</f>
        <v>9</v>
      </c>
      <c r="E10">
        <f>COUNTIF(TraK!$H$2:H10,"N")</f>
        <v>0</v>
      </c>
    </row>
    <row r="11" spans="1:8" x14ac:dyDescent="0.25">
      <c r="A11">
        <v>10</v>
      </c>
      <c r="B11">
        <f t="shared" si="1"/>
        <v>0.625</v>
      </c>
      <c r="C11">
        <f t="shared" si="0"/>
        <v>0</v>
      </c>
      <c r="D11">
        <f>COUNTIF(TraK!$H$2:H11,"Y")</f>
        <v>10</v>
      </c>
      <c r="E11">
        <f>COUNTIF(TraK!$H$2:H11,"N")</f>
        <v>0</v>
      </c>
    </row>
    <row r="12" spans="1:8" x14ac:dyDescent="0.25">
      <c r="A12">
        <v>11</v>
      </c>
      <c r="B12">
        <f t="shared" si="1"/>
        <v>0.6875</v>
      </c>
      <c r="C12">
        <f t="shared" si="0"/>
        <v>0</v>
      </c>
      <c r="D12">
        <f>COUNTIF(TraK!$H$2:H12,"Y")</f>
        <v>11</v>
      </c>
      <c r="E12">
        <f>COUNTIF(TraK!$H$2:H12,"N")</f>
        <v>0</v>
      </c>
    </row>
    <row r="13" spans="1:8" x14ac:dyDescent="0.25">
      <c r="A13">
        <v>12</v>
      </c>
      <c r="B13">
        <f t="shared" si="1"/>
        <v>0.75</v>
      </c>
      <c r="C13">
        <f t="shared" si="0"/>
        <v>0</v>
      </c>
      <c r="D13">
        <f>COUNTIF(TraK!$H$2:H13,"Y")</f>
        <v>12</v>
      </c>
      <c r="E13">
        <f>COUNTIF(TraK!$H$2:H13,"N")</f>
        <v>0</v>
      </c>
    </row>
    <row r="14" spans="1:8" x14ac:dyDescent="0.25">
      <c r="A14">
        <v>13</v>
      </c>
      <c r="B14">
        <f t="shared" si="1"/>
        <v>0.8125</v>
      </c>
      <c r="C14">
        <f>1-($G$2-E14)/$G$2</f>
        <v>0</v>
      </c>
      <c r="D14">
        <f>COUNTIF(TraK!$H$2:H14,"Y")</f>
        <v>13</v>
      </c>
      <c r="E14">
        <f>COUNTIF(TraK!$H$2:H14,"N")</f>
        <v>0</v>
      </c>
    </row>
    <row r="15" spans="1:8" x14ac:dyDescent="0.25">
      <c r="A15">
        <v>14</v>
      </c>
      <c r="B15">
        <f t="shared" si="1"/>
        <v>0.8125</v>
      </c>
      <c r="C15">
        <f t="shared" si="0"/>
        <v>2.1276595744680882E-2</v>
      </c>
      <c r="D15">
        <f>COUNTIF(TraK!$H$2:H15,"Y")</f>
        <v>13</v>
      </c>
      <c r="E15">
        <f>COUNTIF(TraK!$H$2:H15,"N")</f>
        <v>1</v>
      </c>
    </row>
    <row r="16" spans="1:8" x14ac:dyDescent="0.25">
      <c r="A16">
        <v>15</v>
      </c>
      <c r="B16">
        <f t="shared" si="1"/>
        <v>0.875</v>
      </c>
      <c r="C16">
        <f t="shared" si="0"/>
        <v>2.1276595744680882E-2</v>
      </c>
      <c r="D16">
        <f>COUNTIF(TraK!$H$2:H16,"Y")</f>
        <v>14</v>
      </c>
      <c r="E16">
        <f>COUNTIF(TraK!$H$2:H16,"N")</f>
        <v>1</v>
      </c>
    </row>
    <row r="17" spans="1:5" x14ac:dyDescent="0.25">
      <c r="A17">
        <v>16</v>
      </c>
      <c r="B17">
        <f t="shared" si="1"/>
        <v>0.9375</v>
      </c>
      <c r="C17">
        <f t="shared" si="0"/>
        <v>2.1276595744680882E-2</v>
      </c>
      <c r="D17">
        <f>COUNTIF(TraK!$H$2:H17,"Y")</f>
        <v>15</v>
      </c>
      <c r="E17">
        <f>COUNTIF(TraK!$H$2:H17,"N")</f>
        <v>1</v>
      </c>
    </row>
    <row r="18" spans="1:5" x14ac:dyDescent="0.25">
      <c r="A18">
        <v>17</v>
      </c>
      <c r="B18">
        <f t="shared" si="1"/>
        <v>1</v>
      </c>
      <c r="C18">
        <f t="shared" si="0"/>
        <v>2.1276595744680882E-2</v>
      </c>
      <c r="D18">
        <f>COUNTIF(TraK!$H$2:H18,"Y")</f>
        <v>16</v>
      </c>
      <c r="E18">
        <f>COUNTIF(TraK!$H$2:H18,"N")</f>
        <v>1</v>
      </c>
    </row>
    <row r="19" spans="1:5" x14ac:dyDescent="0.25">
      <c r="A19">
        <v>18</v>
      </c>
      <c r="B19">
        <f t="shared" si="1"/>
        <v>1</v>
      </c>
      <c r="C19">
        <f t="shared" si="0"/>
        <v>4.2553191489361653E-2</v>
      </c>
      <c r="D19">
        <f>COUNTIF(TraK!$H$2:H19,"Y")</f>
        <v>16</v>
      </c>
      <c r="E19">
        <f>COUNTIF(TraK!$H$2:H19,"N")</f>
        <v>2</v>
      </c>
    </row>
    <row r="20" spans="1:5" x14ac:dyDescent="0.25">
      <c r="A20">
        <v>19</v>
      </c>
      <c r="B20">
        <f t="shared" si="1"/>
        <v>1</v>
      </c>
      <c r="C20">
        <f t="shared" si="0"/>
        <v>6.3829787234042534E-2</v>
      </c>
      <c r="D20">
        <f>COUNTIF(TraK!$H$2:H20,"Y")</f>
        <v>16</v>
      </c>
      <c r="E20">
        <f>COUNTIF(TraK!$H$2:H20,"N")</f>
        <v>3</v>
      </c>
    </row>
    <row r="21" spans="1:5" x14ac:dyDescent="0.25">
      <c r="A21">
        <v>20</v>
      </c>
      <c r="B21">
        <f t="shared" si="1"/>
        <v>1</v>
      </c>
      <c r="C21">
        <f t="shared" si="0"/>
        <v>8.5106382978723416E-2</v>
      </c>
      <c r="D21">
        <f>COUNTIF(TraK!$H$2:H21,"Y")</f>
        <v>16</v>
      </c>
      <c r="E21">
        <f>COUNTIF(TraK!$H$2:H21,"N")</f>
        <v>4</v>
      </c>
    </row>
    <row r="22" spans="1:5" x14ac:dyDescent="0.25">
      <c r="A22">
        <v>21</v>
      </c>
      <c r="B22">
        <f t="shared" si="1"/>
        <v>1</v>
      </c>
      <c r="C22">
        <f t="shared" si="0"/>
        <v>0.1063829787234043</v>
      </c>
      <c r="D22">
        <f>COUNTIF(TraK!$H$2:H22,"Y")</f>
        <v>16</v>
      </c>
      <c r="E22">
        <f>COUNTIF(TraK!$H$2:H22,"N")</f>
        <v>5</v>
      </c>
    </row>
    <row r="23" spans="1:5" x14ac:dyDescent="0.25">
      <c r="A23">
        <v>22</v>
      </c>
      <c r="B23">
        <f t="shared" si="1"/>
        <v>1</v>
      </c>
      <c r="C23">
        <f t="shared" si="0"/>
        <v>0.12765957446808507</v>
      </c>
      <c r="D23">
        <f>COUNTIF(TraK!$H$2:H23,"Y")</f>
        <v>16</v>
      </c>
      <c r="E23">
        <f>COUNTIF(TraK!$H$2:H23,"N")</f>
        <v>6</v>
      </c>
    </row>
    <row r="24" spans="1:5" x14ac:dyDescent="0.25">
      <c r="A24">
        <v>23</v>
      </c>
      <c r="B24">
        <f t="shared" si="1"/>
        <v>1</v>
      </c>
      <c r="C24">
        <f t="shared" si="0"/>
        <v>0.14893617021276595</v>
      </c>
      <c r="D24">
        <f>COUNTIF(TraK!$H$2:H24,"Y")</f>
        <v>16</v>
      </c>
      <c r="E24">
        <f>COUNTIF(TraK!$H$2:H24,"N")</f>
        <v>7</v>
      </c>
    </row>
    <row r="25" spans="1:5" x14ac:dyDescent="0.25">
      <c r="A25">
        <v>24</v>
      </c>
      <c r="B25">
        <f t="shared" si="1"/>
        <v>1</v>
      </c>
      <c r="C25">
        <f t="shared" si="0"/>
        <v>0.17021276595744683</v>
      </c>
      <c r="D25">
        <f>COUNTIF(TraK!$H$2:H25,"Y")</f>
        <v>16</v>
      </c>
      <c r="E25">
        <f>COUNTIF(TraK!$H$2:H25,"N")</f>
        <v>8</v>
      </c>
    </row>
    <row r="26" spans="1:5" x14ac:dyDescent="0.25">
      <c r="A26">
        <v>25</v>
      </c>
      <c r="B26">
        <f t="shared" si="1"/>
        <v>1</v>
      </c>
      <c r="C26">
        <f t="shared" si="0"/>
        <v>0.19148936170212771</v>
      </c>
      <c r="D26">
        <f>COUNTIF(TraK!$H$2:H26,"Y")</f>
        <v>16</v>
      </c>
      <c r="E26">
        <f>COUNTIF(TraK!$H$2:H26,"N")</f>
        <v>9</v>
      </c>
    </row>
    <row r="27" spans="1:5" x14ac:dyDescent="0.25">
      <c r="A27">
        <v>26</v>
      </c>
      <c r="B27">
        <f t="shared" si="1"/>
        <v>1</v>
      </c>
      <c r="C27">
        <f t="shared" si="0"/>
        <v>0.21276595744680848</v>
      </c>
      <c r="D27">
        <f>COUNTIF(TraK!$H$2:H27,"Y")</f>
        <v>16</v>
      </c>
      <c r="E27">
        <f>COUNTIF(TraK!$H$2:H27,"N")</f>
        <v>10</v>
      </c>
    </row>
    <row r="28" spans="1:5" x14ac:dyDescent="0.25">
      <c r="A28">
        <v>27</v>
      </c>
      <c r="B28">
        <f>D28/$F$2</f>
        <v>1</v>
      </c>
      <c r="C28">
        <f t="shared" si="0"/>
        <v>0.23404255319148937</v>
      </c>
      <c r="D28">
        <f>COUNTIF(TraK!$H$2:H28,"Y")</f>
        <v>16</v>
      </c>
      <c r="E28">
        <f>COUNTIF(TraK!$H$2:H28,"N")</f>
        <v>11</v>
      </c>
    </row>
    <row r="29" spans="1:5" x14ac:dyDescent="0.25">
      <c r="A29">
        <v>28</v>
      </c>
      <c r="B29">
        <f t="shared" si="1"/>
        <v>1</v>
      </c>
      <c r="C29">
        <f t="shared" si="0"/>
        <v>0.25531914893617025</v>
      </c>
      <c r="D29">
        <f>COUNTIF(TraK!$H$2:H29,"Y")</f>
        <v>16</v>
      </c>
      <c r="E29">
        <f>COUNTIF(TraK!$H$2:H29,"N")</f>
        <v>12</v>
      </c>
    </row>
    <row r="30" spans="1:5" x14ac:dyDescent="0.25">
      <c r="A30">
        <v>29</v>
      </c>
      <c r="B30">
        <f t="shared" si="1"/>
        <v>1</v>
      </c>
      <c r="C30">
        <f t="shared" si="0"/>
        <v>0.27659574468085102</v>
      </c>
      <c r="D30">
        <f>COUNTIF(TraK!$H$2:H30,"Y")</f>
        <v>16</v>
      </c>
      <c r="E30">
        <f>COUNTIF(TraK!$H$2:H30,"N")</f>
        <v>13</v>
      </c>
    </row>
    <row r="31" spans="1:5" x14ac:dyDescent="0.25">
      <c r="A31">
        <v>30</v>
      </c>
      <c r="B31">
        <f t="shared" si="1"/>
        <v>1</v>
      </c>
      <c r="C31">
        <f t="shared" si="0"/>
        <v>0.2978723404255319</v>
      </c>
      <c r="D31">
        <f>COUNTIF(TraK!$H$2:H31,"Y")</f>
        <v>16</v>
      </c>
      <c r="E31">
        <f>COUNTIF(TraK!$H$2:H31,"N")</f>
        <v>14</v>
      </c>
    </row>
    <row r="32" spans="1:5" x14ac:dyDescent="0.25">
      <c r="A32">
        <v>31</v>
      </c>
      <c r="B32">
        <f t="shared" si="1"/>
        <v>1</v>
      </c>
      <c r="C32">
        <f t="shared" si="0"/>
        <v>0.31914893617021278</v>
      </c>
      <c r="D32">
        <f>COUNTIF(TraK!$H$2:H32,"Y")</f>
        <v>16</v>
      </c>
      <c r="E32">
        <f>COUNTIF(TraK!$H$2:H32,"N")</f>
        <v>15</v>
      </c>
    </row>
    <row r="33" spans="1:5" x14ac:dyDescent="0.25">
      <c r="A33">
        <v>32</v>
      </c>
      <c r="B33">
        <f t="shared" si="1"/>
        <v>1</v>
      </c>
      <c r="C33">
        <f t="shared" si="0"/>
        <v>0.34042553191489366</v>
      </c>
      <c r="D33">
        <f>COUNTIF(TraK!$H$2:H33,"Y")</f>
        <v>16</v>
      </c>
      <c r="E33">
        <f>COUNTIF(TraK!$H$2:H33,"N")</f>
        <v>16</v>
      </c>
    </row>
    <row r="34" spans="1:5" x14ac:dyDescent="0.25">
      <c r="A34">
        <v>33</v>
      </c>
      <c r="B34">
        <f t="shared" si="1"/>
        <v>1</v>
      </c>
      <c r="C34">
        <f t="shared" si="0"/>
        <v>0.36170212765957444</v>
      </c>
      <c r="D34">
        <f>COUNTIF(TraK!$H$2:H34,"Y")</f>
        <v>16</v>
      </c>
      <c r="E34">
        <f>COUNTIF(TraK!$H$2:H34,"N")</f>
        <v>17</v>
      </c>
    </row>
    <row r="35" spans="1:5" x14ac:dyDescent="0.25">
      <c r="A35">
        <v>34</v>
      </c>
      <c r="B35">
        <f t="shared" si="1"/>
        <v>1</v>
      </c>
      <c r="C35">
        <f t="shared" si="0"/>
        <v>0.38297872340425532</v>
      </c>
      <c r="D35">
        <f>COUNTIF(TraK!$H$2:H35,"Y")</f>
        <v>16</v>
      </c>
      <c r="E35">
        <f>COUNTIF(TraK!$H$2:H35,"N")</f>
        <v>18</v>
      </c>
    </row>
    <row r="36" spans="1:5" x14ac:dyDescent="0.25">
      <c r="A36">
        <v>35</v>
      </c>
      <c r="B36">
        <f t="shared" si="1"/>
        <v>1</v>
      </c>
      <c r="C36">
        <f t="shared" si="0"/>
        <v>0.4042553191489362</v>
      </c>
      <c r="D36">
        <f>COUNTIF(TraK!$H$2:H36,"Y")</f>
        <v>16</v>
      </c>
      <c r="E36">
        <f>COUNTIF(TraK!$H$2:H36,"N")</f>
        <v>19</v>
      </c>
    </row>
    <row r="37" spans="1:5" x14ac:dyDescent="0.25">
      <c r="A37">
        <v>36</v>
      </c>
      <c r="B37">
        <f t="shared" si="1"/>
        <v>1</v>
      </c>
      <c r="C37">
        <f t="shared" si="0"/>
        <v>0.42553191489361697</v>
      </c>
      <c r="D37">
        <f>COUNTIF(TraK!$H$2:H37,"Y")</f>
        <v>16</v>
      </c>
      <c r="E37">
        <f>COUNTIF(TraK!$H$2:H37,"N")</f>
        <v>20</v>
      </c>
    </row>
    <row r="38" spans="1:5" x14ac:dyDescent="0.25">
      <c r="A38">
        <v>37</v>
      </c>
      <c r="B38">
        <f t="shared" si="1"/>
        <v>1</v>
      </c>
      <c r="C38">
        <f t="shared" si="0"/>
        <v>0.44680851063829785</v>
      </c>
      <c r="D38">
        <f>COUNTIF(TraK!$H$2:H38,"Y")</f>
        <v>16</v>
      </c>
      <c r="E38">
        <f>COUNTIF(TraK!$H$2:H38,"N")</f>
        <v>21</v>
      </c>
    </row>
    <row r="39" spans="1:5" x14ac:dyDescent="0.25">
      <c r="A39">
        <v>38</v>
      </c>
      <c r="B39">
        <f t="shared" si="1"/>
        <v>1</v>
      </c>
      <c r="C39">
        <f t="shared" si="0"/>
        <v>0.46808510638297873</v>
      </c>
      <c r="D39">
        <f>COUNTIF(TraK!$H$2:H39,"Y")</f>
        <v>16</v>
      </c>
      <c r="E39">
        <f>COUNTIF(TraK!$H$2:H39,"N")</f>
        <v>22</v>
      </c>
    </row>
    <row r="40" spans="1:5" x14ac:dyDescent="0.25">
      <c r="A40">
        <v>39</v>
      </c>
      <c r="B40">
        <f t="shared" si="1"/>
        <v>1</v>
      </c>
      <c r="C40">
        <f t="shared" si="0"/>
        <v>0.48936170212765961</v>
      </c>
      <c r="D40">
        <f>COUNTIF(TraK!$H$2:H40,"Y")</f>
        <v>16</v>
      </c>
      <c r="E40">
        <f>COUNTIF(TraK!$H$2:H40,"N")</f>
        <v>23</v>
      </c>
    </row>
    <row r="41" spans="1:5" x14ac:dyDescent="0.25">
      <c r="A41">
        <v>40</v>
      </c>
      <c r="B41">
        <f t="shared" si="1"/>
        <v>1</v>
      </c>
      <c r="C41">
        <f t="shared" si="0"/>
        <v>0.5106382978723405</v>
      </c>
      <c r="D41">
        <f>COUNTIF(TraK!$H$2:H41,"Y")</f>
        <v>16</v>
      </c>
      <c r="E41">
        <f>COUNTIF(TraK!$H$2:H41,"N")</f>
        <v>24</v>
      </c>
    </row>
    <row r="42" spans="1:5" x14ac:dyDescent="0.25">
      <c r="A42">
        <v>41</v>
      </c>
      <c r="B42">
        <f t="shared" si="1"/>
        <v>1</v>
      </c>
      <c r="C42">
        <f t="shared" si="0"/>
        <v>0.53191489361702127</v>
      </c>
      <c r="D42">
        <f>COUNTIF(TraK!$H$2:H42,"Y")</f>
        <v>16</v>
      </c>
      <c r="E42">
        <f>COUNTIF(TraK!$H$2:H42,"N")</f>
        <v>25</v>
      </c>
    </row>
    <row r="43" spans="1:5" x14ac:dyDescent="0.25">
      <c r="A43">
        <v>42</v>
      </c>
      <c r="B43">
        <f t="shared" si="1"/>
        <v>1</v>
      </c>
      <c r="C43">
        <f t="shared" si="0"/>
        <v>0.55319148936170215</v>
      </c>
      <c r="D43">
        <f>COUNTIF(TraK!$H$2:H43,"Y")</f>
        <v>16</v>
      </c>
      <c r="E43">
        <f>COUNTIF(TraK!$H$2:H43,"N")</f>
        <v>26</v>
      </c>
    </row>
    <row r="44" spans="1:5" x14ac:dyDescent="0.25">
      <c r="A44">
        <v>43</v>
      </c>
      <c r="B44">
        <f t="shared" si="1"/>
        <v>1</v>
      </c>
      <c r="C44">
        <f t="shared" si="0"/>
        <v>0.57446808510638303</v>
      </c>
      <c r="D44">
        <f>COUNTIF(TraK!$H$2:H44,"Y")</f>
        <v>16</v>
      </c>
      <c r="E44">
        <f>COUNTIF(TraK!$H$2:H44,"N")</f>
        <v>27</v>
      </c>
    </row>
    <row r="45" spans="1:5" x14ac:dyDescent="0.25">
      <c r="A45">
        <v>44</v>
      </c>
      <c r="B45">
        <f t="shared" si="1"/>
        <v>1</v>
      </c>
      <c r="C45">
        <f t="shared" si="0"/>
        <v>0.5957446808510638</v>
      </c>
      <c r="D45">
        <f>COUNTIF(TraK!$H$2:H45,"Y")</f>
        <v>16</v>
      </c>
      <c r="E45">
        <f>COUNTIF(TraK!$H$2:H45,"N")</f>
        <v>28</v>
      </c>
    </row>
    <row r="46" spans="1:5" x14ac:dyDescent="0.25">
      <c r="A46">
        <v>45</v>
      </c>
      <c r="B46">
        <f t="shared" si="1"/>
        <v>1</v>
      </c>
      <c r="C46">
        <f t="shared" si="0"/>
        <v>0.61702127659574468</v>
      </c>
      <c r="D46">
        <f>COUNTIF(TraK!$H$2:H46,"Y")</f>
        <v>16</v>
      </c>
      <c r="E46">
        <f>COUNTIF(TraK!$H$2:H46,"N")</f>
        <v>29</v>
      </c>
    </row>
    <row r="47" spans="1:5" x14ac:dyDescent="0.25">
      <c r="A47">
        <v>46</v>
      </c>
      <c r="B47">
        <f t="shared" si="1"/>
        <v>1</v>
      </c>
      <c r="C47">
        <f t="shared" si="0"/>
        <v>0.63829787234042556</v>
      </c>
      <c r="D47">
        <f>COUNTIF(TraK!$H$2:H47,"Y")</f>
        <v>16</v>
      </c>
      <c r="E47">
        <f>COUNTIF(TraK!$H$2:H47,"N")</f>
        <v>30</v>
      </c>
    </row>
    <row r="48" spans="1:5" x14ac:dyDescent="0.25">
      <c r="A48">
        <v>47</v>
      </c>
      <c r="B48">
        <f t="shared" si="1"/>
        <v>1</v>
      </c>
      <c r="C48">
        <f t="shared" si="0"/>
        <v>0.65957446808510634</v>
      </c>
      <c r="D48">
        <f>COUNTIF(TraK!$H$2:H48,"Y")</f>
        <v>16</v>
      </c>
      <c r="E48">
        <f>COUNTIF(TraK!$H$2:H48,"N")</f>
        <v>31</v>
      </c>
    </row>
    <row r="49" spans="1:5" x14ac:dyDescent="0.25">
      <c r="A49">
        <v>48</v>
      </c>
      <c r="B49">
        <f t="shared" si="1"/>
        <v>1</v>
      </c>
      <c r="C49">
        <f t="shared" si="0"/>
        <v>0.68085106382978722</v>
      </c>
      <c r="D49">
        <f>COUNTIF(TraK!$H$2:H49,"Y")</f>
        <v>16</v>
      </c>
      <c r="E49">
        <f>COUNTIF(TraK!$H$2:H49,"N")</f>
        <v>32</v>
      </c>
    </row>
    <row r="50" spans="1:5" x14ac:dyDescent="0.25">
      <c r="A50">
        <v>49</v>
      </c>
      <c r="B50">
        <f t="shared" si="1"/>
        <v>1</v>
      </c>
      <c r="C50">
        <f t="shared" si="0"/>
        <v>0.7021276595744681</v>
      </c>
      <c r="D50">
        <f>COUNTIF(TraK!$H$2:H50,"Y")</f>
        <v>16</v>
      </c>
      <c r="E50">
        <f>COUNTIF(TraK!$H$2:H50,"N")</f>
        <v>33</v>
      </c>
    </row>
    <row r="51" spans="1:5" x14ac:dyDescent="0.25">
      <c r="A51">
        <v>50</v>
      </c>
      <c r="B51">
        <f t="shared" si="1"/>
        <v>1</v>
      </c>
      <c r="C51">
        <f t="shared" si="0"/>
        <v>0.72340425531914887</v>
      </c>
      <c r="D51">
        <f>COUNTIF(TraK!$H$2:H51,"Y")</f>
        <v>16</v>
      </c>
      <c r="E51">
        <f>COUNTIF(TraK!$H$2:H51,"N")</f>
        <v>34</v>
      </c>
    </row>
    <row r="52" spans="1:5" x14ac:dyDescent="0.25">
      <c r="A52">
        <v>51</v>
      </c>
      <c r="B52">
        <f t="shared" si="1"/>
        <v>1</v>
      </c>
      <c r="C52">
        <f t="shared" si="0"/>
        <v>0.74468085106382986</v>
      </c>
      <c r="D52">
        <f>COUNTIF(TraK!$H$2:H52,"Y")</f>
        <v>16</v>
      </c>
      <c r="E52">
        <f>COUNTIF(TraK!$H$2:H52,"N")</f>
        <v>35</v>
      </c>
    </row>
    <row r="53" spans="1:5" x14ac:dyDescent="0.25">
      <c r="A53">
        <v>52</v>
      </c>
      <c r="B53">
        <f t="shared" si="1"/>
        <v>1</v>
      </c>
      <c r="C53">
        <f t="shared" si="0"/>
        <v>0.76595744680851063</v>
      </c>
      <c r="D53">
        <f>COUNTIF(TraK!$H$2:H53,"Y")</f>
        <v>16</v>
      </c>
      <c r="E53">
        <f>COUNTIF(TraK!$H$2:H53,"N")</f>
        <v>36</v>
      </c>
    </row>
    <row r="54" spans="1:5" x14ac:dyDescent="0.25">
      <c r="A54">
        <v>53</v>
      </c>
      <c r="B54">
        <f t="shared" si="1"/>
        <v>1</v>
      </c>
      <c r="C54">
        <f t="shared" si="0"/>
        <v>0.78723404255319152</v>
      </c>
      <c r="D54">
        <f>COUNTIF(TraK!$H$2:H54,"Y")</f>
        <v>16</v>
      </c>
      <c r="E54">
        <f>COUNTIF(TraK!$H$2:H54,"N")</f>
        <v>37</v>
      </c>
    </row>
    <row r="55" spans="1:5" x14ac:dyDescent="0.25">
      <c r="A55">
        <v>54</v>
      </c>
      <c r="B55">
        <f t="shared" si="1"/>
        <v>1</v>
      </c>
      <c r="C55">
        <f t="shared" si="0"/>
        <v>0.8085106382978724</v>
      </c>
      <c r="D55">
        <f>COUNTIF(TraK!$H$2:H55,"Y")</f>
        <v>16</v>
      </c>
      <c r="E55">
        <f>COUNTIF(TraK!$H$2:H55,"N")</f>
        <v>38</v>
      </c>
    </row>
    <row r="56" spans="1:5" x14ac:dyDescent="0.25">
      <c r="A56">
        <v>55</v>
      </c>
      <c r="B56">
        <f t="shared" si="1"/>
        <v>1</v>
      </c>
      <c r="C56">
        <f t="shared" si="0"/>
        <v>0.82978723404255317</v>
      </c>
      <c r="D56">
        <f>COUNTIF(TraK!$H$2:H56,"Y")</f>
        <v>16</v>
      </c>
      <c r="E56">
        <f>COUNTIF(TraK!$H$2:H56,"N")</f>
        <v>39</v>
      </c>
    </row>
    <row r="57" spans="1:5" x14ac:dyDescent="0.25">
      <c r="A57">
        <v>56</v>
      </c>
      <c r="B57">
        <f t="shared" si="1"/>
        <v>1</v>
      </c>
      <c r="C57">
        <f t="shared" si="0"/>
        <v>0.85106382978723405</v>
      </c>
      <c r="D57">
        <f>COUNTIF(TraK!$H$2:H57,"Y")</f>
        <v>16</v>
      </c>
      <c r="E57">
        <f>COUNTIF(TraK!$H$2:H57,"N")</f>
        <v>40</v>
      </c>
    </row>
    <row r="58" spans="1:5" x14ac:dyDescent="0.25">
      <c r="A58">
        <v>57</v>
      </c>
      <c r="B58">
        <f t="shared" si="1"/>
        <v>1</v>
      </c>
      <c r="C58">
        <f t="shared" si="0"/>
        <v>0.87234042553191493</v>
      </c>
      <c r="D58">
        <f>COUNTIF(TraK!$H$2:H58,"Y")</f>
        <v>16</v>
      </c>
      <c r="E58">
        <f>COUNTIF(TraK!$H$2:H58,"N")</f>
        <v>41</v>
      </c>
    </row>
    <row r="59" spans="1:5" x14ac:dyDescent="0.25">
      <c r="A59">
        <v>58</v>
      </c>
      <c r="B59">
        <f t="shared" si="1"/>
        <v>1</v>
      </c>
      <c r="C59">
        <f t="shared" si="0"/>
        <v>0.8936170212765957</v>
      </c>
      <c r="D59">
        <f>COUNTIF(TraK!$H$2:H59,"Y")</f>
        <v>16</v>
      </c>
      <c r="E59">
        <f>COUNTIF(TraK!$H$2:H59,"N")</f>
        <v>42</v>
      </c>
    </row>
    <row r="60" spans="1:5" x14ac:dyDescent="0.25">
      <c r="A60">
        <v>59</v>
      </c>
      <c r="B60">
        <f t="shared" si="1"/>
        <v>1</v>
      </c>
      <c r="C60">
        <f t="shared" si="0"/>
        <v>0.91489361702127658</v>
      </c>
      <c r="D60">
        <f>COUNTIF(TraK!$H$2:H60,"Y")</f>
        <v>16</v>
      </c>
      <c r="E60">
        <f>COUNTIF(TraK!$H$2:H60,"N")</f>
        <v>43</v>
      </c>
    </row>
    <row r="61" spans="1:5" x14ac:dyDescent="0.25">
      <c r="A61">
        <v>60</v>
      </c>
      <c r="B61">
        <f t="shared" si="1"/>
        <v>1</v>
      </c>
      <c r="C61">
        <f t="shared" si="0"/>
        <v>0.93617021276595747</v>
      </c>
      <c r="D61">
        <f>COUNTIF(TraK!$H$2:H61,"Y")</f>
        <v>16</v>
      </c>
      <c r="E61">
        <f>COUNTIF(TraK!$H$2:H61,"N")</f>
        <v>44</v>
      </c>
    </row>
    <row r="62" spans="1:5" x14ac:dyDescent="0.25">
      <c r="A62">
        <v>61</v>
      </c>
      <c r="B62">
        <f t="shared" si="1"/>
        <v>1</v>
      </c>
      <c r="C62">
        <f t="shared" si="0"/>
        <v>0.95744680851063835</v>
      </c>
      <c r="D62">
        <f>COUNTIF(TraK!$H$2:H62,"Y")</f>
        <v>16</v>
      </c>
      <c r="E62">
        <f>COUNTIF(TraK!$H$2:H62,"N")</f>
        <v>45</v>
      </c>
    </row>
    <row r="63" spans="1:5" x14ac:dyDescent="0.25">
      <c r="A63">
        <v>62</v>
      </c>
      <c r="B63">
        <f t="shared" si="1"/>
        <v>1</v>
      </c>
      <c r="C63">
        <f t="shared" si="0"/>
        <v>0.97872340425531912</v>
      </c>
      <c r="D63">
        <f>COUNTIF(TraK!$H$2:H63,"Y")</f>
        <v>16</v>
      </c>
      <c r="E63">
        <f>COUNTIF(TraK!$H$2:H63,"N")</f>
        <v>46</v>
      </c>
    </row>
    <row r="64" spans="1:5" x14ac:dyDescent="0.25">
      <c r="A64">
        <v>63</v>
      </c>
      <c r="B64">
        <f t="shared" si="1"/>
        <v>1</v>
      </c>
      <c r="C64">
        <f t="shared" si="0"/>
        <v>1</v>
      </c>
      <c r="D64">
        <f>COUNTIF(TraK!$H$2:H64,"Y")</f>
        <v>16</v>
      </c>
      <c r="E64">
        <f>COUNTIF(TraK!$H$2:H64,"N")</f>
        <v>47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H22" sqref="H22"/>
    </sheetView>
  </sheetViews>
  <sheetFormatPr defaultRowHeight="15" x14ac:dyDescent="0.25"/>
  <cols>
    <col min="2" max="2" width="10.42578125" bestFit="1" customWidth="1"/>
    <col min="4" max="4" width="10.7109375" bestFit="1" customWidth="1"/>
  </cols>
  <sheetData>
    <row r="1" spans="1:7" x14ac:dyDescent="0.25">
      <c r="A1" t="s">
        <v>80</v>
      </c>
    </row>
    <row r="2" spans="1:7" x14ac:dyDescent="0.25">
      <c r="A2">
        <v>12.5</v>
      </c>
    </row>
    <row r="4" spans="1:7" ht="15.75" thickBot="1" x14ac:dyDescent="0.3">
      <c r="A4" t="s">
        <v>81</v>
      </c>
    </row>
    <row r="5" spans="1:7" ht="15.75" thickBot="1" x14ac:dyDescent="0.3">
      <c r="B5" s="1"/>
      <c r="C5" s="8" t="s">
        <v>84</v>
      </c>
      <c r="D5" s="9" t="s">
        <v>82</v>
      </c>
      <c r="G5" t="s">
        <v>83</v>
      </c>
    </row>
    <row r="6" spans="1:7" x14ac:dyDescent="0.25">
      <c r="B6" s="5" t="s">
        <v>85</v>
      </c>
      <c r="C6" s="6">
        <v>16</v>
      </c>
      <c r="D6" s="7">
        <v>1</v>
      </c>
    </row>
    <row r="7" spans="1:7" ht="15.75" thickBot="1" x14ac:dyDescent="0.3">
      <c r="B7" s="4" t="s">
        <v>86</v>
      </c>
      <c r="C7" s="2">
        <v>0</v>
      </c>
      <c r="D7" s="3">
        <v>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E4" sqref="E4"/>
    </sheetView>
  </sheetViews>
  <sheetFormatPr defaultRowHeight="15" x14ac:dyDescent="0.25"/>
  <sheetData>
    <row r="1" spans="1:4" x14ac:dyDescent="0.25">
      <c r="A1" t="s">
        <v>69</v>
      </c>
      <c r="D1" t="s">
        <v>70</v>
      </c>
    </row>
    <row r="2" spans="1:4" x14ac:dyDescent="0.25">
      <c r="A2" t="s">
        <v>26</v>
      </c>
      <c r="B2" t="s">
        <v>67</v>
      </c>
      <c r="D2" t="s">
        <v>50</v>
      </c>
    </row>
    <row r="3" spans="1:4" x14ac:dyDescent="0.25">
      <c r="A3" t="s">
        <v>16</v>
      </c>
      <c r="B3" t="s">
        <v>67</v>
      </c>
      <c r="D3" t="s">
        <v>54</v>
      </c>
    </row>
    <row r="4" spans="1:4" x14ac:dyDescent="0.25">
      <c r="A4" t="s">
        <v>22</v>
      </c>
      <c r="B4" t="s">
        <v>67</v>
      </c>
      <c r="D4" t="s">
        <v>44</v>
      </c>
    </row>
    <row r="5" spans="1:4" x14ac:dyDescent="0.25">
      <c r="A5" t="s">
        <v>6</v>
      </c>
      <c r="B5" t="s">
        <v>67</v>
      </c>
      <c r="D5" t="s">
        <v>56</v>
      </c>
    </row>
    <row r="6" spans="1:4" x14ac:dyDescent="0.25">
      <c r="A6" t="s">
        <v>8</v>
      </c>
      <c r="B6" t="s">
        <v>67</v>
      </c>
      <c r="D6" t="s">
        <v>42</v>
      </c>
    </row>
    <row r="7" spans="1:4" x14ac:dyDescent="0.25">
      <c r="A7" t="s">
        <v>10</v>
      </c>
      <c r="B7" t="s">
        <v>67</v>
      </c>
      <c r="D7" t="s">
        <v>32</v>
      </c>
    </row>
    <row r="8" spans="1:4" x14ac:dyDescent="0.25">
      <c r="A8" t="s">
        <v>4</v>
      </c>
      <c r="B8" t="s">
        <v>67</v>
      </c>
      <c r="D8" t="s">
        <v>34</v>
      </c>
    </row>
    <row r="9" spans="1:4" x14ac:dyDescent="0.25">
      <c r="A9" t="s">
        <v>20</v>
      </c>
      <c r="B9" t="s">
        <v>67</v>
      </c>
      <c r="D9" t="s">
        <v>38</v>
      </c>
    </row>
    <row r="10" spans="1:4" x14ac:dyDescent="0.25">
      <c r="A10" t="s">
        <v>18</v>
      </c>
      <c r="B10" t="s">
        <v>67</v>
      </c>
      <c r="D10" t="s">
        <v>40</v>
      </c>
    </row>
    <row r="11" spans="1:4" x14ac:dyDescent="0.25">
      <c r="A11" t="s">
        <v>24</v>
      </c>
      <c r="B11" t="s">
        <v>67</v>
      </c>
      <c r="D11" t="s">
        <v>36</v>
      </c>
    </row>
    <row r="12" spans="1:4" x14ac:dyDescent="0.25">
      <c r="A12" t="s">
        <v>14</v>
      </c>
      <c r="B12" t="s">
        <v>67</v>
      </c>
      <c r="D12" t="s">
        <v>46</v>
      </c>
    </row>
    <row r="13" spans="1:4" x14ac:dyDescent="0.25">
      <c r="A13" t="s">
        <v>12</v>
      </c>
      <c r="B13" t="s">
        <v>67</v>
      </c>
      <c r="D13" t="s">
        <v>52</v>
      </c>
    </row>
    <row r="14" spans="1:4" x14ac:dyDescent="0.25">
      <c r="A14" t="s">
        <v>30</v>
      </c>
      <c r="B14" t="s">
        <v>67</v>
      </c>
      <c r="D14" t="s">
        <v>48</v>
      </c>
    </row>
    <row r="15" spans="1:4" x14ac:dyDescent="0.25">
      <c r="A15" t="s">
        <v>28</v>
      </c>
      <c r="B15" t="s">
        <v>67</v>
      </c>
      <c r="D15" t="s">
        <v>62</v>
      </c>
    </row>
    <row r="16" spans="1:4" x14ac:dyDescent="0.25">
      <c r="A16" t="s">
        <v>73</v>
      </c>
      <c r="B16" t="s">
        <v>67</v>
      </c>
      <c r="D16" t="s">
        <v>60</v>
      </c>
    </row>
    <row r="17" spans="1:4" x14ac:dyDescent="0.25">
      <c r="A17" t="s">
        <v>71</v>
      </c>
      <c r="B17" t="s">
        <v>67</v>
      </c>
      <c r="D17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TraK_gaps</vt:lpstr>
      <vt:lpstr>ROC_gaps</vt:lpstr>
      <vt:lpstr>Table_gaps</vt:lpstr>
      <vt:lpstr>TraK</vt:lpstr>
      <vt:lpstr>ROC</vt:lpstr>
      <vt:lpstr>Table</vt:lpstr>
      <vt:lpstr>Domain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2013-05-25T22:55:08Z</dcterms:created>
  <dcterms:modified xsi:type="dcterms:W3CDTF">2013-05-27T05:28:40Z</dcterms:modified>
</cp:coreProperties>
</file>