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20256" windowHeight="93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Лист1!$B$1:$T$21</definedName>
  </definedNames>
  <calcPr calcId="145621"/>
</workbook>
</file>

<file path=xl/calcChain.xml><?xml version="1.0" encoding="utf-8"?>
<calcChain xmlns="http://schemas.openxmlformats.org/spreadsheetml/2006/main">
  <c r="J46" i="1" l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7" i="1"/>
  <c r="G26" i="1"/>
  <c r="H26" i="1"/>
  <c r="I26" i="1"/>
  <c r="J26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F3" i="1"/>
  <c r="F4" i="1"/>
  <c r="F5" i="1"/>
  <c r="F6" i="1"/>
  <c r="F31" i="1" s="1"/>
  <c r="F7" i="1"/>
  <c r="F8" i="1"/>
  <c r="F9" i="1"/>
  <c r="F10" i="1"/>
  <c r="F35" i="1" s="1"/>
  <c r="F11" i="1"/>
  <c r="F12" i="1"/>
  <c r="F13" i="1"/>
  <c r="F14" i="1"/>
  <c r="F39" i="1" s="1"/>
  <c r="F15" i="1"/>
  <c r="F40" i="1" s="1"/>
  <c r="F16" i="1"/>
  <c r="F17" i="1"/>
  <c r="F18" i="1"/>
  <c r="F19" i="1"/>
  <c r="F44" i="1" s="1"/>
  <c r="F20" i="1"/>
  <c r="F21" i="1"/>
  <c r="F2" i="1"/>
  <c r="F30" i="1"/>
  <c r="F42" i="1"/>
  <c r="L26" i="1"/>
  <c r="F34" i="1"/>
  <c r="F38" i="1"/>
  <c r="F46" i="1"/>
  <c r="F27" i="1"/>
  <c r="Q47" i="1"/>
  <c r="B47" i="1"/>
  <c r="M28" i="1"/>
  <c r="N28" i="1"/>
  <c r="O28" i="1"/>
  <c r="P28" i="1"/>
  <c r="Q28" i="1"/>
  <c r="R28" i="1"/>
  <c r="S28" i="1"/>
  <c r="T28" i="1"/>
  <c r="M29" i="1"/>
  <c r="N29" i="1"/>
  <c r="O29" i="1"/>
  <c r="P29" i="1"/>
  <c r="Q29" i="1"/>
  <c r="R29" i="1"/>
  <c r="S29" i="1"/>
  <c r="T29" i="1"/>
  <c r="M30" i="1"/>
  <c r="N30" i="1"/>
  <c r="O30" i="1"/>
  <c r="P30" i="1"/>
  <c r="Q30" i="1"/>
  <c r="R30" i="1"/>
  <c r="S30" i="1"/>
  <c r="T30" i="1"/>
  <c r="M31" i="1"/>
  <c r="N31" i="1"/>
  <c r="O31" i="1"/>
  <c r="P31" i="1"/>
  <c r="Q31" i="1"/>
  <c r="R31" i="1"/>
  <c r="S31" i="1"/>
  <c r="T31" i="1"/>
  <c r="M32" i="1"/>
  <c r="N32" i="1"/>
  <c r="O32" i="1"/>
  <c r="P32" i="1"/>
  <c r="Q32" i="1"/>
  <c r="R32" i="1"/>
  <c r="S32" i="1"/>
  <c r="T32" i="1"/>
  <c r="M33" i="1"/>
  <c r="N33" i="1"/>
  <c r="O33" i="1"/>
  <c r="P33" i="1"/>
  <c r="Q33" i="1"/>
  <c r="R33" i="1"/>
  <c r="S33" i="1"/>
  <c r="T33" i="1"/>
  <c r="M34" i="1"/>
  <c r="N34" i="1"/>
  <c r="O34" i="1"/>
  <c r="P34" i="1"/>
  <c r="Q34" i="1"/>
  <c r="R34" i="1"/>
  <c r="S34" i="1"/>
  <c r="T34" i="1"/>
  <c r="M35" i="1"/>
  <c r="N35" i="1"/>
  <c r="O35" i="1"/>
  <c r="P35" i="1"/>
  <c r="Q35" i="1"/>
  <c r="R35" i="1"/>
  <c r="S35" i="1"/>
  <c r="T35" i="1"/>
  <c r="M36" i="1"/>
  <c r="N36" i="1"/>
  <c r="O36" i="1"/>
  <c r="P36" i="1"/>
  <c r="Q36" i="1"/>
  <c r="R36" i="1"/>
  <c r="S36" i="1"/>
  <c r="T36" i="1"/>
  <c r="M37" i="1"/>
  <c r="N37" i="1"/>
  <c r="O37" i="1"/>
  <c r="P37" i="1"/>
  <c r="Q37" i="1"/>
  <c r="R37" i="1"/>
  <c r="S37" i="1"/>
  <c r="T37" i="1"/>
  <c r="M38" i="1"/>
  <c r="N38" i="1"/>
  <c r="O38" i="1"/>
  <c r="P38" i="1"/>
  <c r="Q38" i="1"/>
  <c r="R38" i="1"/>
  <c r="S38" i="1"/>
  <c r="T38" i="1"/>
  <c r="M39" i="1"/>
  <c r="N39" i="1"/>
  <c r="O39" i="1"/>
  <c r="P39" i="1"/>
  <c r="Q39" i="1"/>
  <c r="R39" i="1"/>
  <c r="S39" i="1"/>
  <c r="T39" i="1"/>
  <c r="M40" i="1"/>
  <c r="N40" i="1"/>
  <c r="O40" i="1"/>
  <c r="P40" i="1"/>
  <c r="Q40" i="1"/>
  <c r="R40" i="1"/>
  <c r="S40" i="1"/>
  <c r="T40" i="1"/>
  <c r="M41" i="1"/>
  <c r="N41" i="1"/>
  <c r="O41" i="1"/>
  <c r="P41" i="1"/>
  <c r="Q41" i="1"/>
  <c r="R41" i="1"/>
  <c r="S41" i="1"/>
  <c r="T41" i="1"/>
  <c r="M42" i="1"/>
  <c r="N42" i="1"/>
  <c r="O42" i="1"/>
  <c r="P42" i="1"/>
  <c r="Q42" i="1"/>
  <c r="R42" i="1"/>
  <c r="S42" i="1"/>
  <c r="T42" i="1"/>
  <c r="M43" i="1"/>
  <c r="N43" i="1"/>
  <c r="O43" i="1"/>
  <c r="P43" i="1"/>
  <c r="Q43" i="1"/>
  <c r="R43" i="1"/>
  <c r="S43" i="1"/>
  <c r="T43" i="1"/>
  <c r="M44" i="1"/>
  <c r="N44" i="1"/>
  <c r="O44" i="1"/>
  <c r="P44" i="1"/>
  <c r="Q44" i="1"/>
  <c r="R44" i="1"/>
  <c r="S44" i="1"/>
  <c r="T44" i="1"/>
  <c r="M45" i="1"/>
  <c r="N45" i="1"/>
  <c r="O45" i="1"/>
  <c r="P45" i="1"/>
  <c r="Q45" i="1"/>
  <c r="R45" i="1"/>
  <c r="S45" i="1"/>
  <c r="T45" i="1"/>
  <c r="M46" i="1"/>
  <c r="N46" i="1"/>
  <c r="O46" i="1"/>
  <c r="P46" i="1"/>
  <c r="Q46" i="1"/>
  <c r="R46" i="1"/>
  <c r="S46" i="1"/>
  <c r="T46" i="1"/>
  <c r="T27" i="1"/>
  <c r="S27" i="1"/>
  <c r="R27" i="1"/>
  <c r="Q27" i="1"/>
  <c r="P27" i="1"/>
  <c r="O27" i="1"/>
  <c r="N27" i="1"/>
  <c r="M27" i="1"/>
  <c r="F45" i="1"/>
  <c r="F43" i="1"/>
  <c r="F41" i="1"/>
  <c r="F37" i="1"/>
  <c r="F36" i="1"/>
  <c r="F33" i="1"/>
  <c r="F32" i="1"/>
  <c r="F29" i="1"/>
  <c r="F28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27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C27" i="1"/>
  <c r="B27" i="1"/>
  <c r="C26" i="1"/>
  <c r="D26" i="1"/>
  <c r="E26" i="1"/>
  <c r="F26" i="1"/>
  <c r="M26" i="1"/>
  <c r="N26" i="1"/>
  <c r="O26" i="1"/>
  <c r="P26" i="1"/>
  <c r="Q26" i="1"/>
  <c r="R26" i="1"/>
  <c r="S26" i="1"/>
  <c r="T26" i="1"/>
  <c r="B26" i="1"/>
  <c r="I3" i="1" l="1"/>
  <c r="I28" i="1" s="1"/>
  <c r="I4" i="1"/>
  <c r="I29" i="1" s="1"/>
  <c r="I5" i="1"/>
  <c r="I30" i="1" s="1"/>
  <c r="I6" i="1"/>
  <c r="I31" i="1" s="1"/>
  <c r="I7" i="1"/>
  <c r="I32" i="1" s="1"/>
  <c r="I8" i="1"/>
  <c r="I33" i="1" s="1"/>
  <c r="I9" i="1"/>
  <c r="I34" i="1" s="1"/>
  <c r="I10" i="1"/>
  <c r="I35" i="1" s="1"/>
  <c r="I11" i="1"/>
  <c r="I36" i="1" s="1"/>
  <c r="I12" i="1"/>
  <c r="I37" i="1" s="1"/>
  <c r="I13" i="1"/>
  <c r="I38" i="1" s="1"/>
  <c r="I14" i="1"/>
  <c r="I39" i="1" s="1"/>
  <c r="I15" i="1"/>
  <c r="I40" i="1" s="1"/>
  <c r="I16" i="1"/>
  <c r="I41" i="1" s="1"/>
  <c r="I17" i="1"/>
  <c r="I42" i="1" s="1"/>
  <c r="I18" i="1"/>
  <c r="I43" i="1" s="1"/>
  <c r="I19" i="1"/>
  <c r="I44" i="1" s="1"/>
  <c r="I20" i="1"/>
  <c r="I45" i="1" s="1"/>
  <c r="I21" i="1"/>
  <c r="I46" i="1" s="1"/>
  <c r="I2" i="1"/>
  <c r="I27" i="1" s="1"/>
  <c r="L3" i="1"/>
  <c r="L28" i="1" s="1"/>
  <c r="L4" i="1"/>
  <c r="L29" i="1" s="1"/>
  <c r="L5" i="1"/>
  <c r="L30" i="1" s="1"/>
  <c r="L6" i="1"/>
  <c r="L31" i="1" s="1"/>
  <c r="L7" i="1"/>
  <c r="L32" i="1" s="1"/>
  <c r="L8" i="1"/>
  <c r="L33" i="1" s="1"/>
  <c r="L9" i="1"/>
  <c r="L34" i="1" s="1"/>
  <c r="L10" i="1"/>
  <c r="L35" i="1" s="1"/>
  <c r="L11" i="1"/>
  <c r="L36" i="1" s="1"/>
  <c r="L12" i="1"/>
  <c r="L37" i="1" s="1"/>
  <c r="L13" i="1"/>
  <c r="L38" i="1" s="1"/>
  <c r="L14" i="1"/>
  <c r="L39" i="1" s="1"/>
  <c r="L15" i="1"/>
  <c r="L40" i="1" s="1"/>
  <c r="L16" i="1"/>
  <c r="L41" i="1" s="1"/>
  <c r="L17" i="1"/>
  <c r="L42" i="1" s="1"/>
  <c r="L18" i="1"/>
  <c r="L43" i="1" s="1"/>
  <c r="L19" i="1"/>
  <c r="L44" i="1" s="1"/>
  <c r="L20" i="1"/>
  <c r="L45" i="1" s="1"/>
  <c r="L21" i="1"/>
  <c r="L46" i="1" s="1"/>
  <c r="L2" i="1"/>
  <c r="L27" i="1" s="1"/>
</calcChain>
</file>

<file path=xl/sharedStrings.xml><?xml version="1.0" encoding="utf-8"?>
<sst xmlns="http://schemas.openxmlformats.org/spreadsheetml/2006/main" count="351" uniqueCount="116">
  <si>
    <t>Название</t>
  </si>
  <si>
    <t>Название (en)</t>
  </si>
  <si>
    <t>Однобуквенное обозначение</t>
  </si>
  <si>
    <t>Трехбуквенное обозначение</t>
  </si>
  <si>
    <t>Формула</t>
  </si>
  <si>
    <t>Размер</t>
  </si>
  <si>
    <t>Гидрофобный</t>
  </si>
  <si>
    <t>Гидрофильный</t>
  </si>
  <si>
    <t>Заряд</t>
  </si>
  <si>
    <t>Донор вод. Связей (боковой цепью)</t>
  </si>
  <si>
    <t>Акцептор вод. Связей (боковой цепью)</t>
  </si>
  <si>
    <t>Распространенность</t>
  </si>
  <si>
    <t>Ароматичность</t>
  </si>
  <si>
    <t>Образует дисульфидные связи</t>
  </si>
  <si>
    <t>Стерические ограничения</t>
  </si>
  <si>
    <t>Донор вод. связей</t>
  </si>
  <si>
    <t>Акцептор вод. связей</t>
  </si>
  <si>
    <t>A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</si>
  <si>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</si>
  <si>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</si>
  <si>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</si>
  <si>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</si>
  <si>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</si>
  <si>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</si>
  <si>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</si>
  <si>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</si>
  <si>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</si>
  <si>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</si>
  <si>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</si>
  <si>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P</t>
  </si>
  <si>
    <t>Q</t>
  </si>
  <si>
    <t>R</t>
  </si>
  <si>
    <t>S</t>
  </si>
  <si>
    <t>T</t>
  </si>
  <si>
    <t>V</t>
  </si>
  <si>
    <t>W</t>
  </si>
  <si>
    <t>Y</t>
  </si>
  <si>
    <t>ALA</t>
  </si>
  <si>
    <t>CYS</t>
  </si>
  <si>
    <t>ASP</t>
  </si>
  <si>
    <t>GLU</t>
  </si>
  <si>
    <t>PHE</t>
  </si>
  <si>
    <t>GLY</t>
  </si>
  <si>
    <t>HIS</t>
  </si>
  <si>
    <t>ILE</t>
  </si>
  <si>
    <t>LYS</t>
  </si>
  <si>
    <t>LEU</t>
  </si>
  <si>
    <t>MET</t>
  </si>
  <si>
    <t>ASN</t>
  </si>
  <si>
    <t>PRO</t>
  </si>
  <si>
    <t>GLN</t>
  </si>
  <si>
    <t>ARG</t>
  </si>
  <si>
    <t>SER</t>
  </si>
  <si>
    <t>THR</t>
  </si>
  <si>
    <t>VAL</t>
  </si>
  <si>
    <t>TRP</t>
  </si>
  <si>
    <t>TYR</t>
  </si>
  <si>
    <t>Аланин</t>
  </si>
  <si>
    <t>Цистеин</t>
  </si>
  <si>
    <t>Аспартат (аспарагиновая кислота)</t>
  </si>
  <si>
    <t>Глутамат (Глутаминовая кислота)</t>
  </si>
  <si>
    <t>Фенилаланин</t>
  </si>
  <si>
    <t>Глицин</t>
  </si>
  <si>
    <t>Гистидин</t>
  </si>
  <si>
    <t>Изолейцин</t>
  </si>
  <si>
    <t>Лизин</t>
  </si>
  <si>
    <t>Лейцин</t>
  </si>
  <si>
    <t>Метионин</t>
  </si>
  <si>
    <t>Аспарагин</t>
  </si>
  <si>
    <t>Пролин</t>
  </si>
  <si>
    <t>Глутамин</t>
  </si>
  <si>
    <t>Аргинин</t>
  </si>
  <si>
    <t>Серин</t>
  </si>
  <si>
    <t>Треонин</t>
  </si>
  <si>
    <t>Валин</t>
  </si>
  <si>
    <t>Триптофан</t>
  </si>
  <si>
    <t>Тирозин</t>
  </si>
  <si>
    <t>Alanine</t>
  </si>
  <si>
    <t>Cysteine</t>
  </si>
  <si>
    <t>Aspartate (Aspartic acid)</t>
  </si>
  <si>
    <t>Glutamate (Glutamic acid)</t>
  </si>
  <si>
    <t>Phenylalanine</t>
  </si>
  <si>
    <t>Glycine</t>
  </si>
  <si>
    <t>Histidine</t>
  </si>
  <si>
    <t>Isoleucine</t>
  </si>
  <si>
    <t>Lysine</t>
  </si>
  <si>
    <t>Leucine</t>
  </si>
  <si>
    <t>Methionine</t>
  </si>
  <si>
    <t>Asparagine</t>
  </si>
  <si>
    <t>Proline</t>
  </si>
  <si>
    <t>Glutamine</t>
  </si>
  <si>
    <t>Arginine</t>
  </si>
  <si>
    <t>Serine</t>
  </si>
  <si>
    <t>Threonine</t>
  </si>
  <si>
    <t>Valine</t>
  </si>
  <si>
    <t>Tryptophan</t>
  </si>
  <si>
    <t>Tyrosine</t>
  </si>
  <si>
    <t>часто</t>
  </si>
  <si>
    <t>редко</t>
  </si>
  <si>
    <t>очень редко</t>
  </si>
  <si>
    <t>средне</t>
  </si>
  <si>
    <t>Неводородных атомов в боковой цепи</t>
  </si>
  <si>
    <t>да</t>
  </si>
  <si>
    <t>нет</t>
  </si>
  <si>
    <t>-</t>
  </si>
  <si>
    <t>+</t>
  </si>
  <si>
    <t>нет*</t>
  </si>
  <si>
    <t>* да в протонированной (депротонированной) форме, которая реально не встречается</t>
  </si>
  <si>
    <t>более слабые, чем для других а.к. ограничения на торсионные углы остова, часто встречается в поворотах полипептидной цепи</t>
  </si>
  <si>
    <t>Особенности</t>
  </si>
  <si>
    <t>только на N-конце (и поэтому нехарактерен для центральной части спиралей и тяжей)</t>
  </si>
  <si>
    <t>&lt;table border=1&gt;</t>
  </si>
  <si>
    <t>&lt;tr&gt;</t>
  </si>
  <si>
    <t>&lt;/tr&gt;</t>
  </si>
  <si>
    <t>&lt;/table&gt;</t>
  </si>
  <si>
    <t>жестко зафиксированные торсионные углы остова, характерные для &amp;alpha;-спиралей; часто встречается в первом витке спирали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</si>
</sst>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workbookViewId="0"/>
  </sheetViews>
  <sheetFormatPr defaultRowHeight="14.4" x14ac:dyDescent="0.3"/>
  <cols>
    <col min="1" max="1" width="1.88671875" customWidth="1"/>
    <col min="2" max="2" width="13.6640625" customWidth="1"/>
    <col min="6" max="6" width="16.6640625" bestFit="1" customWidth="1"/>
    <col min="9" max="9" width="14.33203125" bestFit="1" customWidth="1"/>
    <col min="12" max="12" width="79.88671875" customWidth="1"/>
  </cols>
  <sheetData>
    <row r="1" spans="2:20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11</v>
      </c>
      <c r="H1" t="s">
        <v>101</v>
      </c>
      <c r="I1" t="s">
        <v>5</v>
      </c>
      <c r="J1" t="s">
        <v>6</v>
      </c>
      <c r="K1" t="s">
        <v>7</v>
      </c>
      <c r="L1" t="s">
        <v>109</v>
      </c>
      <c r="M1" t="s">
        <v>12</v>
      </c>
      <c r="N1" t="s">
        <v>8</v>
      </c>
      <c r="O1" t="s">
        <v>15</v>
      </c>
      <c r="P1" t="s">
        <v>16</v>
      </c>
      <c r="Q1" t="s">
        <v>9</v>
      </c>
      <c r="R1" t="s">
        <v>10</v>
      </c>
      <c r="S1" t="s">
        <v>13</v>
      </c>
      <c r="T1" t="s">
        <v>14</v>
      </c>
    </row>
    <row r="2" spans="2:20" x14ac:dyDescent="0.3">
      <c r="B2" t="s">
        <v>57</v>
      </c>
      <c r="C2" t="s">
        <v>77</v>
      </c>
      <c r="D2" s="1" t="s">
        <v>17</v>
      </c>
      <c r="E2" s="1" t="s">
        <v>37</v>
      </c>
      <c r="F2" t="str">
        <f>"&lt;img src='"&amp;E2&amp;".png' width=150&gt;"</f>
        <v>&lt;img src='ALA.png' width=150&gt;</v>
      </c>
      <c r="G2" t="s">
        <v>97</v>
      </c>
      <c r="H2" s="1">
        <v>1</v>
      </c>
      <c r="I2" t="str">
        <f>IF(H2&lt;4,"маленький",IF(H2&lt;6,"средний",IF(H2&lt;10,"большой","очень большой")))</f>
        <v>маленький</v>
      </c>
      <c r="J2" s="1" t="s">
        <v>102</v>
      </c>
      <c r="K2" s="1" t="s">
        <v>103</v>
      </c>
      <c r="L2" s="3" t="str">
        <f>CONCATENATE(IF(M2="да","ароматический; ",""),
IF(N2="+","положительно заряженный; ",IF(N2="-","отрицательно заряженный; ","")),
IF(O2&lt;&gt;"да","не может быть донором водородных связей; ",""),
IF(Q2="да","боковая цепь может быть донором водородных связей; ",""),
IF(R2="да","боковая цепь может быть акцептором водородных связей; ",""),
IF(S2="да","образует дисульфидные связи; ",""),
IF(T2&lt;&gt;"нет",T2,""),
)</f>
        <v/>
      </c>
      <c r="M2" s="1" t="s">
        <v>103</v>
      </c>
      <c r="N2" s="1">
        <v>0</v>
      </c>
      <c r="O2" s="1" t="s">
        <v>102</v>
      </c>
      <c r="P2" s="1" t="s">
        <v>102</v>
      </c>
      <c r="Q2" s="1" t="s">
        <v>103</v>
      </c>
      <c r="R2" s="1" t="s">
        <v>103</v>
      </c>
      <c r="S2" s="1" t="s">
        <v>103</v>
      </c>
      <c r="T2" s="1" t="s">
        <v>103</v>
      </c>
    </row>
    <row r="3" spans="2:20" x14ac:dyDescent="0.3">
      <c r="B3" t="s">
        <v>58</v>
      </c>
      <c r="C3" t="s">
        <v>78</v>
      </c>
      <c r="D3" s="1" t="s">
        <v>18</v>
      </c>
      <c r="E3" s="1" t="s">
        <v>38</v>
      </c>
      <c r="F3" t="str">
        <f t="shared" ref="F3:F21" si="0">"&lt;img src='"&amp;E3&amp;".png' width=150&gt;"</f>
        <v>&lt;img src='CYS.png' width=150&gt;</v>
      </c>
      <c r="G3" t="s">
        <v>98</v>
      </c>
      <c r="H3" s="1">
        <v>2</v>
      </c>
      <c r="I3" t="str">
        <f t="shared" ref="I3:I21" si="1">IF(H3&lt;4,"маленький",IF(H3&lt;6,"средний",IF(H3&lt;10,"большой","очень большой")))</f>
        <v>маленький</v>
      </c>
      <c r="J3" s="1" t="s">
        <v>102</v>
      </c>
      <c r="K3" s="1" t="s">
        <v>103</v>
      </c>
      <c r="L3" s="3" t="str">
        <f t="shared" ref="L3:L21" si="2">CONCATENATE(IF(M3="да","ароматический; ",""),
IF(N3="+","положительно заряженный; ",IF(N3="-","отрицательно заряженный; ","")),
IF(O3&lt;&gt;"да","не может быть донором водородных связей; ",""),
IF(Q3="да","боковая цепь может быть донором водородных связей; ",""),
IF(R3="да","боковая цепь может быть акцептором водородных связей; ",""),
IF(S3="да","образует дисульфидные связи; ",""),
IF(T3&lt;&gt;"нет",T3,""),
)</f>
        <v xml:space="preserve">боковая цепь может быть донором водородных связей; образует дисульфидные связи; </v>
      </c>
      <c r="M3" s="1" t="s">
        <v>103</v>
      </c>
      <c r="N3" s="1">
        <v>0</v>
      </c>
      <c r="O3" s="1" t="s">
        <v>102</v>
      </c>
      <c r="P3" s="1" t="s">
        <v>102</v>
      </c>
      <c r="Q3" s="1" t="s">
        <v>102</v>
      </c>
      <c r="R3" s="1" t="s">
        <v>103</v>
      </c>
      <c r="S3" s="1" t="s">
        <v>102</v>
      </c>
      <c r="T3" s="1" t="s">
        <v>103</v>
      </c>
    </row>
    <row r="4" spans="2:20" x14ac:dyDescent="0.3">
      <c r="B4" t="s">
        <v>59</v>
      </c>
      <c r="C4" t="s">
        <v>79</v>
      </c>
      <c r="D4" s="1" t="s">
        <v>19</v>
      </c>
      <c r="E4" s="1" t="s">
        <v>39</v>
      </c>
      <c r="F4" t="str">
        <f t="shared" si="0"/>
        <v>&lt;img src='ASP.png' width=150&gt;</v>
      </c>
      <c r="G4" t="s">
        <v>97</v>
      </c>
      <c r="H4" s="1">
        <v>4</v>
      </c>
      <c r="I4" t="str">
        <f t="shared" si="1"/>
        <v>средний</v>
      </c>
      <c r="J4" s="1" t="s">
        <v>103</v>
      </c>
      <c r="K4" s="1" t="s">
        <v>102</v>
      </c>
      <c r="L4" s="3" t="str">
        <f t="shared" si="2"/>
        <v xml:space="preserve">отрицательно заряженный; боковая цепь может быть акцептором водородных связей; </v>
      </c>
      <c r="M4" s="1" t="s">
        <v>103</v>
      </c>
      <c r="N4" s="1" t="s">
        <v>104</v>
      </c>
      <c r="O4" s="1" t="s">
        <v>102</v>
      </c>
      <c r="P4" s="1" t="s">
        <v>102</v>
      </c>
      <c r="Q4" s="1" t="s">
        <v>106</v>
      </c>
      <c r="R4" s="1" t="s">
        <v>102</v>
      </c>
      <c r="S4" s="1" t="s">
        <v>103</v>
      </c>
      <c r="T4" s="1" t="s">
        <v>103</v>
      </c>
    </row>
    <row r="5" spans="2:20" x14ac:dyDescent="0.3">
      <c r="B5" t="s">
        <v>60</v>
      </c>
      <c r="C5" t="s">
        <v>80</v>
      </c>
      <c r="D5" s="1" t="s">
        <v>20</v>
      </c>
      <c r="E5" s="1" t="s">
        <v>40</v>
      </c>
      <c r="F5" t="str">
        <f t="shared" si="0"/>
        <v>&lt;img src='GLU.png' width=150&gt;</v>
      </c>
      <c r="G5" t="s">
        <v>97</v>
      </c>
      <c r="H5" s="1">
        <v>5</v>
      </c>
      <c r="I5" t="str">
        <f t="shared" si="1"/>
        <v>средний</v>
      </c>
      <c r="J5" s="1" t="s">
        <v>103</v>
      </c>
      <c r="K5" s="1" t="s">
        <v>102</v>
      </c>
      <c r="L5" s="3" t="str">
        <f t="shared" si="2"/>
        <v xml:space="preserve">отрицательно заряженный; боковая цепь может быть акцептором водородных связей; </v>
      </c>
      <c r="M5" s="1" t="s">
        <v>103</v>
      </c>
      <c r="N5" s="1" t="s">
        <v>104</v>
      </c>
      <c r="O5" s="1" t="s">
        <v>102</v>
      </c>
      <c r="P5" s="1" t="s">
        <v>102</v>
      </c>
      <c r="Q5" s="1" t="s">
        <v>106</v>
      </c>
      <c r="R5" s="1" t="s">
        <v>102</v>
      </c>
      <c r="S5" s="1" t="s">
        <v>103</v>
      </c>
      <c r="T5" s="1" t="s">
        <v>103</v>
      </c>
    </row>
    <row r="6" spans="2:20" x14ac:dyDescent="0.3">
      <c r="B6" t="s">
        <v>61</v>
      </c>
      <c r="C6" t="s">
        <v>81</v>
      </c>
      <c r="D6" s="1" t="s">
        <v>21</v>
      </c>
      <c r="E6" s="1" t="s">
        <v>41</v>
      </c>
      <c r="F6" t="str">
        <f t="shared" si="0"/>
        <v>&lt;img src='PHE.png' width=150&gt;</v>
      </c>
      <c r="G6" t="s">
        <v>98</v>
      </c>
      <c r="H6" s="1">
        <v>7</v>
      </c>
      <c r="I6" t="str">
        <f t="shared" si="1"/>
        <v>большой</v>
      </c>
      <c r="J6" s="1" t="s">
        <v>102</v>
      </c>
      <c r="K6" s="1" t="s">
        <v>103</v>
      </c>
      <c r="L6" s="3" t="str">
        <f t="shared" si="2"/>
        <v xml:space="preserve">ароматический; </v>
      </c>
      <c r="M6" s="1" t="s">
        <v>102</v>
      </c>
      <c r="N6" s="1">
        <v>0</v>
      </c>
      <c r="O6" s="1" t="s">
        <v>102</v>
      </c>
      <c r="P6" s="1" t="s">
        <v>102</v>
      </c>
      <c r="Q6" s="1" t="s">
        <v>103</v>
      </c>
      <c r="R6" s="1" t="s">
        <v>103</v>
      </c>
      <c r="S6" s="1" t="s">
        <v>103</v>
      </c>
      <c r="T6" s="1" t="s">
        <v>103</v>
      </c>
    </row>
    <row r="7" spans="2:20" ht="28.8" x14ac:dyDescent="0.3">
      <c r="B7" t="s">
        <v>62</v>
      </c>
      <c r="C7" t="s">
        <v>82</v>
      </c>
      <c r="D7" s="1" t="s">
        <v>22</v>
      </c>
      <c r="E7" s="1" t="s">
        <v>42</v>
      </c>
      <c r="F7" t="str">
        <f t="shared" si="0"/>
        <v>&lt;img src='GLY.png' width=150&gt;</v>
      </c>
      <c r="G7" t="s">
        <v>97</v>
      </c>
      <c r="H7" s="1">
        <v>0</v>
      </c>
      <c r="I7" t="str">
        <f t="shared" si="1"/>
        <v>маленький</v>
      </c>
      <c r="J7" s="1" t="s">
        <v>103</v>
      </c>
      <c r="K7" s="1" t="s">
        <v>102</v>
      </c>
      <c r="L7" s="3" t="str">
        <f t="shared" si="2"/>
        <v>более слабые, чем для других а.к. ограничения на торсионные углы остова, часто встречается в поворотах полипептидной цепи</v>
      </c>
      <c r="M7" s="1" t="s">
        <v>103</v>
      </c>
      <c r="N7" s="1">
        <v>0</v>
      </c>
      <c r="O7" s="1" t="s">
        <v>102</v>
      </c>
      <c r="P7" s="1" t="s">
        <v>102</v>
      </c>
      <c r="Q7" s="1" t="s">
        <v>103</v>
      </c>
      <c r="R7" s="1" t="s">
        <v>103</v>
      </c>
      <c r="S7" s="1" t="s">
        <v>103</v>
      </c>
      <c r="T7" s="2" t="s">
        <v>108</v>
      </c>
    </row>
    <row r="8" spans="2:20" ht="28.8" x14ac:dyDescent="0.3">
      <c r="B8" t="s">
        <v>63</v>
      </c>
      <c r="C8" t="s">
        <v>83</v>
      </c>
      <c r="D8" s="1" t="s">
        <v>23</v>
      </c>
      <c r="E8" s="1" t="s">
        <v>43</v>
      </c>
      <c r="F8" t="str">
        <f t="shared" si="0"/>
        <v>&lt;img src='HIS.png' width=150&gt;</v>
      </c>
      <c r="G8" t="s">
        <v>100</v>
      </c>
      <c r="H8" s="1">
        <v>6</v>
      </c>
      <c r="I8" t="str">
        <f t="shared" si="1"/>
        <v>большой</v>
      </c>
      <c r="J8" s="1" t="s">
        <v>103</v>
      </c>
      <c r="K8" s="1" t="s">
        <v>102</v>
      </c>
      <c r="L8" s="3" t="str">
        <f t="shared" si="2"/>
        <v xml:space="preserve">ароматический; положительно заряженный; боковая цепь может быть донором водородных связей; </v>
      </c>
      <c r="M8" s="1" t="s">
        <v>102</v>
      </c>
      <c r="N8" s="1" t="s">
        <v>105</v>
      </c>
      <c r="O8" s="1" t="s">
        <v>102</v>
      </c>
      <c r="P8" s="1" t="s">
        <v>102</v>
      </c>
      <c r="Q8" s="1" t="s">
        <v>102</v>
      </c>
      <c r="R8" s="1" t="s">
        <v>106</v>
      </c>
      <c r="S8" s="1" t="s">
        <v>103</v>
      </c>
      <c r="T8" s="1" t="s">
        <v>103</v>
      </c>
    </row>
    <row r="9" spans="2:20" x14ac:dyDescent="0.3">
      <c r="B9" t="s">
        <v>64</v>
      </c>
      <c r="C9" t="s">
        <v>84</v>
      </c>
      <c r="D9" s="1" t="s">
        <v>24</v>
      </c>
      <c r="E9" s="1" t="s">
        <v>44</v>
      </c>
      <c r="F9" t="str">
        <f t="shared" si="0"/>
        <v>&lt;img src='ILE.png' width=150&gt;</v>
      </c>
      <c r="G9" t="s">
        <v>97</v>
      </c>
      <c r="H9" s="1">
        <v>4</v>
      </c>
      <c r="I9" t="str">
        <f t="shared" si="1"/>
        <v>средний</v>
      </c>
      <c r="J9" s="1" t="s">
        <v>102</v>
      </c>
      <c r="K9" s="1" t="s">
        <v>103</v>
      </c>
      <c r="L9" s="3" t="str">
        <f t="shared" si="2"/>
        <v/>
      </c>
      <c r="M9" s="1" t="s">
        <v>103</v>
      </c>
      <c r="N9" s="1">
        <v>0</v>
      </c>
      <c r="O9" s="1" t="s">
        <v>102</v>
      </c>
      <c r="P9" s="1" t="s">
        <v>102</v>
      </c>
      <c r="Q9" s="1" t="s">
        <v>103</v>
      </c>
      <c r="R9" s="1" t="s">
        <v>103</v>
      </c>
      <c r="S9" s="1" t="s">
        <v>103</v>
      </c>
      <c r="T9" s="1" t="s">
        <v>103</v>
      </c>
    </row>
    <row r="10" spans="2:20" x14ac:dyDescent="0.3">
      <c r="B10" t="s">
        <v>65</v>
      </c>
      <c r="C10" t="s">
        <v>85</v>
      </c>
      <c r="D10" s="1" t="s">
        <v>25</v>
      </c>
      <c r="E10" s="1" t="s">
        <v>45</v>
      </c>
      <c r="F10" t="str">
        <f t="shared" si="0"/>
        <v>&lt;img src='LYS.png' width=150&gt;</v>
      </c>
      <c r="G10" t="s">
        <v>100</v>
      </c>
      <c r="H10" s="1">
        <v>5</v>
      </c>
      <c r="I10" t="str">
        <f t="shared" si="1"/>
        <v>средний</v>
      </c>
      <c r="J10" s="1" t="s">
        <v>102</v>
      </c>
      <c r="K10" s="1" t="s">
        <v>102</v>
      </c>
      <c r="L10" s="3" t="str">
        <f t="shared" si="2"/>
        <v xml:space="preserve">положительно заряженный; боковая цепь может быть донором водородных связей; </v>
      </c>
      <c r="M10" s="1" t="s">
        <v>103</v>
      </c>
      <c r="N10" s="1" t="s">
        <v>105</v>
      </c>
      <c r="O10" s="1" t="s">
        <v>102</v>
      </c>
      <c r="P10" s="1" t="s">
        <v>102</v>
      </c>
      <c r="Q10" s="1" t="s">
        <v>102</v>
      </c>
      <c r="R10" s="1" t="s">
        <v>106</v>
      </c>
      <c r="S10" s="1" t="s">
        <v>103</v>
      </c>
      <c r="T10" s="1" t="s">
        <v>103</v>
      </c>
    </row>
    <row r="11" spans="2:20" x14ac:dyDescent="0.3">
      <c r="B11" t="s">
        <v>66</v>
      </c>
      <c r="C11" t="s">
        <v>86</v>
      </c>
      <c r="D11" s="1" t="s">
        <v>26</v>
      </c>
      <c r="E11" s="1" t="s">
        <v>46</v>
      </c>
      <c r="F11" t="str">
        <f t="shared" si="0"/>
        <v>&lt;img src='LEU.png' width=150&gt;</v>
      </c>
      <c r="G11" t="s">
        <v>97</v>
      </c>
      <c r="H11" s="1">
        <v>4</v>
      </c>
      <c r="I11" t="str">
        <f t="shared" si="1"/>
        <v>средний</v>
      </c>
      <c r="J11" s="1" t="s">
        <v>102</v>
      </c>
      <c r="K11" s="1" t="s">
        <v>103</v>
      </c>
      <c r="L11" s="3" t="str">
        <f t="shared" si="2"/>
        <v/>
      </c>
      <c r="M11" s="1" t="s">
        <v>103</v>
      </c>
      <c r="N11" s="1">
        <v>0</v>
      </c>
      <c r="O11" s="1" t="s">
        <v>102</v>
      </c>
      <c r="P11" s="1" t="s">
        <v>102</v>
      </c>
      <c r="Q11" s="1" t="s">
        <v>103</v>
      </c>
      <c r="R11" s="1" t="s">
        <v>103</v>
      </c>
      <c r="S11" s="1" t="s">
        <v>103</v>
      </c>
      <c r="T11" s="1" t="s">
        <v>103</v>
      </c>
    </row>
    <row r="12" spans="2:20" x14ac:dyDescent="0.3">
      <c r="B12" t="s">
        <v>67</v>
      </c>
      <c r="C12" t="s">
        <v>87</v>
      </c>
      <c r="D12" s="1" t="s">
        <v>27</v>
      </c>
      <c r="E12" s="1" t="s">
        <v>47</v>
      </c>
      <c r="F12" t="str">
        <f t="shared" si="0"/>
        <v>&lt;img src='MET.png' width=150&gt;</v>
      </c>
      <c r="G12" t="s">
        <v>98</v>
      </c>
      <c r="H12" s="1">
        <v>4</v>
      </c>
      <c r="I12" t="str">
        <f t="shared" si="1"/>
        <v>средний</v>
      </c>
      <c r="J12" s="1" t="s">
        <v>102</v>
      </c>
      <c r="K12" s="1" t="s">
        <v>103</v>
      </c>
      <c r="L12" s="3" t="str">
        <f t="shared" si="2"/>
        <v/>
      </c>
      <c r="M12" s="1" t="s">
        <v>103</v>
      </c>
      <c r="N12" s="1">
        <v>0</v>
      </c>
      <c r="O12" s="1" t="s">
        <v>102</v>
      </c>
      <c r="P12" s="1" t="s">
        <v>102</v>
      </c>
      <c r="Q12" s="1" t="s">
        <v>103</v>
      </c>
      <c r="R12" s="1" t="s">
        <v>103</v>
      </c>
      <c r="S12" s="1" t="s">
        <v>103</v>
      </c>
      <c r="T12" s="1" t="s">
        <v>103</v>
      </c>
    </row>
    <row r="13" spans="2:20" ht="28.8" x14ac:dyDescent="0.3">
      <c r="B13" t="s">
        <v>68</v>
      </c>
      <c r="C13" t="s">
        <v>88</v>
      </c>
      <c r="D13" s="1" t="s">
        <v>28</v>
      </c>
      <c r="E13" s="1" t="s">
        <v>48</v>
      </c>
      <c r="F13" t="str">
        <f t="shared" si="0"/>
        <v>&lt;img src='ASN.png' width=150&gt;</v>
      </c>
      <c r="G13" t="s">
        <v>97</v>
      </c>
      <c r="H13" s="1">
        <v>4</v>
      </c>
      <c r="I13" t="str">
        <f t="shared" si="1"/>
        <v>средний</v>
      </c>
      <c r="J13" s="1" t="s">
        <v>103</v>
      </c>
      <c r="K13" s="1" t="s">
        <v>102</v>
      </c>
      <c r="L13" s="3" t="str">
        <f t="shared" si="2"/>
        <v xml:space="preserve">боковая цепь может быть донором водородных связей; боковая цепь может быть акцептором водородных связей; </v>
      </c>
      <c r="M13" s="1" t="s">
        <v>103</v>
      </c>
      <c r="N13" s="1">
        <v>0</v>
      </c>
      <c r="O13" s="1" t="s">
        <v>102</v>
      </c>
      <c r="P13" s="1" t="s">
        <v>102</v>
      </c>
      <c r="Q13" s="1" t="s">
        <v>102</v>
      </c>
      <c r="R13" s="1" t="s">
        <v>102</v>
      </c>
      <c r="S13" s="1" t="s">
        <v>103</v>
      </c>
      <c r="T13" s="1" t="s">
        <v>103</v>
      </c>
    </row>
    <row r="14" spans="2:20" ht="43.2" x14ac:dyDescent="0.3">
      <c r="B14" t="s">
        <v>69</v>
      </c>
      <c r="C14" t="s">
        <v>89</v>
      </c>
      <c r="D14" s="1" t="s">
        <v>29</v>
      </c>
      <c r="E14" s="1" t="s">
        <v>49</v>
      </c>
      <c r="F14" t="str">
        <f t="shared" si="0"/>
        <v>&lt;img src='PRO.png' width=150&gt;</v>
      </c>
      <c r="G14" t="s">
        <v>98</v>
      </c>
      <c r="H14" s="1">
        <v>3</v>
      </c>
      <c r="I14" t="str">
        <f t="shared" si="1"/>
        <v>маленький</v>
      </c>
      <c r="J14" s="1" t="s">
        <v>102</v>
      </c>
      <c r="K14" s="1" t="s">
        <v>103</v>
      </c>
      <c r="L14" s="3" t="str">
        <f t="shared" si="2"/>
        <v>не может быть донором водородных связей; жестко зафиксированные торсионные углы остова, характерные для &amp;alpha;-спиралей; часто встречается в первом витке спирали</v>
      </c>
      <c r="M14" s="1" t="s">
        <v>103</v>
      </c>
      <c r="N14" s="1">
        <v>0</v>
      </c>
      <c r="O14" s="2" t="s">
        <v>110</v>
      </c>
      <c r="P14" s="1" t="s">
        <v>102</v>
      </c>
      <c r="Q14" s="1" t="s">
        <v>103</v>
      </c>
      <c r="R14" s="1" t="s">
        <v>103</v>
      </c>
      <c r="S14" s="1" t="s">
        <v>103</v>
      </c>
      <c r="T14" s="2" t="s">
        <v>115</v>
      </c>
    </row>
    <row r="15" spans="2:20" ht="28.8" x14ac:dyDescent="0.3">
      <c r="B15" t="s">
        <v>70</v>
      </c>
      <c r="C15" t="s">
        <v>90</v>
      </c>
      <c r="D15" s="1" t="s">
        <v>30</v>
      </c>
      <c r="E15" s="1" t="s">
        <v>50</v>
      </c>
      <c r="F15" t="str">
        <f t="shared" si="0"/>
        <v>&lt;img src='GLN.png' width=150&gt;</v>
      </c>
      <c r="G15" t="s">
        <v>97</v>
      </c>
      <c r="H15" s="1">
        <v>5</v>
      </c>
      <c r="I15" t="str">
        <f t="shared" si="1"/>
        <v>средний</v>
      </c>
      <c r="J15" s="1" t="s">
        <v>103</v>
      </c>
      <c r="K15" s="1" t="s">
        <v>102</v>
      </c>
      <c r="L15" s="3" t="str">
        <f t="shared" si="2"/>
        <v xml:space="preserve">боковая цепь может быть донором водородных связей; боковая цепь может быть акцептором водородных связей; </v>
      </c>
      <c r="M15" s="1" t="s">
        <v>103</v>
      </c>
      <c r="N15" s="1">
        <v>0</v>
      </c>
      <c r="O15" s="1" t="s">
        <v>102</v>
      </c>
      <c r="P15" s="1" t="s">
        <v>102</v>
      </c>
      <c r="Q15" s="1" t="s">
        <v>102</v>
      </c>
      <c r="R15" s="1" t="s">
        <v>102</v>
      </c>
      <c r="S15" s="1" t="s">
        <v>103</v>
      </c>
      <c r="T15" s="1" t="s">
        <v>103</v>
      </c>
    </row>
    <row r="16" spans="2:20" x14ac:dyDescent="0.3">
      <c r="B16" t="s">
        <v>71</v>
      </c>
      <c r="C16" t="s">
        <v>91</v>
      </c>
      <c r="D16" s="1" t="s">
        <v>31</v>
      </c>
      <c r="E16" s="1" t="s">
        <v>51</v>
      </c>
      <c r="F16" t="str">
        <f t="shared" si="0"/>
        <v>&lt;img src='ARG.png' width=150&gt;</v>
      </c>
      <c r="G16" t="s">
        <v>100</v>
      </c>
      <c r="H16" s="1">
        <v>7</v>
      </c>
      <c r="I16" t="str">
        <f t="shared" si="1"/>
        <v>большой</v>
      </c>
      <c r="J16" s="1" t="s">
        <v>102</v>
      </c>
      <c r="K16" s="1" t="s">
        <v>102</v>
      </c>
      <c r="L16" s="3" t="str">
        <f t="shared" si="2"/>
        <v xml:space="preserve">положительно заряженный; боковая цепь может быть донором водородных связей; </v>
      </c>
      <c r="M16" s="1" t="s">
        <v>103</v>
      </c>
      <c r="N16" s="1" t="s">
        <v>105</v>
      </c>
      <c r="O16" s="1" t="s">
        <v>102</v>
      </c>
      <c r="P16" s="1" t="s">
        <v>102</v>
      </c>
      <c r="Q16" s="1" t="s">
        <v>102</v>
      </c>
      <c r="R16" s="1" t="s">
        <v>106</v>
      </c>
      <c r="S16" s="1" t="s">
        <v>103</v>
      </c>
      <c r="T16" s="1" t="s">
        <v>103</v>
      </c>
    </row>
    <row r="17" spans="1:21" ht="28.8" x14ac:dyDescent="0.3">
      <c r="B17" t="s">
        <v>72</v>
      </c>
      <c r="C17" t="s">
        <v>92</v>
      </c>
      <c r="D17" s="1" t="s">
        <v>32</v>
      </c>
      <c r="E17" s="1" t="s">
        <v>52</v>
      </c>
      <c r="F17" t="str">
        <f t="shared" si="0"/>
        <v>&lt;img src='SER.png' width=150&gt;</v>
      </c>
      <c r="G17" t="s">
        <v>97</v>
      </c>
      <c r="H17" s="1">
        <v>2</v>
      </c>
      <c r="I17" t="str">
        <f t="shared" si="1"/>
        <v>маленький</v>
      </c>
      <c r="J17" s="1" t="s">
        <v>103</v>
      </c>
      <c r="K17" s="1" t="s">
        <v>102</v>
      </c>
      <c r="L17" s="3" t="str">
        <f t="shared" si="2"/>
        <v xml:space="preserve">боковая цепь может быть донором водородных связей; боковая цепь может быть акцептором водородных связей; </v>
      </c>
      <c r="M17" s="1" t="s">
        <v>103</v>
      </c>
      <c r="N17" s="1">
        <v>0</v>
      </c>
      <c r="O17" s="1" t="s">
        <v>102</v>
      </c>
      <c r="P17" s="1" t="s">
        <v>102</v>
      </c>
      <c r="Q17" s="1" t="s">
        <v>102</v>
      </c>
      <c r="R17" s="1" t="s">
        <v>102</v>
      </c>
      <c r="S17" s="1" t="s">
        <v>103</v>
      </c>
      <c r="T17" s="1" t="s">
        <v>103</v>
      </c>
    </row>
    <row r="18" spans="1:21" ht="28.8" x14ac:dyDescent="0.3">
      <c r="B18" t="s">
        <v>73</v>
      </c>
      <c r="C18" t="s">
        <v>93</v>
      </c>
      <c r="D18" s="1" t="s">
        <v>33</v>
      </c>
      <c r="E18" s="1" t="s">
        <v>53</v>
      </c>
      <c r="F18" t="str">
        <f t="shared" si="0"/>
        <v>&lt;img src='THR.png' width=150&gt;</v>
      </c>
      <c r="G18" t="s">
        <v>97</v>
      </c>
      <c r="H18" s="1">
        <v>3</v>
      </c>
      <c r="I18" t="str">
        <f t="shared" si="1"/>
        <v>маленький</v>
      </c>
      <c r="J18" s="1" t="s">
        <v>103</v>
      </c>
      <c r="K18" s="1" t="s">
        <v>102</v>
      </c>
      <c r="L18" s="3" t="str">
        <f t="shared" si="2"/>
        <v xml:space="preserve">боковая цепь может быть донором водородных связей; боковая цепь может быть акцептором водородных связей; </v>
      </c>
      <c r="M18" s="1" t="s">
        <v>103</v>
      </c>
      <c r="N18" s="1">
        <v>0</v>
      </c>
      <c r="O18" s="1" t="s">
        <v>102</v>
      </c>
      <c r="P18" s="1" t="s">
        <v>102</v>
      </c>
      <c r="Q18" s="1" t="s">
        <v>102</v>
      </c>
      <c r="R18" s="1" t="s">
        <v>102</v>
      </c>
      <c r="S18" s="1" t="s">
        <v>103</v>
      </c>
      <c r="T18" s="1" t="s">
        <v>103</v>
      </c>
    </row>
    <row r="19" spans="1:21" x14ac:dyDescent="0.3">
      <c r="B19" t="s">
        <v>74</v>
      </c>
      <c r="C19" t="s">
        <v>94</v>
      </c>
      <c r="D19" s="1" t="s">
        <v>34</v>
      </c>
      <c r="E19" s="1" t="s">
        <v>54</v>
      </c>
      <c r="F19" t="str">
        <f t="shared" si="0"/>
        <v>&lt;img src='VAL.png' width=150&gt;</v>
      </c>
      <c r="G19" t="s">
        <v>97</v>
      </c>
      <c r="H19" s="1">
        <v>3</v>
      </c>
      <c r="I19" t="str">
        <f t="shared" si="1"/>
        <v>маленький</v>
      </c>
      <c r="J19" s="1" t="s">
        <v>102</v>
      </c>
      <c r="K19" s="1" t="s">
        <v>103</v>
      </c>
      <c r="L19" s="3" t="str">
        <f t="shared" si="2"/>
        <v/>
      </c>
      <c r="M19" s="1" t="s">
        <v>103</v>
      </c>
      <c r="N19" s="1">
        <v>0</v>
      </c>
      <c r="O19" s="1" t="s">
        <v>102</v>
      </c>
      <c r="P19" s="1" t="s">
        <v>102</v>
      </c>
      <c r="Q19" s="1" t="s">
        <v>103</v>
      </c>
      <c r="R19" s="1" t="s">
        <v>103</v>
      </c>
      <c r="S19" s="1" t="s">
        <v>103</v>
      </c>
      <c r="T19" s="1" t="s">
        <v>103</v>
      </c>
    </row>
    <row r="20" spans="1:21" x14ac:dyDescent="0.3">
      <c r="B20" t="s">
        <v>75</v>
      </c>
      <c r="C20" t="s">
        <v>95</v>
      </c>
      <c r="D20" s="1" t="s">
        <v>35</v>
      </c>
      <c r="E20" s="1" t="s">
        <v>55</v>
      </c>
      <c r="F20" t="str">
        <f t="shared" si="0"/>
        <v>&lt;img src='TRP.png' width=150&gt;</v>
      </c>
      <c r="G20" t="s">
        <v>99</v>
      </c>
      <c r="H20" s="1">
        <v>10</v>
      </c>
      <c r="I20" t="str">
        <f t="shared" si="1"/>
        <v>очень большой</v>
      </c>
      <c r="J20" s="1" t="s">
        <v>102</v>
      </c>
      <c r="K20" s="1" t="s">
        <v>103</v>
      </c>
      <c r="L20" s="3" t="str">
        <f t="shared" si="2"/>
        <v xml:space="preserve">ароматический; боковая цепь может быть донором водородных связей; </v>
      </c>
      <c r="M20" s="1" t="s">
        <v>102</v>
      </c>
      <c r="N20" s="1">
        <v>0</v>
      </c>
      <c r="O20" s="1" t="s">
        <v>102</v>
      </c>
      <c r="P20" s="1" t="s">
        <v>102</v>
      </c>
      <c r="Q20" s="1" t="s">
        <v>102</v>
      </c>
      <c r="R20" s="1" t="s">
        <v>103</v>
      </c>
      <c r="S20" s="1" t="s">
        <v>103</v>
      </c>
      <c r="T20" s="1" t="s">
        <v>103</v>
      </c>
    </row>
    <row r="21" spans="1:21" ht="28.8" x14ac:dyDescent="0.3">
      <c r="B21" t="s">
        <v>76</v>
      </c>
      <c r="C21" t="s">
        <v>96</v>
      </c>
      <c r="D21" s="1" t="s">
        <v>36</v>
      </c>
      <c r="E21" s="1" t="s">
        <v>56</v>
      </c>
      <c r="F21" t="str">
        <f t="shared" si="0"/>
        <v>&lt;img src='TYR.png' width=150&gt;</v>
      </c>
      <c r="G21" t="s">
        <v>98</v>
      </c>
      <c r="H21" s="1">
        <v>8</v>
      </c>
      <c r="I21" t="str">
        <f t="shared" si="1"/>
        <v>большой</v>
      </c>
      <c r="J21" s="1" t="s">
        <v>102</v>
      </c>
      <c r="K21" s="1" t="s">
        <v>103</v>
      </c>
      <c r="L21" s="3" t="str">
        <f t="shared" si="2"/>
        <v xml:space="preserve">ароматический; боковая цепь может быть донором водородных связей; боковая цепь может быть акцептором водородных связей; </v>
      </c>
      <c r="M21" s="1" t="s">
        <v>102</v>
      </c>
      <c r="N21" s="1">
        <v>0</v>
      </c>
      <c r="O21" s="1" t="s">
        <v>102</v>
      </c>
      <c r="P21" s="1" t="s">
        <v>102</v>
      </c>
      <c r="Q21" s="1" t="s">
        <v>102</v>
      </c>
      <c r="R21" s="1" t="s">
        <v>102</v>
      </c>
      <c r="S21" s="1" t="s">
        <v>103</v>
      </c>
      <c r="T21" s="1" t="s">
        <v>103</v>
      </c>
    </row>
    <row r="23" spans="1:21" x14ac:dyDescent="0.3">
      <c r="Q23" s="2" t="s">
        <v>107</v>
      </c>
    </row>
    <row r="25" spans="1:21" x14ac:dyDescent="0.3">
      <c r="A25" t="s">
        <v>111</v>
      </c>
    </row>
    <row r="26" spans="1:21" x14ac:dyDescent="0.3">
      <c r="A26" t="s">
        <v>112</v>
      </c>
      <c r="B26" t="str">
        <f>"&lt;td class='headercell'&gt;"&amp;B1&amp;"&lt;/td&gt;"</f>
        <v>&lt;td class='headercell'&gt;Название&lt;/td&gt;</v>
      </c>
      <c r="C26" t="str">
        <f t="shared" ref="C26:T26" si="3">"&lt;td class='headercell'&gt;"&amp;C1&amp;"&lt;/td&gt;"</f>
        <v>&lt;td class='headercell'&gt;Название (en)&lt;/td&gt;</v>
      </c>
      <c r="D26" t="str">
        <f t="shared" si="3"/>
        <v>&lt;td class='headercell'&gt;Однобуквенное обозначение&lt;/td&gt;</v>
      </c>
      <c r="E26" t="str">
        <f t="shared" si="3"/>
        <v>&lt;td class='headercell'&gt;Трехбуквенное обозначение&lt;/td&gt;</v>
      </c>
      <c r="F26" t="str">
        <f t="shared" si="3"/>
        <v>&lt;td class='headercell'&gt;Формула&lt;/td&gt;</v>
      </c>
      <c r="G26" t="str">
        <f t="shared" si="3"/>
        <v>&lt;td class='headercell'&gt;Распространенность&lt;/td&gt;</v>
      </c>
      <c r="H26" t="str">
        <f t="shared" si="3"/>
        <v>&lt;td class='headercell'&gt;Неводородных атомов в боковой цепи&lt;/td&gt;</v>
      </c>
      <c r="I26" t="str">
        <f t="shared" si="3"/>
        <v>&lt;td class='headercell'&gt;Размер&lt;/td&gt;</v>
      </c>
      <c r="J26" t="str">
        <f t="shared" si="3"/>
        <v>&lt;td class='headercell'&gt;Гидрофобный&lt;/td&gt;</v>
      </c>
      <c r="K26" t="str">
        <f t="shared" si="3"/>
        <v>&lt;td class='headercell'&gt;Гидрофильный&lt;/td&gt;</v>
      </c>
      <c r="L26" t="str">
        <f>"&lt;td class='headercell' style='width: 400;'&gt;"&amp;L1&amp;"&lt;/td&gt;"</f>
        <v>&lt;td class='headercell' style='width: 400;'&gt;Особенности&lt;/td&gt;</v>
      </c>
      <c r="M26" t="str">
        <f t="shared" si="3"/>
        <v>&lt;td class='headercell'&gt;Ароматичность&lt;/td&gt;</v>
      </c>
      <c r="N26" t="str">
        <f t="shared" si="3"/>
        <v>&lt;td class='headercell'&gt;Заряд&lt;/td&gt;</v>
      </c>
      <c r="O26" t="str">
        <f t="shared" si="3"/>
        <v>&lt;td class='headercell'&gt;Донор вод. связей&lt;/td&gt;</v>
      </c>
      <c r="P26" t="str">
        <f t="shared" si="3"/>
        <v>&lt;td class='headercell'&gt;Акцептор вод. связей&lt;/td&gt;</v>
      </c>
      <c r="Q26" t="str">
        <f t="shared" si="3"/>
        <v>&lt;td class='headercell'&gt;Донор вод. Связей (боковой цепью)&lt;/td&gt;</v>
      </c>
      <c r="R26" t="str">
        <f t="shared" si="3"/>
        <v>&lt;td class='headercell'&gt;Акцептор вод. Связей (боковой цепью)&lt;/td&gt;</v>
      </c>
      <c r="S26" t="str">
        <f t="shared" si="3"/>
        <v>&lt;td class='headercell'&gt;Образует дисульфидные связи&lt;/td&gt;</v>
      </c>
      <c r="T26" t="str">
        <f t="shared" si="3"/>
        <v>&lt;td class='headercell'&gt;Стерические ограничения&lt;/td&gt;</v>
      </c>
      <c r="U26" t="s">
        <v>113</v>
      </c>
    </row>
    <row r="27" spans="1:21" x14ac:dyDescent="0.3">
      <c r="A27" t="s">
        <v>112</v>
      </c>
      <c r="B27" t="str">
        <f>"&lt;td class='anycell'&gt;"&amp;B2&amp;"&lt;/td&gt;"</f>
        <v>&lt;td class='anycell'&gt;Аланин&lt;/td&gt;</v>
      </c>
      <c r="C27" t="str">
        <f t="shared" ref="C27" si="4">"&lt;td class='anycell'&gt;"&amp;C2&amp;"&lt;/td&gt;"</f>
        <v>&lt;td class='anycell'&gt;Alanine&lt;/td&gt;</v>
      </c>
      <c r="D27" t="str">
        <f t="shared" ref="D27:K27" si="5">"&lt;td class='anycell' align=center&gt;"&amp;D2&amp;"&lt;/td&gt;"</f>
        <v>&lt;td class='anycell' align=center&gt;A&lt;/td&gt;</v>
      </c>
      <c r="E27" t="str">
        <f t="shared" si="5"/>
        <v>&lt;td class='anycell' align=center&gt;ALA&lt;/td&gt;</v>
      </c>
      <c r="F27" t="str">
        <f t="shared" si="5"/>
        <v>&lt;td class='anycell' align=center&gt;&lt;img src='ALA.png' width=150&gt;&lt;/td&gt;</v>
      </c>
      <c r="G27" t="str">
        <f t="shared" si="5"/>
        <v>&lt;td class='anycell' align=center&gt;часто&lt;/td&gt;</v>
      </c>
      <c r="H27" t="str">
        <f t="shared" si="5"/>
        <v>&lt;td class='anycell' align=center&gt;1&lt;/td&gt;</v>
      </c>
      <c r="I27" t="str">
        <f t="shared" si="5"/>
        <v>&lt;td class='anycell' align=center&gt;маленький&lt;/td&gt;</v>
      </c>
      <c r="J27" t="str">
        <f t="shared" si="5"/>
        <v>&lt;td class='anycell' align=center&gt;да&lt;/td&gt;</v>
      </c>
      <c r="K27" t="str">
        <f t="shared" si="5"/>
        <v>&lt;td class='anycell' align=center&gt;нет&lt;/td&gt;</v>
      </c>
      <c r="L27" t="str">
        <f>"&lt;td class='anycell' style='width: 400;'&gt;"&amp;IF(L2="","&amp;nbsp;",MID(L2,1,LEN(L2)-2))&amp;"&lt;/td&gt;"</f>
        <v>&lt;td class='anycell' style='width: 400;'&gt;&amp;nbsp;&lt;/td&gt;</v>
      </c>
      <c r="M27" t="str">
        <f>"&lt;td class='"&amp;IF(M2="нет","any","selected")&amp;"cell' align=center&gt;"&amp;M2&amp;"&lt;/td&gt;"</f>
        <v>&lt;td class='anycell' align=center&gt;нет&lt;/td&gt;</v>
      </c>
      <c r="N27" t="str">
        <f>"&lt;td class='"&amp;IF(N2=0,"any","selected")&amp;"cell' align=center&gt;"&amp;IF(N2="-","&amp;#8211;",N2)&amp;"&lt;/td&gt;"</f>
        <v>&lt;td class='anycell' align=center&gt;0&lt;/td&gt;</v>
      </c>
      <c r="O27" t="str">
        <f>"&lt;td class='"&amp;IF(O2="да","any","selected")&amp;"cell' align=center&gt;"&amp;O2&amp;"&lt;/td&gt;"</f>
        <v>&lt;td class='anycell' align=center&gt;да&lt;/td&gt;</v>
      </c>
      <c r="P27" t="str">
        <f>"&lt;td class='"&amp;IF(P2="да","any","selected")&amp;"cell' align=center&gt;"&amp;P2&amp;"&lt;/td&gt;"</f>
        <v>&lt;td class='anycell' align=center&gt;да&lt;/td&gt;</v>
      </c>
      <c r="Q27" t="str">
        <f>"&lt;td class='"&amp;IF(MID(Q2,1,3)="нет","any","selected")&amp;"cell' align=center&gt;"&amp;Q2&amp;"&lt;/td&gt;"</f>
        <v>&lt;td class='anycell' align=center&gt;нет&lt;/td&gt;</v>
      </c>
      <c r="R27" t="str">
        <f>"&lt;td class='"&amp;IF(MID(R2,1,3)="нет","any","selected")&amp;"cell' align=center&gt;"&amp;R2&amp;"&lt;/td&gt;"</f>
        <v>&lt;td class='anycell' align=center&gt;нет&lt;/td&gt;</v>
      </c>
      <c r="S27" t="str">
        <f>"&lt;td class='"&amp;IF(MID(S2,1,3)="нет","any","selected")&amp;"cell' align=center&gt;"&amp;S2&amp;"&lt;/td&gt;"</f>
        <v>&lt;td class='anycell' align=center&gt;нет&lt;/td&gt;</v>
      </c>
      <c r="T27" t="str">
        <f>"&lt;td class='"&amp;IF(MID(T2,1,3)="нет","any","selected")&amp;"cell' align=center&gt;"&amp;T2&amp;"&lt;/td&gt;"</f>
        <v>&lt;td class='anycell' align=center&gt;нет&lt;/td&gt;</v>
      </c>
      <c r="U27" t="s">
        <v>113</v>
      </c>
    </row>
    <row r="28" spans="1:21" x14ac:dyDescent="0.3">
      <c r="A28" t="s">
        <v>112</v>
      </c>
      <c r="B28" t="str">
        <f t="shared" ref="B28:C28" si="6">"&lt;td class='anycell'&gt;"&amp;B3&amp;"&lt;/td&gt;"</f>
        <v>&lt;td class='anycell'&gt;Цистеин&lt;/td&gt;</v>
      </c>
      <c r="C28" t="str">
        <f t="shared" si="6"/>
        <v>&lt;td class='anycell'&gt;Cysteine&lt;/td&gt;</v>
      </c>
      <c r="D28" t="str">
        <f t="shared" ref="D28:E46" si="7">"&lt;td class='anycell' align=center&gt;"&amp;D3&amp;"&lt;/td&gt;"</f>
        <v>&lt;td class='anycell' align=center&gt;C&lt;/td&gt;</v>
      </c>
      <c r="E28" t="str">
        <f t="shared" si="7"/>
        <v>&lt;td class='anycell' align=center&gt;CYS&lt;/td&gt;</v>
      </c>
      <c r="F28" t="str">
        <f t="shared" ref="F28:G28" si="8">"&lt;td class='anycell' align=center&gt;"&amp;F3&amp;"&lt;/td&gt;"</f>
        <v>&lt;td class='anycell' align=center&gt;&lt;img src='CYS.png' width=150&gt;&lt;/td&gt;</v>
      </c>
      <c r="G28" t="str">
        <f t="shared" si="8"/>
        <v>&lt;td class='anycell' align=center&gt;редко&lt;/td&gt;</v>
      </c>
      <c r="H28" t="str">
        <f t="shared" ref="H28:J28" si="9">"&lt;td class='anycell' align=center&gt;"&amp;H3&amp;"&lt;/td&gt;"</f>
        <v>&lt;td class='anycell' align=center&gt;2&lt;/td&gt;</v>
      </c>
      <c r="I28" t="str">
        <f t="shared" si="9"/>
        <v>&lt;td class='anycell' align=center&gt;маленький&lt;/td&gt;</v>
      </c>
      <c r="J28" t="str">
        <f t="shared" si="9"/>
        <v>&lt;td class='anycell' align=center&gt;да&lt;/td&gt;</v>
      </c>
      <c r="K28" t="str">
        <f t="shared" ref="K28" si="10">"&lt;td class='anycell' align=center&gt;"&amp;K3&amp;"&lt;/td&gt;"</f>
        <v>&lt;td class='anycell' align=center&gt;нет&lt;/td&gt;</v>
      </c>
      <c r="L28" t="str">
        <f t="shared" ref="L28:L46" si="11">"&lt;td class='anycell' style='width: 400;'&gt;"&amp;IF(L3="","&amp;nbsp;",MID(L3,1,LEN(L3)-2))&amp;"&lt;/td&gt;"</f>
        <v>&lt;td class='anycell' style='width: 400;'&gt;боковая цепь может быть донором водородных связей; образует дисульфидные связи&lt;/td&gt;</v>
      </c>
      <c r="M28" t="str">
        <f t="shared" ref="M28:M46" si="12">"&lt;td class='"&amp;IF(M3="нет","any","selected")&amp;"cell' align=center&gt;"&amp;M3&amp;"&lt;/td&gt;"</f>
        <v>&lt;td class='anycell' align=center&gt;нет&lt;/td&gt;</v>
      </c>
      <c r="N28" t="str">
        <f t="shared" ref="N28:N46" si="13">"&lt;td class='"&amp;IF(N3=0,"any","selected")&amp;"cell' align=center&gt;"&amp;IF(N3="-","&amp;#8211;",N3)&amp;"&lt;/td&gt;"</f>
        <v>&lt;td class='anycell' align=center&gt;0&lt;/td&gt;</v>
      </c>
      <c r="O28" t="str">
        <f t="shared" ref="O28:P28" si="14">"&lt;td class='"&amp;IF(O3="да","any","selected")&amp;"cell' align=center&gt;"&amp;O3&amp;"&lt;/td&gt;"</f>
        <v>&lt;td class='anycell' align=center&gt;да&lt;/td&gt;</v>
      </c>
      <c r="P28" t="str">
        <f t="shared" si="14"/>
        <v>&lt;td class='anycell' align=center&gt;да&lt;/td&gt;</v>
      </c>
      <c r="Q28" t="str">
        <f t="shared" ref="Q28:T28" si="15">"&lt;td class='"&amp;IF(MID(Q3,1,3)="нет","any","selected")&amp;"cell' align=center&gt;"&amp;Q3&amp;"&lt;/td&gt;"</f>
        <v>&lt;td class='selectedcell' align=center&gt;да&lt;/td&gt;</v>
      </c>
      <c r="R28" t="str">
        <f t="shared" si="15"/>
        <v>&lt;td class='anycell' align=center&gt;нет&lt;/td&gt;</v>
      </c>
      <c r="S28" t="str">
        <f t="shared" si="15"/>
        <v>&lt;td class='selectedcell' align=center&gt;да&lt;/td&gt;</v>
      </c>
      <c r="T28" t="str">
        <f t="shared" si="15"/>
        <v>&lt;td class='anycell' align=center&gt;нет&lt;/td&gt;</v>
      </c>
      <c r="U28" t="s">
        <v>113</v>
      </c>
    </row>
    <row r="29" spans="1:21" x14ac:dyDescent="0.3">
      <c r="A29" t="s">
        <v>112</v>
      </c>
      <c r="B29" t="str">
        <f t="shared" ref="B29:C29" si="16">"&lt;td class='anycell'&gt;"&amp;B4&amp;"&lt;/td&gt;"</f>
        <v>&lt;td class='anycell'&gt;Аспартат (аспарагиновая кислота)&lt;/td&gt;</v>
      </c>
      <c r="C29" t="str">
        <f t="shared" si="16"/>
        <v>&lt;td class='anycell'&gt;Aspartate (Aspartic acid)&lt;/td&gt;</v>
      </c>
      <c r="D29" t="str">
        <f t="shared" si="7"/>
        <v>&lt;td class='anycell' align=center&gt;D&lt;/td&gt;</v>
      </c>
      <c r="E29" t="str">
        <f t="shared" si="7"/>
        <v>&lt;td class='anycell' align=center&gt;ASP&lt;/td&gt;</v>
      </c>
      <c r="F29" t="str">
        <f t="shared" ref="F29:G29" si="17">"&lt;td class='anycell' align=center&gt;"&amp;F4&amp;"&lt;/td&gt;"</f>
        <v>&lt;td class='anycell' align=center&gt;&lt;img src='ASP.png' width=150&gt;&lt;/td&gt;</v>
      </c>
      <c r="G29" t="str">
        <f t="shared" si="17"/>
        <v>&lt;td class='anycell' align=center&gt;часто&lt;/td&gt;</v>
      </c>
      <c r="H29" t="str">
        <f t="shared" ref="H29:J29" si="18">"&lt;td class='anycell' align=center&gt;"&amp;H4&amp;"&lt;/td&gt;"</f>
        <v>&lt;td class='anycell' align=center&gt;4&lt;/td&gt;</v>
      </c>
      <c r="I29" t="str">
        <f t="shared" si="18"/>
        <v>&lt;td class='anycell' align=center&gt;средний&lt;/td&gt;</v>
      </c>
      <c r="J29" t="str">
        <f t="shared" si="18"/>
        <v>&lt;td class='anycell' align=center&gt;нет&lt;/td&gt;</v>
      </c>
      <c r="K29" t="str">
        <f t="shared" ref="K29" si="19">"&lt;td class='anycell' align=center&gt;"&amp;K4&amp;"&lt;/td&gt;"</f>
        <v>&lt;td class='anycell' align=center&gt;да&lt;/td&gt;</v>
      </c>
      <c r="L29" t="str">
        <f t="shared" si="11"/>
        <v>&lt;td class='anycell' style='width: 400;'&gt;отрицательно заряженный; боковая цепь может быть акцептором водородных связей&lt;/td&gt;</v>
      </c>
      <c r="M29" t="str">
        <f t="shared" si="12"/>
        <v>&lt;td class='anycell' align=center&gt;нет&lt;/td&gt;</v>
      </c>
      <c r="N29" t="str">
        <f t="shared" si="13"/>
        <v>&lt;td class='selectedcell' align=center&gt;&amp;#8211;&lt;/td&gt;</v>
      </c>
      <c r="O29" t="str">
        <f t="shared" ref="O29:P29" si="20">"&lt;td class='"&amp;IF(O4="да","any","selected")&amp;"cell' align=center&gt;"&amp;O4&amp;"&lt;/td&gt;"</f>
        <v>&lt;td class='anycell' align=center&gt;да&lt;/td&gt;</v>
      </c>
      <c r="P29" t="str">
        <f t="shared" si="20"/>
        <v>&lt;td class='anycell' align=center&gt;да&lt;/td&gt;</v>
      </c>
      <c r="Q29" t="str">
        <f t="shared" ref="Q29:T29" si="21">"&lt;td class='"&amp;IF(MID(Q4,1,3)="нет","any","selected")&amp;"cell' align=center&gt;"&amp;Q4&amp;"&lt;/td&gt;"</f>
        <v>&lt;td class='anycell' align=center&gt;нет*&lt;/td&gt;</v>
      </c>
      <c r="R29" t="str">
        <f t="shared" si="21"/>
        <v>&lt;td class='selectedcell' align=center&gt;да&lt;/td&gt;</v>
      </c>
      <c r="S29" t="str">
        <f t="shared" si="21"/>
        <v>&lt;td class='anycell' align=center&gt;нет&lt;/td&gt;</v>
      </c>
      <c r="T29" t="str">
        <f t="shared" si="21"/>
        <v>&lt;td class='anycell' align=center&gt;нет&lt;/td&gt;</v>
      </c>
      <c r="U29" t="s">
        <v>113</v>
      </c>
    </row>
    <row r="30" spans="1:21" x14ac:dyDescent="0.3">
      <c r="A30" t="s">
        <v>112</v>
      </c>
      <c r="B30" t="str">
        <f t="shared" ref="B30:C30" si="22">"&lt;td class='anycell'&gt;"&amp;B5&amp;"&lt;/td&gt;"</f>
        <v>&lt;td class='anycell'&gt;Глутамат (Глутаминовая кислота)&lt;/td&gt;</v>
      </c>
      <c r="C30" t="str">
        <f t="shared" si="22"/>
        <v>&lt;td class='anycell'&gt;Glutamate (Glutamic acid)&lt;/td&gt;</v>
      </c>
      <c r="D30" t="str">
        <f t="shared" si="7"/>
        <v>&lt;td class='anycell' align=center&gt;E&lt;/td&gt;</v>
      </c>
      <c r="E30" t="str">
        <f t="shared" si="7"/>
        <v>&lt;td class='anycell' align=center&gt;GLU&lt;/td&gt;</v>
      </c>
      <c r="F30" t="str">
        <f t="shared" ref="F30:G30" si="23">"&lt;td class='anycell' align=center&gt;"&amp;F5&amp;"&lt;/td&gt;"</f>
        <v>&lt;td class='anycell' align=center&gt;&lt;img src='GLU.png' width=150&gt;&lt;/td&gt;</v>
      </c>
      <c r="G30" t="str">
        <f t="shared" si="23"/>
        <v>&lt;td class='anycell' align=center&gt;часто&lt;/td&gt;</v>
      </c>
      <c r="H30" t="str">
        <f t="shared" ref="H30:J30" si="24">"&lt;td class='anycell' align=center&gt;"&amp;H5&amp;"&lt;/td&gt;"</f>
        <v>&lt;td class='anycell' align=center&gt;5&lt;/td&gt;</v>
      </c>
      <c r="I30" t="str">
        <f t="shared" si="24"/>
        <v>&lt;td class='anycell' align=center&gt;средний&lt;/td&gt;</v>
      </c>
      <c r="J30" t="str">
        <f t="shared" si="24"/>
        <v>&lt;td class='anycell' align=center&gt;нет&lt;/td&gt;</v>
      </c>
      <c r="K30" t="str">
        <f t="shared" ref="K30" si="25">"&lt;td class='anycell' align=center&gt;"&amp;K5&amp;"&lt;/td&gt;"</f>
        <v>&lt;td class='anycell' align=center&gt;да&lt;/td&gt;</v>
      </c>
      <c r="L30" t="str">
        <f t="shared" si="11"/>
        <v>&lt;td class='anycell' style='width: 400;'&gt;отрицательно заряженный; боковая цепь может быть акцептором водородных связей&lt;/td&gt;</v>
      </c>
      <c r="M30" t="str">
        <f t="shared" si="12"/>
        <v>&lt;td class='anycell' align=center&gt;нет&lt;/td&gt;</v>
      </c>
      <c r="N30" t="str">
        <f t="shared" si="13"/>
        <v>&lt;td class='selectedcell' align=center&gt;&amp;#8211;&lt;/td&gt;</v>
      </c>
      <c r="O30" t="str">
        <f t="shared" ref="O30:P30" si="26">"&lt;td class='"&amp;IF(O5="да","any","selected")&amp;"cell' align=center&gt;"&amp;O5&amp;"&lt;/td&gt;"</f>
        <v>&lt;td class='anycell' align=center&gt;да&lt;/td&gt;</v>
      </c>
      <c r="P30" t="str">
        <f t="shared" si="26"/>
        <v>&lt;td class='anycell' align=center&gt;да&lt;/td&gt;</v>
      </c>
      <c r="Q30" t="str">
        <f t="shared" ref="Q30:T30" si="27">"&lt;td class='"&amp;IF(MID(Q5,1,3)="нет","any","selected")&amp;"cell' align=center&gt;"&amp;Q5&amp;"&lt;/td&gt;"</f>
        <v>&lt;td class='anycell' align=center&gt;нет*&lt;/td&gt;</v>
      </c>
      <c r="R30" t="str">
        <f t="shared" si="27"/>
        <v>&lt;td class='selectedcell' align=center&gt;да&lt;/td&gt;</v>
      </c>
      <c r="S30" t="str">
        <f t="shared" si="27"/>
        <v>&lt;td class='anycell' align=center&gt;нет&lt;/td&gt;</v>
      </c>
      <c r="T30" t="str">
        <f t="shared" si="27"/>
        <v>&lt;td class='anycell' align=center&gt;нет&lt;/td&gt;</v>
      </c>
      <c r="U30" t="s">
        <v>113</v>
      </c>
    </row>
    <row r="31" spans="1:21" x14ac:dyDescent="0.3">
      <c r="A31" t="s">
        <v>112</v>
      </c>
      <c r="B31" t="str">
        <f t="shared" ref="B31:C31" si="28">"&lt;td class='anycell'&gt;"&amp;B6&amp;"&lt;/td&gt;"</f>
        <v>&lt;td class='anycell'&gt;Фенилаланин&lt;/td&gt;</v>
      </c>
      <c r="C31" t="str">
        <f t="shared" si="28"/>
        <v>&lt;td class='anycell'&gt;Phenylalanine&lt;/td&gt;</v>
      </c>
      <c r="D31" t="str">
        <f t="shared" si="7"/>
        <v>&lt;td class='anycell' align=center&gt;F&lt;/td&gt;</v>
      </c>
      <c r="E31" t="str">
        <f t="shared" si="7"/>
        <v>&lt;td class='anycell' align=center&gt;PHE&lt;/td&gt;</v>
      </c>
      <c r="F31" t="str">
        <f t="shared" ref="F31:G31" si="29">"&lt;td class='anycell' align=center&gt;"&amp;F6&amp;"&lt;/td&gt;"</f>
        <v>&lt;td class='anycell' align=center&gt;&lt;img src='PHE.png' width=150&gt;&lt;/td&gt;</v>
      </c>
      <c r="G31" t="str">
        <f t="shared" si="29"/>
        <v>&lt;td class='anycell' align=center&gt;редко&lt;/td&gt;</v>
      </c>
      <c r="H31" t="str">
        <f t="shared" ref="H31:J31" si="30">"&lt;td class='anycell' align=center&gt;"&amp;H6&amp;"&lt;/td&gt;"</f>
        <v>&lt;td class='anycell' align=center&gt;7&lt;/td&gt;</v>
      </c>
      <c r="I31" t="str">
        <f t="shared" si="30"/>
        <v>&lt;td class='anycell' align=center&gt;большой&lt;/td&gt;</v>
      </c>
      <c r="J31" t="str">
        <f t="shared" si="30"/>
        <v>&lt;td class='anycell' align=center&gt;да&lt;/td&gt;</v>
      </c>
      <c r="K31" t="str">
        <f t="shared" ref="K31" si="31">"&lt;td class='anycell' align=center&gt;"&amp;K6&amp;"&lt;/td&gt;"</f>
        <v>&lt;td class='anycell' align=center&gt;нет&lt;/td&gt;</v>
      </c>
      <c r="L31" t="str">
        <f t="shared" si="11"/>
        <v>&lt;td class='anycell' style='width: 400;'&gt;ароматический&lt;/td&gt;</v>
      </c>
      <c r="M31" t="str">
        <f t="shared" si="12"/>
        <v>&lt;td class='selectedcell' align=center&gt;да&lt;/td&gt;</v>
      </c>
      <c r="N31" t="str">
        <f t="shared" si="13"/>
        <v>&lt;td class='anycell' align=center&gt;0&lt;/td&gt;</v>
      </c>
      <c r="O31" t="str">
        <f t="shared" ref="O31:P31" si="32">"&lt;td class='"&amp;IF(O6="да","any","selected")&amp;"cell' align=center&gt;"&amp;O6&amp;"&lt;/td&gt;"</f>
        <v>&lt;td class='anycell' align=center&gt;да&lt;/td&gt;</v>
      </c>
      <c r="P31" t="str">
        <f t="shared" si="32"/>
        <v>&lt;td class='anycell' align=center&gt;да&lt;/td&gt;</v>
      </c>
      <c r="Q31" t="str">
        <f t="shared" ref="Q31:T31" si="33">"&lt;td class='"&amp;IF(MID(Q6,1,3)="нет","any","selected")&amp;"cell' align=center&gt;"&amp;Q6&amp;"&lt;/td&gt;"</f>
        <v>&lt;td class='anycell' align=center&gt;нет&lt;/td&gt;</v>
      </c>
      <c r="R31" t="str">
        <f t="shared" si="33"/>
        <v>&lt;td class='anycell' align=center&gt;нет&lt;/td&gt;</v>
      </c>
      <c r="S31" t="str">
        <f t="shared" si="33"/>
        <v>&lt;td class='anycell' align=center&gt;нет&lt;/td&gt;</v>
      </c>
      <c r="T31" t="str">
        <f t="shared" si="33"/>
        <v>&lt;td class='anycell' align=center&gt;нет&lt;/td&gt;</v>
      </c>
      <c r="U31" t="s">
        <v>113</v>
      </c>
    </row>
    <row r="32" spans="1:21" x14ac:dyDescent="0.3">
      <c r="A32" t="s">
        <v>112</v>
      </c>
      <c r="B32" t="str">
        <f t="shared" ref="B32:C32" si="34">"&lt;td class='anycell'&gt;"&amp;B7&amp;"&lt;/td&gt;"</f>
        <v>&lt;td class='anycell'&gt;Глицин&lt;/td&gt;</v>
      </c>
      <c r="C32" t="str">
        <f t="shared" si="34"/>
        <v>&lt;td class='anycell'&gt;Glycine&lt;/td&gt;</v>
      </c>
      <c r="D32" t="str">
        <f t="shared" si="7"/>
        <v>&lt;td class='anycell' align=center&gt;G&lt;/td&gt;</v>
      </c>
      <c r="E32" t="str">
        <f t="shared" si="7"/>
        <v>&lt;td class='anycell' align=center&gt;GLY&lt;/td&gt;</v>
      </c>
      <c r="F32" t="str">
        <f t="shared" ref="F32:G32" si="35">"&lt;td class='anycell' align=center&gt;"&amp;F7&amp;"&lt;/td&gt;"</f>
        <v>&lt;td class='anycell' align=center&gt;&lt;img src='GLY.png' width=150&gt;&lt;/td&gt;</v>
      </c>
      <c r="G32" t="str">
        <f t="shared" si="35"/>
        <v>&lt;td class='anycell' align=center&gt;часто&lt;/td&gt;</v>
      </c>
      <c r="H32" t="str">
        <f t="shared" ref="H32:J32" si="36">"&lt;td class='anycell' align=center&gt;"&amp;H7&amp;"&lt;/td&gt;"</f>
        <v>&lt;td class='anycell' align=center&gt;0&lt;/td&gt;</v>
      </c>
      <c r="I32" t="str">
        <f t="shared" si="36"/>
        <v>&lt;td class='anycell' align=center&gt;маленький&lt;/td&gt;</v>
      </c>
      <c r="J32" t="str">
        <f t="shared" si="36"/>
        <v>&lt;td class='anycell' align=center&gt;нет&lt;/td&gt;</v>
      </c>
      <c r="K32" t="str">
        <f t="shared" ref="K32" si="37">"&lt;td class='anycell' align=center&gt;"&amp;K7&amp;"&lt;/td&gt;"</f>
        <v>&lt;td class='anycell' align=center&gt;да&lt;/td&gt;</v>
      </c>
      <c r="L32" t="str">
        <f t="shared" si="11"/>
        <v>&lt;td class='anycell' style='width: 400;'&gt;более слабые, чем для других а.к. ограничения на торсионные углы остова, часто встречается в поворотах полипептидной це&lt;/td&gt;</v>
      </c>
      <c r="M32" t="str">
        <f t="shared" si="12"/>
        <v>&lt;td class='anycell' align=center&gt;нет&lt;/td&gt;</v>
      </c>
      <c r="N32" t="str">
        <f t="shared" si="13"/>
        <v>&lt;td class='anycell' align=center&gt;0&lt;/td&gt;</v>
      </c>
      <c r="O32" t="str">
        <f t="shared" ref="O32:P32" si="38">"&lt;td class='"&amp;IF(O7="да","any","selected")&amp;"cell' align=center&gt;"&amp;O7&amp;"&lt;/td&gt;"</f>
        <v>&lt;td class='anycell' align=center&gt;да&lt;/td&gt;</v>
      </c>
      <c r="P32" t="str">
        <f t="shared" si="38"/>
        <v>&lt;td class='anycell' align=center&gt;да&lt;/td&gt;</v>
      </c>
      <c r="Q32" t="str">
        <f t="shared" ref="Q32:T32" si="39">"&lt;td class='"&amp;IF(MID(Q7,1,3)="нет","any","selected")&amp;"cell' align=center&gt;"&amp;Q7&amp;"&lt;/td&gt;"</f>
        <v>&lt;td class='anycell' align=center&gt;нет&lt;/td&gt;</v>
      </c>
      <c r="R32" t="str">
        <f t="shared" si="39"/>
        <v>&lt;td class='anycell' align=center&gt;нет&lt;/td&gt;</v>
      </c>
      <c r="S32" t="str">
        <f t="shared" si="39"/>
        <v>&lt;td class='anycell' align=center&gt;нет&lt;/td&gt;</v>
      </c>
      <c r="T32" t="str">
        <f t="shared" si="39"/>
        <v>&lt;td class='selectedcell' align=center&gt;более слабые, чем для других а.к. ограничения на торсионные углы остова, часто встречается в поворотах полипептидной цепи&lt;/td&gt;</v>
      </c>
      <c r="U32" t="s">
        <v>113</v>
      </c>
    </row>
    <row r="33" spans="1:21" x14ac:dyDescent="0.3">
      <c r="A33" t="s">
        <v>112</v>
      </c>
      <c r="B33" t="str">
        <f t="shared" ref="B33:C33" si="40">"&lt;td class='anycell'&gt;"&amp;B8&amp;"&lt;/td&gt;"</f>
        <v>&lt;td class='anycell'&gt;Гистидин&lt;/td&gt;</v>
      </c>
      <c r="C33" t="str">
        <f t="shared" si="40"/>
        <v>&lt;td class='anycell'&gt;Histidine&lt;/td&gt;</v>
      </c>
      <c r="D33" t="str">
        <f t="shared" si="7"/>
        <v>&lt;td class='anycell' align=center&gt;H&lt;/td&gt;</v>
      </c>
      <c r="E33" t="str">
        <f t="shared" si="7"/>
        <v>&lt;td class='anycell' align=center&gt;HIS&lt;/td&gt;</v>
      </c>
      <c r="F33" t="str">
        <f t="shared" ref="F33:G33" si="41">"&lt;td class='anycell' align=center&gt;"&amp;F8&amp;"&lt;/td&gt;"</f>
        <v>&lt;td class='anycell' align=center&gt;&lt;img src='HIS.png' width=150&gt;&lt;/td&gt;</v>
      </c>
      <c r="G33" t="str">
        <f t="shared" si="41"/>
        <v>&lt;td class='anycell' align=center&gt;средне&lt;/td&gt;</v>
      </c>
      <c r="H33" t="str">
        <f t="shared" ref="H33:J33" si="42">"&lt;td class='anycell' align=center&gt;"&amp;H8&amp;"&lt;/td&gt;"</f>
        <v>&lt;td class='anycell' align=center&gt;6&lt;/td&gt;</v>
      </c>
      <c r="I33" t="str">
        <f t="shared" si="42"/>
        <v>&lt;td class='anycell' align=center&gt;большой&lt;/td&gt;</v>
      </c>
      <c r="J33" t="str">
        <f t="shared" si="42"/>
        <v>&lt;td class='anycell' align=center&gt;нет&lt;/td&gt;</v>
      </c>
      <c r="K33" t="str">
        <f t="shared" ref="K33" si="43">"&lt;td class='anycell' align=center&gt;"&amp;K8&amp;"&lt;/td&gt;"</f>
        <v>&lt;td class='anycell' align=center&gt;да&lt;/td&gt;</v>
      </c>
      <c r="L33" t="str">
        <f t="shared" si="11"/>
        <v>&lt;td class='anycell' style='width: 400;'&gt;ароматический; положительно заряженный; боковая цепь может быть донором водородных связей&lt;/td&gt;</v>
      </c>
      <c r="M33" t="str">
        <f t="shared" si="12"/>
        <v>&lt;td class='selectedcell' align=center&gt;да&lt;/td&gt;</v>
      </c>
      <c r="N33" t="str">
        <f t="shared" si="13"/>
        <v>&lt;td class='selectedcell' align=center&gt;+&lt;/td&gt;</v>
      </c>
      <c r="O33" t="str">
        <f t="shared" ref="O33:P33" si="44">"&lt;td class='"&amp;IF(O8="да","any","selected")&amp;"cell' align=center&gt;"&amp;O8&amp;"&lt;/td&gt;"</f>
        <v>&lt;td class='anycell' align=center&gt;да&lt;/td&gt;</v>
      </c>
      <c r="P33" t="str">
        <f t="shared" si="44"/>
        <v>&lt;td class='anycell' align=center&gt;да&lt;/td&gt;</v>
      </c>
      <c r="Q33" t="str">
        <f t="shared" ref="Q33:T33" si="45">"&lt;td class='"&amp;IF(MID(Q8,1,3)="нет","any","selected")&amp;"cell' align=center&gt;"&amp;Q8&amp;"&lt;/td&gt;"</f>
        <v>&lt;td class='selectedcell' align=center&gt;да&lt;/td&gt;</v>
      </c>
      <c r="R33" t="str">
        <f t="shared" si="45"/>
        <v>&lt;td class='anycell' align=center&gt;нет*&lt;/td&gt;</v>
      </c>
      <c r="S33" t="str">
        <f t="shared" si="45"/>
        <v>&lt;td class='anycell' align=center&gt;нет&lt;/td&gt;</v>
      </c>
      <c r="T33" t="str">
        <f t="shared" si="45"/>
        <v>&lt;td class='anycell' align=center&gt;нет&lt;/td&gt;</v>
      </c>
      <c r="U33" t="s">
        <v>113</v>
      </c>
    </row>
    <row r="34" spans="1:21" x14ac:dyDescent="0.3">
      <c r="A34" t="s">
        <v>112</v>
      </c>
      <c r="B34" t="str">
        <f t="shared" ref="B34:C34" si="46">"&lt;td class='anycell'&gt;"&amp;B9&amp;"&lt;/td&gt;"</f>
        <v>&lt;td class='anycell'&gt;Изолейцин&lt;/td&gt;</v>
      </c>
      <c r="C34" t="str">
        <f t="shared" si="46"/>
        <v>&lt;td class='anycell'&gt;Isoleucine&lt;/td&gt;</v>
      </c>
      <c r="D34" t="str">
        <f t="shared" si="7"/>
        <v>&lt;td class='anycell' align=center&gt;I&lt;/td&gt;</v>
      </c>
      <c r="E34" t="str">
        <f t="shared" si="7"/>
        <v>&lt;td class='anycell' align=center&gt;ILE&lt;/td&gt;</v>
      </c>
      <c r="F34" t="str">
        <f t="shared" ref="F34:G34" si="47">"&lt;td class='anycell' align=center&gt;"&amp;F9&amp;"&lt;/td&gt;"</f>
        <v>&lt;td class='anycell' align=center&gt;&lt;img src='ILE.png' width=150&gt;&lt;/td&gt;</v>
      </c>
      <c r="G34" t="str">
        <f t="shared" si="47"/>
        <v>&lt;td class='anycell' align=center&gt;часто&lt;/td&gt;</v>
      </c>
      <c r="H34" t="str">
        <f t="shared" ref="H34:J34" si="48">"&lt;td class='anycell' align=center&gt;"&amp;H9&amp;"&lt;/td&gt;"</f>
        <v>&lt;td class='anycell' align=center&gt;4&lt;/td&gt;</v>
      </c>
      <c r="I34" t="str">
        <f t="shared" si="48"/>
        <v>&lt;td class='anycell' align=center&gt;средний&lt;/td&gt;</v>
      </c>
      <c r="J34" t="str">
        <f t="shared" si="48"/>
        <v>&lt;td class='anycell' align=center&gt;да&lt;/td&gt;</v>
      </c>
      <c r="K34" t="str">
        <f t="shared" ref="K34" si="49">"&lt;td class='anycell' align=center&gt;"&amp;K9&amp;"&lt;/td&gt;"</f>
        <v>&lt;td class='anycell' align=center&gt;нет&lt;/td&gt;</v>
      </c>
      <c r="L34" t="str">
        <f t="shared" si="11"/>
        <v>&lt;td class='anycell' style='width: 400;'&gt;&amp;nbsp;&lt;/td&gt;</v>
      </c>
      <c r="M34" t="str">
        <f t="shared" si="12"/>
        <v>&lt;td class='anycell' align=center&gt;нет&lt;/td&gt;</v>
      </c>
      <c r="N34" t="str">
        <f t="shared" si="13"/>
        <v>&lt;td class='anycell' align=center&gt;0&lt;/td&gt;</v>
      </c>
      <c r="O34" t="str">
        <f t="shared" ref="O34:P34" si="50">"&lt;td class='"&amp;IF(O9="да","any","selected")&amp;"cell' align=center&gt;"&amp;O9&amp;"&lt;/td&gt;"</f>
        <v>&lt;td class='anycell' align=center&gt;да&lt;/td&gt;</v>
      </c>
      <c r="P34" t="str">
        <f t="shared" si="50"/>
        <v>&lt;td class='anycell' align=center&gt;да&lt;/td&gt;</v>
      </c>
      <c r="Q34" t="str">
        <f t="shared" ref="Q34:T34" si="51">"&lt;td class='"&amp;IF(MID(Q9,1,3)="нет","any","selected")&amp;"cell' align=center&gt;"&amp;Q9&amp;"&lt;/td&gt;"</f>
        <v>&lt;td class='anycell' align=center&gt;нет&lt;/td&gt;</v>
      </c>
      <c r="R34" t="str">
        <f t="shared" si="51"/>
        <v>&lt;td class='anycell' align=center&gt;нет&lt;/td&gt;</v>
      </c>
      <c r="S34" t="str">
        <f t="shared" si="51"/>
        <v>&lt;td class='anycell' align=center&gt;нет&lt;/td&gt;</v>
      </c>
      <c r="T34" t="str">
        <f t="shared" si="51"/>
        <v>&lt;td class='anycell' align=center&gt;нет&lt;/td&gt;</v>
      </c>
      <c r="U34" t="s">
        <v>113</v>
      </c>
    </row>
    <row r="35" spans="1:21" x14ac:dyDescent="0.3">
      <c r="A35" t="s">
        <v>112</v>
      </c>
      <c r="B35" t="str">
        <f t="shared" ref="B35:C35" si="52">"&lt;td class='anycell'&gt;"&amp;B10&amp;"&lt;/td&gt;"</f>
        <v>&lt;td class='anycell'&gt;Лизин&lt;/td&gt;</v>
      </c>
      <c r="C35" t="str">
        <f t="shared" si="52"/>
        <v>&lt;td class='anycell'&gt;Lysine&lt;/td&gt;</v>
      </c>
      <c r="D35" t="str">
        <f t="shared" si="7"/>
        <v>&lt;td class='anycell' align=center&gt;K&lt;/td&gt;</v>
      </c>
      <c r="E35" t="str">
        <f t="shared" si="7"/>
        <v>&lt;td class='anycell' align=center&gt;LYS&lt;/td&gt;</v>
      </c>
      <c r="F35" t="str">
        <f t="shared" ref="F35:G35" si="53">"&lt;td class='anycell' align=center&gt;"&amp;F10&amp;"&lt;/td&gt;"</f>
        <v>&lt;td class='anycell' align=center&gt;&lt;img src='LYS.png' width=150&gt;&lt;/td&gt;</v>
      </c>
      <c r="G35" t="str">
        <f t="shared" si="53"/>
        <v>&lt;td class='anycell' align=center&gt;средне&lt;/td&gt;</v>
      </c>
      <c r="H35" t="str">
        <f t="shared" ref="H35:J35" si="54">"&lt;td class='anycell' align=center&gt;"&amp;H10&amp;"&lt;/td&gt;"</f>
        <v>&lt;td class='anycell' align=center&gt;5&lt;/td&gt;</v>
      </c>
      <c r="I35" t="str">
        <f t="shared" si="54"/>
        <v>&lt;td class='anycell' align=center&gt;средний&lt;/td&gt;</v>
      </c>
      <c r="J35" t="str">
        <f t="shared" si="54"/>
        <v>&lt;td class='anycell' align=center&gt;да&lt;/td&gt;</v>
      </c>
      <c r="K35" t="str">
        <f t="shared" ref="K35" si="55">"&lt;td class='anycell' align=center&gt;"&amp;K10&amp;"&lt;/td&gt;"</f>
        <v>&lt;td class='anycell' align=center&gt;да&lt;/td&gt;</v>
      </c>
      <c r="L35" t="str">
        <f t="shared" si="11"/>
        <v>&lt;td class='anycell' style='width: 400;'&gt;положительно заряженный; боковая цепь может быть донором водородных связей&lt;/td&gt;</v>
      </c>
      <c r="M35" t="str">
        <f t="shared" si="12"/>
        <v>&lt;td class='anycell' align=center&gt;нет&lt;/td&gt;</v>
      </c>
      <c r="N35" t="str">
        <f t="shared" si="13"/>
        <v>&lt;td class='selectedcell' align=center&gt;+&lt;/td&gt;</v>
      </c>
      <c r="O35" t="str">
        <f t="shared" ref="O35:P35" si="56">"&lt;td class='"&amp;IF(O10="да","any","selected")&amp;"cell' align=center&gt;"&amp;O10&amp;"&lt;/td&gt;"</f>
        <v>&lt;td class='anycell' align=center&gt;да&lt;/td&gt;</v>
      </c>
      <c r="P35" t="str">
        <f t="shared" si="56"/>
        <v>&lt;td class='anycell' align=center&gt;да&lt;/td&gt;</v>
      </c>
      <c r="Q35" t="str">
        <f t="shared" ref="Q35:T35" si="57">"&lt;td class='"&amp;IF(MID(Q10,1,3)="нет","any","selected")&amp;"cell' align=center&gt;"&amp;Q10&amp;"&lt;/td&gt;"</f>
        <v>&lt;td class='selectedcell' align=center&gt;да&lt;/td&gt;</v>
      </c>
      <c r="R35" t="str">
        <f t="shared" si="57"/>
        <v>&lt;td class='anycell' align=center&gt;нет*&lt;/td&gt;</v>
      </c>
      <c r="S35" t="str">
        <f t="shared" si="57"/>
        <v>&lt;td class='anycell' align=center&gt;нет&lt;/td&gt;</v>
      </c>
      <c r="T35" t="str">
        <f t="shared" si="57"/>
        <v>&lt;td class='anycell' align=center&gt;нет&lt;/td&gt;</v>
      </c>
      <c r="U35" t="s">
        <v>113</v>
      </c>
    </row>
    <row r="36" spans="1:21" x14ac:dyDescent="0.3">
      <c r="A36" t="s">
        <v>112</v>
      </c>
      <c r="B36" t="str">
        <f t="shared" ref="B36:C36" si="58">"&lt;td class='anycell'&gt;"&amp;B11&amp;"&lt;/td&gt;"</f>
        <v>&lt;td class='anycell'&gt;Лейцин&lt;/td&gt;</v>
      </c>
      <c r="C36" t="str">
        <f t="shared" si="58"/>
        <v>&lt;td class='anycell'&gt;Leucine&lt;/td&gt;</v>
      </c>
      <c r="D36" t="str">
        <f t="shared" si="7"/>
        <v>&lt;td class='anycell' align=center&gt;L&lt;/td&gt;</v>
      </c>
      <c r="E36" t="str">
        <f t="shared" si="7"/>
        <v>&lt;td class='anycell' align=center&gt;LEU&lt;/td&gt;</v>
      </c>
      <c r="F36" t="str">
        <f t="shared" ref="F36:G36" si="59">"&lt;td class='anycell' align=center&gt;"&amp;F11&amp;"&lt;/td&gt;"</f>
        <v>&lt;td class='anycell' align=center&gt;&lt;img src='LEU.png' width=150&gt;&lt;/td&gt;</v>
      </c>
      <c r="G36" t="str">
        <f t="shared" si="59"/>
        <v>&lt;td class='anycell' align=center&gt;часто&lt;/td&gt;</v>
      </c>
      <c r="H36" t="str">
        <f t="shared" ref="H36:J36" si="60">"&lt;td class='anycell' align=center&gt;"&amp;H11&amp;"&lt;/td&gt;"</f>
        <v>&lt;td class='anycell' align=center&gt;4&lt;/td&gt;</v>
      </c>
      <c r="I36" t="str">
        <f t="shared" si="60"/>
        <v>&lt;td class='anycell' align=center&gt;средний&lt;/td&gt;</v>
      </c>
      <c r="J36" t="str">
        <f t="shared" si="60"/>
        <v>&lt;td class='anycell' align=center&gt;да&lt;/td&gt;</v>
      </c>
      <c r="K36" t="str">
        <f t="shared" ref="K36" si="61">"&lt;td class='anycell' align=center&gt;"&amp;K11&amp;"&lt;/td&gt;"</f>
        <v>&lt;td class='anycell' align=center&gt;нет&lt;/td&gt;</v>
      </c>
      <c r="L36" t="str">
        <f t="shared" si="11"/>
        <v>&lt;td class='anycell' style='width: 400;'&gt;&amp;nbsp;&lt;/td&gt;</v>
      </c>
      <c r="M36" t="str">
        <f t="shared" si="12"/>
        <v>&lt;td class='anycell' align=center&gt;нет&lt;/td&gt;</v>
      </c>
      <c r="N36" t="str">
        <f t="shared" si="13"/>
        <v>&lt;td class='anycell' align=center&gt;0&lt;/td&gt;</v>
      </c>
      <c r="O36" t="str">
        <f t="shared" ref="O36:P36" si="62">"&lt;td class='"&amp;IF(O11="да","any","selected")&amp;"cell' align=center&gt;"&amp;O11&amp;"&lt;/td&gt;"</f>
        <v>&lt;td class='anycell' align=center&gt;да&lt;/td&gt;</v>
      </c>
      <c r="P36" t="str">
        <f t="shared" si="62"/>
        <v>&lt;td class='anycell' align=center&gt;да&lt;/td&gt;</v>
      </c>
      <c r="Q36" t="str">
        <f t="shared" ref="Q36:T36" si="63">"&lt;td class='"&amp;IF(MID(Q11,1,3)="нет","any","selected")&amp;"cell' align=center&gt;"&amp;Q11&amp;"&lt;/td&gt;"</f>
        <v>&lt;td class='anycell' align=center&gt;нет&lt;/td&gt;</v>
      </c>
      <c r="R36" t="str">
        <f t="shared" si="63"/>
        <v>&lt;td class='anycell' align=center&gt;нет&lt;/td&gt;</v>
      </c>
      <c r="S36" t="str">
        <f t="shared" si="63"/>
        <v>&lt;td class='anycell' align=center&gt;нет&lt;/td&gt;</v>
      </c>
      <c r="T36" t="str">
        <f t="shared" si="63"/>
        <v>&lt;td class='anycell' align=center&gt;нет&lt;/td&gt;</v>
      </c>
      <c r="U36" t="s">
        <v>113</v>
      </c>
    </row>
    <row r="37" spans="1:21" x14ac:dyDescent="0.3">
      <c r="A37" t="s">
        <v>112</v>
      </c>
      <c r="B37" t="str">
        <f t="shared" ref="B37:C37" si="64">"&lt;td class='anycell'&gt;"&amp;B12&amp;"&lt;/td&gt;"</f>
        <v>&lt;td class='anycell'&gt;Метионин&lt;/td&gt;</v>
      </c>
      <c r="C37" t="str">
        <f t="shared" si="64"/>
        <v>&lt;td class='anycell'&gt;Methionine&lt;/td&gt;</v>
      </c>
      <c r="D37" t="str">
        <f t="shared" si="7"/>
        <v>&lt;td class='anycell' align=center&gt;M&lt;/td&gt;</v>
      </c>
      <c r="E37" t="str">
        <f t="shared" si="7"/>
        <v>&lt;td class='anycell' align=center&gt;MET&lt;/td&gt;</v>
      </c>
      <c r="F37" t="str">
        <f t="shared" ref="F37:G37" si="65">"&lt;td class='anycell' align=center&gt;"&amp;F12&amp;"&lt;/td&gt;"</f>
        <v>&lt;td class='anycell' align=center&gt;&lt;img src='MET.png' width=150&gt;&lt;/td&gt;</v>
      </c>
      <c r="G37" t="str">
        <f t="shared" si="65"/>
        <v>&lt;td class='anycell' align=center&gt;редко&lt;/td&gt;</v>
      </c>
      <c r="H37" t="str">
        <f t="shared" ref="H37:J37" si="66">"&lt;td class='anycell' align=center&gt;"&amp;H12&amp;"&lt;/td&gt;"</f>
        <v>&lt;td class='anycell' align=center&gt;4&lt;/td&gt;</v>
      </c>
      <c r="I37" t="str">
        <f t="shared" si="66"/>
        <v>&lt;td class='anycell' align=center&gt;средний&lt;/td&gt;</v>
      </c>
      <c r="J37" t="str">
        <f t="shared" si="66"/>
        <v>&lt;td class='anycell' align=center&gt;да&lt;/td&gt;</v>
      </c>
      <c r="K37" t="str">
        <f t="shared" ref="K37" si="67">"&lt;td class='anycell' align=center&gt;"&amp;K12&amp;"&lt;/td&gt;"</f>
        <v>&lt;td class='anycell' align=center&gt;нет&lt;/td&gt;</v>
      </c>
      <c r="L37" t="str">
        <f t="shared" si="11"/>
        <v>&lt;td class='anycell' style='width: 400;'&gt;&amp;nbsp;&lt;/td&gt;</v>
      </c>
      <c r="M37" t="str">
        <f t="shared" si="12"/>
        <v>&lt;td class='anycell' align=center&gt;нет&lt;/td&gt;</v>
      </c>
      <c r="N37" t="str">
        <f t="shared" si="13"/>
        <v>&lt;td class='anycell' align=center&gt;0&lt;/td&gt;</v>
      </c>
      <c r="O37" t="str">
        <f t="shared" ref="O37:P37" si="68">"&lt;td class='"&amp;IF(O12="да","any","selected")&amp;"cell' align=center&gt;"&amp;O12&amp;"&lt;/td&gt;"</f>
        <v>&lt;td class='anycell' align=center&gt;да&lt;/td&gt;</v>
      </c>
      <c r="P37" t="str">
        <f t="shared" si="68"/>
        <v>&lt;td class='anycell' align=center&gt;да&lt;/td&gt;</v>
      </c>
      <c r="Q37" t="str">
        <f t="shared" ref="Q37:T37" si="69">"&lt;td class='"&amp;IF(MID(Q12,1,3)="нет","any","selected")&amp;"cell' align=center&gt;"&amp;Q12&amp;"&lt;/td&gt;"</f>
        <v>&lt;td class='anycell' align=center&gt;нет&lt;/td&gt;</v>
      </c>
      <c r="R37" t="str">
        <f t="shared" si="69"/>
        <v>&lt;td class='anycell' align=center&gt;нет&lt;/td&gt;</v>
      </c>
      <c r="S37" t="str">
        <f t="shared" si="69"/>
        <v>&lt;td class='anycell' align=center&gt;нет&lt;/td&gt;</v>
      </c>
      <c r="T37" t="str">
        <f t="shared" si="69"/>
        <v>&lt;td class='anycell' align=center&gt;нет&lt;/td&gt;</v>
      </c>
      <c r="U37" t="s">
        <v>113</v>
      </c>
    </row>
    <row r="38" spans="1:21" x14ac:dyDescent="0.3">
      <c r="A38" t="s">
        <v>112</v>
      </c>
      <c r="B38" t="str">
        <f t="shared" ref="B38:C38" si="70">"&lt;td class='anycell'&gt;"&amp;B13&amp;"&lt;/td&gt;"</f>
        <v>&lt;td class='anycell'&gt;Аспарагин&lt;/td&gt;</v>
      </c>
      <c r="C38" t="str">
        <f t="shared" si="70"/>
        <v>&lt;td class='anycell'&gt;Asparagine&lt;/td&gt;</v>
      </c>
      <c r="D38" t="str">
        <f t="shared" si="7"/>
        <v>&lt;td class='anycell' align=center&gt;N&lt;/td&gt;</v>
      </c>
      <c r="E38" t="str">
        <f t="shared" si="7"/>
        <v>&lt;td class='anycell' align=center&gt;ASN&lt;/td&gt;</v>
      </c>
      <c r="F38" t="str">
        <f t="shared" ref="F38:G38" si="71">"&lt;td class='anycell' align=center&gt;"&amp;F13&amp;"&lt;/td&gt;"</f>
        <v>&lt;td class='anycell' align=center&gt;&lt;img src='ASN.png' width=150&gt;&lt;/td&gt;</v>
      </c>
      <c r="G38" t="str">
        <f t="shared" si="71"/>
        <v>&lt;td class='anycell' align=center&gt;часто&lt;/td&gt;</v>
      </c>
      <c r="H38" t="str">
        <f t="shared" ref="H38:J38" si="72">"&lt;td class='anycell' align=center&gt;"&amp;H13&amp;"&lt;/td&gt;"</f>
        <v>&lt;td class='anycell' align=center&gt;4&lt;/td&gt;</v>
      </c>
      <c r="I38" t="str">
        <f t="shared" si="72"/>
        <v>&lt;td class='anycell' align=center&gt;средний&lt;/td&gt;</v>
      </c>
      <c r="J38" t="str">
        <f t="shared" si="72"/>
        <v>&lt;td class='anycell' align=center&gt;нет&lt;/td&gt;</v>
      </c>
      <c r="K38" t="str">
        <f t="shared" ref="K38" si="73">"&lt;td class='anycell' align=center&gt;"&amp;K13&amp;"&lt;/td&gt;"</f>
        <v>&lt;td class='anycell' align=center&gt;да&lt;/td&gt;</v>
      </c>
      <c r="L38" t="str">
        <f t="shared" si="11"/>
        <v>&lt;td class='anycell' style='width: 400;'&gt;боковая цепь может быть донором водородных связей; боковая цепь может быть акцептором водородных связей&lt;/td&gt;</v>
      </c>
      <c r="M38" t="str">
        <f t="shared" si="12"/>
        <v>&lt;td class='anycell' align=center&gt;нет&lt;/td&gt;</v>
      </c>
      <c r="N38" t="str">
        <f t="shared" si="13"/>
        <v>&lt;td class='anycell' align=center&gt;0&lt;/td&gt;</v>
      </c>
      <c r="O38" t="str">
        <f t="shared" ref="O38:P38" si="74">"&lt;td class='"&amp;IF(O13="да","any","selected")&amp;"cell' align=center&gt;"&amp;O13&amp;"&lt;/td&gt;"</f>
        <v>&lt;td class='anycell' align=center&gt;да&lt;/td&gt;</v>
      </c>
      <c r="P38" t="str">
        <f t="shared" si="74"/>
        <v>&lt;td class='anycell' align=center&gt;да&lt;/td&gt;</v>
      </c>
      <c r="Q38" t="str">
        <f t="shared" ref="Q38:T38" si="75">"&lt;td class='"&amp;IF(MID(Q13,1,3)="нет","any","selected")&amp;"cell' align=center&gt;"&amp;Q13&amp;"&lt;/td&gt;"</f>
        <v>&lt;td class='selectedcell' align=center&gt;да&lt;/td&gt;</v>
      </c>
      <c r="R38" t="str">
        <f t="shared" si="75"/>
        <v>&lt;td class='selectedcell' align=center&gt;да&lt;/td&gt;</v>
      </c>
      <c r="S38" t="str">
        <f t="shared" si="75"/>
        <v>&lt;td class='anycell' align=center&gt;нет&lt;/td&gt;</v>
      </c>
      <c r="T38" t="str">
        <f t="shared" si="75"/>
        <v>&lt;td class='anycell' align=center&gt;нет&lt;/td&gt;</v>
      </c>
      <c r="U38" t="s">
        <v>113</v>
      </c>
    </row>
    <row r="39" spans="1:21" x14ac:dyDescent="0.3">
      <c r="A39" t="s">
        <v>112</v>
      </c>
      <c r="B39" t="str">
        <f t="shared" ref="B39:C39" si="76">"&lt;td class='anycell'&gt;"&amp;B14&amp;"&lt;/td&gt;"</f>
        <v>&lt;td class='anycell'&gt;Пролин&lt;/td&gt;</v>
      </c>
      <c r="C39" t="str">
        <f t="shared" si="76"/>
        <v>&lt;td class='anycell'&gt;Proline&lt;/td&gt;</v>
      </c>
      <c r="D39" t="str">
        <f t="shared" si="7"/>
        <v>&lt;td class='anycell' align=center&gt;P&lt;/td&gt;</v>
      </c>
      <c r="E39" t="str">
        <f t="shared" si="7"/>
        <v>&lt;td class='anycell' align=center&gt;PRO&lt;/td&gt;</v>
      </c>
      <c r="F39" t="str">
        <f t="shared" ref="F39:G39" si="77">"&lt;td class='anycell' align=center&gt;"&amp;F14&amp;"&lt;/td&gt;"</f>
        <v>&lt;td class='anycell' align=center&gt;&lt;img src='PRO.png' width=150&gt;&lt;/td&gt;</v>
      </c>
      <c r="G39" t="str">
        <f t="shared" si="77"/>
        <v>&lt;td class='anycell' align=center&gt;редко&lt;/td&gt;</v>
      </c>
      <c r="H39" t="str">
        <f t="shared" ref="H39:J39" si="78">"&lt;td class='anycell' align=center&gt;"&amp;H14&amp;"&lt;/td&gt;"</f>
        <v>&lt;td class='anycell' align=center&gt;3&lt;/td&gt;</v>
      </c>
      <c r="I39" t="str">
        <f t="shared" si="78"/>
        <v>&lt;td class='anycell' align=center&gt;маленький&lt;/td&gt;</v>
      </c>
      <c r="J39" t="str">
        <f t="shared" si="78"/>
        <v>&lt;td class='anycell' align=center&gt;да&lt;/td&gt;</v>
      </c>
      <c r="K39" t="str">
        <f t="shared" ref="K39" si="79">"&lt;td class='anycell' align=center&gt;"&amp;K14&amp;"&lt;/td&gt;"</f>
        <v>&lt;td class='anycell' align=center&gt;нет&lt;/td&gt;</v>
      </c>
      <c r="L39" t="str">
        <f t="shared" si="11"/>
        <v>&lt;td class='anycell' style='width: 400;'&gt;не может быть донором водородных связей; жестко зафиксированные торсионные углы остова, характерные для &amp;alpha;-спиралей; часто встречается в первом витке спира&lt;/td&gt;</v>
      </c>
      <c r="M39" t="str">
        <f t="shared" si="12"/>
        <v>&lt;td class='anycell' align=center&gt;нет&lt;/td&gt;</v>
      </c>
      <c r="N39" t="str">
        <f t="shared" si="13"/>
        <v>&lt;td class='anycell' align=center&gt;0&lt;/td&gt;</v>
      </c>
      <c r="O39" t="str">
        <f t="shared" ref="O39:P39" si="80">"&lt;td class='"&amp;IF(O14="да","any","selected")&amp;"cell' align=center&gt;"&amp;O14&amp;"&lt;/td&gt;"</f>
        <v>&lt;td class='selectedcell' align=center&gt;только на N-конце (и поэтому нехарактерен для центральной части спиралей и тяжей)&lt;/td&gt;</v>
      </c>
      <c r="P39" t="str">
        <f t="shared" si="80"/>
        <v>&lt;td class='anycell' align=center&gt;да&lt;/td&gt;</v>
      </c>
      <c r="Q39" t="str">
        <f t="shared" ref="Q39:T39" si="81">"&lt;td class='"&amp;IF(MID(Q14,1,3)="нет","any","selected")&amp;"cell' align=center&gt;"&amp;Q14&amp;"&lt;/td&gt;"</f>
        <v>&lt;td class='anycell' align=center&gt;нет&lt;/td&gt;</v>
      </c>
      <c r="R39" t="str">
        <f t="shared" si="81"/>
        <v>&lt;td class='anycell' align=center&gt;нет&lt;/td&gt;</v>
      </c>
      <c r="S39" t="str">
        <f t="shared" si="81"/>
        <v>&lt;td class='anycell' align=center&gt;нет&lt;/td&gt;</v>
      </c>
      <c r="T39" t="str">
        <f t="shared" si="81"/>
        <v>&lt;td class='selectedcell' align=center&gt;жестко зафиксированные торсионные углы остова, характерные для &amp;alpha;-спиралей; часто встречается в первом витке спирали&lt;/td&gt;</v>
      </c>
      <c r="U39" t="s">
        <v>113</v>
      </c>
    </row>
    <row r="40" spans="1:21" x14ac:dyDescent="0.3">
      <c r="A40" t="s">
        <v>112</v>
      </c>
      <c r="B40" t="str">
        <f t="shared" ref="B40:C40" si="82">"&lt;td class='anycell'&gt;"&amp;B15&amp;"&lt;/td&gt;"</f>
        <v>&lt;td class='anycell'&gt;Глутамин&lt;/td&gt;</v>
      </c>
      <c r="C40" t="str">
        <f t="shared" si="82"/>
        <v>&lt;td class='anycell'&gt;Glutamine&lt;/td&gt;</v>
      </c>
      <c r="D40" t="str">
        <f t="shared" si="7"/>
        <v>&lt;td class='anycell' align=center&gt;Q&lt;/td&gt;</v>
      </c>
      <c r="E40" t="str">
        <f t="shared" si="7"/>
        <v>&lt;td class='anycell' align=center&gt;GLN&lt;/td&gt;</v>
      </c>
      <c r="F40" t="str">
        <f t="shared" ref="F40:G40" si="83">"&lt;td class='anycell' align=center&gt;"&amp;F15&amp;"&lt;/td&gt;"</f>
        <v>&lt;td class='anycell' align=center&gt;&lt;img src='GLN.png' width=150&gt;&lt;/td&gt;</v>
      </c>
      <c r="G40" t="str">
        <f t="shared" si="83"/>
        <v>&lt;td class='anycell' align=center&gt;часто&lt;/td&gt;</v>
      </c>
      <c r="H40" t="str">
        <f t="shared" ref="H40:J40" si="84">"&lt;td class='anycell' align=center&gt;"&amp;H15&amp;"&lt;/td&gt;"</f>
        <v>&lt;td class='anycell' align=center&gt;5&lt;/td&gt;</v>
      </c>
      <c r="I40" t="str">
        <f t="shared" si="84"/>
        <v>&lt;td class='anycell' align=center&gt;средний&lt;/td&gt;</v>
      </c>
      <c r="J40" t="str">
        <f t="shared" si="84"/>
        <v>&lt;td class='anycell' align=center&gt;нет&lt;/td&gt;</v>
      </c>
      <c r="K40" t="str">
        <f t="shared" ref="K40" si="85">"&lt;td class='anycell' align=center&gt;"&amp;K15&amp;"&lt;/td&gt;"</f>
        <v>&lt;td class='anycell' align=center&gt;да&lt;/td&gt;</v>
      </c>
      <c r="L40" t="str">
        <f t="shared" si="11"/>
        <v>&lt;td class='anycell' style='width: 400;'&gt;боковая цепь может быть донором водородных связей; боковая цепь может быть акцептором водородных связей&lt;/td&gt;</v>
      </c>
      <c r="M40" t="str">
        <f t="shared" si="12"/>
        <v>&lt;td class='anycell' align=center&gt;нет&lt;/td&gt;</v>
      </c>
      <c r="N40" t="str">
        <f t="shared" si="13"/>
        <v>&lt;td class='anycell' align=center&gt;0&lt;/td&gt;</v>
      </c>
      <c r="O40" t="str">
        <f t="shared" ref="O40:P40" si="86">"&lt;td class='"&amp;IF(O15="да","any","selected")&amp;"cell' align=center&gt;"&amp;O15&amp;"&lt;/td&gt;"</f>
        <v>&lt;td class='anycell' align=center&gt;да&lt;/td&gt;</v>
      </c>
      <c r="P40" t="str">
        <f t="shared" si="86"/>
        <v>&lt;td class='anycell' align=center&gt;да&lt;/td&gt;</v>
      </c>
      <c r="Q40" t="str">
        <f t="shared" ref="Q40:T40" si="87">"&lt;td class='"&amp;IF(MID(Q15,1,3)="нет","any","selected")&amp;"cell' align=center&gt;"&amp;Q15&amp;"&lt;/td&gt;"</f>
        <v>&lt;td class='selectedcell' align=center&gt;да&lt;/td&gt;</v>
      </c>
      <c r="R40" t="str">
        <f t="shared" si="87"/>
        <v>&lt;td class='selectedcell' align=center&gt;да&lt;/td&gt;</v>
      </c>
      <c r="S40" t="str">
        <f t="shared" si="87"/>
        <v>&lt;td class='anycell' align=center&gt;нет&lt;/td&gt;</v>
      </c>
      <c r="T40" t="str">
        <f t="shared" si="87"/>
        <v>&lt;td class='anycell' align=center&gt;нет&lt;/td&gt;</v>
      </c>
      <c r="U40" t="s">
        <v>113</v>
      </c>
    </row>
    <row r="41" spans="1:21" x14ac:dyDescent="0.3">
      <c r="A41" t="s">
        <v>112</v>
      </c>
      <c r="B41" t="str">
        <f t="shared" ref="B41:C41" si="88">"&lt;td class='anycell'&gt;"&amp;B16&amp;"&lt;/td&gt;"</f>
        <v>&lt;td class='anycell'&gt;Аргинин&lt;/td&gt;</v>
      </c>
      <c r="C41" t="str">
        <f t="shared" si="88"/>
        <v>&lt;td class='anycell'&gt;Arginine&lt;/td&gt;</v>
      </c>
      <c r="D41" t="str">
        <f t="shared" si="7"/>
        <v>&lt;td class='anycell' align=center&gt;R&lt;/td&gt;</v>
      </c>
      <c r="E41" t="str">
        <f t="shared" si="7"/>
        <v>&lt;td class='anycell' align=center&gt;ARG&lt;/td&gt;</v>
      </c>
      <c r="F41" t="str">
        <f t="shared" ref="F41:G41" si="89">"&lt;td class='anycell' align=center&gt;"&amp;F16&amp;"&lt;/td&gt;"</f>
        <v>&lt;td class='anycell' align=center&gt;&lt;img src='ARG.png' width=150&gt;&lt;/td&gt;</v>
      </c>
      <c r="G41" t="str">
        <f t="shared" si="89"/>
        <v>&lt;td class='anycell' align=center&gt;средне&lt;/td&gt;</v>
      </c>
      <c r="H41" t="str">
        <f t="shared" ref="H41:J41" si="90">"&lt;td class='anycell' align=center&gt;"&amp;H16&amp;"&lt;/td&gt;"</f>
        <v>&lt;td class='anycell' align=center&gt;7&lt;/td&gt;</v>
      </c>
      <c r="I41" t="str">
        <f t="shared" si="90"/>
        <v>&lt;td class='anycell' align=center&gt;большой&lt;/td&gt;</v>
      </c>
      <c r="J41" t="str">
        <f t="shared" si="90"/>
        <v>&lt;td class='anycell' align=center&gt;да&lt;/td&gt;</v>
      </c>
      <c r="K41" t="str">
        <f t="shared" ref="K41" si="91">"&lt;td class='anycell' align=center&gt;"&amp;K16&amp;"&lt;/td&gt;"</f>
        <v>&lt;td class='anycell' align=center&gt;да&lt;/td&gt;</v>
      </c>
      <c r="L41" t="str">
        <f t="shared" si="11"/>
        <v>&lt;td class='anycell' style='width: 400;'&gt;положительно заряженный; боковая цепь может быть донором водородных связей&lt;/td&gt;</v>
      </c>
      <c r="M41" t="str">
        <f t="shared" si="12"/>
        <v>&lt;td class='anycell' align=center&gt;нет&lt;/td&gt;</v>
      </c>
      <c r="N41" t="str">
        <f t="shared" si="13"/>
        <v>&lt;td class='selectedcell' align=center&gt;+&lt;/td&gt;</v>
      </c>
      <c r="O41" t="str">
        <f t="shared" ref="O41:P41" si="92">"&lt;td class='"&amp;IF(O16="да","any","selected")&amp;"cell' align=center&gt;"&amp;O16&amp;"&lt;/td&gt;"</f>
        <v>&lt;td class='anycell' align=center&gt;да&lt;/td&gt;</v>
      </c>
      <c r="P41" t="str">
        <f t="shared" si="92"/>
        <v>&lt;td class='anycell' align=center&gt;да&lt;/td&gt;</v>
      </c>
      <c r="Q41" t="str">
        <f t="shared" ref="Q41:T41" si="93">"&lt;td class='"&amp;IF(MID(Q16,1,3)="нет","any","selected")&amp;"cell' align=center&gt;"&amp;Q16&amp;"&lt;/td&gt;"</f>
        <v>&lt;td class='selectedcell' align=center&gt;да&lt;/td&gt;</v>
      </c>
      <c r="R41" t="str">
        <f t="shared" si="93"/>
        <v>&lt;td class='anycell' align=center&gt;нет*&lt;/td&gt;</v>
      </c>
      <c r="S41" t="str">
        <f t="shared" si="93"/>
        <v>&lt;td class='anycell' align=center&gt;нет&lt;/td&gt;</v>
      </c>
      <c r="T41" t="str">
        <f t="shared" si="93"/>
        <v>&lt;td class='anycell' align=center&gt;нет&lt;/td&gt;</v>
      </c>
      <c r="U41" t="s">
        <v>113</v>
      </c>
    </row>
    <row r="42" spans="1:21" x14ac:dyDescent="0.3">
      <c r="A42" t="s">
        <v>112</v>
      </c>
      <c r="B42" t="str">
        <f t="shared" ref="B42:C42" si="94">"&lt;td class='anycell'&gt;"&amp;B17&amp;"&lt;/td&gt;"</f>
        <v>&lt;td class='anycell'&gt;Серин&lt;/td&gt;</v>
      </c>
      <c r="C42" t="str">
        <f t="shared" si="94"/>
        <v>&lt;td class='anycell'&gt;Serine&lt;/td&gt;</v>
      </c>
      <c r="D42" t="str">
        <f t="shared" si="7"/>
        <v>&lt;td class='anycell' align=center&gt;S&lt;/td&gt;</v>
      </c>
      <c r="E42" t="str">
        <f t="shared" si="7"/>
        <v>&lt;td class='anycell' align=center&gt;SER&lt;/td&gt;</v>
      </c>
      <c r="F42" t="str">
        <f t="shared" ref="F42:G42" si="95">"&lt;td class='anycell' align=center&gt;"&amp;F17&amp;"&lt;/td&gt;"</f>
        <v>&lt;td class='anycell' align=center&gt;&lt;img src='SER.png' width=150&gt;&lt;/td&gt;</v>
      </c>
      <c r="G42" t="str">
        <f t="shared" si="95"/>
        <v>&lt;td class='anycell' align=center&gt;часто&lt;/td&gt;</v>
      </c>
      <c r="H42" t="str">
        <f t="shared" ref="H42:J42" si="96">"&lt;td class='anycell' align=center&gt;"&amp;H17&amp;"&lt;/td&gt;"</f>
        <v>&lt;td class='anycell' align=center&gt;2&lt;/td&gt;</v>
      </c>
      <c r="I42" t="str">
        <f t="shared" si="96"/>
        <v>&lt;td class='anycell' align=center&gt;маленький&lt;/td&gt;</v>
      </c>
      <c r="J42" t="str">
        <f t="shared" si="96"/>
        <v>&lt;td class='anycell' align=center&gt;нет&lt;/td&gt;</v>
      </c>
      <c r="K42" t="str">
        <f t="shared" ref="K42" si="97">"&lt;td class='anycell' align=center&gt;"&amp;K17&amp;"&lt;/td&gt;"</f>
        <v>&lt;td class='anycell' align=center&gt;да&lt;/td&gt;</v>
      </c>
      <c r="L42" t="str">
        <f t="shared" si="11"/>
        <v>&lt;td class='anycell' style='width: 400;'&gt;боковая цепь может быть донором водородных связей; боковая цепь может быть акцептором водородных связей&lt;/td&gt;</v>
      </c>
      <c r="M42" t="str">
        <f t="shared" si="12"/>
        <v>&lt;td class='anycell' align=center&gt;нет&lt;/td&gt;</v>
      </c>
      <c r="N42" t="str">
        <f t="shared" si="13"/>
        <v>&lt;td class='anycell' align=center&gt;0&lt;/td&gt;</v>
      </c>
      <c r="O42" t="str">
        <f t="shared" ref="O42:P42" si="98">"&lt;td class='"&amp;IF(O17="да","any","selected")&amp;"cell' align=center&gt;"&amp;O17&amp;"&lt;/td&gt;"</f>
        <v>&lt;td class='anycell' align=center&gt;да&lt;/td&gt;</v>
      </c>
      <c r="P42" t="str">
        <f t="shared" si="98"/>
        <v>&lt;td class='anycell' align=center&gt;да&lt;/td&gt;</v>
      </c>
      <c r="Q42" t="str">
        <f t="shared" ref="Q42:T42" si="99">"&lt;td class='"&amp;IF(MID(Q17,1,3)="нет","any","selected")&amp;"cell' align=center&gt;"&amp;Q17&amp;"&lt;/td&gt;"</f>
        <v>&lt;td class='selectedcell' align=center&gt;да&lt;/td&gt;</v>
      </c>
      <c r="R42" t="str">
        <f t="shared" si="99"/>
        <v>&lt;td class='selectedcell' align=center&gt;да&lt;/td&gt;</v>
      </c>
      <c r="S42" t="str">
        <f t="shared" si="99"/>
        <v>&lt;td class='anycell' align=center&gt;нет&lt;/td&gt;</v>
      </c>
      <c r="T42" t="str">
        <f t="shared" si="99"/>
        <v>&lt;td class='anycell' align=center&gt;нет&lt;/td&gt;</v>
      </c>
      <c r="U42" t="s">
        <v>113</v>
      </c>
    </row>
    <row r="43" spans="1:21" x14ac:dyDescent="0.3">
      <c r="A43" t="s">
        <v>112</v>
      </c>
      <c r="B43" t="str">
        <f t="shared" ref="B43:C43" si="100">"&lt;td class='anycell'&gt;"&amp;B18&amp;"&lt;/td&gt;"</f>
        <v>&lt;td class='anycell'&gt;Треонин&lt;/td&gt;</v>
      </c>
      <c r="C43" t="str">
        <f t="shared" si="100"/>
        <v>&lt;td class='anycell'&gt;Threonine&lt;/td&gt;</v>
      </c>
      <c r="D43" t="str">
        <f t="shared" si="7"/>
        <v>&lt;td class='anycell' align=center&gt;T&lt;/td&gt;</v>
      </c>
      <c r="E43" t="str">
        <f t="shared" si="7"/>
        <v>&lt;td class='anycell' align=center&gt;THR&lt;/td&gt;</v>
      </c>
      <c r="F43" t="str">
        <f t="shared" ref="F43:G43" si="101">"&lt;td class='anycell' align=center&gt;"&amp;F18&amp;"&lt;/td&gt;"</f>
        <v>&lt;td class='anycell' align=center&gt;&lt;img src='THR.png' width=150&gt;&lt;/td&gt;</v>
      </c>
      <c r="G43" t="str">
        <f t="shared" si="101"/>
        <v>&lt;td class='anycell' align=center&gt;часто&lt;/td&gt;</v>
      </c>
      <c r="H43" t="str">
        <f t="shared" ref="H43:J43" si="102">"&lt;td class='anycell' align=center&gt;"&amp;H18&amp;"&lt;/td&gt;"</f>
        <v>&lt;td class='anycell' align=center&gt;3&lt;/td&gt;</v>
      </c>
      <c r="I43" t="str">
        <f t="shared" si="102"/>
        <v>&lt;td class='anycell' align=center&gt;маленький&lt;/td&gt;</v>
      </c>
      <c r="J43" t="str">
        <f t="shared" si="102"/>
        <v>&lt;td class='anycell' align=center&gt;нет&lt;/td&gt;</v>
      </c>
      <c r="K43" t="str">
        <f t="shared" ref="K43" si="103">"&lt;td class='anycell' align=center&gt;"&amp;K18&amp;"&lt;/td&gt;"</f>
        <v>&lt;td class='anycell' align=center&gt;да&lt;/td&gt;</v>
      </c>
      <c r="L43" t="str">
        <f t="shared" si="11"/>
        <v>&lt;td class='anycell' style='width: 400;'&gt;боковая цепь может быть донором водородных связей; боковая цепь может быть акцептором водородных связей&lt;/td&gt;</v>
      </c>
      <c r="M43" t="str">
        <f t="shared" si="12"/>
        <v>&lt;td class='anycell' align=center&gt;нет&lt;/td&gt;</v>
      </c>
      <c r="N43" t="str">
        <f t="shared" si="13"/>
        <v>&lt;td class='anycell' align=center&gt;0&lt;/td&gt;</v>
      </c>
      <c r="O43" t="str">
        <f t="shared" ref="O43:P43" si="104">"&lt;td class='"&amp;IF(O18="да","any","selected")&amp;"cell' align=center&gt;"&amp;O18&amp;"&lt;/td&gt;"</f>
        <v>&lt;td class='anycell' align=center&gt;да&lt;/td&gt;</v>
      </c>
      <c r="P43" t="str">
        <f t="shared" si="104"/>
        <v>&lt;td class='anycell' align=center&gt;да&lt;/td&gt;</v>
      </c>
      <c r="Q43" t="str">
        <f t="shared" ref="Q43:T43" si="105">"&lt;td class='"&amp;IF(MID(Q18,1,3)="нет","any","selected")&amp;"cell' align=center&gt;"&amp;Q18&amp;"&lt;/td&gt;"</f>
        <v>&lt;td class='selectedcell' align=center&gt;да&lt;/td&gt;</v>
      </c>
      <c r="R43" t="str">
        <f t="shared" si="105"/>
        <v>&lt;td class='selectedcell' align=center&gt;да&lt;/td&gt;</v>
      </c>
      <c r="S43" t="str">
        <f t="shared" si="105"/>
        <v>&lt;td class='anycell' align=center&gt;нет&lt;/td&gt;</v>
      </c>
      <c r="T43" t="str">
        <f t="shared" si="105"/>
        <v>&lt;td class='anycell' align=center&gt;нет&lt;/td&gt;</v>
      </c>
      <c r="U43" t="s">
        <v>113</v>
      </c>
    </row>
    <row r="44" spans="1:21" x14ac:dyDescent="0.3">
      <c r="A44" t="s">
        <v>112</v>
      </c>
      <c r="B44" t="str">
        <f t="shared" ref="B44:C44" si="106">"&lt;td class='anycell'&gt;"&amp;B19&amp;"&lt;/td&gt;"</f>
        <v>&lt;td class='anycell'&gt;Валин&lt;/td&gt;</v>
      </c>
      <c r="C44" t="str">
        <f t="shared" si="106"/>
        <v>&lt;td class='anycell'&gt;Valine&lt;/td&gt;</v>
      </c>
      <c r="D44" t="str">
        <f t="shared" si="7"/>
        <v>&lt;td class='anycell' align=center&gt;V&lt;/td&gt;</v>
      </c>
      <c r="E44" t="str">
        <f t="shared" si="7"/>
        <v>&lt;td class='anycell' align=center&gt;VAL&lt;/td&gt;</v>
      </c>
      <c r="F44" t="str">
        <f t="shared" ref="F44:G44" si="107">"&lt;td class='anycell' align=center&gt;"&amp;F19&amp;"&lt;/td&gt;"</f>
        <v>&lt;td class='anycell' align=center&gt;&lt;img src='VAL.png' width=150&gt;&lt;/td&gt;</v>
      </c>
      <c r="G44" t="str">
        <f t="shared" si="107"/>
        <v>&lt;td class='anycell' align=center&gt;часто&lt;/td&gt;</v>
      </c>
      <c r="H44" t="str">
        <f t="shared" ref="H44:J44" si="108">"&lt;td class='anycell' align=center&gt;"&amp;H19&amp;"&lt;/td&gt;"</f>
        <v>&lt;td class='anycell' align=center&gt;3&lt;/td&gt;</v>
      </c>
      <c r="I44" t="str">
        <f t="shared" si="108"/>
        <v>&lt;td class='anycell' align=center&gt;маленький&lt;/td&gt;</v>
      </c>
      <c r="J44" t="str">
        <f t="shared" si="108"/>
        <v>&lt;td class='anycell' align=center&gt;да&lt;/td&gt;</v>
      </c>
      <c r="K44" t="str">
        <f t="shared" ref="K44" si="109">"&lt;td class='anycell' align=center&gt;"&amp;K19&amp;"&lt;/td&gt;"</f>
        <v>&lt;td class='anycell' align=center&gt;нет&lt;/td&gt;</v>
      </c>
      <c r="L44" t="str">
        <f t="shared" si="11"/>
        <v>&lt;td class='anycell' style='width: 400;'&gt;&amp;nbsp;&lt;/td&gt;</v>
      </c>
      <c r="M44" t="str">
        <f t="shared" si="12"/>
        <v>&lt;td class='anycell' align=center&gt;нет&lt;/td&gt;</v>
      </c>
      <c r="N44" t="str">
        <f t="shared" si="13"/>
        <v>&lt;td class='anycell' align=center&gt;0&lt;/td&gt;</v>
      </c>
      <c r="O44" t="str">
        <f t="shared" ref="O44:P44" si="110">"&lt;td class='"&amp;IF(O19="да","any","selected")&amp;"cell' align=center&gt;"&amp;O19&amp;"&lt;/td&gt;"</f>
        <v>&lt;td class='anycell' align=center&gt;да&lt;/td&gt;</v>
      </c>
      <c r="P44" t="str">
        <f t="shared" si="110"/>
        <v>&lt;td class='anycell' align=center&gt;да&lt;/td&gt;</v>
      </c>
      <c r="Q44" t="str">
        <f t="shared" ref="Q44:T44" si="111">"&lt;td class='"&amp;IF(MID(Q19,1,3)="нет","any","selected")&amp;"cell' align=center&gt;"&amp;Q19&amp;"&lt;/td&gt;"</f>
        <v>&lt;td class='anycell' align=center&gt;нет&lt;/td&gt;</v>
      </c>
      <c r="R44" t="str">
        <f t="shared" si="111"/>
        <v>&lt;td class='anycell' align=center&gt;нет&lt;/td&gt;</v>
      </c>
      <c r="S44" t="str">
        <f t="shared" si="111"/>
        <v>&lt;td class='anycell' align=center&gt;нет&lt;/td&gt;</v>
      </c>
      <c r="T44" t="str">
        <f t="shared" si="111"/>
        <v>&lt;td class='anycell' align=center&gt;нет&lt;/td&gt;</v>
      </c>
      <c r="U44" t="s">
        <v>113</v>
      </c>
    </row>
    <row r="45" spans="1:21" x14ac:dyDescent="0.3">
      <c r="A45" t="s">
        <v>112</v>
      </c>
      <c r="B45" t="str">
        <f t="shared" ref="B45:C45" si="112">"&lt;td class='anycell'&gt;"&amp;B20&amp;"&lt;/td&gt;"</f>
        <v>&lt;td class='anycell'&gt;Триптофан&lt;/td&gt;</v>
      </c>
      <c r="C45" t="str">
        <f t="shared" si="112"/>
        <v>&lt;td class='anycell'&gt;Tryptophan&lt;/td&gt;</v>
      </c>
      <c r="D45" t="str">
        <f t="shared" si="7"/>
        <v>&lt;td class='anycell' align=center&gt;W&lt;/td&gt;</v>
      </c>
      <c r="E45" t="str">
        <f t="shared" si="7"/>
        <v>&lt;td class='anycell' align=center&gt;TRP&lt;/td&gt;</v>
      </c>
      <c r="F45" t="str">
        <f t="shared" ref="F45:G45" si="113">"&lt;td class='anycell' align=center&gt;"&amp;F20&amp;"&lt;/td&gt;"</f>
        <v>&lt;td class='anycell' align=center&gt;&lt;img src='TRP.png' width=150&gt;&lt;/td&gt;</v>
      </c>
      <c r="G45" t="str">
        <f t="shared" si="113"/>
        <v>&lt;td class='anycell' align=center&gt;очень редко&lt;/td&gt;</v>
      </c>
      <c r="H45" t="str">
        <f t="shared" ref="H45:J45" si="114">"&lt;td class='anycell' align=center&gt;"&amp;H20&amp;"&lt;/td&gt;"</f>
        <v>&lt;td class='anycell' align=center&gt;10&lt;/td&gt;</v>
      </c>
      <c r="I45" t="str">
        <f t="shared" si="114"/>
        <v>&lt;td class='anycell' align=center&gt;очень большой&lt;/td&gt;</v>
      </c>
      <c r="J45" t="str">
        <f t="shared" si="114"/>
        <v>&lt;td class='anycell' align=center&gt;да&lt;/td&gt;</v>
      </c>
      <c r="K45" t="str">
        <f t="shared" ref="K45" si="115">"&lt;td class='anycell' align=center&gt;"&amp;K20&amp;"&lt;/td&gt;"</f>
        <v>&lt;td class='anycell' align=center&gt;нет&lt;/td&gt;</v>
      </c>
      <c r="L45" t="str">
        <f t="shared" si="11"/>
        <v>&lt;td class='anycell' style='width: 400;'&gt;ароматический; боковая цепь может быть донором водородных связей&lt;/td&gt;</v>
      </c>
      <c r="M45" t="str">
        <f t="shared" si="12"/>
        <v>&lt;td class='selectedcell' align=center&gt;да&lt;/td&gt;</v>
      </c>
      <c r="N45" t="str">
        <f t="shared" si="13"/>
        <v>&lt;td class='anycell' align=center&gt;0&lt;/td&gt;</v>
      </c>
      <c r="O45" t="str">
        <f t="shared" ref="O45:P45" si="116">"&lt;td class='"&amp;IF(O20="да","any","selected")&amp;"cell' align=center&gt;"&amp;O20&amp;"&lt;/td&gt;"</f>
        <v>&lt;td class='anycell' align=center&gt;да&lt;/td&gt;</v>
      </c>
      <c r="P45" t="str">
        <f t="shared" si="116"/>
        <v>&lt;td class='anycell' align=center&gt;да&lt;/td&gt;</v>
      </c>
      <c r="Q45" t="str">
        <f t="shared" ref="Q45:T45" si="117">"&lt;td class='"&amp;IF(MID(Q20,1,3)="нет","any","selected")&amp;"cell' align=center&gt;"&amp;Q20&amp;"&lt;/td&gt;"</f>
        <v>&lt;td class='selectedcell' align=center&gt;да&lt;/td&gt;</v>
      </c>
      <c r="R45" t="str">
        <f t="shared" si="117"/>
        <v>&lt;td class='anycell' align=center&gt;нет&lt;/td&gt;</v>
      </c>
      <c r="S45" t="str">
        <f t="shared" si="117"/>
        <v>&lt;td class='anycell' align=center&gt;нет&lt;/td&gt;</v>
      </c>
      <c r="T45" t="str">
        <f t="shared" si="117"/>
        <v>&lt;td class='anycell' align=center&gt;нет&lt;/td&gt;</v>
      </c>
      <c r="U45" t="s">
        <v>113</v>
      </c>
    </row>
    <row r="46" spans="1:21" x14ac:dyDescent="0.3">
      <c r="A46" t="s">
        <v>112</v>
      </c>
      <c r="B46" t="str">
        <f t="shared" ref="B46:C46" si="118">"&lt;td class='anycell'&gt;"&amp;B21&amp;"&lt;/td&gt;"</f>
        <v>&lt;td class='anycell'&gt;Тирозин&lt;/td&gt;</v>
      </c>
      <c r="C46" t="str">
        <f t="shared" si="118"/>
        <v>&lt;td class='anycell'&gt;Tyrosine&lt;/td&gt;</v>
      </c>
      <c r="D46" t="str">
        <f t="shared" si="7"/>
        <v>&lt;td class='anycell' align=center&gt;Y&lt;/td&gt;</v>
      </c>
      <c r="E46" t="str">
        <f t="shared" si="7"/>
        <v>&lt;td class='anycell' align=center&gt;TYR&lt;/td&gt;</v>
      </c>
      <c r="F46" t="str">
        <f t="shared" ref="F46:G46" si="119">"&lt;td class='anycell' align=center&gt;"&amp;F21&amp;"&lt;/td&gt;"</f>
        <v>&lt;td class='anycell' align=center&gt;&lt;img src='TYR.png' width=150&gt;&lt;/td&gt;</v>
      </c>
      <c r="G46" t="str">
        <f t="shared" si="119"/>
        <v>&lt;td class='anycell' align=center&gt;редко&lt;/td&gt;</v>
      </c>
      <c r="H46" t="str">
        <f t="shared" ref="H46:J46" si="120">"&lt;td class='anycell' align=center&gt;"&amp;H21&amp;"&lt;/td&gt;"</f>
        <v>&lt;td class='anycell' align=center&gt;8&lt;/td&gt;</v>
      </c>
      <c r="I46" t="str">
        <f t="shared" si="120"/>
        <v>&lt;td class='anycell' align=center&gt;большой&lt;/td&gt;</v>
      </c>
      <c r="J46" t="str">
        <f t="shared" si="120"/>
        <v>&lt;td class='anycell' align=center&gt;да&lt;/td&gt;</v>
      </c>
      <c r="K46" t="str">
        <f t="shared" ref="K46" si="121">"&lt;td class='anycell' align=center&gt;"&amp;K21&amp;"&lt;/td&gt;"</f>
        <v>&lt;td class='anycell' align=center&gt;нет&lt;/td&gt;</v>
      </c>
      <c r="L46" t="str">
        <f t="shared" si="11"/>
        <v>&lt;td class='anycell' style='width: 400;'&gt;ароматический; боковая цепь может быть донором водородных связей; боковая цепь может быть акцептором водородных связей&lt;/td&gt;</v>
      </c>
      <c r="M46" t="str">
        <f t="shared" si="12"/>
        <v>&lt;td class='selectedcell' align=center&gt;да&lt;/td&gt;</v>
      </c>
      <c r="N46" t="str">
        <f t="shared" si="13"/>
        <v>&lt;td class='anycell' align=center&gt;0&lt;/td&gt;</v>
      </c>
      <c r="O46" t="str">
        <f t="shared" ref="O46:P46" si="122">"&lt;td class='"&amp;IF(O21="да","any","selected")&amp;"cell' align=center&gt;"&amp;O21&amp;"&lt;/td&gt;"</f>
        <v>&lt;td class='anycell' align=center&gt;да&lt;/td&gt;</v>
      </c>
      <c r="P46" t="str">
        <f t="shared" si="122"/>
        <v>&lt;td class='anycell' align=center&gt;да&lt;/td&gt;</v>
      </c>
      <c r="Q46" t="str">
        <f t="shared" ref="Q46:T46" si="123">"&lt;td class='"&amp;IF(MID(Q21,1,3)="нет","any","selected")&amp;"cell' align=center&gt;"&amp;Q21&amp;"&lt;/td&gt;"</f>
        <v>&lt;td class='selectedcell' align=center&gt;да&lt;/td&gt;</v>
      </c>
      <c r="R46" t="str">
        <f t="shared" si="123"/>
        <v>&lt;td class='selectedcell' align=center&gt;да&lt;/td&gt;</v>
      </c>
      <c r="S46" t="str">
        <f t="shared" si="123"/>
        <v>&lt;td class='anycell' align=center&gt;нет&lt;/td&gt;</v>
      </c>
      <c r="T46" t="str">
        <f t="shared" si="123"/>
        <v>&lt;td class='anycell' align=center&gt;нет&lt;/td&gt;</v>
      </c>
      <c r="U46" t="s">
        <v>113</v>
      </c>
    </row>
    <row r="47" spans="1:21" x14ac:dyDescent="0.3">
      <c r="A47" t="s">
        <v>112</v>
      </c>
      <c r="B47" t="str">
        <f>"&lt;td colspan="&amp;TEXT(COLUMN(Q23)-COLUMN(B23),0)&amp;"&gt;&amp;nbsp&lt;/td&gt;"</f>
        <v>&lt;td colspan=15&gt;&amp;nbsp&lt;/td&gt;</v>
      </c>
      <c r="Q47" t="str">
        <f>"&lt;td colspan="&amp;TEXT(COLUMN(T23)-COLUMN(Q23)+1,0)&amp;"&gt;"&amp;Q23&amp;"&lt;/td&gt;"</f>
        <v>&lt;td colspan=4&gt;* да в протонированной (депротонированной) форме, которая реально не встречается&lt;/td&gt;</v>
      </c>
      <c r="U47" t="s">
        <v>113</v>
      </c>
    </row>
    <row r="48" spans="1:21" x14ac:dyDescent="0.3">
      <c r="A48" t="s">
        <v>114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</dc:creator>
  <cp:lastModifiedBy>evgeniy</cp:lastModifiedBy>
  <dcterms:created xsi:type="dcterms:W3CDTF">2015-02-21T03:34:06Z</dcterms:created>
  <dcterms:modified xsi:type="dcterms:W3CDTF">2015-03-05T17:52:08Z</dcterms:modified>
</cp:coreProperties>
</file>