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7" i="1"/>
  <c r="B16"/>
  <c r="B22"/>
  <c r="B21"/>
  <c r="B20"/>
  <c r="B19"/>
  <c r="B18"/>
  <c r="B15"/>
  <c r="B14"/>
  <c r="B13"/>
  <c r="G4"/>
  <c r="G3"/>
  <c r="C3"/>
</calcChain>
</file>

<file path=xl/sharedStrings.xml><?xml version="1.0" encoding="utf-8"?>
<sst xmlns="http://schemas.openxmlformats.org/spreadsheetml/2006/main" count="21" uniqueCount="17">
  <si>
    <t>Число а.к. остатков</t>
  </si>
  <si>
    <t>Всего а.к. остатков</t>
  </si>
  <si>
    <t>Остатки, предсказанные как локализованные в мембране (всего)</t>
  </si>
  <si>
    <t>Правильно предсказали (true positives, TP)</t>
  </si>
  <si>
    <t>Предсказали не то, что нужно (а.о. предсказаны как мембранные, а по данным ОРМ таковыми не являются, false positives, FP)</t>
  </si>
  <si>
    <t>Правильно не предсказали ( не предсказаны, и по данным ОРМ не находятся в мембране, true negatives, TN)</t>
  </si>
  <si>
    <t>Не предсказали то, что нужно (остатки по данным ОРМ находятся в мембране, false negatives, FN)</t>
  </si>
  <si>
    <t>Чувствительность (sensivity) = TP / (TP+FN)</t>
  </si>
  <si>
    <t>Специфичность (specificity) =  TN / (TN+FP) </t>
  </si>
  <si>
    <t>Точность(precision) = TP /(TP+FP)</t>
  </si>
  <si>
    <t>Сверхпредсказание = FP/ (FP+TP)</t>
  </si>
  <si>
    <t>Недопредсказание = FN / (TN+FN)</t>
  </si>
  <si>
    <t>Сравнение предсказания TMHMM с данными OPM</t>
  </si>
  <si>
    <t>Данные OPM, примененные к выравниванию</t>
  </si>
  <si>
    <t>Предсказание TMHMM</t>
  </si>
  <si>
    <t>Начало TM-сегмента</t>
  </si>
  <si>
    <t>Конец TM-сегмента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</si>
</sst>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B17" sqref="B17"/>
    </sheetView>
  </sheetViews>
  <sheetFormatPr defaultRowHeight="15"/>
  <cols>
    <col min="1" max="1" width="63.28515625" bestFit="1" customWidth="1"/>
    <col min="2" max="2" width="19.140625" bestFit="1" customWidth="1"/>
    <col min="3" max="3" width="18.5703125" bestFit="1" customWidth="1"/>
    <col min="5" max="5" width="48.85546875" bestFit="1" customWidth="1"/>
    <col min="6" max="6" width="19.140625" bestFit="1" customWidth="1"/>
    <col min="7" max="7" width="18.5703125" bestFit="1" customWidth="1"/>
  </cols>
  <sheetData>
    <row r="1" spans="1:7" ht="15.75">
      <c r="A1" s="2" t="s">
        <v>14</v>
      </c>
      <c r="E1" s="2" t="s">
        <v>13</v>
      </c>
    </row>
    <row r="2" spans="1:7">
      <c r="A2" t="s">
        <v>15</v>
      </c>
      <c r="B2" t="s">
        <v>16</v>
      </c>
      <c r="C2" t="s">
        <v>0</v>
      </c>
      <c r="E2" t="s">
        <v>15</v>
      </c>
      <c r="F2" t="s">
        <v>16</v>
      </c>
      <c r="G2" t="s">
        <v>0</v>
      </c>
    </row>
    <row r="3" spans="1:7">
      <c r="A3">
        <v>45</v>
      </c>
      <c r="B3">
        <v>67</v>
      </c>
      <c r="C3">
        <f>B3-A3+1</f>
        <v>23</v>
      </c>
      <c r="E3">
        <v>44</v>
      </c>
      <c r="F3">
        <v>69</v>
      </c>
      <c r="G3">
        <f>F3-E3+1</f>
        <v>26</v>
      </c>
    </row>
    <row r="4" spans="1:7">
      <c r="E4">
        <v>426</v>
      </c>
      <c r="F4">
        <v>451</v>
      </c>
      <c r="G4">
        <f>F4-E4+1</f>
        <v>26</v>
      </c>
    </row>
    <row r="10" spans="1:7" ht="15.75">
      <c r="A10" s="2" t="s">
        <v>12</v>
      </c>
    </row>
    <row r="11" spans="1:7">
      <c r="A11" s="1"/>
      <c r="B11" s="1" t="s">
        <v>0</v>
      </c>
    </row>
    <row r="12" spans="1:7">
      <c r="A12" s="1" t="s">
        <v>1</v>
      </c>
      <c r="B12" s="1">
        <v>522</v>
      </c>
    </row>
    <row r="13" spans="1:7">
      <c r="A13" s="1" t="s">
        <v>2</v>
      </c>
      <c r="B13" s="1">
        <f>C3</f>
        <v>23</v>
      </c>
    </row>
    <row r="14" spans="1:7">
      <c r="A14" s="1" t="s">
        <v>3</v>
      </c>
      <c r="B14" s="1">
        <f>IF(A3&gt;=E3,IF(A3&lt;=F3,IF(B3&lt;=F3,B3-A3+1,F3-A3+1),0),IF(B3&gt;=E3,IF(B3&lt;=F3,B3-E3+1,F3-E3+1),0))+IF(A3&gt;=E4,IF(A3&lt;=F4,IF(B3&lt;=F4,B3-A3+1,F4-A3+1),0),IF(B3&gt;=E4,IF(B3&lt;=F4,B3-E4+1,F4-E4+1),0))</f>
        <v>23</v>
      </c>
    </row>
    <row r="15" spans="1:7" ht="30">
      <c r="A15" s="1" t="s">
        <v>4</v>
      </c>
      <c r="B15" s="1">
        <f>IF(A3&gt;=E3,IF(A3&lt;=F3,IF(B3&lt;=F3,0,B3-F3+1),B3-A3+1 ),IF(B3&gt;=E3,IF(B3&lt;=F3,E3-A3+1,(B3-F3+1)-(E3-A3+1)),B3-A3+1))</f>
        <v>0</v>
      </c>
    </row>
    <row r="16" spans="1:7" ht="30">
      <c r="A16" s="1" t="s">
        <v>5</v>
      </c>
      <c r="B16" s="1">
        <f>B12-G4-(G3-C3)-C3</f>
        <v>470</v>
      </c>
    </row>
    <row r="17" spans="1:2" ht="30">
      <c r="A17" s="1" t="s">
        <v>6</v>
      </c>
      <c r="B17" s="1">
        <f>G4+(G3-C3)</f>
        <v>29</v>
      </c>
    </row>
    <row r="18" spans="1:2">
      <c r="A18" s="1" t="s">
        <v>7</v>
      </c>
      <c r="B18" s="1">
        <f>B14/(B14+B17)</f>
        <v>0.44230769230769229</v>
      </c>
    </row>
    <row r="19" spans="1:2">
      <c r="A19" s="1" t="s">
        <v>8</v>
      </c>
      <c r="B19" s="1">
        <f>B16/(B16+B15)</f>
        <v>1</v>
      </c>
    </row>
    <row r="20" spans="1:2">
      <c r="A20" s="1" t="s">
        <v>9</v>
      </c>
      <c r="B20" s="1">
        <f>B14/(B14+B15)</f>
        <v>1</v>
      </c>
    </row>
    <row r="21" spans="1:2">
      <c r="A21" s="1" t="s">
        <v>10</v>
      </c>
      <c r="B21" s="1">
        <f>B15/(B15+B14)</f>
        <v>0</v>
      </c>
    </row>
    <row r="22" spans="1:2">
      <c r="A22" s="1" t="s">
        <v>11</v>
      </c>
      <c r="B22" s="1">
        <f>B17/(B16+B17)</f>
        <v>5.8116232464929862E-2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2010-04-19T22:49:48Z</dcterms:modified>
</cp:coreProperties>
</file>