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0" windowWidth="19740" windowHeight="7620"/>
  </bookViews>
  <sheets>
    <sheet name="eukaryotes" sheetId="1" r:id="rId1"/>
    <sheet name="таблица с экзонами и интронами" sheetId="2" r:id="rId2"/>
    <sheet name="Лист2" sheetId="3" state="hidden" r:id="rId3"/>
  </sheets>
  <definedNames>
    <definedName name="_xlnm._FilterDatabase" localSheetId="2" hidden="1">Лист2!$B$1:$B$81</definedName>
  </definedNames>
  <calcPr calcId="0"/>
</workbook>
</file>

<file path=xl/calcChain.xml><?xml version="1.0" encoding="utf-8"?>
<calcChain xmlns="http://schemas.openxmlformats.org/spreadsheetml/2006/main">
  <c r="K19" i="1"/>
  <c r="K20"/>
  <c r="K8"/>
  <c r="L20"/>
  <c r="L19"/>
  <c r="G20" i="2"/>
  <c r="B19" i="3"/>
  <c r="B20"/>
  <c r="AE23" i="1"/>
  <c r="AE22"/>
  <c r="G22"/>
  <c r="G9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H22"/>
  <c r="I9"/>
  <c r="J9"/>
  <c r="K9"/>
  <c r="L9"/>
  <c r="M9"/>
  <c r="N9"/>
  <c r="O9"/>
  <c r="P9"/>
  <c r="Q9"/>
  <c r="R9"/>
  <c r="S9"/>
  <c r="T9"/>
  <c r="U9"/>
  <c r="V9"/>
  <c r="H9"/>
  <c r="AE20"/>
  <c r="AA14"/>
  <c r="AA13"/>
  <c r="AC14"/>
  <c r="AD14"/>
  <c r="AE14"/>
  <c r="AB14"/>
  <c r="AC13"/>
  <c r="AD13"/>
  <c r="AE13"/>
  <c r="AB13"/>
  <c r="C19" i="2"/>
  <c r="E19" s="1"/>
  <c r="C29"/>
  <c r="E28" s="1"/>
  <c r="C28"/>
  <c r="E27" s="1"/>
  <c r="C27"/>
  <c r="E26" s="1"/>
  <c r="C26"/>
  <c r="E25" s="1"/>
  <c r="C25"/>
  <c r="E24" s="1"/>
  <c r="C21"/>
  <c r="E21" s="1"/>
  <c r="C23"/>
  <c r="E23" s="1"/>
  <c r="C22"/>
  <c r="E22" s="1"/>
  <c r="C20"/>
  <c r="E20" s="1"/>
  <c r="C5"/>
  <c r="E5" s="1"/>
  <c r="C18"/>
  <c r="E18" s="1"/>
  <c r="C17"/>
  <c r="E17" s="1"/>
  <c r="C16"/>
  <c r="E16" s="1"/>
  <c r="C15"/>
  <c r="E15" s="1"/>
  <c r="C14"/>
  <c r="E14" s="1"/>
  <c r="C13"/>
  <c r="E13" s="1"/>
  <c r="C12"/>
  <c r="E12" s="1"/>
  <c r="C11"/>
  <c r="E11" s="1"/>
  <c r="C10"/>
  <c r="E10" s="1"/>
  <c r="C9"/>
  <c r="E9" s="1"/>
  <c r="C8"/>
  <c r="E8" s="1"/>
  <c r="C7"/>
  <c r="E7" s="1"/>
  <c r="C6"/>
  <c r="E6" s="1"/>
  <c r="C3"/>
  <c r="E3" s="1"/>
  <c r="C4"/>
  <c r="E4" s="1"/>
  <c r="I7" i="1"/>
  <c r="J7"/>
  <c r="K7"/>
  <c r="L7"/>
  <c r="M7"/>
  <c r="N7"/>
  <c r="O7"/>
  <c r="P7"/>
  <c r="Q7"/>
  <c r="R7"/>
  <c r="S7"/>
  <c r="T7"/>
  <c r="U7"/>
  <c r="V7"/>
  <c r="W7"/>
  <c r="I6"/>
  <c r="J6"/>
  <c r="K6"/>
  <c r="L6"/>
  <c r="M6"/>
  <c r="N6"/>
  <c r="O6"/>
  <c r="P6"/>
  <c r="Q6"/>
  <c r="R6"/>
  <c r="S6"/>
  <c r="T6"/>
  <c r="U6"/>
  <c r="V6"/>
  <c r="W6"/>
  <c r="H6"/>
  <c r="H7" s="1"/>
  <c r="E29" i="2"/>
  <c r="AE18" i="1"/>
  <c r="AA18"/>
  <c r="AB18"/>
  <c r="AC18"/>
  <c r="AD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H18"/>
  <c r="D9"/>
  <c r="D8"/>
  <c r="D3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H14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H13"/>
  <c r="J8" l="1"/>
</calcChain>
</file>

<file path=xl/sharedStrings.xml><?xml version="1.0" encoding="utf-8"?>
<sst xmlns="http://schemas.openxmlformats.org/spreadsheetml/2006/main" count="168" uniqueCount="71">
  <si>
    <t>#name</t>
  </si>
  <si>
    <t>chrom</t>
  </si>
  <si>
    <t>strand</t>
  </si>
  <si>
    <t>cdsStart</t>
  </si>
  <si>
    <t>cdsEnd</t>
  </si>
  <si>
    <t>exonCount</t>
  </si>
  <si>
    <t>exonStarts</t>
  </si>
  <si>
    <t>exonEnds</t>
  </si>
  <si>
    <t>NM_021957</t>
  </si>
  <si>
    <t>chr12</t>
  </si>
  <si>
    <t>-</t>
  </si>
  <si>
    <t>g3703.t1</t>
  </si>
  <si>
    <t>g3703.t2</t>
  </si>
  <si>
    <t>Сравнение экзонов двух аннотаций AUGUSTUS</t>
  </si>
  <si>
    <t>Длина CDS в аминокислотах</t>
  </si>
  <si>
    <t>Длина CDS1 в аминокислотах</t>
  </si>
  <si>
    <t>Длина CDS2 в аминокислотах</t>
  </si>
  <si>
    <t>имена</t>
  </si>
  <si>
    <t>ex1</t>
  </si>
  <si>
    <t>ex2</t>
  </si>
  <si>
    <t>ex3</t>
  </si>
  <si>
    <t>ex4</t>
  </si>
  <si>
    <t>ex5</t>
  </si>
  <si>
    <t>ex6</t>
  </si>
  <si>
    <t>ex7</t>
  </si>
  <si>
    <t>ex8</t>
  </si>
  <si>
    <t>ex9</t>
  </si>
  <si>
    <t>ex10</t>
  </si>
  <si>
    <t>ex11</t>
  </si>
  <si>
    <t>ex12</t>
  </si>
  <si>
    <t>ex13</t>
  </si>
  <si>
    <t>ex14</t>
  </si>
  <si>
    <t>ex15</t>
  </si>
  <si>
    <t>ex16</t>
  </si>
  <si>
    <t>ex17</t>
  </si>
  <si>
    <t>ex18</t>
  </si>
  <si>
    <t>ex19</t>
  </si>
  <si>
    <t>ex20</t>
  </si>
  <si>
    <t>ex21</t>
  </si>
  <si>
    <t>ex22</t>
  </si>
  <si>
    <t>ex23</t>
  </si>
  <si>
    <t>ex24</t>
  </si>
  <si>
    <t>ex25</t>
  </si>
  <si>
    <t>длина</t>
  </si>
  <si>
    <t>Суммарная длина экзонов</t>
  </si>
  <si>
    <t>CDS1</t>
  </si>
  <si>
    <t>CDS2</t>
  </si>
  <si>
    <t>№</t>
  </si>
  <si>
    <t>кодирующий?</t>
  </si>
  <si>
    <t>//3</t>
  </si>
  <si>
    <t>аннотация</t>
  </si>
  <si>
    <t>RefSeq</t>
  </si>
  <si>
    <t>ex0</t>
  </si>
  <si>
    <t>все три</t>
  </si>
  <si>
    <t>Augustus1</t>
  </si>
  <si>
    <t>Не совпали экзоны в начале: 2 в RefSeq и 1 в Augustus. В конце не совпали экзоны из всех трех аннотаций. У аннотаций из Augustus есть ex5, которого нет в RefSeq.</t>
  </si>
  <si>
    <t>+</t>
  </si>
  <si>
    <t>Интроны</t>
  </si>
  <si>
    <t>интроны</t>
  </si>
  <si>
    <t>интроны CDS1</t>
  </si>
  <si>
    <t>интроны CDS2</t>
  </si>
  <si>
    <t>частично</t>
  </si>
  <si>
    <t>Auqustus</t>
  </si>
  <si>
    <t>концевой</t>
  </si>
  <si>
    <t>номер</t>
  </si>
  <si>
    <t>Экзоны</t>
  </si>
  <si>
    <t>У всех трех аннотаций совпали 12 экзонов. Они отмечены голубым.</t>
  </si>
  <si>
    <t>старт1</t>
  </si>
  <si>
    <t>старт2</t>
  </si>
  <si>
    <t>стоп1</t>
  </si>
  <si>
    <t>стоп2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</si>
</sst>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5">
    <xf numFmtId="0" fontId="0" fillId="0" borderId="0" xfId="0"/>
    <xf numFmtId="0" fontId="0" fillId="33" borderId="0" xfId="0" applyFill="1"/>
    <xf numFmtId="0" fontId="0" fillId="34" borderId="0" xfId="0" applyFill="1"/>
    <xf numFmtId="0" fontId="0" fillId="0" borderId="0" xfId="0" applyFill="1"/>
    <xf numFmtId="0" fontId="0" fillId="35" borderId="0" xfId="0" applyFill="1"/>
    <xf numFmtId="0" fontId="0" fillId="38" borderId="0" xfId="0" applyFill="1"/>
    <xf numFmtId="0" fontId="0" fillId="0" borderId="0" xfId="0" applyAlignment="1">
      <alignment horizontal="center"/>
    </xf>
    <xf numFmtId="0" fontId="0" fillId="39" borderId="0" xfId="0" applyFill="1" applyAlignment="1">
      <alignment horizontal="center"/>
    </xf>
    <xf numFmtId="0" fontId="0" fillId="39" borderId="0" xfId="0" applyFill="1" applyAlignment="1">
      <alignment horizontal="center" vertical="center"/>
    </xf>
    <xf numFmtId="0" fontId="18" fillId="42" borderId="0" xfId="0" applyFont="1" applyFill="1"/>
    <xf numFmtId="0" fontId="0" fillId="42" borderId="0" xfId="0" applyFill="1"/>
    <xf numFmtId="0" fontId="0" fillId="0" borderId="0" xfId="0" applyAlignment="1">
      <alignment horizontal="center" vertical="center" wrapText="1"/>
    </xf>
    <xf numFmtId="0" fontId="0" fillId="43" borderId="0" xfId="0" applyFill="1"/>
    <xf numFmtId="0" fontId="0" fillId="44" borderId="0" xfId="0" applyFill="1"/>
    <xf numFmtId="0" fontId="0" fillId="41" borderId="0" xfId="0" applyFill="1"/>
    <xf numFmtId="0" fontId="0" fillId="45" borderId="0" xfId="0" applyFill="1"/>
    <xf numFmtId="0" fontId="0" fillId="40" borderId="0" xfId="0" applyFill="1"/>
    <xf numFmtId="0" fontId="18" fillId="0" borderId="0" xfId="0" applyFont="1" applyFill="1"/>
    <xf numFmtId="0" fontId="0" fillId="42" borderId="0" xfId="0" quotePrefix="1" applyFill="1"/>
    <xf numFmtId="0" fontId="0" fillId="45" borderId="0" xfId="0" quotePrefix="1" applyFill="1"/>
    <xf numFmtId="0" fontId="0" fillId="35" borderId="0" xfId="0" quotePrefix="1" applyFill="1"/>
    <xf numFmtId="0" fontId="0" fillId="47" borderId="0" xfId="0" applyFill="1" applyAlignment="1">
      <alignment horizontal="center"/>
    </xf>
    <xf numFmtId="0" fontId="18" fillId="46" borderId="0" xfId="0" applyFont="1" applyFill="1" applyAlignment="1"/>
    <xf numFmtId="0" fontId="0" fillId="33" borderId="0" xfId="0" applyFill="1" applyAlignment="1">
      <alignment horizont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36" borderId="13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4" borderId="13" xfId="0" applyFill="1" applyBorder="1"/>
    <xf numFmtId="0" fontId="0" fillId="34" borderId="0" xfId="0" applyFill="1" applyBorder="1"/>
    <xf numFmtId="0" fontId="0" fillId="34" borderId="14" xfId="0" applyFill="1" applyBorder="1"/>
    <xf numFmtId="0" fontId="0" fillId="36" borderId="15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36" borderId="10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7" borderId="11" xfId="0" applyFill="1" applyBorder="1" applyAlignment="1">
      <alignment vertical="center"/>
    </xf>
    <xf numFmtId="0" fontId="0" fillId="34" borderId="11" xfId="0" applyFill="1" applyBorder="1"/>
    <xf numFmtId="0" fontId="0" fillId="34" borderId="12" xfId="0" applyFill="1" applyBorder="1"/>
    <xf numFmtId="0" fontId="0" fillId="37" borderId="0" xfId="0" applyFill="1" applyBorder="1" applyAlignment="1">
      <alignment vertical="center"/>
    </xf>
    <xf numFmtId="0" fontId="0" fillId="0" borderId="13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/>
    <xf numFmtId="0" fontId="0" fillId="0" borderId="14" xfId="0" applyFill="1" applyBorder="1"/>
    <xf numFmtId="0" fontId="0" fillId="0" borderId="15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6" xfId="0" applyFill="1" applyBorder="1"/>
    <xf numFmtId="0" fontId="0" fillId="37" borderId="16" xfId="0" applyFill="1" applyBorder="1" applyAlignment="1">
      <alignment vertical="center"/>
    </xf>
    <xf numFmtId="0" fontId="0" fillId="34" borderId="16" xfId="0" applyFill="1" applyBorder="1"/>
    <xf numFmtId="0" fontId="0" fillId="34" borderId="17" xfId="0" applyFill="1" applyBorder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"/>
  <sheetViews>
    <sheetView tabSelected="1" workbookViewId="0">
      <selection activeCell="K19" sqref="K19"/>
    </sheetView>
  </sheetViews>
  <sheetFormatPr defaultRowHeight="15"/>
  <cols>
    <col min="7" max="7" width="12" bestFit="1" customWidth="1"/>
    <col min="8" max="8" width="16.28515625" customWidth="1"/>
    <col min="23" max="23" width="9.7109375" bestFit="1" customWidth="1"/>
    <col min="31" max="31" width="9.7109375" bestFit="1" customWidth="1"/>
  </cols>
  <sheetData>
    <row r="1" spans="1:31">
      <c r="A1" s="24" t="s">
        <v>0</v>
      </c>
      <c r="B1" s="25" t="s">
        <v>1</v>
      </c>
      <c r="C1" s="25" t="s">
        <v>2</v>
      </c>
      <c r="D1" s="25" t="s">
        <v>3</v>
      </c>
      <c r="E1" s="26" t="s">
        <v>4</v>
      </c>
      <c r="F1" t="s">
        <v>5</v>
      </c>
      <c r="H1" t="s">
        <v>6</v>
      </c>
    </row>
    <row r="2" spans="1:31">
      <c r="A2" s="27" t="s">
        <v>8</v>
      </c>
      <c r="B2" s="28" t="s">
        <v>9</v>
      </c>
      <c r="C2" s="28" t="s">
        <v>10</v>
      </c>
      <c r="D2" s="28">
        <v>21536953</v>
      </c>
      <c r="E2" s="29">
        <v>21604592</v>
      </c>
      <c r="F2">
        <v>16</v>
      </c>
      <c r="H2">
        <v>21536188</v>
      </c>
      <c r="I2">
        <v>21539257</v>
      </c>
      <c r="J2">
        <v>21540409</v>
      </c>
      <c r="K2">
        <v>21542495</v>
      </c>
      <c r="L2">
        <v>21546343</v>
      </c>
      <c r="M2">
        <v>21558199</v>
      </c>
      <c r="N2">
        <v>21559090</v>
      </c>
      <c r="O2">
        <v>21559650</v>
      </c>
      <c r="P2">
        <v>21560385</v>
      </c>
      <c r="Q2">
        <v>21562917</v>
      </c>
      <c r="R2">
        <v>21563227</v>
      </c>
      <c r="S2">
        <v>21568864</v>
      </c>
      <c r="T2">
        <v>21574143</v>
      </c>
      <c r="U2">
        <v>21575865</v>
      </c>
      <c r="V2">
        <v>21580341</v>
      </c>
      <c r="W2">
        <v>21604471</v>
      </c>
    </row>
    <row r="3" spans="1:31">
      <c r="A3" s="30" t="s">
        <v>14</v>
      </c>
      <c r="B3" s="31"/>
      <c r="C3" s="31"/>
      <c r="D3" s="28">
        <f>(E2-D2)/3</f>
        <v>22546.333333333332</v>
      </c>
      <c r="E3" s="29"/>
      <c r="H3" t="s">
        <v>7</v>
      </c>
    </row>
    <row r="4" spans="1:31">
      <c r="A4" s="27"/>
      <c r="B4" s="28"/>
      <c r="C4" s="28"/>
      <c r="D4" s="28"/>
      <c r="E4" s="29"/>
      <c r="H4">
        <v>21537175</v>
      </c>
      <c r="I4">
        <v>21539338</v>
      </c>
      <c r="J4">
        <v>21540573</v>
      </c>
      <c r="K4">
        <v>21542591</v>
      </c>
      <c r="L4">
        <v>21546470</v>
      </c>
      <c r="M4">
        <v>21558313</v>
      </c>
      <c r="N4">
        <v>21559169</v>
      </c>
      <c r="O4">
        <v>21559710</v>
      </c>
      <c r="P4">
        <v>21560492</v>
      </c>
      <c r="Q4">
        <v>21563038</v>
      </c>
      <c r="R4">
        <v>21563345</v>
      </c>
      <c r="S4">
        <v>21569009</v>
      </c>
      <c r="T4">
        <v>21574326</v>
      </c>
      <c r="U4">
        <v>21576057</v>
      </c>
      <c r="V4">
        <v>21580523</v>
      </c>
      <c r="W4">
        <v>21604847</v>
      </c>
    </row>
    <row r="5" spans="1:31">
      <c r="A5" s="27" t="s">
        <v>0</v>
      </c>
      <c r="B5" s="28" t="s">
        <v>1</v>
      </c>
      <c r="C5" s="28" t="s">
        <v>2</v>
      </c>
      <c r="D5" s="28" t="s">
        <v>3</v>
      </c>
      <c r="E5" s="29" t="s">
        <v>4</v>
      </c>
      <c r="F5" t="s">
        <v>5</v>
      </c>
      <c r="H5" s="3" t="s">
        <v>52</v>
      </c>
      <c r="I5" s="3" t="s">
        <v>18</v>
      </c>
      <c r="J5" s="5" t="s">
        <v>19</v>
      </c>
      <c r="K5" s="5" t="s">
        <v>20</v>
      </c>
      <c r="L5" s="5" t="s">
        <v>21</v>
      </c>
      <c r="M5" s="5" t="s">
        <v>23</v>
      </c>
      <c r="N5" s="5" t="s">
        <v>24</v>
      </c>
      <c r="O5" s="5" t="s">
        <v>25</v>
      </c>
      <c r="P5" s="5" t="s">
        <v>26</v>
      </c>
      <c r="Q5" s="5" t="s">
        <v>27</v>
      </c>
      <c r="R5" s="5" t="s">
        <v>28</v>
      </c>
      <c r="S5" s="5" t="s">
        <v>29</v>
      </c>
      <c r="T5" s="5" t="s">
        <v>30</v>
      </c>
      <c r="U5" s="5" t="s">
        <v>31</v>
      </c>
      <c r="V5" s="5" t="s">
        <v>32</v>
      </c>
      <c r="W5" s="3" t="s">
        <v>33</v>
      </c>
    </row>
    <row r="6" spans="1:31" s="3" customFormat="1">
      <c r="A6" s="32" t="s">
        <v>11</v>
      </c>
      <c r="B6" s="33" t="s">
        <v>9</v>
      </c>
      <c r="C6" s="33" t="s">
        <v>10</v>
      </c>
      <c r="D6" s="33">
        <v>21536953</v>
      </c>
      <c r="E6" s="34">
        <v>21657370</v>
      </c>
      <c r="F6" s="2">
        <v>24</v>
      </c>
      <c r="G6" s="3" t="s">
        <v>43</v>
      </c>
      <c r="H6" s="3">
        <f>H4-H2</f>
        <v>987</v>
      </c>
      <c r="I6" s="3">
        <f t="shared" ref="I6:W6" si="0">I4-I2</f>
        <v>81</v>
      </c>
      <c r="J6" s="3">
        <f t="shared" si="0"/>
        <v>164</v>
      </c>
      <c r="K6" s="3">
        <f t="shared" si="0"/>
        <v>96</v>
      </c>
      <c r="L6" s="3">
        <f t="shared" si="0"/>
        <v>127</v>
      </c>
      <c r="M6" s="3">
        <f t="shared" si="0"/>
        <v>114</v>
      </c>
      <c r="N6" s="3">
        <f t="shared" si="0"/>
        <v>79</v>
      </c>
      <c r="O6" s="3">
        <f t="shared" si="0"/>
        <v>60</v>
      </c>
      <c r="P6" s="3">
        <f t="shared" si="0"/>
        <v>107</v>
      </c>
      <c r="Q6" s="3">
        <f t="shared" si="0"/>
        <v>121</v>
      </c>
      <c r="R6" s="3">
        <f t="shared" si="0"/>
        <v>118</v>
      </c>
      <c r="S6" s="3">
        <f t="shared" si="0"/>
        <v>145</v>
      </c>
      <c r="T6" s="3">
        <f t="shared" si="0"/>
        <v>183</v>
      </c>
      <c r="U6" s="3">
        <f t="shared" si="0"/>
        <v>192</v>
      </c>
      <c r="V6" s="3">
        <f t="shared" si="0"/>
        <v>182</v>
      </c>
      <c r="W6" s="3">
        <f t="shared" si="0"/>
        <v>376</v>
      </c>
    </row>
    <row r="7" spans="1:31" s="3" customFormat="1">
      <c r="A7" s="32" t="s">
        <v>12</v>
      </c>
      <c r="B7" s="33" t="s">
        <v>9</v>
      </c>
      <c r="C7" s="33" t="s">
        <v>10</v>
      </c>
      <c r="D7" s="33">
        <v>21536953</v>
      </c>
      <c r="E7" s="34">
        <v>21654671</v>
      </c>
      <c r="F7" s="2">
        <v>23</v>
      </c>
      <c r="G7" s="3" t="s">
        <v>49</v>
      </c>
      <c r="H7" s="3">
        <f>MOD(H6,3)</f>
        <v>0</v>
      </c>
      <c r="I7" s="3">
        <f t="shared" ref="I7:W7" si="1">MOD(I6,3)</f>
        <v>0</v>
      </c>
      <c r="J7" s="3">
        <f t="shared" si="1"/>
        <v>2</v>
      </c>
      <c r="K7" s="3">
        <f t="shared" si="1"/>
        <v>0</v>
      </c>
      <c r="L7" s="3">
        <f t="shared" si="1"/>
        <v>1</v>
      </c>
      <c r="M7" s="3">
        <f t="shared" si="1"/>
        <v>0</v>
      </c>
      <c r="N7" s="3">
        <f t="shared" si="1"/>
        <v>1</v>
      </c>
      <c r="O7" s="3">
        <f t="shared" si="1"/>
        <v>0</v>
      </c>
      <c r="P7" s="3">
        <f t="shared" si="1"/>
        <v>2</v>
      </c>
      <c r="Q7" s="3">
        <f t="shared" si="1"/>
        <v>1</v>
      </c>
      <c r="R7" s="3">
        <f t="shared" si="1"/>
        <v>1</v>
      </c>
      <c r="S7" s="3">
        <f t="shared" si="1"/>
        <v>1</v>
      </c>
      <c r="T7" s="3">
        <f t="shared" si="1"/>
        <v>0</v>
      </c>
      <c r="U7" s="3">
        <f t="shared" si="1"/>
        <v>0</v>
      </c>
      <c r="V7" s="3">
        <f t="shared" si="1"/>
        <v>2</v>
      </c>
      <c r="W7" s="3">
        <f t="shared" si="1"/>
        <v>1</v>
      </c>
    </row>
    <row r="8" spans="1:31">
      <c r="A8" s="30" t="s">
        <v>15</v>
      </c>
      <c r="B8" s="31"/>
      <c r="C8" s="31"/>
      <c r="D8" s="28">
        <f>(E6-D6)/2</f>
        <v>60208.5</v>
      </c>
      <c r="E8" s="29"/>
      <c r="G8" s="7" t="s">
        <v>44</v>
      </c>
      <c r="H8" s="7"/>
      <c r="I8" s="7"/>
      <c r="J8" s="10">
        <f>SUM(H6:W6)</f>
        <v>3132</v>
      </c>
      <c r="K8">
        <f>J8/3</f>
        <v>1044</v>
      </c>
    </row>
    <row r="9" spans="1:31">
      <c r="A9" s="35" t="s">
        <v>16</v>
      </c>
      <c r="B9" s="36"/>
      <c r="C9" s="36"/>
      <c r="D9" s="37">
        <f>(E7-D7)/3</f>
        <v>39239.333333333336</v>
      </c>
      <c r="E9" s="38"/>
      <c r="F9" t="s">
        <v>58</v>
      </c>
      <c r="G9">
        <f>H2-21531527</f>
        <v>4661</v>
      </c>
      <c r="H9">
        <f>I2-H4</f>
        <v>2082</v>
      </c>
      <c r="I9">
        <f t="shared" ref="I9:W9" si="2">J2-I4</f>
        <v>1071</v>
      </c>
      <c r="J9">
        <f t="shared" si="2"/>
        <v>1922</v>
      </c>
      <c r="K9">
        <f t="shared" si="2"/>
        <v>3752</v>
      </c>
      <c r="L9">
        <f t="shared" si="2"/>
        <v>11729</v>
      </c>
      <c r="M9">
        <f t="shared" si="2"/>
        <v>777</v>
      </c>
      <c r="N9">
        <f t="shared" si="2"/>
        <v>481</v>
      </c>
      <c r="O9">
        <f t="shared" si="2"/>
        <v>675</v>
      </c>
      <c r="P9">
        <f t="shared" si="2"/>
        <v>2425</v>
      </c>
      <c r="Q9">
        <f t="shared" si="2"/>
        <v>189</v>
      </c>
      <c r="R9">
        <f t="shared" si="2"/>
        <v>5519</v>
      </c>
      <c r="S9">
        <f t="shared" si="2"/>
        <v>5134</v>
      </c>
      <c r="T9">
        <f t="shared" si="2"/>
        <v>1539</v>
      </c>
      <c r="U9">
        <f t="shared" si="2"/>
        <v>4284</v>
      </c>
      <c r="V9">
        <f t="shared" si="2"/>
        <v>23948</v>
      </c>
      <c r="W9">
        <v>25926</v>
      </c>
    </row>
    <row r="10" spans="1:31">
      <c r="H10" t="s">
        <v>6</v>
      </c>
    </row>
    <row r="11" spans="1:31">
      <c r="A11" s="39" t="s">
        <v>13</v>
      </c>
      <c r="B11" s="40"/>
      <c r="C11" s="40"/>
      <c r="D11" s="40"/>
      <c r="E11" s="40"/>
      <c r="F11" s="25"/>
      <c r="G11" s="41" t="s">
        <v>67</v>
      </c>
      <c r="H11" s="42">
        <v>21536105</v>
      </c>
      <c r="I11" s="42">
        <v>21540409</v>
      </c>
      <c r="J11" s="42">
        <v>21542495</v>
      </c>
      <c r="K11" s="42">
        <v>21546343</v>
      </c>
      <c r="L11" s="42">
        <v>21550583</v>
      </c>
      <c r="M11" s="42">
        <v>21558199</v>
      </c>
      <c r="N11" s="42">
        <v>21559090</v>
      </c>
      <c r="O11" s="42">
        <v>21559650</v>
      </c>
      <c r="P11" s="42">
        <v>21560385</v>
      </c>
      <c r="Q11" s="42">
        <v>21562917</v>
      </c>
      <c r="R11" s="42">
        <v>21563227</v>
      </c>
      <c r="S11" s="42">
        <v>21568864</v>
      </c>
      <c r="T11" s="42">
        <v>21574143</v>
      </c>
      <c r="U11" s="42">
        <v>21575865</v>
      </c>
      <c r="V11" s="42">
        <v>21580341</v>
      </c>
      <c r="W11" s="42">
        <v>21598776</v>
      </c>
      <c r="X11" s="42">
        <v>21635545</v>
      </c>
      <c r="Y11" s="42">
        <v>21637070</v>
      </c>
      <c r="Z11" s="42">
        <v>21638352</v>
      </c>
      <c r="AA11" s="42">
        <v>21641951</v>
      </c>
      <c r="AB11" s="42">
        <v>21643934</v>
      </c>
      <c r="AC11" s="42">
        <v>21646898</v>
      </c>
      <c r="AD11" s="42">
        <v>21654542</v>
      </c>
      <c r="AE11" s="43">
        <v>21657322</v>
      </c>
    </row>
    <row r="12" spans="1:31">
      <c r="A12" s="27"/>
      <c r="B12" s="28"/>
      <c r="C12" s="28"/>
      <c r="D12" s="28"/>
      <c r="E12" s="28"/>
      <c r="F12" s="28"/>
      <c r="G12" s="44" t="s">
        <v>68</v>
      </c>
      <c r="H12" s="33">
        <v>21536105</v>
      </c>
      <c r="I12" s="33">
        <v>21540409</v>
      </c>
      <c r="J12" s="33">
        <v>21542495</v>
      </c>
      <c r="K12" s="33">
        <v>21546343</v>
      </c>
      <c r="L12" s="33">
        <v>21550583</v>
      </c>
      <c r="M12" s="33">
        <v>21558199</v>
      </c>
      <c r="N12" s="33">
        <v>21559090</v>
      </c>
      <c r="O12" s="33">
        <v>21559650</v>
      </c>
      <c r="P12" s="33">
        <v>21560385</v>
      </c>
      <c r="Q12" s="33">
        <v>21562917</v>
      </c>
      <c r="R12" s="33">
        <v>21563227</v>
      </c>
      <c r="S12" s="33">
        <v>21568864</v>
      </c>
      <c r="T12" s="33">
        <v>21574143</v>
      </c>
      <c r="U12" s="33">
        <v>21575865</v>
      </c>
      <c r="V12" s="33">
        <v>21580341</v>
      </c>
      <c r="W12" s="33">
        <v>21598776</v>
      </c>
      <c r="X12" s="33">
        <v>21635545</v>
      </c>
      <c r="Y12" s="33">
        <v>21637070</v>
      </c>
      <c r="Z12" s="33">
        <v>21638352</v>
      </c>
      <c r="AA12" s="33"/>
      <c r="AB12" s="33">
        <v>21643934</v>
      </c>
      <c r="AC12" s="33">
        <v>21646898</v>
      </c>
      <c r="AD12" s="33">
        <v>21654542</v>
      </c>
      <c r="AE12" s="34">
        <v>21656047</v>
      </c>
    </row>
    <row r="13" spans="1:31" s="3" customFormat="1" ht="15" customHeight="1">
      <c r="A13" s="45"/>
      <c r="B13" s="46"/>
      <c r="C13" s="46"/>
      <c r="D13" s="47"/>
      <c r="E13" s="47"/>
      <c r="F13" s="47"/>
      <c r="G13" s="47"/>
      <c r="H13" s="47">
        <f>IF(H11=H12,1,0)</f>
        <v>1</v>
      </c>
      <c r="I13" s="47">
        <f>IF(I11=I12,1,0)</f>
        <v>1</v>
      </c>
      <c r="J13" s="47">
        <f>IF(J11=J12,1,0)</f>
        <v>1</v>
      </c>
      <c r="K13" s="47">
        <f>IF(K11=K12,1,0)</f>
        <v>1</v>
      </c>
      <c r="L13" s="47">
        <f>IF(L11=L12,1,0)</f>
        <v>1</v>
      </c>
      <c r="M13" s="47">
        <f>IF(M11=M12,1,0)</f>
        <v>1</v>
      </c>
      <c r="N13" s="47">
        <f>IF(N11=N12,1,0)</f>
        <v>1</v>
      </c>
      <c r="O13" s="47">
        <f>IF(O11=O12,1,0)</f>
        <v>1</v>
      </c>
      <c r="P13" s="47">
        <f>IF(P11=P12,1,0)</f>
        <v>1</v>
      </c>
      <c r="Q13" s="47">
        <f>IF(Q11=Q12,1,0)</f>
        <v>1</v>
      </c>
      <c r="R13" s="47">
        <f>IF(R11=R12,1,0)</f>
        <v>1</v>
      </c>
      <c r="S13" s="47">
        <f>IF(S11=S12,1,0)</f>
        <v>1</v>
      </c>
      <c r="T13" s="47">
        <f>IF(T11=T12,1,0)</f>
        <v>1</v>
      </c>
      <c r="U13" s="47">
        <f>IF(U11=U12,1,0)</f>
        <v>1</v>
      </c>
      <c r="V13" s="47">
        <f>IF(V11=V12,1,0)</f>
        <v>1</v>
      </c>
      <c r="W13" s="47">
        <f>IF(W11=W12,1,0)</f>
        <v>1</v>
      </c>
      <c r="X13" s="47">
        <f>IF(X11=X12,1,0)</f>
        <v>1</v>
      </c>
      <c r="Y13" s="47">
        <f>IF(Y11=Y12,1,0)</f>
        <v>1</v>
      </c>
      <c r="Z13" s="47">
        <f>IF(Z11=Z12,1,0)</f>
        <v>1</v>
      </c>
      <c r="AA13" s="47">
        <f>IF(AA11=AA12,1,0)</f>
        <v>0</v>
      </c>
      <c r="AB13" s="47">
        <f>IF(AB11=AB12,1,0)</f>
        <v>1</v>
      </c>
      <c r="AC13" s="47">
        <f t="shared" ref="AC13:AE13" si="3">IF(AC11=AC12,1,0)</f>
        <v>1</v>
      </c>
      <c r="AD13" s="47">
        <f t="shared" si="3"/>
        <v>1</v>
      </c>
      <c r="AE13" s="48">
        <f t="shared" si="3"/>
        <v>0</v>
      </c>
    </row>
    <row r="14" spans="1:31">
      <c r="A14" s="45"/>
      <c r="B14" s="46"/>
      <c r="C14" s="46"/>
      <c r="D14" s="47"/>
      <c r="E14" s="28"/>
      <c r="F14" s="47"/>
      <c r="G14" s="47"/>
      <c r="H14" s="47">
        <f>IF(H15=H16,1,0)</f>
        <v>1</v>
      </c>
      <c r="I14" s="47">
        <f>IF(I15=I16,1,0)</f>
        <v>1</v>
      </c>
      <c r="J14" s="47">
        <f>IF(J15=J16,1,0)</f>
        <v>1</v>
      </c>
      <c r="K14" s="47">
        <f>IF(K15=K16,1,0)</f>
        <v>1</v>
      </c>
      <c r="L14" s="47">
        <f>IF(L15=L16,1,0)</f>
        <v>1</v>
      </c>
      <c r="M14" s="47">
        <f>IF(M15=M16,1,0)</f>
        <v>1</v>
      </c>
      <c r="N14" s="47">
        <f>IF(N15=N16,1,0)</f>
        <v>1</v>
      </c>
      <c r="O14" s="47">
        <f>IF(O15=O16,1,0)</f>
        <v>1</v>
      </c>
      <c r="P14" s="47">
        <f>IF(P15=P16,1,0)</f>
        <v>1</v>
      </c>
      <c r="Q14" s="47">
        <f>IF(Q15=Q16,1,0)</f>
        <v>1</v>
      </c>
      <c r="R14" s="47">
        <f>IF(R15=R16,1,0)</f>
        <v>1</v>
      </c>
      <c r="S14" s="47">
        <f>IF(S15=S16,1,0)</f>
        <v>1</v>
      </c>
      <c r="T14" s="47">
        <f>IF(T15=T16,1,0)</f>
        <v>1</v>
      </c>
      <c r="U14" s="47">
        <f>IF(U15=U16,1,0)</f>
        <v>1</v>
      </c>
      <c r="V14" s="47">
        <f>IF(V15=V16,1,0)</f>
        <v>1</v>
      </c>
      <c r="W14" s="47">
        <f>IF(W15=W16,1,0)</f>
        <v>1</v>
      </c>
      <c r="X14" s="47">
        <f>IF(X15=X16,1,0)</f>
        <v>1</v>
      </c>
      <c r="Y14" s="47">
        <f>IF(Y15=Y16,1,0)</f>
        <v>1</v>
      </c>
      <c r="Z14" s="47">
        <f>IF(Z15=Z16,1,0)</f>
        <v>1</v>
      </c>
      <c r="AA14" s="47">
        <f>IF(AA15=AA16,1,0)</f>
        <v>0</v>
      </c>
      <c r="AB14" s="47">
        <f>IF(AB15=AB16,1,0)</f>
        <v>1</v>
      </c>
      <c r="AC14" s="47">
        <f t="shared" ref="AC14:AE14" si="4">IF(AC15=AC16,1,0)</f>
        <v>1</v>
      </c>
      <c r="AD14" s="47">
        <f t="shared" si="4"/>
        <v>1</v>
      </c>
      <c r="AE14" s="48">
        <f t="shared" si="4"/>
        <v>0</v>
      </c>
    </row>
    <row r="15" spans="1:31" s="2" customFormat="1">
      <c r="A15" s="45"/>
      <c r="B15" s="46"/>
      <c r="C15" s="46"/>
      <c r="D15" s="47"/>
      <c r="E15" s="47"/>
      <c r="F15" s="47"/>
      <c r="G15" s="44" t="s">
        <v>69</v>
      </c>
      <c r="H15" s="33">
        <v>21537175</v>
      </c>
      <c r="I15" s="33">
        <v>21540573</v>
      </c>
      <c r="J15" s="33">
        <v>21542591</v>
      </c>
      <c r="K15" s="33">
        <v>21546470</v>
      </c>
      <c r="L15" s="33">
        <v>21550622</v>
      </c>
      <c r="M15" s="33">
        <v>21558313</v>
      </c>
      <c r="N15" s="33">
        <v>21559169</v>
      </c>
      <c r="O15" s="33">
        <v>21559710</v>
      </c>
      <c r="P15" s="33">
        <v>21560492</v>
      </c>
      <c r="Q15" s="33">
        <v>21563038</v>
      </c>
      <c r="R15" s="33">
        <v>21563345</v>
      </c>
      <c r="S15" s="33">
        <v>21569009</v>
      </c>
      <c r="T15" s="33">
        <v>21574326</v>
      </c>
      <c r="U15" s="33">
        <v>21576057</v>
      </c>
      <c r="V15" s="33">
        <v>21580523</v>
      </c>
      <c r="W15" s="33">
        <v>21598853</v>
      </c>
      <c r="X15" s="33">
        <v>21635709</v>
      </c>
      <c r="Y15" s="33">
        <v>21637194</v>
      </c>
      <c r="Z15" s="33">
        <v>21638470</v>
      </c>
      <c r="AA15" s="33">
        <v>21642125</v>
      </c>
      <c r="AB15" s="33">
        <v>21644108</v>
      </c>
      <c r="AC15" s="33">
        <v>21647016</v>
      </c>
      <c r="AD15" s="33">
        <v>21654677</v>
      </c>
      <c r="AE15" s="34">
        <v>21657566</v>
      </c>
    </row>
    <row r="16" spans="1:31" s="2" customFormat="1">
      <c r="A16" s="49"/>
      <c r="B16" s="50"/>
      <c r="C16" s="50"/>
      <c r="D16" s="51"/>
      <c r="E16" s="51"/>
      <c r="F16" s="51"/>
      <c r="G16" s="52" t="s">
        <v>70</v>
      </c>
      <c r="H16" s="53">
        <v>21537175</v>
      </c>
      <c r="I16" s="53">
        <v>21540573</v>
      </c>
      <c r="J16" s="53">
        <v>21542591</v>
      </c>
      <c r="K16" s="53">
        <v>21546470</v>
      </c>
      <c r="L16" s="53">
        <v>21550622</v>
      </c>
      <c r="M16" s="53">
        <v>21558313</v>
      </c>
      <c r="N16" s="53">
        <v>21559169</v>
      </c>
      <c r="O16" s="53">
        <v>21559710</v>
      </c>
      <c r="P16" s="53">
        <v>21560492</v>
      </c>
      <c r="Q16" s="53">
        <v>21563038</v>
      </c>
      <c r="R16" s="53">
        <v>21563345</v>
      </c>
      <c r="S16" s="53">
        <v>21569009</v>
      </c>
      <c r="T16" s="53">
        <v>21574326</v>
      </c>
      <c r="U16" s="53">
        <v>21576057</v>
      </c>
      <c r="V16" s="53">
        <v>21580523</v>
      </c>
      <c r="W16" s="53">
        <v>21598853</v>
      </c>
      <c r="X16" s="53">
        <v>21635709</v>
      </c>
      <c r="Y16" s="53">
        <v>21637194</v>
      </c>
      <c r="Z16" s="53">
        <v>21638470</v>
      </c>
      <c r="AA16" s="53"/>
      <c r="AB16" s="53">
        <v>21644108</v>
      </c>
      <c r="AC16" s="53">
        <v>21647016</v>
      </c>
      <c r="AD16" s="53">
        <v>21654677</v>
      </c>
      <c r="AE16" s="54">
        <v>21657396</v>
      </c>
    </row>
    <row r="17" spans="1:31" s="5" customFormat="1">
      <c r="A17" s="23" t="s">
        <v>66</v>
      </c>
      <c r="B17" s="23"/>
      <c r="C17" s="23"/>
      <c r="D17" s="23"/>
      <c r="E17" s="23"/>
      <c r="F17" s="23"/>
      <c r="G17" s="1" t="s">
        <v>17</v>
      </c>
      <c r="H17" s="3" t="s">
        <v>18</v>
      </c>
      <c r="I17" s="5" t="s">
        <v>19</v>
      </c>
      <c r="J17" s="5" t="s">
        <v>20</v>
      </c>
      <c r="K17" s="5" t="s">
        <v>21</v>
      </c>
      <c r="L17" s="5" t="s">
        <v>22</v>
      </c>
      <c r="M17" s="5" t="s">
        <v>23</v>
      </c>
      <c r="N17" s="5" t="s">
        <v>24</v>
      </c>
      <c r="O17" s="5" t="s">
        <v>25</v>
      </c>
      <c r="P17" s="5" t="s">
        <v>26</v>
      </c>
      <c r="Q17" s="5" t="s">
        <v>27</v>
      </c>
      <c r="R17" s="5" t="s">
        <v>28</v>
      </c>
      <c r="S17" s="5" t="s">
        <v>29</v>
      </c>
      <c r="T17" s="5" t="s">
        <v>30</v>
      </c>
      <c r="U17" s="5" t="s">
        <v>31</v>
      </c>
      <c r="V17" s="5" t="s">
        <v>32</v>
      </c>
      <c r="W17" s="3" t="s">
        <v>33</v>
      </c>
      <c r="X17" s="3" t="s">
        <v>34</v>
      </c>
      <c r="Y17" s="3" t="s">
        <v>35</v>
      </c>
      <c r="Z17" s="3" t="s">
        <v>36</v>
      </c>
      <c r="AA17" s="3" t="s">
        <v>37</v>
      </c>
      <c r="AB17" s="3" t="s">
        <v>38</v>
      </c>
      <c r="AC17" s="3" t="s">
        <v>39</v>
      </c>
      <c r="AD17" s="3" t="s">
        <v>40</v>
      </c>
      <c r="AE17" s="3" t="s">
        <v>41</v>
      </c>
    </row>
    <row r="18" spans="1:31" ht="15" customHeight="1">
      <c r="A18" s="23"/>
      <c r="B18" s="23"/>
      <c r="C18" s="23"/>
      <c r="D18" s="23"/>
      <c r="E18" s="23"/>
      <c r="F18" s="23"/>
      <c r="G18" s="1" t="s">
        <v>43</v>
      </c>
      <c r="H18">
        <f>H15-H11</f>
        <v>1070</v>
      </c>
      <c r="I18">
        <f>I15-I11</f>
        <v>164</v>
      </c>
      <c r="J18">
        <f>J15-J11</f>
        <v>96</v>
      </c>
      <c r="K18">
        <f>K15-K11</f>
        <v>127</v>
      </c>
      <c r="L18">
        <f>L15-L11</f>
        <v>39</v>
      </c>
      <c r="M18">
        <f>M15-M11</f>
        <v>114</v>
      </c>
      <c r="N18">
        <f>N15-N11</f>
        <v>79</v>
      </c>
      <c r="O18">
        <f>O15-O11</f>
        <v>60</v>
      </c>
      <c r="P18">
        <f>P15-P11</f>
        <v>107</v>
      </c>
      <c r="Q18">
        <f>Q15-Q11</f>
        <v>121</v>
      </c>
      <c r="R18">
        <f>R15-R11</f>
        <v>118</v>
      </c>
      <c r="S18">
        <f>S15-S11</f>
        <v>145</v>
      </c>
      <c r="T18">
        <f>T15-T11</f>
        <v>183</v>
      </c>
      <c r="U18">
        <f>U15-U11</f>
        <v>192</v>
      </c>
      <c r="V18">
        <f>V15-V11</f>
        <v>182</v>
      </c>
      <c r="W18">
        <f>W15-W11</f>
        <v>77</v>
      </c>
      <c r="X18">
        <f>X15-X11</f>
        <v>164</v>
      </c>
      <c r="Y18">
        <f>Y15-Y11</f>
        <v>124</v>
      </c>
      <c r="Z18">
        <f>Z15-Z11</f>
        <v>118</v>
      </c>
      <c r="AA18">
        <f t="shared" ref="AA18:AD18" si="5">AA15-AA11</f>
        <v>174</v>
      </c>
      <c r="AB18">
        <f t="shared" si="5"/>
        <v>174</v>
      </c>
      <c r="AC18">
        <f t="shared" si="5"/>
        <v>118</v>
      </c>
      <c r="AD18">
        <f t="shared" si="5"/>
        <v>135</v>
      </c>
      <c r="AE18">
        <f>AE15-AE11</f>
        <v>244</v>
      </c>
    </row>
    <row r="19" spans="1:31">
      <c r="A19" s="11" t="s">
        <v>55</v>
      </c>
      <c r="B19" s="11"/>
      <c r="C19" s="11"/>
      <c r="D19" s="11"/>
      <c r="E19" s="11"/>
      <c r="F19" s="11"/>
      <c r="G19" s="8" t="s">
        <v>44</v>
      </c>
      <c r="H19" s="8"/>
      <c r="I19" s="8"/>
      <c r="J19" s="9" t="s">
        <v>45</v>
      </c>
      <c r="K19" s="9">
        <f>SUM(H18:AE18)</f>
        <v>4125</v>
      </c>
      <c r="L19">
        <f>K19/3</f>
        <v>1375</v>
      </c>
      <c r="AA19" s="3"/>
      <c r="AB19" s="3"/>
      <c r="AC19" s="3"/>
      <c r="AD19" s="3"/>
      <c r="AE19" s="3" t="s">
        <v>42</v>
      </c>
    </row>
    <row r="20" spans="1:31">
      <c r="A20" s="11"/>
      <c r="B20" s="11"/>
      <c r="C20" s="11"/>
      <c r="D20" s="11"/>
      <c r="E20" s="11"/>
      <c r="F20" s="11"/>
      <c r="G20" s="8"/>
      <c r="H20" s="8"/>
      <c r="I20" s="8"/>
      <c r="J20" s="9" t="s">
        <v>46</v>
      </c>
      <c r="K20" s="9">
        <f>SUM(H18:Z18,AB18:AD18,AE20)</f>
        <v>5056</v>
      </c>
      <c r="L20">
        <f>K20/3</f>
        <v>1685.3333333333333</v>
      </c>
      <c r="AA20" s="3"/>
      <c r="AB20" s="3"/>
      <c r="AC20" s="3"/>
      <c r="AD20" s="3"/>
      <c r="AE20">
        <f>AE16-AE12</f>
        <v>1349</v>
      </c>
    </row>
    <row r="21" spans="1:31">
      <c r="A21" s="11"/>
      <c r="B21" s="11"/>
      <c r="C21" s="11"/>
      <c r="D21" s="11"/>
      <c r="E21" s="11"/>
      <c r="F21" s="11"/>
    </row>
    <row r="22" spans="1:31">
      <c r="E22" s="6" t="s">
        <v>59</v>
      </c>
      <c r="F22" s="6"/>
      <c r="G22">
        <f>H11-21531527</f>
        <v>4578</v>
      </c>
      <c r="H22">
        <f>I11-H15</f>
        <v>3234</v>
      </c>
      <c r="I22">
        <f t="shared" ref="I22:AE22" si="6">J11-I15</f>
        <v>1922</v>
      </c>
      <c r="J22">
        <f t="shared" si="6"/>
        <v>3752</v>
      </c>
      <c r="K22">
        <f t="shared" si="6"/>
        <v>4113</v>
      </c>
      <c r="L22">
        <f t="shared" si="6"/>
        <v>7577</v>
      </c>
      <c r="M22">
        <f t="shared" si="6"/>
        <v>777</v>
      </c>
      <c r="N22">
        <f t="shared" si="6"/>
        <v>481</v>
      </c>
      <c r="O22">
        <f t="shared" si="6"/>
        <v>675</v>
      </c>
      <c r="P22">
        <f t="shared" si="6"/>
        <v>2425</v>
      </c>
      <c r="Q22">
        <f t="shared" si="6"/>
        <v>189</v>
      </c>
      <c r="R22">
        <f t="shared" si="6"/>
        <v>5519</v>
      </c>
      <c r="S22">
        <f t="shared" si="6"/>
        <v>5134</v>
      </c>
      <c r="T22">
        <f t="shared" si="6"/>
        <v>1539</v>
      </c>
      <c r="U22">
        <f t="shared" si="6"/>
        <v>4284</v>
      </c>
      <c r="V22">
        <f t="shared" si="6"/>
        <v>18253</v>
      </c>
      <c r="W22">
        <f t="shared" si="6"/>
        <v>36692</v>
      </c>
      <c r="X22">
        <f t="shared" si="6"/>
        <v>1361</v>
      </c>
      <c r="Y22">
        <f t="shared" si="6"/>
        <v>1158</v>
      </c>
      <c r="Z22">
        <f t="shared" si="6"/>
        <v>3481</v>
      </c>
      <c r="AA22">
        <f t="shared" si="6"/>
        <v>1809</v>
      </c>
      <c r="AB22">
        <f t="shared" si="6"/>
        <v>2790</v>
      </c>
      <c r="AC22">
        <f t="shared" si="6"/>
        <v>7526</v>
      </c>
      <c r="AD22">
        <f t="shared" si="6"/>
        <v>2645</v>
      </c>
      <c r="AE22">
        <f>AE15-21630773</f>
        <v>26793</v>
      </c>
    </row>
    <row r="23" spans="1:31">
      <c r="E23" s="6" t="s">
        <v>60</v>
      </c>
      <c r="F23" s="6"/>
      <c r="AE23">
        <f>AE16-21630773</f>
        <v>26623</v>
      </c>
    </row>
  </sheetData>
  <mergeCells count="10">
    <mergeCell ref="E22:F22"/>
    <mergeCell ref="E23:F23"/>
    <mergeCell ref="A19:F21"/>
    <mergeCell ref="A17:F18"/>
    <mergeCell ref="G8:I8"/>
    <mergeCell ref="G19:I20"/>
    <mergeCell ref="A11:E11"/>
    <mergeCell ref="A3:C3"/>
    <mergeCell ref="A8:C8"/>
    <mergeCell ref="A9:C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zoomScale="106" zoomScaleNormal="106" workbookViewId="0">
      <selection activeCell="A24" sqref="A24"/>
    </sheetView>
  </sheetViews>
  <sheetFormatPr defaultRowHeight="15"/>
  <cols>
    <col min="1" max="1" width="10.5703125" bestFit="1" customWidth="1"/>
    <col min="4" max="4" width="15.5703125" bestFit="1" customWidth="1"/>
    <col min="5" max="5" width="3.7109375" bestFit="1" customWidth="1"/>
  </cols>
  <sheetData>
    <row r="1" spans="1:9">
      <c r="A1" s="21" t="s">
        <v>65</v>
      </c>
      <c r="B1" s="21"/>
      <c r="C1" s="21"/>
      <c r="D1" s="21"/>
      <c r="E1" s="21"/>
      <c r="F1" s="22" t="s">
        <v>57</v>
      </c>
      <c r="G1" s="22"/>
      <c r="H1" s="3"/>
      <c r="I1" s="3"/>
    </row>
    <row r="2" spans="1:9" s="17" customFormat="1">
      <c r="A2" s="17" t="s">
        <v>50</v>
      </c>
      <c r="B2" s="17" t="s">
        <v>47</v>
      </c>
      <c r="C2" s="17" t="s">
        <v>43</v>
      </c>
      <c r="D2" s="17" t="s">
        <v>48</v>
      </c>
      <c r="E2" s="17" t="s">
        <v>49</v>
      </c>
      <c r="F2" t="s">
        <v>64</v>
      </c>
      <c r="G2" t="s">
        <v>43</v>
      </c>
      <c r="I2"/>
    </row>
    <row r="3" spans="1:9">
      <c r="A3" s="10" t="s">
        <v>51</v>
      </c>
      <c r="B3" s="14" t="s">
        <v>52</v>
      </c>
      <c r="C3" s="10">
        <f>eukaryotes!H6</f>
        <v>987</v>
      </c>
      <c r="D3" s="10" t="s">
        <v>61</v>
      </c>
      <c r="E3" s="10">
        <f>MOD(C3,3)</f>
        <v>0</v>
      </c>
      <c r="F3" s="10">
        <v>0</v>
      </c>
      <c r="G3" s="10">
        <v>4661</v>
      </c>
      <c r="H3" s="10" t="s">
        <v>51</v>
      </c>
      <c r="I3" t="s">
        <v>63</v>
      </c>
    </row>
    <row r="4" spans="1:9">
      <c r="A4" s="10"/>
      <c r="B4" s="14" t="s">
        <v>18</v>
      </c>
      <c r="C4" s="10">
        <f>eukaryotes!I6</f>
        <v>81</v>
      </c>
      <c r="D4" s="18" t="s">
        <v>56</v>
      </c>
      <c r="E4" s="10">
        <f>MOD(C4,3)</f>
        <v>0</v>
      </c>
      <c r="F4" s="10">
        <v>1</v>
      </c>
      <c r="G4" s="10">
        <v>2082</v>
      </c>
      <c r="H4" s="10"/>
    </row>
    <row r="5" spans="1:9">
      <c r="A5" s="10"/>
      <c r="B5" s="14" t="s">
        <v>19</v>
      </c>
      <c r="C5" s="10">
        <f>eukaryotes!J6</f>
        <v>164</v>
      </c>
      <c r="D5" s="18" t="s">
        <v>56</v>
      </c>
      <c r="E5" s="10">
        <f>MOD(C5,3)</f>
        <v>2</v>
      </c>
      <c r="F5" s="10">
        <v>2</v>
      </c>
      <c r="G5" s="10">
        <v>1071</v>
      </c>
      <c r="H5" s="10"/>
    </row>
    <row r="6" spans="1:9">
      <c r="A6" s="15" t="s">
        <v>53</v>
      </c>
      <c r="B6" s="16" t="s">
        <v>20</v>
      </c>
      <c r="C6" s="15">
        <f>eukaryotes!K6</f>
        <v>96</v>
      </c>
      <c r="D6" s="19" t="s">
        <v>56</v>
      </c>
      <c r="E6" s="15">
        <f>MOD(C6,3)</f>
        <v>0</v>
      </c>
      <c r="F6" s="10">
        <v>3</v>
      </c>
      <c r="G6" s="10">
        <v>1922</v>
      </c>
      <c r="H6" s="10"/>
    </row>
    <row r="7" spans="1:9">
      <c r="A7" s="15"/>
      <c r="B7" s="16" t="s">
        <v>21</v>
      </c>
      <c r="C7" s="15">
        <f>eukaryotes!L6</f>
        <v>127</v>
      </c>
      <c r="D7" s="19" t="s">
        <v>56</v>
      </c>
      <c r="E7" s="15">
        <f>MOD(C7,3)</f>
        <v>1</v>
      </c>
      <c r="F7" s="10">
        <v>4</v>
      </c>
      <c r="G7" s="10">
        <v>3752</v>
      </c>
      <c r="H7" s="10"/>
    </row>
    <row r="8" spans="1:9">
      <c r="A8" s="15"/>
      <c r="B8" s="16" t="s">
        <v>23</v>
      </c>
      <c r="C8" s="15">
        <f>eukaryotes!M6</f>
        <v>114</v>
      </c>
      <c r="D8" s="19" t="s">
        <v>56</v>
      </c>
      <c r="E8" s="15">
        <f>MOD(C8,3)</f>
        <v>0</v>
      </c>
      <c r="F8" s="10">
        <v>5</v>
      </c>
      <c r="G8" s="10">
        <v>11729</v>
      </c>
      <c r="H8" s="10"/>
    </row>
    <row r="9" spans="1:9">
      <c r="A9" s="15"/>
      <c r="B9" s="16" t="s">
        <v>24</v>
      </c>
      <c r="C9" s="15">
        <f>eukaryotes!N6</f>
        <v>79</v>
      </c>
      <c r="D9" s="19" t="s">
        <v>56</v>
      </c>
      <c r="E9" s="15">
        <f>MOD(C9,3)</f>
        <v>1</v>
      </c>
      <c r="F9" s="10">
        <v>6</v>
      </c>
      <c r="G9" s="10">
        <v>777</v>
      </c>
      <c r="H9" s="10"/>
    </row>
    <row r="10" spans="1:9">
      <c r="A10" s="15"/>
      <c r="B10" s="16" t="s">
        <v>25</v>
      </c>
      <c r="C10" s="15">
        <f>eukaryotes!O6</f>
        <v>60</v>
      </c>
      <c r="D10" s="19" t="s">
        <v>56</v>
      </c>
      <c r="E10" s="15">
        <f>MOD(C10,3)</f>
        <v>0</v>
      </c>
      <c r="F10" s="10">
        <v>7</v>
      </c>
      <c r="G10" s="10">
        <v>481</v>
      </c>
      <c r="H10" s="10"/>
    </row>
    <row r="11" spans="1:9">
      <c r="A11" s="15"/>
      <c r="B11" s="16" t="s">
        <v>26</v>
      </c>
      <c r="C11" s="15">
        <f>eukaryotes!P$6</f>
        <v>107</v>
      </c>
      <c r="D11" s="19" t="s">
        <v>56</v>
      </c>
      <c r="E11" s="15">
        <f>MOD(C11,3)</f>
        <v>2</v>
      </c>
      <c r="F11" s="10">
        <v>8</v>
      </c>
      <c r="G11" s="10">
        <v>675</v>
      </c>
      <c r="H11" s="10"/>
    </row>
    <row r="12" spans="1:9">
      <c r="A12" s="15"/>
      <c r="B12" s="16" t="s">
        <v>27</v>
      </c>
      <c r="C12" s="15">
        <f>eukaryotes!Q$6</f>
        <v>121</v>
      </c>
      <c r="D12" s="19" t="s">
        <v>56</v>
      </c>
      <c r="E12" s="15">
        <f>MOD(C12,3)</f>
        <v>1</v>
      </c>
      <c r="F12" s="10">
        <v>9</v>
      </c>
      <c r="G12" s="10">
        <v>2425</v>
      </c>
      <c r="H12" s="10"/>
    </row>
    <row r="13" spans="1:9">
      <c r="A13" s="15"/>
      <c r="B13" s="16" t="s">
        <v>28</v>
      </c>
      <c r="C13" s="15">
        <f>eukaryotes!R$6</f>
        <v>118</v>
      </c>
      <c r="D13" s="19" t="s">
        <v>56</v>
      </c>
      <c r="E13" s="15">
        <f>MOD(C13,3)</f>
        <v>1</v>
      </c>
      <c r="F13" s="10">
        <v>10</v>
      </c>
      <c r="G13" s="10">
        <v>189</v>
      </c>
      <c r="H13" s="10"/>
    </row>
    <row r="14" spans="1:9">
      <c r="A14" s="15"/>
      <c r="B14" s="16" t="s">
        <v>29</v>
      </c>
      <c r="C14" s="15">
        <f>eukaryotes!S$6</f>
        <v>145</v>
      </c>
      <c r="D14" s="19" t="s">
        <v>56</v>
      </c>
      <c r="E14" s="15">
        <f>MOD(C14,3)</f>
        <v>1</v>
      </c>
      <c r="F14" s="10">
        <v>11</v>
      </c>
      <c r="G14" s="10">
        <v>5519</v>
      </c>
      <c r="H14" s="10"/>
    </row>
    <row r="15" spans="1:9">
      <c r="A15" s="15"/>
      <c r="B15" s="16" t="s">
        <v>30</v>
      </c>
      <c r="C15" s="15">
        <f>eukaryotes!T$6</f>
        <v>183</v>
      </c>
      <c r="D15" s="19" t="s">
        <v>56</v>
      </c>
      <c r="E15" s="15">
        <f>MOD(C15,3)</f>
        <v>0</v>
      </c>
      <c r="F15" s="10">
        <v>12</v>
      </c>
      <c r="G15" s="10">
        <v>5134</v>
      </c>
      <c r="H15" s="10"/>
    </row>
    <row r="16" spans="1:9">
      <c r="A16" s="15"/>
      <c r="B16" s="16" t="s">
        <v>31</v>
      </c>
      <c r="C16" s="15">
        <f>eukaryotes!U$6</f>
        <v>192</v>
      </c>
      <c r="D16" s="19" t="s">
        <v>56</v>
      </c>
      <c r="E16" s="15">
        <f>MOD(C16,3)</f>
        <v>0</v>
      </c>
      <c r="F16" s="10">
        <v>13</v>
      </c>
      <c r="G16" s="10">
        <v>1539</v>
      </c>
      <c r="H16" s="10"/>
    </row>
    <row r="17" spans="1:9">
      <c r="A17" s="15"/>
      <c r="B17" s="16" t="s">
        <v>32</v>
      </c>
      <c r="C17" s="15">
        <f>eukaryotes!V$6</f>
        <v>182</v>
      </c>
      <c r="D17" s="19" t="s">
        <v>56</v>
      </c>
      <c r="E17" s="15">
        <f>MOD(C17,3)</f>
        <v>2</v>
      </c>
      <c r="F17" s="10">
        <v>14</v>
      </c>
      <c r="G17" s="10">
        <v>4284</v>
      </c>
      <c r="H17" s="10"/>
    </row>
    <row r="18" spans="1:9">
      <c r="A18" s="10" t="s">
        <v>51</v>
      </c>
      <c r="B18" s="14" t="s">
        <v>33</v>
      </c>
      <c r="C18" s="10">
        <f>eukaryotes!W$6</f>
        <v>376</v>
      </c>
      <c r="D18" s="10" t="s">
        <v>61</v>
      </c>
      <c r="E18" s="10">
        <f>MOD(C18,3)</f>
        <v>1</v>
      </c>
      <c r="F18" s="10">
        <v>15</v>
      </c>
      <c r="G18" s="10">
        <v>23948</v>
      </c>
      <c r="H18" s="10"/>
    </row>
    <row r="19" spans="1:9">
      <c r="A19" s="4" t="s">
        <v>54</v>
      </c>
      <c r="B19" s="13" t="s">
        <v>18</v>
      </c>
      <c r="C19" s="4">
        <f>eukaryotes!H18</f>
        <v>1070</v>
      </c>
      <c r="D19" s="20" t="s">
        <v>10</v>
      </c>
      <c r="E19" s="4">
        <f>MOD(C19,3)</f>
        <v>2</v>
      </c>
      <c r="F19" s="10">
        <v>16</v>
      </c>
      <c r="G19" s="10">
        <v>25926</v>
      </c>
      <c r="H19" s="10"/>
      <c r="I19" t="s">
        <v>63</v>
      </c>
    </row>
    <row r="20" spans="1:9">
      <c r="A20" s="4"/>
      <c r="B20" s="13" t="s">
        <v>22</v>
      </c>
      <c r="C20" s="4">
        <f>eukaryotes!L18</f>
        <v>39</v>
      </c>
      <c r="D20" s="20" t="s">
        <v>10</v>
      </c>
      <c r="E20" s="4">
        <f>MOD(C20,3)</f>
        <v>0</v>
      </c>
      <c r="F20" s="12">
        <v>0</v>
      </c>
      <c r="G20" s="12">
        <f>eukaryotes!M11-21531527</f>
        <v>26672</v>
      </c>
      <c r="H20" s="12" t="s">
        <v>62</v>
      </c>
      <c r="I20" t="s">
        <v>63</v>
      </c>
    </row>
    <row r="21" spans="1:9">
      <c r="A21" s="4"/>
      <c r="B21" s="13" t="s">
        <v>33</v>
      </c>
      <c r="C21" s="4">
        <f>eukaryotes!W18</f>
        <v>77</v>
      </c>
      <c r="D21" s="20" t="s">
        <v>10</v>
      </c>
      <c r="E21" s="4">
        <f>MOD(C21,3)</f>
        <v>2</v>
      </c>
      <c r="F21" s="12">
        <v>1</v>
      </c>
      <c r="G21" s="12">
        <v>3234</v>
      </c>
      <c r="H21" s="12"/>
    </row>
    <row r="22" spans="1:9">
      <c r="A22" s="4"/>
      <c r="B22" s="13" t="s">
        <v>34</v>
      </c>
      <c r="C22" s="4">
        <f>eukaryotes!X18</f>
        <v>164</v>
      </c>
      <c r="D22" s="20" t="s">
        <v>10</v>
      </c>
      <c r="E22" s="4">
        <f>MOD(C22,3)</f>
        <v>2</v>
      </c>
      <c r="F22" s="12">
        <v>4</v>
      </c>
      <c r="G22" s="12">
        <v>4113</v>
      </c>
      <c r="H22" s="12"/>
    </row>
    <row r="23" spans="1:9">
      <c r="A23" s="4"/>
      <c r="B23" s="13" t="s">
        <v>35</v>
      </c>
      <c r="C23" s="4">
        <f>eukaryotes!Y18</f>
        <v>124</v>
      </c>
      <c r="D23" s="20" t="s">
        <v>10</v>
      </c>
      <c r="E23" s="4">
        <f>MOD(C23,3)</f>
        <v>1</v>
      </c>
      <c r="F23" s="12">
        <v>5</v>
      </c>
      <c r="G23" s="12">
        <v>7577</v>
      </c>
      <c r="H23" s="12"/>
    </row>
    <row r="24" spans="1:9">
      <c r="A24" s="4"/>
      <c r="B24" s="13" t="s">
        <v>36</v>
      </c>
      <c r="C24" s="4">
        <v>118</v>
      </c>
      <c r="D24" s="20" t="s">
        <v>10</v>
      </c>
      <c r="E24" s="4">
        <f>MOD(C25,3)</f>
        <v>0</v>
      </c>
      <c r="F24" s="12">
        <v>15</v>
      </c>
      <c r="G24" s="12">
        <v>18253</v>
      </c>
      <c r="H24" s="12"/>
    </row>
    <row r="25" spans="1:9">
      <c r="A25" s="4"/>
      <c r="B25" s="13" t="s">
        <v>37</v>
      </c>
      <c r="C25" s="4">
        <f>eukaryotes!AA$18</f>
        <v>174</v>
      </c>
      <c r="D25" s="20" t="s">
        <v>10</v>
      </c>
      <c r="E25" s="4">
        <f>MOD(C26,3)</f>
        <v>0</v>
      </c>
      <c r="F25" s="12">
        <v>16</v>
      </c>
      <c r="G25" s="12">
        <v>36692</v>
      </c>
      <c r="H25" s="12"/>
    </row>
    <row r="26" spans="1:9">
      <c r="A26" s="4"/>
      <c r="B26" s="13" t="s">
        <v>38</v>
      </c>
      <c r="C26" s="4">
        <f>eukaryotes!AB$18</f>
        <v>174</v>
      </c>
      <c r="D26" s="20" t="s">
        <v>10</v>
      </c>
      <c r="E26" s="4">
        <f>MOD(C27,3)</f>
        <v>1</v>
      </c>
      <c r="F26" s="12">
        <v>17</v>
      </c>
      <c r="G26" s="12">
        <v>1361</v>
      </c>
      <c r="H26" s="12"/>
    </row>
    <row r="27" spans="1:9">
      <c r="A27" s="4"/>
      <c r="B27" s="13" t="s">
        <v>39</v>
      </c>
      <c r="C27" s="4">
        <f>eukaryotes!AC$18</f>
        <v>118</v>
      </c>
      <c r="D27" s="20" t="s">
        <v>10</v>
      </c>
      <c r="E27" s="4">
        <f>MOD(C28,3)</f>
        <v>0</v>
      </c>
      <c r="F27" s="12">
        <v>18</v>
      </c>
      <c r="G27" s="12">
        <v>1158</v>
      </c>
      <c r="H27" s="12"/>
    </row>
    <row r="28" spans="1:9">
      <c r="A28" s="4"/>
      <c r="B28" s="13" t="s">
        <v>40</v>
      </c>
      <c r="C28" s="4">
        <f>eukaryotes!AD$18</f>
        <v>135</v>
      </c>
      <c r="D28" s="20" t="s">
        <v>10</v>
      </c>
      <c r="E28" s="4">
        <f>MOD(C29,3)</f>
        <v>1</v>
      </c>
      <c r="F28" s="12">
        <v>19</v>
      </c>
      <c r="G28" s="12">
        <v>3481</v>
      </c>
      <c r="H28" s="12"/>
    </row>
    <row r="29" spans="1:9">
      <c r="A29" s="4"/>
      <c r="B29" s="13" t="s">
        <v>41</v>
      </c>
      <c r="C29" s="4">
        <f>eukaryotes!AE$18</f>
        <v>244</v>
      </c>
      <c r="D29" s="20" t="s">
        <v>10</v>
      </c>
      <c r="E29" s="4">
        <f>MOD(C30,3)</f>
        <v>0</v>
      </c>
      <c r="F29" s="12">
        <v>20</v>
      </c>
      <c r="G29" s="12">
        <v>1809</v>
      </c>
      <c r="H29" s="12"/>
    </row>
    <row r="30" spans="1:9" s="3" customFormat="1">
      <c r="F30" s="12">
        <v>21</v>
      </c>
      <c r="G30" s="12">
        <v>2790</v>
      </c>
      <c r="H30" s="12"/>
      <c r="I30"/>
    </row>
    <row r="31" spans="1:9" s="3" customFormat="1">
      <c r="F31" s="12">
        <v>22</v>
      </c>
      <c r="G31" s="12">
        <v>7526</v>
      </c>
      <c r="H31" s="12"/>
      <c r="I31"/>
    </row>
    <row r="32" spans="1:9" s="3" customFormat="1">
      <c r="F32" s="12">
        <v>23</v>
      </c>
      <c r="G32" s="12">
        <v>2645</v>
      </c>
      <c r="H32" s="12"/>
      <c r="I32"/>
    </row>
    <row r="33" spans="6:9" s="3" customFormat="1">
      <c r="F33" s="12">
        <v>24</v>
      </c>
      <c r="G33" s="12">
        <v>26793</v>
      </c>
      <c r="H33" s="12"/>
      <c r="I33" t="s">
        <v>63</v>
      </c>
    </row>
    <row r="34" spans="6:9">
      <c r="F34" s="12">
        <v>25</v>
      </c>
      <c r="G34" s="12">
        <v>26623</v>
      </c>
      <c r="H34" s="12"/>
      <c r="I34" t="s">
        <v>63</v>
      </c>
    </row>
    <row r="52" s="3" customFormat="1"/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topLeftCell="A12" workbookViewId="0">
      <selection activeCell="B19" sqref="B19"/>
    </sheetView>
  </sheetViews>
  <sheetFormatPr defaultRowHeight="15"/>
  <cols>
    <col min="3" max="3" width="15.7109375" bestFit="1" customWidth="1"/>
  </cols>
  <sheetData>
    <row r="1" spans="1:4">
      <c r="A1" s="22" t="s">
        <v>57</v>
      </c>
      <c r="B1" s="22"/>
      <c r="C1" s="3"/>
      <c r="D1" s="3"/>
    </row>
    <row r="2" spans="1:4">
      <c r="A2" t="s">
        <v>64</v>
      </c>
      <c r="B2" t="s">
        <v>43</v>
      </c>
      <c r="C2" s="17"/>
    </row>
    <row r="3" spans="1:4">
      <c r="A3" s="10">
        <v>0</v>
      </c>
      <c r="B3" s="10">
        <v>4661</v>
      </c>
      <c r="C3" s="10" t="s">
        <v>51</v>
      </c>
      <c r="D3" t="s">
        <v>63</v>
      </c>
    </row>
    <row r="4" spans="1:4">
      <c r="A4" s="10">
        <v>1</v>
      </c>
      <c r="B4" s="10">
        <v>2082</v>
      </c>
      <c r="C4" s="10"/>
    </row>
    <row r="5" spans="1:4">
      <c r="A5" s="10">
        <v>2</v>
      </c>
      <c r="B5" s="10">
        <v>1071</v>
      </c>
      <c r="C5" s="10"/>
    </row>
    <row r="6" spans="1:4">
      <c r="A6" s="10">
        <v>3</v>
      </c>
      <c r="B6" s="10">
        <v>1922</v>
      </c>
      <c r="C6" s="10"/>
    </row>
    <row r="7" spans="1:4">
      <c r="A7" s="10">
        <v>4</v>
      </c>
      <c r="B7" s="10">
        <v>3752</v>
      </c>
      <c r="C7" s="10"/>
    </row>
    <row r="8" spans="1:4">
      <c r="A8" s="10">
        <v>5</v>
      </c>
      <c r="B8" s="10">
        <v>11729</v>
      </c>
      <c r="C8" s="10"/>
    </row>
    <row r="9" spans="1:4">
      <c r="A9" s="10">
        <v>6</v>
      </c>
      <c r="B9" s="10">
        <v>777</v>
      </c>
      <c r="C9" s="10"/>
    </row>
    <row r="10" spans="1:4">
      <c r="A10" s="10">
        <v>7</v>
      </c>
      <c r="B10" s="10">
        <v>481</v>
      </c>
      <c r="C10" s="10"/>
    </row>
    <row r="11" spans="1:4">
      <c r="A11" s="10">
        <v>8</v>
      </c>
      <c r="B11" s="10">
        <v>675</v>
      </c>
      <c r="C11" s="10"/>
    </row>
    <row r="12" spans="1:4">
      <c r="A12" s="10">
        <v>9</v>
      </c>
      <c r="B12" s="10">
        <v>2425</v>
      </c>
      <c r="C12" s="10"/>
    </row>
    <row r="13" spans="1:4">
      <c r="A13" s="10">
        <v>10</v>
      </c>
      <c r="B13" s="10">
        <v>189</v>
      </c>
      <c r="C13" s="10"/>
    </row>
    <row r="14" spans="1:4">
      <c r="A14" s="10">
        <v>11</v>
      </c>
      <c r="B14" s="10">
        <v>5519</v>
      </c>
      <c r="C14" s="10"/>
    </row>
    <row r="15" spans="1:4">
      <c r="A15" s="10">
        <v>12</v>
      </c>
      <c r="B15" s="10">
        <v>5134</v>
      </c>
      <c r="C15" s="10"/>
    </row>
    <row r="16" spans="1:4">
      <c r="A16" s="10">
        <v>13</v>
      </c>
      <c r="B16" s="10">
        <v>1539</v>
      </c>
      <c r="C16" s="10"/>
    </row>
    <row r="17" spans="1:4">
      <c r="A17" s="10">
        <v>14</v>
      </c>
      <c r="B17" s="10">
        <v>4284</v>
      </c>
      <c r="C17" s="10"/>
    </row>
    <row r="18" spans="1:4">
      <c r="A18" s="10">
        <v>15</v>
      </c>
      <c r="B18" s="10">
        <v>23948</v>
      </c>
      <c r="C18" s="10"/>
    </row>
    <row r="19" spans="1:4">
      <c r="A19" s="10">
        <v>16</v>
      </c>
      <c r="B19" s="10">
        <f>21630773-eukaryotes!W4</f>
        <v>25926</v>
      </c>
      <c r="C19" s="10"/>
      <c r="D19" t="s">
        <v>63</v>
      </c>
    </row>
    <row r="20" spans="1:4">
      <c r="A20" s="12">
        <v>0</v>
      </c>
      <c r="B20" s="12">
        <f>eukaryotes!H11-21531527</f>
        <v>4578</v>
      </c>
      <c r="C20" s="12" t="s">
        <v>62</v>
      </c>
      <c r="D20" t="s">
        <v>63</v>
      </c>
    </row>
    <row r="21" spans="1:4">
      <c r="A21" s="12">
        <v>1</v>
      </c>
      <c r="B21" s="12">
        <v>3234</v>
      </c>
      <c r="C21" s="12"/>
    </row>
    <row r="22" spans="1:4">
      <c r="A22" s="12">
        <v>4</v>
      </c>
      <c r="B22" s="12">
        <v>4113</v>
      </c>
      <c r="C22" s="12"/>
    </row>
    <row r="23" spans="1:4">
      <c r="A23" s="12">
        <v>5</v>
      </c>
      <c r="B23" s="12">
        <v>7577</v>
      </c>
      <c r="C23" s="12"/>
    </row>
    <row r="24" spans="1:4">
      <c r="A24" s="12">
        <v>15</v>
      </c>
      <c r="B24" s="12">
        <v>18253</v>
      </c>
      <c r="C24" s="12"/>
    </row>
    <row r="25" spans="1:4">
      <c r="A25" s="12">
        <v>16</v>
      </c>
      <c r="B25" s="12">
        <v>36692</v>
      </c>
      <c r="C25" s="12"/>
    </row>
    <row r="26" spans="1:4">
      <c r="A26" s="12">
        <v>17</v>
      </c>
      <c r="B26" s="12">
        <v>1361</v>
      </c>
      <c r="C26" s="12"/>
    </row>
    <row r="27" spans="1:4">
      <c r="A27" s="12">
        <v>18</v>
      </c>
      <c r="B27" s="12">
        <v>1158</v>
      </c>
      <c r="C27" s="12"/>
    </row>
    <row r="28" spans="1:4">
      <c r="A28" s="12">
        <v>19</v>
      </c>
      <c r="B28" s="12">
        <v>3481</v>
      </c>
      <c r="C28" s="12"/>
    </row>
    <row r="29" spans="1:4">
      <c r="A29" s="12">
        <v>20</v>
      </c>
      <c r="B29" s="12">
        <v>1809</v>
      </c>
      <c r="C29" s="12"/>
    </row>
    <row r="30" spans="1:4">
      <c r="A30" s="12">
        <v>21</v>
      </c>
      <c r="B30" s="12">
        <v>2790</v>
      </c>
      <c r="C30" s="12"/>
    </row>
    <row r="31" spans="1:4">
      <c r="A31" s="12">
        <v>22</v>
      </c>
      <c r="B31" s="12">
        <v>7526</v>
      </c>
      <c r="C31" s="12"/>
    </row>
    <row r="32" spans="1:4">
      <c r="A32" s="12">
        <v>23</v>
      </c>
      <c r="B32" s="12">
        <v>2645</v>
      </c>
      <c r="C32" s="12"/>
    </row>
    <row r="33" spans="1:3">
      <c r="A33" s="12">
        <v>24</v>
      </c>
      <c r="B33" s="12">
        <v>26793</v>
      </c>
      <c r="C33" s="12"/>
    </row>
    <row r="34" spans="1:3">
      <c r="A34" s="12">
        <v>25</v>
      </c>
      <c r="B34" s="12">
        <v>26623</v>
      </c>
      <c r="C34" s="12"/>
    </row>
    <row r="52" spans="4:4">
      <c r="D52" s="3"/>
    </row>
  </sheetData>
  <autoFilter ref="B1:B8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eukaryotes</vt:lpstr>
      <vt:lpstr>таблица с экзонами и интронами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yask</dc:creator>
  <cp:lastModifiedBy>Настя</cp:lastModifiedBy>
  <dcterms:created xsi:type="dcterms:W3CDTF">2016-02-20T14:55:42Z</dcterms:created>
  <dcterms:modified xsi:type="dcterms:W3CDTF">2016-02-20T15:27:59Z</dcterms:modified>
</cp:coreProperties>
</file>