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5"/>
  </bookViews>
  <sheets>
    <sheet name="input" sheetId="1" r:id="rId1"/>
    <sheet name="sort" sheetId="4" r:id="rId2"/>
    <sheet name="выборка" sheetId="5" r:id="rId3"/>
    <sheet name="сводная таблица" sheetId="2" r:id="rId4"/>
    <sheet name="taxonomy" sheetId="3" r:id="rId5"/>
    <sheet name="hmm" sheetId="6" r:id="rId6"/>
  </sheets>
  <definedNames>
    <definedName name="_xlnm._FilterDatabase" localSheetId="0" hidden="1">input!$L$1:$L$942</definedName>
    <definedName name="_xlnm._FilterDatabase" localSheetId="1" hidden="1">sort!$K$1:$R$942</definedName>
    <definedName name="_xlnm._FilterDatabase" localSheetId="3" hidden="1">'сводная таблица'!$CA$2:$CP$371</definedName>
    <definedName name="task11_search._1" localSheetId="5">hmm!$B$2:$B$4574</definedName>
    <definedName name="task11_search._2" localSheetId="5">hmm!$A$2:$A$4574</definedName>
    <definedName name="task9" localSheetId="0">input!$A$1:$H$942</definedName>
    <definedName name="task9" localSheetId="1">sort!$A$1:$H$942</definedName>
    <definedName name="task9_tax" localSheetId="4">taxonomy!$A$1:$Y$351</definedName>
  </definedNames>
  <calcPr calcId="145621"/>
  <pivotCaches>
    <pivotCache cacheId="0" r:id="rId7"/>
  </pivotCaches>
</workbook>
</file>

<file path=xl/calcChain.xml><?xml version="1.0" encoding="utf-8"?>
<calcChain xmlns="http://schemas.openxmlformats.org/spreadsheetml/2006/main">
  <c r="Q51" i="6" l="1"/>
  <c r="R51" i="6"/>
  <c r="S51" i="6"/>
  <c r="T51" i="6"/>
  <c r="U27" i="6"/>
  <c r="U31" i="6"/>
  <c r="U34" i="6"/>
  <c r="U37" i="6"/>
  <c r="U38" i="6"/>
  <c r="U41" i="6"/>
  <c r="U42" i="6"/>
  <c r="U44" i="6"/>
  <c r="U47" i="6"/>
  <c r="U48" i="6"/>
  <c r="U49" i="6"/>
  <c r="S28" i="6"/>
  <c r="S29" i="6"/>
  <c r="T29" i="6"/>
  <c r="S30" i="6"/>
  <c r="T30" i="6"/>
  <c r="S31" i="6"/>
  <c r="T31" i="6"/>
  <c r="S32" i="6"/>
  <c r="T32" i="6"/>
  <c r="S33" i="6"/>
  <c r="S34" i="6"/>
  <c r="T34" i="6"/>
  <c r="S35" i="6"/>
  <c r="S36" i="6"/>
  <c r="S37" i="6"/>
  <c r="T37" i="6"/>
  <c r="S38" i="6"/>
  <c r="T38" i="6"/>
  <c r="S41" i="6"/>
  <c r="T41" i="6"/>
  <c r="S42" i="6"/>
  <c r="T42" i="6"/>
  <c r="S43" i="6"/>
  <c r="T43" i="6"/>
  <c r="S44" i="6"/>
  <c r="T44" i="6"/>
  <c r="S45" i="6"/>
  <c r="T45" i="6"/>
  <c r="S46" i="6"/>
  <c r="T46" i="6"/>
  <c r="S47" i="6"/>
  <c r="T47" i="6"/>
  <c r="S48" i="6"/>
  <c r="T48" i="6"/>
  <c r="S49" i="6"/>
  <c r="T49" i="6"/>
  <c r="T27" i="6"/>
  <c r="T50" i="6" s="1"/>
  <c r="S27" i="6"/>
  <c r="Q28" i="6"/>
  <c r="R28" i="6"/>
  <c r="Q29" i="6"/>
  <c r="R29" i="6"/>
  <c r="Q30" i="6"/>
  <c r="R30" i="6"/>
  <c r="Q31" i="6"/>
  <c r="R31" i="6"/>
  <c r="Q32" i="6"/>
  <c r="R32" i="6"/>
  <c r="Q33" i="6"/>
  <c r="R33" i="6"/>
  <c r="Q34" i="6"/>
  <c r="R34" i="6"/>
  <c r="Q35" i="6"/>
  <c r="R35" i="6"/>
  <c r="Q36" i="6"/>
  <c r="R36" i="6"/>
  <c r="Q37" i="6"/>
  <c r="R37" i="6"/>
  <c r="Q38" i="6"/>
  <c r="R38" i="6"/>
  <c r="Q39" i="6"/>
  <c r="Q40" i="6"/>
  <c r="R40" i="6"/>
  <c r="Q41" i="6"/>
  <c r="R41" i="6"/>
  <c r="Q42" i="6"/>
  <c r="R42" i="6"/>
  <c r="Q43" i="6"/>
  <c r="R43" i="6"/>
  <c r="Q44" i="6"/>
  <c r="R44" i="6"/>
  <c r="Q45" i="6"/>
  <c r="R45" i="6"/>
  <c r="Q46" i="6"/>
  <c r="R46" i="6"/>
  <c r="Q47" i="6"/>
  <c r="R47" i="6"/>
  <c r="Q48" i="6"/>
  <c r="R48" i="6"/>
  <c r="Q49" i="6"/>
  <c r="R49" i="6"/>
  <c r="R27" i="6"/>
  <c r="Q27" i="6"/>
  <c r="U51" i="6"/>
  <c r="P51" i="6"/>
  <c r="P50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27" i="6"/>
  <c r="U5" i="6" l="1"/>
  <c r="U50" i="6"/>
  <c r="U6" i="6" s="1"/>
  <c r="S50" i="6"/>
  <c r="S4" i="6" s="1"/>
  <c r="S5" i="6"/>
  <c r="Q50" i="6"/>
  <c r="R50" i="6"/>
  <c r="U3" i="6" s="1"/>
  <c r="U2" i="6"/>
  <c r="S2" i="6"/>
  <c r="CT16" i="2"/>
  <c r="CT20" i="2"/>
  <c r="CT24" i="2"/>
  <c r="CT28" i="2"/>
  <c r="CT32" i="2"/>
  <c r="CT36" i="2"/>
  <c r="CT40" i="2"/>
  <c r="CT44" i="2"/>
  <c r="CT48" i="2"/>
  <c r="CT52" i="2"/>
  <c r="CT56" i="2"/>
  <c r="CT60" i="2"/>
  <c r="CT64" i="2"/>
  <c r="CT68" i="2"/>
  <c r="CT72" i="2"/>
  <c r="CT76" i="2"/>
  <c r="CT80" i="2"/>
  <c r="CT84" i="2"/>
  <c r="CT88" i="2"/>
  <c r="CT92" i="2"/>
  <c r="CT96" i="2"/>
  <c r="CT100" i="2"/>
  <c r="CT104" i="2"/>
  <c r="CT108" i="2"/>
  <c r="CT112" i="2"/>
  <c r="CT116" i="2"/>
  <c r="CT120" i="2"/>
  <c r="CT124" i="2"/>
  <c r="CT128" i="2"/>
  <c r="CT132" i="2"/>
  <c r="CT136" i="2"/>
  <c r="CT140" i="2"/>
  <c r="CT144" i="2"/>
  <c r="CT148" i="2"/>
  <c r="CT152" i="2"/>
  <c r="CT156" i="2"/>
  <c r="CT160" i="2"/>
  <c r="CT164" i="2"/>
  <c r="CT168" i="2"/>
  <c r="CT172" i="2"/>
  <c r="CT176" i="2"/>
  <c r="CT180" i="2"/>
  <c r="CT184" i="2"/>
  <c r="CT188" i="2"/>
  <c r="CT192" i="2"/>
  <c r="CT196" i="2"/>
  <c r="CT200" i="2"/>
  <c r="CT204" i="2"/>
  <c r="CT208" i="2"/>
  <c r="CT212" i="2"/>
  <c r="CT216" i="2"/>
  <c r="CT220" i="2"/>
  <c r="CT224" i="2"/>
  <c r="CT228" i="2"/>
  <c r="CT232" i="2"/>
  <c r="CT236" i="2"/>
  <c r="CT240" i="2"/>
  <c r="CT244" i="2"/>
  <c r="CT248" i="2"/>
  <c r="CT252" i="2"/>
  <c r="CT256" i="2"/>
  <c r="CT260" i="2"/>
  <c r="CT264" i="2"/>
  <c r="CT268" i="2"/>
  <c r="CT272" i="2"/>
  <c r="CT276" i="2"/>
  <c r="CT280" i="2"/>
  <c r="CT284" i="2"/>
  <c r="CT288" i="2"/>
  <c r="CT292" i="2"/>
  <c r="CT296" i="2"/>
  <c r="CT300" i="2"/>
  <c r="CT304" i="2"/>
  <c r="CT308" i="2"/>
  <c r="CT312" i="2"/>
  <c r="CT316" i="2"/>
  <c r="CT320" i="2"/>
  <c r="CT324" i="2"/>
  <c r="CT328" i="2"/>
  <c r="CT332" i="2"/>
  <c r="CT336" i="2"/>
  <c r="CT340" i="2"/>
  <c r="CT344" i="2"/>
  <c r="CT348" i="2"/>
  <c r="CT352" i="2"/>
  <c r="CT356" i="2"/>
  <c r="CT360" i="2"/>
  <c r="CT364" i="2"/>
  <c r="CT368" i="2"/>
  <c r="CT233" i="2"/>
  <c r="CT241" i="2"/>
  <c r="CT245" i="2"/>
  <c r="CT253" i="2"/>
  <c r="CT257" i="2"/>
  <c r="CT265" i="2"/>
  <c r="CT269" i="2"/>
  <c r="CT277" i="2"/>
  <c r="CT281" i="2"/>
  <c r="CT285" i="2"/>
  <c r="CT293" i="2"/>
  <c r="CT297" i="2"/>
  <c r="CT305" i="2"/>
  <c r="CT309" i="2"/>
  <c r="CT313" i="2"/>
  <c r="CT321" i="2"/>
  <c r="CT325" i="2"/>
  <c r="CT333" i="2"/>
  <c r="CT337" i="2"/>
  <c r="CT345" i="2"/>
  <c r="CT349" i="2"/>
  <c r="CT357" i="2"/>
  <c r="CT365" i="2"/>
  <c r="CT369" i="2"/>
  <c r="CT258" i="2"/>
  <c r="CT282" i="2"/>
  <c r="CT290" i="2"/>
  <c r="CT294" i="2"/>
  <c r="CT302" i="2"/>
  <c r="CT310" i="2"/>
  <c r="CT318" i="2"/>
  <c r="CT326" i="2"/>
  <c r="CT334" i="2"/>
  <c r="CT342" i="2"/>
  <c r="CT354" i="2"/>
  <c r="CT17" i="2"/>
  <c r="CT21" i="2"/>
  <c r="CT25" i="2"/>
  <c r="CT29" i="2"/>
  <c r="CT33" i="2"/>
  <c r="CT37" i="2"/>
  <c r="CT41" i="2"/>
  <c r="CT45" i="2"/>
  <c r="CT49" i="2"/>
  <c r="CT53" i="2"/>
  <c r="CT57" i="2"/>
  <c r="CT61" i="2"/>
  <c r="CT65" i="2"/>
  <c r="CT69" i="2"/>
  <c r="CT73" i="2"/>
  <c r="CT77" i="2"/>
  <c r="CT81" i="2"/>
  <c r="CT85" i="2"/>
  <c r="CT89" i="2"/>
  <c r="CT93" i="2"/>
  <c r="CT97" i="2"/>
  <c r="CT101" i="2"/>
  <c r="CT105" i="2"/>
  <c r="CT109" i="2"/>
  <c r="CT113" i="2"/>
  <c r="CT117" i="2"/>
  <c r="CT121" i="2"/>
  <c r="CT125" i="2"/>
  <c r="CT129" i="2"/>
  <c r="CT133" i="2"/>
  <c r="CT137" i="2"/>
  <c r="CT141" i="2"/>
  <c r="CT145" i="2"/>
  <c r="CT149" i="2"/>
  <c r="CT153" i="2"/>
  <c r="CT157" i="2"/>
  <c r="CT161" i="2"/>
  <c r="CT165" i="2"/>
  <c r="CT169" i="2"/>
  <c r="CT173" i="2"/>
  <c r="CT177" i="2"/>
  <c r="CT181" i="2"/>
  <c r="CT185" i="2"/>
  <c r="CT189" i="2"/>
  <c r="CT193" i="2"/>
  <c r="CT197" i="2"/>
  <c r="CT201" i="2"/>
  <c r="CT205" i="2"/>
  <c r="CT209" i="2"/>
  <c r="CT213" i="2"/>
  <c r="CT217" i="2"/>
  <c r="CT221" i="2"/>
  <c r="CT225" i="2"/>
  <c r="CT229" i="2"/>
  <c r="CT237" i="2"/>
  <c r="CT249" i="2"/>
  <c r="CT261" i="2"/>
  <c r="CT273" i="2"/>
  <c r="CT289" i="2"/>
  <c r="CT301" i="2"/>
  <c r="CT317" i="2"/>
  <c r="CT329" i="2"/>
  <c r="CT341" i="2"/>
  <c r="CT353" i="2"/>
  <c r="CT361" i="2"/>
  <c r="CT270" i="2"/>
  <c r="CT306" i="2"/>
  <c r="CT322" i="2"/>
  <c r="CT330" i="2"/>
  <c r="CT346" i="2"/>
  <c r="CT362" i="2"/>
  <c r="CT18" i="2"/>
  <c r="CT22" i="2"/>
  <c r="CT26" i="2"/>
  <c r="CT30" i="2"/>
  <c r="CT34" i="2"/>
  <c r="CT38" i="2"/>
  <c r="CT42" i="2"/>
  <c r="CT46" i="2"/>
  <c r="CT50" i="2"/>
  <c r="CT54" i="2"/>
  <c r="CT58" i="2"/>
  <c r="CT62" i="2"/>
  <c r="CT66" i="2"/>
  <c r="CT70" i="2"/>
  <c r="CT74" i="2"/>
  <c r="CT78" i="2"/>
  <c r="CT82" i="2"/>
  <c r="CT86" i="2"/>
  <c r="CT90" i="2"/>
  <c r="CT94" i="2"/>
  <c r="CT98" i="2"/>
  <c r="CT102" i="2"/>
  <c r="CT106" i="2"/>
  <c r="CT110" i="2"/>
  <c r="CT114" i="2"/>
  <c r="CT118" i="2"/>
  <c r="CT122" i="2"/>
  <c r="CT126" i="2"/>
  <c r="CT130" i="2"/>
  <c r="CT134" i="2"/>
  <c r="CT138" i="2"/>
  <c r="CT142" i="2"/>
  <c r="CT146" i="2"/>
  <c r="CT150" i="2"/>
  <c r="CT154" i="2"/>
  <c r="CT158" i="2"/>
  <c r="CT162" i="2"/>
  <c r="CT166" i="2"/>
  <c r="CT170" i="2"/>
  <c r="CT174" i="2"/>
  <c r="CT178" i="2"/>
  <c r="CT182" i="2"/>
  <c r="CT186" i="2"/>
  <c r="CT190" i="2"/>
  <c r="CT194" i="2"/>
  <c r="CT198" i="2"/>
  <c r="CT202" i="2"/>
  <c r="CT206" i="2"/>
  <c r="CT210" i="2"/>
  <c r="CT214" i="2"/>
  <c r="CT218" i="2"/>
  <c r="CT222" i="2"/>
  <c r="CT226" i="2"/>
  <c r="CT230" i="2"/>
  <c r="CT234" i="2"/>
  <c r="CT238" i="2"/>
  <c r="CT242" i="2"/>
  <c r="CT246" i="2"/>
  <c r="CT250" i="2"/>
  <c r="CT254" i="2"/>
  <c r="CT262" i="2"/>
  <c r="CT266" i="2"/>
  <c r="CT274" i="2"/>
  <c r="CT278" i="2"/>
  <c r="CT286" i="2"/>
  <c r="CT298" i="2"/>
  <c r="CT314" i="2"/>
  <c r="CT338" i="2"/>
  <c r="CT366" i="2"/>
  <c r="CT15" i="2"/>
  <c r="CT19" i="2"/>
  <c r="CT23" i="2"/>
  <c r="CT27" i="2"/>
  <c r="CT31" i="2"/>
  <c r="CT35" i="2"/>
  <c r="CT39" i="2"/>
  <c r="CT43" i="2"/>
  <c r="CT47" i="2"/>
  <c r="CT51" i="2"/>
  <c r="CT55" i="2"/>
  <c r="CT59" i="2"/>
  <c r="CT63" i="2"/>
  <c r="CT67" i="2"/>
  <c r="CT71" i="2"/>
  <c r="CT75" i="2"/>
  <c r="CT79" i="2"/>
  <c r="CT83" i="2"/>
  <c r="CT87" i="2"/>
  <c r="CT91" i="2"/>
  <c r="CT95" i="2"/>
  <c r="CT99" i="2"/>
  <c r="CT103" i="2"/>
  <c r="CT107" i="2"/>
  <c r="CT111" i="2"/>
  <c r="CT115" i="2"/>
  <c r="CT119" i="2"/>
  <c r="CT123" i="2"/>
  <c r="CT127" i="2"/>
  <c r="CT131" i="2"/>
  <c r="CT135" i="2"/>
  <c r="CT139" i="2"/>
  <c r="CT143" i="2"/>
  <c r="CT147" i="2"/>
  <c r="CT151" i="2"/>
  <c r="CT155" i="2"/>
  <c r="CT159" i="2"/>
  <c r="CT163" i="2"/>
  <c r="CT167" i="2"/>
  <c r="CT171" i="2"/>
  <c r="CT175" i="2"/>
  <c r="CT179" i="2"/>
  <c r="CT183" i="2"/>
  <c r="CT187" i="2"/>
  <c r="CT191" i="2"/>
  <c r="CT195" i="2"/>
  <c r="CT199" i="2"/>
  <c r="CT203" i="2"/>
  <c r="CT207" i="2"/>
  <c r="CT211" i="2"/>
  <c r="CT215" i="2"/>
  <c r="CT219" i="2"/>
  <c r="CT223" i="2"/>
  <c r="CT227" i="2"/>
  <c r="CT231" i="2"/>
  <c r="CT235" i="2"/>
  <c r="CT239" i="2"/>
  <c r="CT243" i="2"/>
  <c r="CT247" i="2"/>
  <c r="CT251" i="2"/>
  <c r="CT255" i="2"/>
  <c r="CT259" i="2"/>
  <c r="CT263" i="2"/>
  <c r="CT267" i="2"/>
  <c r="CT271" i="2"/>
  <c r="CT275" i="2"/>
  <c r="CT279" i="2"/>
  <c r="CT283" i="2"/>
  <c r="CT287" i="2"/>
  <c r="CT291" i="2"/>
  <c r="CT295" i="2"/>
  <c r="CT299" i="2"/>
  <c r="CT303" i="2"/>
  <c r="CT307" i="2"/>
  <c r="CT311" i="2"/>
  <c r="CT315" i="2"/>
  <c r="CT319" i="2"/>
  <c r="CT323" i="2"/>
  <c r="CT327" i="2"/>
  <c r="CT331" i="2"/>
  <c r="CT335" i="2"/>
  <c r="CT339" i="2"/>
  <c r="CT343" i="2"/>
  <c r="CT347" i="2"/>
  <c r="CT351" i="2"/>
  <c r="CT355" i="2"/>
  <c r="CT359" i="2"/>
  <c r="CT363" i="2"/>
  <c r="CT367" i="2"/>
  <c r="CT350" i="2"/>
  <c r="CT358" i="2"/>
  <c r="S6" i="6" l="1"/>
  <c r="U4" i="6"/>
  <c r="W4" i="6" s="1"/>
  <c r="W6" i="6"/>
  <c r="T6" i="6"/>
  <c r="R6" i="6" s="1"/>
  <c r="T5" i="6"/>
  <c r="R5" i="6" s="1"/>
  <c r="W5" i="6"/>
  <c r="T4" i="6"/>
  <c r="V4" i="6" s="1"/>
  <c r="S3" i="6"/>
  <c r="W2" i="6"/>
  <c r="T3" i="6"/>
  <c r="V3" i="6" s="1"/>
  <c r="W3" i="6"/>
  <c r="T2" i="6"/>
  <c r="R2" i="6" s="1"/>
  <c r="V5" i="6" l="1"/>
  <c r="V6" i="6"/>
  <c r="R4" i="6"/>
  <c r="R3" i="6"/>
  <c r="V2" i="6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O797" i="4"/>
  <c r="O798" i="4"/>
  <c r="O799" i="4"/>
  <c r="O800" i="4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2" i="4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A241" i="2"/>
  <c r="CB241" i="2"/>
  <c r="CC241" i="2"/>
  <c r="CD241" i="2"/>
  <c r="CE241" i="2"/>
  <c r="CF241" i="2"/>
  <c r="CG241" i="2"/>
  <c r="CH241" i="2"/>
  <c r="CI241" i="2"/>
  <c r="CJ241" i="2"/>
  <c r="CK241" i="2"/>
  <c r="CL241" i="2"/>
  <c r="CM241" i="2"/>
  <c r="CN241" i="2"/>
  <c r="CO241" i="2"/>
  <c r="CP241" i="2"/>
  <c r="CQ241" i="2"/>
  <c r="CR241" i="2"/>
  <c r="CS241" i="2"/>
  <c r="CA242" i="2"/>
  <c r="CB242" i="2"/>
  <c r="CC242" i="2"/>
  <c r="CD242" i="2"/>
  <c r="CE242" i="2"/>
  <c r="CF242" i="2"/>
  <c r="CG242" i="2"/>
  <c r="CH242" i="2"/>
  <c r="CI242" i="2"/>
  <c r="CJ242" i="2"/>
  <c r="CK242" i="2"/>
  <c r="CL242" i="2"/>
  <c r="CM242" i="2"/>
  <c r="CN242" i="2"/>
  <c r="CO242" i="2"/>
  <c r="CP242" i="2"/>
  <c r="CQ242" i="2"/>
  <c r="CR242" i="2"/>
  <c r="CS242" i="2"/>
  <c r="CA243" i="2"/>
  <c r="CB243" i="2"/>
  <c r="CC243" i="2"/>
  <c r="CD243" i="2"/>
  <c r="CE243" i="2"/>
  <c r="CF243" i="2"/>
  <c r="CG243" i="2"/>
  <c r="CH243" i="2"/>
  <c r="CI243" i="2"/>
  <c r="CJ243" i="2"/>
  <c r="CK243" i="2"/>
  <c r="CL243" i="2"/>
  <c r="CM243" i="2"/>
  <c r="CN243" i="2"/>
  <c r="CO243" i="2"/>
  <c r="CP243" i="2"/>
  <c r="CQ243" i="2"/>
  <c r="CR243" i="2"/>
  <c r="CS243" i="2"/>
  <c r="CA244" i="2"/>
  <c r="CB244" i="2"/>
  <c r="CC244" i="2"/>
  <c r="CD244" i="2"/>
  <c r="CE244" i="2"/>
  <c r="CF244" i="2"/>
  <c r="CG244" i="2"/>
  <c r="CH244" i="2"/>
  <c r="CI244" i="2"/>
  <c r="CJ244" i="2"/>
  <c r="CK244" i="2"/>
  <c r="CL244" i="2"/>
  <c r="CM244" i="2"/>
  <c r="CN244" i="2"/>
  <c r="CO244" i="2"/>
  <c r="CP244" i="2"/>
  <c r="CQ244" i="2"/>
  <c r="CR244" i="2"/>
  <c r="CS244" i="2"/>
  <c r="CA245" i="2"/>
  <c r="CB245" i="2"/>
  <c r="CC245" i="2"/>
  <c r="CD245" i="2"/>
  <c r="CE245" i="2"/>
  <c r="CF245" i="2"/>
  <c r="CG245" i="2"/>
  <c r="CH245" i="2"/>
  <c r="CI245" i="2"/>
  <c r="CJ245" i="2"/>
  <c r="CK245" i="2"/>
  <c r="CL245" i="2"/>
  <c r="CM245" i="2"/>
  <c r="CN245" i="2"/>
  <c r="CO245" i="2"/>
  <c r="CP245" i="2"/>
  <c r="CQ245" i="2"/>
  <c r="CR245" i="2"/>
  <c r="CS245" i="2"/>
  <c r="CA246" i="2"/>
  <c r="CB246" i="2"/>
  <c r="CC246" i="2"/>
  <c r="CD246" i="2"/>
  <c r="CE246" i="2"/>
  <c r="CF246" i="2"/>
  <c r="CG246" i="2"/>
  <c r="CH246" i="2"/>
  <c r="CI246" i="2"/>
  <c r="CJ246" i="2"/>
  <c r="CK246" i="2"/>
  <c r="CL246" i="2"/>
  <c r="CM246" i="2"/>
  <c r="CN246" i="2"/>
  <c r="CO246" i="2"/>
  <c r="CP246" i="2"/>
  <c r="CQ246" i="2"/>
  <c r="CR246" i="2"/>
  <c r="CS246" i="2"/>
  <c r="CA247" i="2"/>
  <c r="CB247" i="2"/>
  <c r="CC247" i="2"/>
  <c r="CD247" i="2"/>
  <c r="CE247" i="2"/>
  <c r="CF247" i="2"/>
  <c r="CG247" i="2"/>
  <c r="CH247" i="2"/>
  <c r="CI247" i="2"/>
  <c r="CJ247" i="2"/>
  <c r="CK247" i="2"/>
  <c r="CL247" i="2"/>
  <c r="CM247" i="2"/>
  <c r="CN247" i="2"/>
  <c r="CO247" i="2"/>
  <c r="CP247" i="2"/>
  <c r="CQ247" i="2"/>
  <c r="CR247" i="2"/>
  <c r="CS247" i="2"/>
  <c r="CA248" i="2"/>
  <c r="CB248" i="2"/>
  <c r="CC248" i="2"/>
  <c r="CD248" i="2"/>
  <c r="CE248" i="2"/>
  <c r="CF248" i="2"/>
  <c r="CG248" i="2"/>
  <c r="CH248" i="2"/>
  <c r="CI248" i="2"/>
  <c r="CJ248" i="2"/>
  <c r="CK248" i="2"/>
  <c r="CL248" i="2"/>
  <c r="CM248" i="2"/>
  <c r="CN248" i="2"/>
  <c r="CO248" i="2"/>
  <c r="CP248" i="2"/>
  <c r="CQ248" i="2"/>
  <c r="CR248" i="2"/>
  <c r="CS248" i="2"/>
  <c r="CA249" i="2"/>
  <c r="CB249" i="2"/>
  <c r="CC249" i="2"/>
  <c r="CD249" i="2"/>
  <c r="CE249" i="2"/>
  <c r="CF249" i="2"/>
  <c r="CG249" i="2"/>
  <c r="CH249" i="2"/>
  <c r="CI249" i="2"/>
  <c r="CJ249" i="2"/>
  <c r="CK249" i="2"/>
  <c r="CL249" i="2"/>
  <c r="CM249" i="2"/>
  <c r="CN249" i="2"/>
  <c r="CO249" i="2"/>
  <c r="CP249" i="2"/>
  <c r="CQ249" i="2"/>
  <c r="CR249" i="2"/>
  <c r="CS249" i="2"/>
  <c r="CA250" i="2"/>
  <c r="CB250" i="2"/>
  <c r="CC250" i="2"/>
  <c r="CD250" i="2"/>
  <c r="CE250" i="2"/>
  <c r="CF250" i="2"/>
  <c r="CG250" i="2"/>
  <c r="CH250" i="2"/>
  <c r="CI250" i="2"/>
  <c r="CJ250" i="2"/>
  <c r="CK250" i="2"/>
  <c r="CL250" i="2"/>
  <c r="CM250" i="2"/>
  <c r="CN250" i="2"/>
  <c r="CO250" i="2"/>
  <c r="CP250" i="2"/>
  <c r="CQ250" i="2"/>
  <c r="CR250" i="2"/>
  <c r="CS250" i="2"/>
  <c r="CA251" i="2"/>
  <c r="CB251" i="2"/>
  <c r="CC251" i="2"/>
  <c r="CD251" i="2"/>
  <c r="CE251" i="2"/>
  <c r="CF251" i="2"/>
  <c r="CG251" i="2"/>
  <c r="CH251" i="2"/>
  <c r="CI251" i="2"/>
  <c r="CJ251" i="2"/>
  <c r="CK251" i="2"/>
  <c r="CL251" i="2"/>
  <c r="CM251" i="2"/>
  <c r="CN251" i="2"/>
  <c r="CO251" i="2"/>
  <c r="CP251" i="2"/>
  <c r="CQ251" i="2"/>
  <c r="CR251" i="2"/>
  <c r="CS251" i="2"/>
  <c r="CA252" i="2"/>
  <c r="CB252" i="2"/>
  <c r="CC252" i="2"/>
  <c r="CD252" i="2"/>
  <c r="CE252" i="2"/>
  <c r="CF252" i="2"/>
  <c r="CG252" i="2"/>
  <c r="CH252" i="2"/>
  <c r="CI252" i="2"/>
  <c r="CJ252" i="2"/>
  <c r="CK252" i="2"/>
  <c r="CL252" i="2"/>
  <c r="CM252" i="2"/>
  <c r="CN252" i="2"/>
  <c r="CO252" i="2"/>
  <c r="CP252" i="2"/>
  <c r="CQ252" i="2"/>
  <c r="CR252" i="2"/>
  <c r="CS252" i="2"/>
  <c r="CA253" i="2"/>
  <c r="CB253" i="2"/>
  <c r="CC253" i="2"/>
  <c r="CD253" i="2"/>
  <c r="CE253" i="2"/>
  <c r="CF253" i="2"/>
  <c r="CG253" i="2"/>
  <c r="CH253" i="2"/>
  <c r="CI253" i="2"/>
  <c r="CJ253" i="2"/>
  <c r="CK253" i="2"/>
  <c r="CL253" i="2"/>
  <c r="CM253" i="2"/>
  <c r="CN253" i="2"/>
  <c r="CO253" i="2"/>
  <c r="CP253" i="2"/>
  <c r="CQ253" i="2"/>
  <c r="CR253" i="2"/>
  <c r="CS253" i="2"/>
  <c r="CA254" i="2"/>
  <c r="CB254" i="2"/>
  <c r="CC254" i="2"/>
  <c r="CD254" i="2"/>
  <c r="CE254" i="2"/>
  <c r="CF254" i="2"/>
  <c r="CG254" i="2"/>
  <c r="CH254" i="2"/>
  <c r="CI254" i="2"/>
  <c r="CJ254" i="2"/>
  <c r="CK254" i="2"/>
  <c r="CL254" i="2"/>
  <c r="CM254" i="2"/>
  <c r="CN254" i="2"/>
  <c r="CO254" i="2"/>
  <c r="CP254" i="2"/>
  <c r="CQ254" i="2"/>
  <c r="CR254" i="2"/>
  <c r="CS254" i="2"/>
  <c r="CA255" i="2"/>
  <c r="CB255" i="2"/>
  <c r="CC255" i="2"/>
  <c r="CD255" i="2"/>
  <c r="CE255" i="2"/>
  <c r="CF255" i="2"/>
  <c r="CG255" i="2"/>
  <c r="CH255" i="2"/>
  <c r="CI255" i="2"/>
  <c r="CJ255" i="2"/>
  <c r="CK255" i="2"/>
  <c r="CL255" i="2"/>
  <c r="CM255" i="2"/>
  <c r="CN255" i="2"/>
  <c r="CO255" i="2"/>
  <c r="CP255" i="2"/>
  <c r="CQ255" i="2"/>
  <c r="CR255" i="2"/>
  <c r="CS255" i="2"/>
  <c r="CA256" i="2"/>
  <c r="CB256" i="2"/>
  <c r="CC256" i="2"/>
  <c r="CD256" i="2"/>
  <c r="CE256" i="2"/>
  <c r="CF256" i="2"/>
  <c r="CG256" i="2"/>
  <c r="CH256" i="2"/>
  <c r="CI256" i="2"/>
  <c r="CJ256" i="2"/>
  <c r="CK256" i="2"/>
  <c r="CL256" i="2"/>
  <c r="CM256" i="2"/>
  <c r="CN256" i="2"/>
  <c r="CO256" i="2"/>
  <c r="CP256" i="2"/>
  <c r="CQ256" i="2"/>
  <c r="CR256" i="2"/>
  <c r="CS256" i="2"/>
  <c r="CA257" i="2"/>
  <c r="CB257" i="2"/>
  <c r="CC257" i="2"/>
  <c r="CD257" i="2"/>
  <c r="CE257" i="2"/>
  <c r="CF257" i="2"/>
  <c r="CG257" i="2"/>
  <c r="CH257" i="2"/>
  <c r="CI257" i="2"/>
  <c r="CJ257" i="2"/>
  <c r="CK257" i="2"/>
  <c r="CL257" i="2"/>
  <c r="CM257" i="2"/>
  <c r="CN257" i="2"/>
  <c r="CO257" i="2"/>
  <c r="CP257" i="2"/>
  <c r="CQ257" i="2"/>
  <c r="CR257" i="2"/>
  <c r="CS257" i="2"/>
  <c r="CA258" i="2"/>
  <c r="CB258" i="2"/>
  <c r="CC258" i="2"/>
  <c r="CD258" i="2"/>
  <c r="CE258" i="2"/>
  <c r="CF258" i="2"/>
  <c r="CG258" i="2"/>
  <c r="CH258" i="2"/>
  <c r="CI258" i="2"/>
  <c r="CJ258" i="2"/>
  <c r="CK258" i="2"/>
  <c r="CL258" i="2"/>
  <c r="CM258" i="2"/>
  <c r="CN258" i="2"/>
  <c r="CO258" i="2"/>
  <c r="CP258" i="2"/>
  <c r="CQ258" i="2"/>
  <c r="CR258" i="2"/>
  <c r="CS258" i="2"/>
  <c r="CA259" i="2"/>
  <c r="CB259" i="2"/>
  <c r="CC259" i="2"/>
  <c r="CD259" i="2"/>
  <c r="CE259" i="2"/>
  <c r="CF259" i="2"/>
  <c r="CG259" i="2"/>
  <c r="CH259" i="2"/>
  <c r="CI259" i="2"/>
  <c r="CJ259" i="2"/>
  <c r="CK259" i="2"/>
  <c r="CL259" i="2"/>
  <c r="CM259" i="2"/>
  <c r="CN259" i="2"/>
  <c r="CO259" i="2"/>
  <c r="CP259" i="2"/>
  <c r="CQ259" i="2"/>
  <c r="CR259" i="2"/>
  <c r="CS259" i="2"/>
  <c r="CA260" i="2"/>
  <c r="CB260" i="2"/>
  <c r="CC260" i="2"/>
  <c r="CD260" i="2"/>
  <c r="CE260" i="2"/>
  <c r="CF260" i="2"/>
  <c r="CG260" i="2"/>
  <c r="CH260" i="2"/>
  <c r="CI260" i="2"/>
  <c r="CJ260" i="2"/>
  <c r="CK260" i="2"/>
  <c r="CL260" i="2"/>
  <c r="CM260" i="2"/>
  <c r="CN260" i="2"/>
  <c r="CO260" i="2"/>
  <c r="CP260" i="2"/>
  <c r="CQ260" i="2"/>
  <c r="CR260" i="2"/>
  <c r="CS260" i="2"/>
  <c r="CA261" i="2"/>
  <c r="CB261" i="2"/>
  <c r="CC261" i="2"/>
  <c r="CD261" i="2"/>
  <c r="CE261" i="2"/>
  <c r="CF261" i="2"/>
  <c r="CG261" i="2"/>
  <c r="CH261" i="2"/>
  <c r="CI261" i="2"/>
  <c r="CJ261" i="2"/>
  <c r="CK261" i="2"/>
  <c r="CL261" i="2"/>
  <c r="CM261" i="2"/>
  <c r="CN261" i="2"/>
  <c r="CO261" i="2"/>
  <c r="CP261" i="2"/>
  <c r="CQ261" i="2"/>
  <c r="CR261" i="2"/>
  <c r="CS261" i="2"/>
  <c r="CA262" i="2"/>
  <c r="CB262" i="2"/>
  <c r="CC262" i="2"/>
  <c r="CD262" i="2"/>
  <c r="CE262" i="2"/>
  <c r="CF262" i="2"/>
  <c r="CG262" i="2"/>
  <c r="CH262" i="2"/>
  <c r="CI262" i="2"/>
  <c r="CJ262" i="2"/>
  <c r="CK262" i="2"/>
  <c r="CL262" i="2"/>
  <c r="CM262" i="2"/>
  <c r="CN262" i="2"/>
  <c r="CO262" i="2"/>
  <c r="CP262" i="2"/>
  <c r="CQ262" i="2"/>
  <c r="CR262" i="2"/>
  <c r="CS262" i="2"/>
  <c r="CA263" i="2"/>
  <c r="CB263" i="2"/>
  <c r="CC263" i="2"/>
  <c r="CD263" i="2"/>
  <c r="CE263" i="2"/>
  <c r="CF263" i="2"/>
  <c r="CG263" i="2"/>
  <c r="CH263" i="2"/>
  <c r="CI263" i="2"/>
  <c r="CJ263" i="2"/>
  <c r="CK263" i="2"/>
  <c r="CL263" i="2"/>
  <c r="CM263" i="2"/>
  <c r="CN263" i="2"/>
  <c r="CO263" i="2"/>
  <c r="CP263" i="2"/>
  <c r="CQ263" i="2"/>
  <c r="CR263" i="2"/>
  <c r="CS263" i="2"/>
  <c r="CA264" i="2"/>
  <c r="CB264" i="2"/>
  <c r="CC264" i="2"/>
  <c r="CD264" i="2"/>
  <c r="CE264" i="2"/>
  <c r="CF264" i="2"/>
  <c r="CG264" i="2"/>
  <c r="CH264" i="2"/>
  <c r="CI264" i="2"/>
  <c r="CJ264" i="2"/>
  <c r="CK264" i="2"/>
  <c r="CL264" i="2"/>
  <c r="CM264" i="2"/>
  <c r="CN264" i="2"/>
  <c r="CO264" i="2"/>
  <c r="CP264" i="2"/>
  <c r="CQ264" i="2"/>
  <c r="CR264" i="2"/>
  <c r="CS264" i="2"/>
  <c r="CA265" i="2"/>
  <c r="CB265" i="2"/>
  <c r="CC265" i="2"/>
  <c r="CD265" i="2"/>
  <c r="CE265" i="2"/>
  <c r="CF265" i="2"/>
  <c r="CG265" i="2"/>
  <c r="CH265" i="2"/>
  <c r="CI265" i="2"/>
  <c r="CJ265" i="2"/>
  <c r="CK265" i="2"/>
  <c r="CL265" i="2"/>
  <c r="CM265" i="2"/>
  <c r="CN265" i="2"/>
  <c r="CO265" i="2"/>
  <c r="CP265" i="2"/>
  <c r="CQ265" i="2"/>
  <c r="CR265" i="2"/>
  <c r="CS265" i="2"/>
  <c r="CA266" i="2"/>
  <c r="CB266" i="2"/>
  <c r="CC266" i="2"/>
  <c r="CD266" i="2"/>
  <c r="CE266" i="2"/>
  <c r="CF266" i="2"/>
  <c r="CG266" i="2"/>
  <c r="CH266" i="2"/>
  <c r="CI266" i="2"/>
  <c r="CJ266" i="2"/>
  <c r="CK266" i="2"/>
  <c r="CL266" i="2"/>
  <c r="CM266" i="2"/>
  <c r="CN266" i="2"/>
  <c r="CO266" i="2"/>
  <c r="CP266" i="2"/>
  <c r="CQ266" i="2"/>
  <c r="CR266" i="2"/>
  <c r="CS266" i="2"/>
  <c r="CA267" i="2"/>
  <c r="CB267" i="2"/>
  <c r="CC267" i="2"/>
  <c r="CD267" i="2"/>
  <c r="CE267" i="2"/>
  <c r="CF267" i="2"/>
  <c r="CG267" i="2"/>
  <c r="CH267" i="2"/>
  <c r="CI267" i="2"/>
  <c r="CJ267" i="2"/>
  <c r="CK267" i="2"/>
  <c r="CL267" i="2"/>
  <c r="CM267" i="2"/>
  <c r="CN267" i="2"/>
  <c r="CO267" i="2"/>
  <c r="CP267" i="2"/>
  <c r="CQ267" i="2"/>
  <c r="CR267" i="2"/>
  <c r="CS267" i="2"/>
  <c r="CA268" i="2"/>
  <c r="CB268" i="2"/>
  <c r="CC268" i="2"/>
  <c r="CD268" i="2"/>
  <c r="CE268" i="2"/>
  <c r="CF268" i="2"/>
  <c r="CG268" i="2"/>
  <c r="CH268" i="2"/>
  <c r="CI268" i="2"/>
  <c r="CJ268" i="2"/>
  <c r="CK268" i="2"/>
  <c r="CL268" i="2"/>
  <c r="CM268" i="2"/>
  <c r="CN268" i="2"/>
  <c r="CO268" i="2"/>
  <c r="CP268" i="2"/>
  <c r="CQ268" i="2"/>
  <c r="CR268" i="2"/>
  <c r="CS268" i="2"/>
  <c r="CA269" i="2"/>
  <c r="CB269" i="2"/>
  <c r="CC269" i="2"/>
  <c r="CD269" i="2"/>
  <c r="CE269" i="2"/>
  <c r="CF269" i="2"/>
  <c r="CG269" i="2"/>
  <c r="CH269" i="2"/>
  <c r="CI269" i="2"/>
  <c r="CJ269" i="2"/>
  <c r="CK269" i="2"/>
  <c r="CL269" i="2"/>
  <c r="CM269" i="2"/>
  <c r="CN269" i="2"/>
  <c r="CO269" i="2"/>
  <c r="CP269" i="2"/>
  <c r="CQ269" i="2"/>
  <c r="CR269" i="2"/>
  <c r="CS269" i="2"/>
  <c r="CA270" i="2"/>
  <c r="CB270" i="2"/>
  <c r="CC270" i="2"/>
  <c r="CD270" i="2"/>
  <c r="CE270" i="2"/>
  <c r="CF270" i="2"/>
  <c r="CG270" i="2"/>
  <c r="CH270" i="2"/>
  <c r="CI270" i="2"/>
  <c r="CJ270" i="2"/>
  <c r="CK270" i="2"/>
  <c r="CL270" i="2"/>
  <c r="CM270" i="2"/>
  <c r="CN270" i="2"/>
  <c r="CO270" i="2"/>
  <c r="CP270" i="2"/>
  <c r="CQ270" i="2"/>
  <c r="CR270" i="2"/>
  <c r="CS270" i="2"/>
  <c r="CA271" i="2"/>
  <c r="CB271" i="2"/>
  <c r="CC271" i="2"/>
  <c r="CD271" i="2"/>
  <c r="CE271" i="2"/>
  <c r="CF271" i="2"/>
  <c r="CG271" i="2"/>
  <c r="CH271" i="2"/>
  <c r="CI271" i="2"/>
  <c r="CJ271" i="2"/>
  <c r="CK271" i="2"/>
  <c r="CL271" i="2"/>
  <c r="CM271" i="2"/>
  <c r="CN271" i="2"/>
  <c r="CO271" i="2"/>
  <c r="CP271" i="2"/>
  <c r="CQ271" i="2"/>
  <c r="CR271" i="2"/>
  <c r="CS271" i="2"/>
  <c r="CA272" i="2"/>
  <c r="CB272" i="2"/>
  <c r="CC272" i="2"/>
  <c r="CD272" i="2"/>
  <c r="CE272" i="2"/>
  <c r="CF272" i="2"/>
  <c r="CG272" i="2"/>
  <c r="CH272" i="2"/>
  <c r="CI272" i="2"/>
  <c r="CJ272" i="2"/>
  <c r="CK272" i="2"/>
  <c r="CL272" i="2"/>
  <c r="CM272" i="2"/>
  <c r="CN272" i="2"/>
  <c r="CO272" i="2"/>
  <c r="CP272" i="2"/>
  <c r="CQ272" i="2"/>
  <c r="CR272" i="2"/>
  <c r="CS272" i="2"/>
  <c r="CA273" i="2"/>
  <c r="CB273" i="2"/>
  <c r="CC273" i="2"/>
  <c r="CD273" i="2"/>
  <c r="CE273" i="2"/>
  <c r="CF273" i="2"/>
  <c r="CG273" i="2"/>
  <c r="CH273" i="2"/>
  <c r="CI273" i="2"/>
  <c r="CJ273" i="2"/>
  <c r="CK273" i="2"/>
  <c r="CL273" i="2"/>
  <c r="CM273" i="2"/>
  <c r="CN273" i="2"/>
  <c r="CO273" i="2"/>
  <c r="CP273" i="2"/>
  <c r="CQ273" i="2"/>
  <c r="CR273" i="2"/>
  <c r="CS273" i="2"/>
  <c r="CA274" i="2"/>
  <c r="CB274" i="2"/>
  <c r="CC274" i="2"/>
  <c r="CD274" i="2"/>
  <c r="CE274" i="2"/>
  <c r="CF274" i="2"/>
  <c r="CG274" i="2"/>
  <c r="CH274" i="2"/>
  <c r="CI274" i="2"/>
  <c r="CJ274" i="2"/>
  <c r="CK274" i="2"/>
  <c r="CL274" i="2"/>
  <c r="CM274" i="2"/>
  <c r="CN274" i="2"/>
  <c r="CO274" i="2"/>
  <c r="CP274" i="2"/>
  <c r="CQ274" i="2"/>
  <c r="CR274" i="2"/>
  <c r="CS274" i="2"/>
  <c r="CA275" i="2"/>
  <c r="CB275" i="2"/>
  <c r="CC275" i="2"/>
  <c r="CD275" i="2"/>
  <c r="CE275" i="2"/>
  <c r="CF275" i="2"/>
  <c r="CG275" i="2"/>
  <c r="CH275" i="2"/>
  <c r="CI275" i="2"/>
  <c r="CJ275" i="2"/>
  <c r="CK275" i="2"/>
  <c r="CL275" i="2"/>
  <c r="CM275" i="2"/>
  <c r="CN275" i="2"/>
  <c r="CO275" i="2"/>
  <c r="CP275" i="2"/>
  <c r="CQ275" i="2"/>
  <c r="CR275" i="2"/>
  <c r="CS275" i="2"/>
  <c r="CA276" i="2"/>
  <c r="CB276" i="2"/>
  <c r="CC276" i="2"/>
  <c r="CD276" i="2"/>
  <c r="CE276" i="2"/>
  <c r="CF276" i="2"/>
  <c r="CG276" i="2"/>
  <c r="CH276" i="2"/>
  <c r="CI276" i="2"/>
  <c r="CJ276" i="2"/>
  <c r="CK276" i="2"/>
  <c r="CL276" i="2"/>
  <c r="CM276" i="2"/>
  <c r="CN276" i="2"/>
  <c r="CO276" i="2"/>
  <c r="CP276" i="2"/>
  <c r="CQ276" i="2"/>
  <c r="CR276" i="2"/>
  <c r="CS276" i="2"/>
  <c r="CA277" i="2"/>
  <c r="CB277" i="2"/>
  <c r="CC277" i="2"/>
  <c r="CD277" i="2"/>
  <c r="CE277" i="2"/>
  <c r="CF277" i="2"/>
  <c r="CG277" i="2"/>
  <c r="CH277" i="2"/>
  <c r="CI277" i="2"/>
  <c r="CJ277" i="2"/>
  <c r="CK277" i="2"/>
  <c r="CL277" i="2"/>
  <c r="CM277" i="2"/>
  <c r="CN277" i="2"/>
  <c r="CO277" i="2"/>
  <c r="CP277" i="2"/>
  <c r="CQ277" i="2"/>
  <c r="CR277" i="2"/>
  <c r="CS277" i="2"/>
  <c r="CA278" i="2"/>
  <c r="CB278" i="2"/>
  <c r="CC278" i="2"/>
  <c r="CD278" i="2"/>
  <c r="CE278" i="2"/>
  <c r="CF278" i="2"/>
  <c r="CG278" i="2"/>
  <c r="CH278" i="2"/>
  <c r="CI278" i="2"/>
  <c r="CJ278" i="2"/>
  <c r="CK278" i="2"/>
  <c r="CL278" i="2"/>
  <c r="CM278" i="2"/>
  <c r="CN278" i="2"/>
  <c r="CO278" i="2"/>
  <c r="CP278" i="2"/>
  <c r="CQ278" i="2"/>
  <c r="CR278" i="2"/>
  <c r="CS278" i="2"/>
  <c r="CA279" i="2"/>
  <c r="CB279" i="2"/>
  <c r="CC279" i="2"/>
  <c r="CD279" i="2"/>
  <c r="CE279" i="2"/>
  <c r="CF279" i="2"/>
  <c r="CG279" i="2"/>
  <c r="CH279" i="2"/>
  <c r="CI279" i="2"/>
  <c r="CJ279" i="2"/>
  <c r="CK279" i="2"/>
  <c r="CL279" i="2"/>
  <c r="CM279" i="2"/>
  <c r="CN279" i="2"/>
  <c r="CO279" i="2"/>
  <c r="CP279" i="2"/>
  <c r="CQ279" i="2"/>
  <c r="CR279" i="2"/>
  <c r="CS279" i="2"/>
  <c r="CA280" i="2"/>
  <c r="CB280" i="2"/>
  <c r="CC280" i="2"/>
  <c r="CD280" i="2"/>
  <c r="CE280" i="2"/>
  <c r="CF280" i="2"/>
  <c r="CG280" i="2"/>
  <c r="CH280" i="2"/>
  <c r="CI280" i="2"/>
  <c r="CJ280" i="2"/>
  <c r="CK280" i="2"/>
  <c r="CL280" i="2"/>
  <c r="CM280" i="2"/>
  <c r="CN280" i="2"/>
  <c r="CO280" i="2"/>
  <c r="CP280" i="2"/>
  <c r="CQ280" i="2"/>
  <c r="CR280" i="2"/>
  <c r="CS280" i="2"/>
  <c r="CA281" i="2"/>
  <c r="CB281" i="2"/>
  <c r="CC281" i="2"/>
  <c r="CD281" i="2"/>
  <c r="CE281" i="2"/>
  <c r="CF281" i="2"/>
  <c r="CG281" i="2"/>
  <c r="CH281" i="2"/>
  <c r="CI281" i="2"/>
  <c r="CJ281" i="2"/>
  <c r="CK281" i="2"/>
  <c r="CL281" i="2"/>
  <c r="CM281" i="2"/>
  <c r="CN281" i="2"/>
  <c r="CO281" i="2"/>
  <c r="CP281" i="2"/>
  <c r="CQ281" i="2"/>
  <c r="CR281" i="2"/>
  <c r="CS281" i="2"/>
  <c r="CA282" i="2"/>
  <c r="CB282" i="2"/>
  <c r="CC282" i="2"/>
  <c r="CD282" i="2"/>
  <c r="CE282" i="2"/>
  <c r="CF282" i="2"/>
  <c r="CG282" i="2"/>
  <c r="CH282" i="2"/>
  <c r="CI282" i="2"/>
  <c r="CJ282" i="2"/>
  <c r="CK282" i="2"/>
  <c r="CL282" i="2"/>
  <c r="CM282" i="2"/>
  <c r="CN282" i="2"/>
  <c r="CO282" i="2"/>
  <c r="CP282" i="2"/>
  <c r="CQ282" i="2"/>
  <c r="CR282" i="2"/>
  <c r="CS282" i="2"/>
  <c r="CA283" i="2"/>
  <c r="CB283" i="2"/>
  <c r="CC283" i="2"/>
  <c r="CD283" i="2"/>
  <c r="CE283" i="2"/>
  <c r="CF283" i="2"/>
  <c r="CG283" i="2"/>
  <c r="CH283" i="2"/>
  <c r="CI283" i="2"/>
  <c r="CJ283" i="2"/>
  <c r="CK283" i="2"/>
  <c r="CL283" i="2"/>
  <c r="CM283" i="2"/>
  <c r="CN283" i="2"/>
  <c r="CO283" i="2"/>
  <c r="CP283" i="2"/>
  <c r="CQ283" i="2"/>
  <c r="CR283" i="2"/>
  <c r="CS283" i="2"/>
  <c r="CA284" i="2"/>
  <c r="CB284" i="2"/>
  <c r="CC284" i="2"/>
  <c r="CD284" i="2"/>
  <c r="CE284" i="2"/>
  <c r="CF284" i="2"/>
  <c r="CG284" i="2"/>
  <c r="CH284" i="2"/>
  <c r="CI284" i="2"/>
  <c r="CJ284" i="2"/>
  <c r="CK284" i="2"/>
  <c r="CL284" i="2"/>
  <c r="CM284" i="2"/>
  <c r="CN284" i="2"/>
  <c r="CO284" i="2"/>
  <c r="CP284" i="2"/>
  <c r="CQ284" i="2"/>
  <c r="CR284" i="2"/>
  <c r="CS284" i="2"/>
  <c r="CA285" i="2"/>
  <c r="CB285" i="2"/>
  <c r="CC285" i="2"/>
  <c r="CD285" i="2"/>
  <c r="CE285" i="2"/>
  <c r="CF285" i="2"/>
  <c r="CG285" i="2"/>
  <c r="CH285" i="2"/>
  <c r="CI285" i="2"/>
  <c r="CJ285" i="2"/>
  <c r="CK285" i="2"/>
  <c r="CL285" i="2"/>
  <c r="CM285" i="2"/>
  <c r="CN285" i="2"/>
  <c r="CO285" i="2"/>
  <c r="CP285" i="2"/>
  <c r="CQ285" i="2"/>
  <c r="CR285" i="2"/>
  <c r="CS285" i="2"/>
  <c r="CA286" i="2"/>
  <c r="CB286" i="2"/>
  <c r="CC286" i="2"/>
  <c r="CD286" i="2"/>
  <c r="CE286" i="2"/>
  <c r="CF286" i="2"/>
  <c r="CG286" i="2"/>
  <c r="CH286" i="2"/>
  <c r="CI286" i="2"/>
  <c r="CJ286" i="2"/>
  <c r="CK286" i="2"/>
  <c r="CL286" i="2"/>
  <c r="CM286" i="2"/>
  <c r="CN286" i="2"/>
  <c r="CO286" i="2"/>
  <c r="CP286" i="2"/>
  <c r="CQ286" i="2"/>
  <c r="CR286" i="2"/>
  <c r="CS286" i="2"/>
  <c r="CA287" i="2"/>
  <c r="CB287" i="2"/>
  <c r="CC287" i="2"/>
  <c r="CD287" i="2"/>
  <c r="CE287" i="2"/>
  <c r="CF287" i="2"/>
  <c r="CG287" i="2"/>
  <c r="CH287" i="2"/>
  <c r="CI287" i="2"/>
  <c r="CJ287" i="2"/>
  <c r="CK287" i="2"/>
  <c r="CL287" i="2"/>
  <c r="CM287" i="2"/>
  <c r="CN287" i="2"/>
  <c r="CO287" i="2"/>
  <c r="CP287" i="2"/>
  <c r="CQ287" i="2"/>
  <c r="CR287" i="2"/>
  <c r="CS287" i="2"/>
  <c r="CA288" i="2"/>
  <c r="CB288" i="2"/>
  <c r="CC288" i="2"/>
  <c r="CD288" i="2"/>
  <c r="CE288" i="2"/>
  <c r="CF288" i="2"/>
  <c r="CG288" i="2"/>
  <c r="CH288" i="2"/>
  <c r="CI288" i="2"/>
  <c r="CJ288" i="2"/>
  <c r="CK288" i="2"/>
  <c r="CL288" i="2"/>
  <c r="CM288" i="2"/>
  <c r="CN288" i="2"/>
  <c r="CO288" i="2"/>
  <c r="CP288" i="2"/>
  <c r="CQ288" i="2"/>
  <c r="CR288" i="2"/>
  <c r="CS288" i="2"/>
  <c r="CA289" i="2"/>
  <c r="CB289" i="2"/>
  <c r="CC289" i="2"/>
  <c r="CD289" i="2"/>
  <c r="CE289" i="2"/>
  <c r="CF289" i="2"/>
  <c r="CG289" i="2"/>
  <c r="CH289" i="2"/>
  <c r="CI289" i="2"/>
  <c r="CJ289" i="2"/>
  <c r="CK289" i="2"/>
  <c r="CL289" i="2"/>
  <c r="CM289" i="2"/>
  <c r="CN289" i="2"/>
  <c r="CO289" i="2"/>
  <c r="CP289" i="2"/>
  <c r="CQ289" i="2"/>
  <c r="CR289" i="2"/>
  <c r="CS289" i="2"/>
  <c r="CA290" i="2"/>
  <c r="CB290" i="2"/>
  <c r="CC290" i="2"/>
  <c r="CD290" i="2"/>
  <c r="CE290" i="2"/>
  <c r="CF290" i="2"/>
  <c r="CG290" i="2"/>
  <c r="CH290" i="2"/>
  <c r="CI290" i="2"/>
  <c r="CJ290" i="2"/>
  <c r="CK290" i="2"/>
  <c r="CL290" i="2"/>
  <c r="CM290" i="2"/>
  <c r="CN290" i="2"/>
  <c r="CO290" i="2"/>
  <c r="CP290" i="2"/>
  <c r="CQ290" i="2"/>
  <c r="CR290" i="2"/>
  <c r="CS290" i="2"/>
  <c r="CA291" i="2"/>
  <c r="CB291" i="2"/>
  <c r="CC291" i="2"/>
  <c r="CD291" i="2"/>
  <c r="CE291" i="2"/>
  <c r="CF291" i="2"/>
  <c r="CG291" i="2"/>
  <c r="CH291" i="2"/>
  <c r="CI291" i="2"/>
  <c r="CJ291" i="2"/>
  <c r="CK291" i="2"/>
  <c r="CL291" i="2"/>
  <c r="CM291" i="2"/>
  <c r="CN291" i="2"/>
  <c r="CO291" i="2"/>
  <c r="CP291" i="2"/>
  <c r="CQ291" i="2"/>
  <c r="CR291" i="2"/>
  <c r="CS291" i="2"/>
  <c r="CA292" i="2"/>
  <c r="CB292" i="2"/>
  <c r="CC292" i="2"/>
  <c r="CD292" i="2"/>
  <c r="CE292" i="2"/>
  <c r="CF292" i="2"/>
  <c r="CG292" i="2"/>
  <c r="CH292" i="2"/>
  <c r="CI292" i="2"/>
  <c r="CJ292" i="2"/>
  <c r="CK292" i="2"/>
  <c r="CL292" i="2"/>
  <c r="CM292" i="2"/>
  <c r="CN292" i="2"/>
  <c r="CO292" i="2"/>
  <c r="CP292" i="2"/>
  <c r="CQ292" i="2"/>
  <c r="CR292" i="2"/>
  <c r="CS292" i="2"/>
  <c r="CA293" i="2"/>
  <c r="CB293" i="2"/>
  <c r="CC293" i="2"/>
  <c r="CD293" i="2"/>
  <c r="CE293" i="2"/>
  <c r="CF293" i="2"/>
  <c r="CG293" i="2"/>
  <c r="CH293" i="2"/>
  <c r="CI293" i="2"/>
  <c r="CJ293" i="2"/>
  <c r="CK293" i="2"/>
  <c r="CL293" i="2"/>
  <c r="CM293" i="2"/>
  <c r="CN293" i="2"/>
  <c r="CO293" i="2"/>
  <c r="CP293" i="2"/>
  <c r="CQ293" i="2"/>
  <c r="CR293" i="2"/>
  <c r="CS293" i="2"/>
  <c r="CA294" i="2"/>
  <c r="CB294" i="2"/>
  <c r="CC294" i="2"/>
  <c r="CD294" i="2"/>
  <c r="CE294" i="2"/>
  <c r="CF294" i="2"/>
  <c r="CG294" i="2"/>
  <c r="CH294" i="2"/>
  <c r="CI294" i="2"/>
  <c r="CJ294" i="2"/>
  <c r="CK294" i="2"/>
  <c r="CL294" i="2"/>
  <c r="CM294" i="2"/>
  <c r="CN294" i="2"/>
  <c r="CO294" i="2"/>
  <c r="CP294" i="2"/>
  <c r="CQ294" i="2"/>
  <c r="CR294" i="2"/>
  <c r="CS294" i="2"/>
  <c r="CA295" i="2"/>
  <c r="CB295" i="2"/>
  <c r="CC295" i="2"/>
  <c r="CD295" i="2"/>
  <c r="CE295" i="2"/>
  <c r="CF295" i="2"/>
  <c r="CG295" i="2"/>
  <c r="CH295" i="2"/>
  <c r="CI295" i="2"/>
  <c r="CJ295" i="2"/>
  <c r="CK295" i="2"/>
  <c r="CL295" i="2"/>
  <c r="CM295" i="2"/>
  <c r="CN295" i="2"/>
  <c r="CO295" i="2"/>
  <c r="CP295" i="2"/>
  <c r="CQ295" i="2"/>
  <c r="CR295" i="2"/>
  <c r="CS295" i="2"/>
  <c r="CA296" i="2"/>
  <c r="CB296" i="2"/>
  <c r="CC296" i="2"/>
  <c r="CD296" i="2"/>
  <c r="CE296" i="2"/>
  <c r="CF296" i="2"/>
  <c r="CG296" i="2"/>
  <c r="CH296" i="2"/>
  <c r="CI296" i="2"/>
  <c r="CJ296" i="2"/>
  <c r="CK296" i="2"/>
  <c r="CL296" i="2"/>
  <c r="CM296" i="2"/>
  <c r="CN296" i="2"/>
  <c r="CO296" i="2"/>
  <c r="CP296" i="2"/>
  <c r="CQ296" i="2"/>
  <c r="CR296" i="2"/>
  <c r="CS296" i="2"/>
  <c r="CA297" i="2"/>
  <c r="CB297" i="2"/>
  <c r="CC297" i="2"/>
  <c r="CD297" i="2"/>
  <c r="CE297" i="2"/>
  <c r="CF297" i="2"/>
  <c r="CG297" i="2"/>
  <c r="CH297" i="2"/>
  <c r="CI297" i="2"/>
  <c r="CJ297" i="2"/>
  <c r="CK297" i="2"/>
  <c r="CL297" i="2"/>
  <c r="CM297" i="2"/>
  <c r="CN297" i="2"/>
  <c r="CO297" i="2"/>
  <c r="CP297" i="2"/>
  <c r="CQ297" i="2"/>
  <c r="CR297" i="2"/>
  <c r="CS297" i="2"/>
  <c r="CA298" i="2"/>
  <c r="CB298" i="2"/>
  <c r="CC298" i="2"/>
  <c r="CD298" i="2"/>
  <c r="CE298" i="2"/>
  <c r="CF298" i="2"/>
  <c r="CG298" i="2"/>
  <c r="CH298" i="2"/>
  <c r="CI298" i="2"/>
  <c r="CJ298" i="2"/>
  <c r="CK298" i="2"/>
  <c r="CL298" i="2"/>
  <c r="CM298" i="2"/>
  <c r="CN298" i="2"/>
  <c r="CO298" i="2"/>
  <c r="CP298" i="2"/>
  <c r="CQ298" i="2"/>
  <c r="CR298" i="2"/>
  <c r="CS298" i="2"/>
  <c r="CA299" i="2"/>
  <c r="CB299" i="2"/>
  <c r="CC299" i="2"/>
  <c r="CD299" i="2"/>
  <c r="CE299" i="2"/>
  <c r="CF299" i="2"/>
  <c r="CG299" i="2"/>
  <c r="CH299" i="2"/>
  <c r="CI299" i="2"/>
  <c r="CJ299" i="2"/>
  <c r="CK299" i="2"/>
  <c r="CL299" i="2"/>
  <c r="CM299" i="2"/>
  <c r="CN299" i="2"/>
  <c r="CO299" i="2"/>
  <c r="CP299" i="2"/>
  <c r="CQ299" i="2"/>
  <c r="CR299" i="2"/>
  <c r="CS299" i="2"/>
  <c r="CA300" i="2"/>
  <c r="CB300" i="2"/>
  <c r="CC300" i="2"/>
  <c r="CD300" i="2"/>
  <c r="CE300" i="2"/>
  <c r="CF300" i="2"/>
  <c r="CG300" i="2"/>
  <c r="CH300" i="2"/>
  <c r="CI300" i="2"/>
  <c r="CJ300" i="2"/>
  <c r="CK300" i="2"/>
  <c r="CL300" i="2"/>
  <c r="CM300" i="2"/>
  <c r="CN300" i="2"/>
  <c r="CO300" i="2"/>
  <c r="CP300" i="2"/>
  <c r="CQ300" i="2"/>
  <c r="CR300" i="2"/>
  <c r="CS300" i="2"/>
  <c r="CA301" i="2"/>
  <c r="CB301" i="2"/>
  <c r="CC301" i="2"/>
  <c r="CD301" i="2"/>
  <c r="CE301" i="2"/>
  <c r="CF301" i="2"/>
  <c r="CG301" i="2"/>
  <c r="CH301" i="2"/>
  <c r="CI301" i="2"/>
  <c r="CJ301" i="2"/>
  <c r="CK301" i="2"/>
  <c r="CL301" i="2"/>
  <c r="CM301" i="2"/>
  <c r="CN301" i="2"/>
  <c r="CO301" i="2"/>
  <c r="CP301" i="2"/>
  <c r="CQ301" i="2"/>
  <c r="CR301" i="2"/>
  <c r="CS301" i="2"/>
  <c r="CA302" i="2"/>
  <c r="CB302" i="2"/>
  <c r="CC302" i="2"/>
  <c r="CD302" i="2"/>
  <c r="CE302" i="2"/>
  <c r="CF302" i="2"/>
  <c r="CG302" i="2"/>
  <c r="CH302" i="2"/>
  <c r="CI302" i="2"/>
  <c r="CJ302" i="2"/>
  <c r="CK302" i="2"/>
  <c r="CL302" i="2"/>
  <c r="CM302" i="2"/>
  <c r="CN302" i="2"/>
  <c r="CO302" i="2"/>
  <c r="CP302" i="2"/>
  <c r="CQ302" i="2"/>
  <c r="CR302" i="2"/>
  <c r="CS302" i="2"/>
  <c r="CA303" i="2"/>
  <c r="CB303" i="2"/>
  <c r="CC303" i="2"/>
  <c r="CD303" i="2"/>
  <c r="CE303" i="2"/>
  <c r="CF303" i="2"/>
  <c r="CG303" i="2"/>
  <c r="CH303" i="2"/>
  <c r="CI303" i="2"/>
  <c r="CJ303" i="2"/>
  <c r="CK303" i="2"/>
  <c r="CL303" i="2"/>
  <c r="CM303" i="2"/>
  <c r="CN303" i="2"/>
  <c r="CO303" i="2"/>
  <c r="CP303" i="2"/>
  <c r="CQ303" i="2"/>
  <c r="CR303" i="2"/>
  <c r="CS303" i="2"/>
  <c r="CA304" i="2"/>
  <c r="CB304" i="2"/>
  <c r="CC304" i="2"/>
  <c r="CD304" i="2"/>
  <c r="CE304" i="2"/>
  <c r="CF304" i="2"/>
  <c r="CG304" i="2"/>
  <c r="CH304" i="2"/>
  <c r="CI304" i="2"/>
  <c r="CJ304" i="2"/>
  <c r="CK304" i="2"/>
  <c r="CL304" i="2"/>
  <c r="CM304" i="2"/>
  <c r="CN304" i="2"/>
  <c r="CO304" i="2"/>
  <c r="CP304" i="2"/>
  <c r="CQ304" i="2"/>
  <c r="CR304" i="2"/>
  <c r="CS304" i="2"/>
  <c r="CA305" i="2"/>
  <c r="CB305" i="2"/>
  <c r="CC305" i="2"/>
  <c r="CD305" i="2"/>
  <c r="CE305" i="2"/>
  <c r="CF305" i="2"/>
  <c r="CG305" i="2"/>
  <c r="CH305" i="2"/>
  <c r="CI305" i="2"/>
  <c r="CJ305" i="2"/>
  <c r="CK305" i="2"/>
  <c r="CL305" i="2"/>
  <c r="CM305" i="2"/>
  <c r="CN305" i="2"/>
  <c r="CO305" i="2"/>
  <c r="CP305" i="2"/>
  <c r="CQ305" i="2"/>
  <c r="CR305" i="2"/>
  <c r="CS305" i="2"/>
  <c r="CA306" i="2"/>
  <c r="CB306" i="2"/>
  <c r="CC306" i="2"/>
  <c r="CD306" i="2"/>
  <c r="CE306" i="2"/>
  <c r="CF306" i="2"/>
  <c r="CG306" i="2"/>
  <c r="CH306" i="2"/>
  <c r="CI306" i="2"/>
  <c r="CJ306" i="2"/>
  <c r="CK306" i="2"/>
  <c r="CL306" i="2"/>
  <c r="CM306" i="2"/>
  <c r="CN306" i="2"/>
  <c r="CO306" i="2"/>
  <c r="CP306" i="2"/>
  <c r="CQ306" i="2"/>
  <c r="CR306" i="2"/>
  <c r="CS306" i="2"/>
  <c r="CA307" i="2"/>
  <c r="CB307" i="2"/>
  <c r="CC307" i="2"/>
  <c r="CD307" i="2"/>
  <c r="CE307" i="2"/>
  <c r="CF307" i="2"/>
  <c r="CG307" i="2"/>
  <c r="CH307" i="2"/>
  <c r="CI307" i="2"/>
  <c r="CJ307" i="2"/>
  <c r="CK307" i="2"/>
  <c r="CL307" i="2"/>
  <c r="CM307" i="2"/>
  <c r="CN307" i="2"/>
  <c r="CO307" i="2"/>
  <c r="CP307" i="2"/>
  <c r="CQ307" i="2"/>
  <c r="CR307" i="2"/>
  <c r="CS307" i="2"/>
  <c r="CA308" i="2"/>
  <c r="CB308" i="2"/>
  <c r="CC308" i="2"/>
  <c r="CD308" i="2"/>
  <c r="CE308" i="2"/>
  <c r="CF308" i="2"/>
  <c r="CG308" i="2"/>
  <c r="CH308" i="2"/>
  <c r="CI308" i="2"/>
  <c r="CJ308" i="2"/>
  <c r="CK308" i="2"/>
  <c r="CL308" i="2"/>
  <c r="CM308" i="2"/>
  <c r="CN308" i="2"/>
  <c r="CO308" i="2"/>
  <c r="CP308" i="2"/>
  <c r="CQ308" i="2"/>
  <c r="CR308" i="2"/>
  <c r="CS308" i="2"/>
  <c r="CA309" i="2"/>
  <c r="CB309" i="2"/>
  <c r="CC309" i="2"/>
  <c r="CD309" i="2"/>
  <c r="CE309" i="2"/>
  <c r="CF309" i="2"/>
  <c r="CG309" i="2"/>
  <c r="CH309" i="2"/>
  <c r="CI309" i="2"/>
  <c r="CJ309" i="2"/>
  <c r="CK309" i="2"/>
  <c r="CL309" i="2"/>
  <c r="CM309" i="2"/>
  <c r="CN309" i="2"/>
  <c r="CO309" i="2"/>
  <c r="CP309" i="2"/>
  <c r="CQ309" i="2"/>
  <c r="CR309" i="2"/>
  <c r="CS309" i="2"/>
  <c r="CA310" i="2"/>
  <c r="CB310" i="2"/>
  <c r="CC310" i="2"/>
  <c r="CD310" i="2"/>
  <c r="CE310" i="2"/>
  <c r="CF310" i="2"/>
  <c r="CG310" i="2"/>
  <c r="CH310" i="2"/>
  <c r="CI310" i="2"/>
  <c r="CJ310" i="2"/>
  <c r="CK310" i="2"/>
  <c r="CL310" i="2"/>
  <c r="CM310" i="2"/>
  <c r="CN310" i="2"/>
  <c r="CO310" i="2"/>
  <c r="CP310" i="2"/>
  <c r="CQ310" i="2"/>
  <c r="CR310" i="2"/>
  <c r="CS310" i="2"/>
  <c r="CA311" i="2"/>
  <c r="CB311" i="2"/>
  <c r="CC311" i="2"/>
  <c r="CD311" i="2"/>
  <c r="CE311" i="2"/>
  <c r="CF311" i="2"/>
  <c r="CG311" i="2"/>
  <c r="CH311" i="2"/>
  <c r="CI311" i="2"/>
  <c r="CJ311" i="2"/>
  <c r="CK311" i="2"/>
  <c r="CL311" i="2"/>
  <c r="CM311" i="2"/>
  <c r="CN311" i="2"/>
  <c r="CO311" i="2"/>
  <c r="CP311" i="2"/>
  <c r="CQ311" i="2"/>
  <c r="CR311" i="2"/>
  <c r="CS311" i="2"/>
  <c r="CA312" i="2"/>
  <c r="CB312" i="2"/>
  <c r="CC312" i="2"/>
  <c r="CD312" i="2"/>
  <c r="CE312" i="2"/>
  <c r="CF312" i="2"/>
  <c r="CG312" i="2"/>
  <c r="CH312" i="2"/>
  <c r="CI312" i="2"/>
  <c r="CJ312" i="2"/>
  <c r="CK312" i="2"/>
  <c r="CL312" i="2"/>
  <c r="CM312" i="2"/>
  <c r="CN312" i="2"/>
  <c r="CO312" i="2"/>
  <c r="CP312" i="2"/>
  <c r="CQ312" i="2"/>
  <c r="CR312" i="2"/>
  <c r="CS312" i="2"/>
  <c r="CA313" i="2"/>
  <c r="CB313" i="2"/>
  <c r="CC313" i="2"/>
  <c r="CD313" i="2"/>
  <c r="CE313" i="2"/>
  <c r="CF313" i="2"/>
  <c r="CG313" i="2"/>
  <c r="CH313" i="2"/>
  <c r="CI313" i="2"/>
  <c r="CJ313" i="2"/>
  <c r="CK313" i="2"/>
  <c r="CL313" i="2"/>
  <c r="CM313" i="2"/>
  <c r="CN313" i="2"/>
  <c r="CO313" i="2"/>
  <c r="CP313" i="2"/>
  <c r="CQ313" i="2"/>
  <c r="CR313" i="2"/>
  <c r="CS313" i="2"/>
  <c r="CA314" i="2"/>
  <c r="CB314" i="2"/>
  <c r="CC314" i="2"/>
  <c r="CD314" i="2"/>
  <c r="CE314" i="2"/>
  <c r="CF314" i="2"/>
  <c r="CG314" i="2"/>
  <c r="CH314" i="2"/>
  <c r="CI314" i="2"/>
  <c r="CJ314" i="2"/>
  <c r="CK314" i="2"/>
  <c r="CL314" i="2"/>
  <c r="CM314" i="2"/>
  <c r="CN314" i="2"/>
  <c r="CO314" i="2"/>
  <c r="CP314" i="2"/>
  <c r="CQ314" i="2"/>
  <c r="CR314" i="2"/>
  <c r="CS314" i="2"/>
  <c r="CA315" i="2"/>
  <c r="CB315" i="2"/>
  <c r="CC315" i="2"/>
  <c r="CD315" i="2"/>
  <c r="CE315" i="2"/>
  <c r="CF315" i="2"/>
  <c r="CG315" i="2"/>
  <c r="CH315" i="2"/>
  <c r="CI315" i="2"/>
  <c r="CJ315" i="2"/>
  <c r="CK315" i="2"/>
  <c r="CL315" i="2"/>
  <c r="CM315" i="2"/>
  <c r="CN315" i="2"/>
  <c r="CO315" i="2"/>
  <c r="CP315" i="2"/>
  <c r="CQ315" i="2"/>
  <c r="CR315" i="2"/>
  <c r="CS315" i="2"/>
  <c r="CA316" i="2"/>
  <c r="CB316" i="2"/>
  <c r="CC316" i="2"/>
  <c r="CD316" i="2"/>
  <c r="CE316" i="2"/>
  <c r="CF316" i="2"/>
  <c r="CG316" i="2"/>
  <c r="CH316" i="2"/>
  <c r="CI316" i="2"/>
  <c r="CJ316" i="2"/>
  <c r="CK316" i="2"/>
  <c r="CL316" i="2"/>
  <c r="CM316" i="2"/>
  <c r="CN316" i="2"/>
  <c r="CO316" i="2"/>
  <c r="CP316" i="2"/>
  <c r="CQ316" i="2"/>
  <c r="CR316" i="2"/>
  <c r="CS316" i="2"/>
  <c r="CA317" i="2"/>
  <c r="CB317" i="2"/>
  <c r="CC317" i="2"/>
  <c r="CD317" i="2"/>
  <c r="CE317" i="2"/>
  <c r="CF317" i="2"/>
  <c r="CG317" i="2"/>
  <c r="CH317" i="2"/>
  <c r="CI317" i="2"/>
  <c r="CJ317" i="2"/>
  <c r="CK317" i="2"/>
  <c r="CL317" i="2"/>
  <c r="CM317" i="2"/>
  <c r="CN317" i="2"/>
  <c r="CO317" i="2"/>
  <c r="CP317" i="2"/>
  <c r="CQ317" i="2"/>
  <c r="CR317" i="2"/>
  <c r="CS317" i="2"/>
  <c r="CA318" i="2"/>
  <c r="CB318" i="2"/>
  <c r="CC318" i="2"/>
  <c r="CD318" i="2"/>
  <c r="CE318" i="2"/>
  <c r="CF318" i="2"/>
  <c r="CG318" i="2"/>
  <c r="CH318" i="2"/>
  <c r="CI318" i="2"/>
  <c r="CJ318" i="2"/>
  <c r="CK318" i="2"/>
  <c r="CL318" i="2"/>
  <c r="CM318" i="2"/>
  <c r="CN318" i="2"/>
  <c r="CO318" i="2"/>
  <c r="CP318" i="2"/>
  <c r="CQ318" i="2"/>
  <c r="CR318" i="2"/>
  <c r="CS318" i="2"/>
  <c r="CA319" i="2"/>
  <c r="CB319" i="2"/>
  <c r="CC319" i="2"/>
  <c r="CD319" i="2"/>
  <c r="CE319" i="2"/>
  <c r="CF319" i="2"/>
  <c r="CG319" i="2"/>
  <c r="CH319" i="2"/>
  <c r="CI319" i="2"/>
  <c r="CJ319" i="2"/>
  <c r="CK319" i="2"/>
  <c r="CL319" i="2"/>
  <c r="CM319" i="2"/>
  <c r="CN319" i="2"/>
  <c r="CO319" i="2"/>
  <c r="CP319" i="2"/>
  <c r="CQ319" i="2"/>
  <c r="CR319" i="2"/>
  <c r="CS319" i="2"/>
  <c r="CA320" i="2"/>
  <c r="CB320" i="2"/>
  <c r="CC320" i="2"/>
  <c r="CD320" i="2"/>
  <c r="CE320" i="2"/>
  <c r="CF320" i="2"/>
  <c r="CG320" i="2"/>
  <c r="CH320" i="2"/>
  <c r="CI320" i="2"/>
  <c r="CJ320" i="2"/>
  <c r="CK320" i="2"/>
  <c r="CL320" i="2"/>
  <c r="CM320" i="2"/>
  <c r="CN320" i="2"/>
  <c r="CO320" i="2"/>
  <c r="CP320" i="2"/>
  <c r="CQ320" i="2"/>
  <c r="CR320" i="2"/>
  <c r="CS320" i="2"/>
  <c r="CA321" i="2"/>
  <c r="CB321" i="2"/>
  <c r="CC321" i="2"/>
  <c r="CD321" i="2"/>
  <c r="CE321" i="2"/>
  <c r="CF321" i="2"/>
  <c r="CG321" i="2"/>
  <c r="CH321" i="2"/>
  <c r="CI321" i="2"/>
  <c r="CJ321" i="2"/>
  <c r="CK321" i="2"/>
  <c r="CL321" i="2"/>
  <c r="CM321" i="2"/>
  <c r="CN321" i="2"/>
  <c r="CO321" i="2"/>
  <c r="CP321" i="2"/>
  <c r="CQ321" i="2"/>
  <c r="CR321" i="2"/>
  <c r="CS321" i="2"/>
  <c r="CA322" i="2"/>
  <c r="CB322" i="2"/>
  <c r="CC322" i="2"/>
  <c r="CD322" i="2"/>
  <c r="CE322" i="2"/>
  <c r="CF322" i="2"/>
  <c r="CG322" i="2"/>
  <c r="CH322" i="2"/>
  <c r="CI322" i="2"/>
  <c r="CJ322" i="2"/>
  <c r="CK322" i="2"/>
  <c r="CL322" i="2"/>
  <c r="CM322" i="2"/>
  <c r="CN322" i="2"/>
  <c r="CO322" i="2"/>
  <c r="CP322" i="2"/>
  <c r="CQ322" i="2"/>
  <c r="CR322" i="2"/>
  <c r="CS322" i="2"/>
  <c r="CA323" i="2"/>
  <c r="CB323" i="2"/>
  <c r="CC323" i="2"/>
  <c r="CD323" i="2"/>
  <c r="CE323" i="2"/>
  <c r="CF323" i="2"/>
  <c r="CG323" i="2"/>
  <c r="CH323" i="2"/>
  <c r="CI323" i="2"/>
  <c r="CJ323" i="2"/>
  <c r="CK323" i="2"/>
  <c r="CL323" i="2"/>
  <c r="CM323" i="2"/>
  <c r="CN323" i="2"/>
  <c r="CO323" i="2"/>
  <c r="CP323" i="2"/>
  <c r="CQ323" i="2"/>
  <c r="CR323" i="2"/>
  <c r="CS323" i="2"/>
  <c r="CA324" i="2"/>
  <c r="CB324" i="2"/>
  <c r="CC324" i="2"/>
  <c r="CD324" i="2"/>
  <c r="CE324" i="2"/>
  <c r="CF324" i="2"/>
  <c r="CG324" i="2"/>
  <c r="CH324" i="2"/>
  <c r="CI324" i="2"/>
  <c r="CJ324" i="2"/>
  <c r="CK324" i="2"/>
  <c r="CL324" i="2"/>
  <c r="CM324" i="2"/>
  <c r="CN324" i="2"/>
  <c r="CO324" i="2"/>
  <c r="CP324" i="2"/>
  <c r="CQ324" i="2"/>
  <c r="CR324" i="2"/>
  <c r="CS324" i="2"/>
  <c r="CA325" i="2"/>
  <c r="CB325" i="2"/>
  <c r="CC325" i="2"/>
  <c r="CD325" i="2"/>
  <c r="CE325" i="2"/>
  <c r="CF325" i="2"/>
  <c r="CG325" i="2"/>
  <c r="CH325" i="2"/>
  <c r="CI325" i="2"/>
  <c r="CJ325" i="2"/>
  <c r="CK325" i="2"/>
  <c r="CL325" i="2"/>
  <c r="CM325" i="2"/>
  <c r="CN325" i="2"/>
  <c r="CO325" i="2"/>
  <c r="CP325" i="2"/>
  <c r="CQ325" i="2"/>
  <c r="CR325" i="2"/>
  <c r="CS325" i="2"/>
  <c r="CA326" i="2"/>
  <c r="CB326" i="2"/>
  <c r="CC326" i="2"/>
  <c r="CD326" i="2"/>
  <c r="CE326" i="2"/>
  <c r="CF326" i="2"/>
  <c r="CG326" i="2"/>
  <c r="CH326" i="2"/>
  <c r="CI326" i="2"/>
  <c r="CJ326" i="2"/>
  <c r="CK326" i="2"/>
  <c r="CL326" i="2"/>
  <c r="CM326" i="2"/>
  <c r="CN326" i="2"/>
  <c r="CO326" i="2"/>
  <c r="CP326" i="2"/>
  <c r="CQ326" i="2"/>
  <c r="CR326" i="2"/>
  <c r="CS326" i="2"/>
  <c r="CA327" i="2"/>
  <c r="CB327" i="2"/>
  <c r="CC327" i="2"/>
  <c r="CD327" i="2"/>
  <c r="CE327" i="2"/>
  <c r="CF327" i="2"/>
  <c r="CG327" i="2"/>
  <c r="CH327" i="2"/>
  <c r="CI327" i="2"/>
  <c r="CJ327" i="2"/>
  <c r="CK327" i="2"/>
  <c r="CL327" i="2"/>
  <c r="CM327" i="2"/>
  <c r="CN327" i="2"/>
  <c r="CO327" i="2"/>
  <c r="CP327" i="2"/>
  <c r="CQ327" i="2"/>
  <c r="CR327" i="2"/>
  <c r="CS327" i="2"/>
  <c r="CA328" i="2"/>
  <c r="CB328" i="2"/>
  <c r="CC328" i="2"/>
  <c r="CD328" i="2"/>
  <c r="CE328" i="2"/>
  <c r="CF328" i="2"/>
  <c r="CG328" i="2"/>
  <c r="CH328" i="2"/>
  <c r="CI328" i="2"/>
  <c r="CJ328" i="2"/>
  <c r="CK328" i="2"/>
  <c r="CL328" i="2"/>
  <c r="CM328" i="2"/>
  <c r="CN328" i="2"/>
  <c r="CO328" i="2"/>
  <c r="CP328" i="2"/>
  <c r="CQ328" i="2"/>
  <c r="CR328" i="2"/>
  <c r="CS328" i="2"/>
  <c r="CA329" i="2"/>
  <c r="CB329" i="2"/>
  <c r="CC329" i="2"/>
  <c r="CD329" i="2"/>
  <c r="CE329" i="2"/>
  <c r="CF329" i="2"/>
  <c r="CG329" i="2"/>
  <c r="CH329" i="2"/>
  <c r="CI329" i="2"/>
  <c r="CJ329" i="2"/>
  <c r="CK329" i="2"/>
  <c r="CL329" i="2"/>
  <c r="CM329" i="2"/>
  <c r="CN329" i="2"/>
  <c r="CO329" i="2"/>
  <c r="CP329" i="2"/>
  <c r="CQ329" i="2"/>
  <c r="CR329" i="2"/>
  <c r="CS329" i="2"/>
  <c r="CA330" i="2"/>
  <c r="CB330" i="2"/>
  <c r="CC330" i="2"/>
  <c r="CD330" i="2"/>
  <c r="CE330" i="2"/>
  <c r="CF330" i="2"/>
  <c r="CG330" i="2"/>
  <c r="CH330" i="2"/>
  <c r="CI330" i="2"/>
  <c r="CJ330" i="2"/>
  <c r="CK330" i="2"/>
  <c r="CL330" i="2"/>
  <c r="CM330" i="2"/>
  <c r="CN330" i="2"/>
  <c r="CO330" i="2"/>
  <c r="CP330" i="2"/>
  <c r="CQ330" i="2"/>
  <c r="CR330" i="2"/>
  <c r="CS330" i="2"/>
  <c r="CA331" i="2"/>
  <c r="CB331" i="2"/>
  <c r="CC331" i="2"/>
  <c r="CD331" i="2"/>
  <c r="CE331" i="2"/>
  <c r="CF331" i="2"/>
  <c r="CG331" i="2"/>
  <c r="CH331" i="2"/>
  <c r="CI331" i="2"/>
  <c r="CJ331" i="2"/>
  <c r="CK331" i="2"/>
  <c r="CL331" i="2"/>
  <c r="CM331" i="2"/>
  <c r="CN331" i="2"/>
  <c r="CO331" i="2"/>
  <c r="CP331" i="2"/>
  <c r="CQ331" i="2"/>
  <c r="CR331" i="2"/>
  <c r="CS331" i="2"/>
  <c r="CA332" i="2"/>
  <c r="CB332" i="2"/>
  <c r="CC332" i="2"/>
  <c r="CD332" i="2"/>
  <c r="CE332" i="2"/>
  <c r="CF332" i="2"/>
  <c r="CG332" i="2"/>
  <c r="CH332" i="2"/>
  <c r="CI332" i="2"/>
  <c r="CJ332" i="2"/>
  <c r="CK332" i="2"/>
  <c r="CL332" i="2"/>
  <c r="CM332" i="2"/>
  <c r="CN332" i="2"/>
  <c r="CO332" i="2"/>
  <c r="CP332" i="2"/>
  <c r="CQ332" i="2"/>
  <c r="CR332" i="2"/>
  <c r="CS332" i="2"/>
  <c r="CA333" i="2"/>
  <c r="CB333" i="2"/>
  <c r="CC333" i="2"/>
  <c r="CD333" i="2"/>
  <c r="CE333" i="2"/>
  <c r="CF333" i="2"/>
  <c r="CG333" i="2"/>
  <c r="CH333" i="2"/>
  <c r="CI333" i="2"/>
  <c r="CJ333" i="2"/>
  <c r="CK333" i="2"/>
  <c r="CL333" i="2"/>
  <c r="CM333" i="2"/>
  <c r="CN333" i="2"/>
  <c r="CO333" i="2"/>
  <c r="CP333" i="2"/>
  <c r="CQ333" i="2"/>
  <c r="CR333" i="2"/>
  <c r="CS333" i="2"/>
  <c r="CA334" i="2"/>
  <c r="CB334" i="2"/>
  <c r="CC334" i="2"/>
  <c r="CD334" i="2"/>
  <c r="CE334" i="2"/>
  <c r="CF334" i="2"/>
  <c r="CG334" i="2"/>
  <c r="CH334" i="2"/>
  <c r="CI334" i="2"/>
  <c r="CJ334" i="2"/>
  <c r="CK334" i="2"/>
  <c r="CL334" i="2"/>
  <c r="CM334" i="2"/>
  <c r="CN334" i="2"/>
  <c r="CO334" i="2"/>
  <c r="CP334" i="2"/>
  <c r="CQ334" i="2"/>
  <c r="CR334" i="2"/>
  <c r="CS334" i="2"/>
  <c r="CA335" i="2"/>
  <c r="CB335" i="2"/>
  <c r="CC335" i="2"/>
  <c r="CD335" i="2"/>
  <c r="CE335" i="2"/>
  <c r="CF335" i="2"/>
  <c r="CG335" i="2"/>
  <c r="CH335" i="2"/>
  <c r="CI335" i="2"/>
  <c r="CJ335" i="2"/>
  <c r="CK335" i="2"/>
  <c r="CL335" i="2"/>
  <c r="CM335" i="2"/>
  <c r="CN335" i="2"/>
  <c r="CO335" i="2"/>
  <c r="CP335" i="2"/>
  <c r="CQ335" i="2"/>
  <c r="CR335" i="2"/>
  <c r="CS335" i="2"/>
  <c r="CA336" i="2"/>
  <c r="CB336" i="2"/>
  <c r="CC336" i="2"/>
  <c r="CD336" i="2"/>
  <c r="CE336" i="2"/>
  <c r="CF336" i="2"/>
  <c r="CG336" i="2"/>
  <c r="CH336" i="2"/>
  <c r="CI336" i="2"/>
  <c r="CJ336" i="2"/>
  <c r="CK336" i="2"/>
  <c r="CL336" i="2"/>
  <c r="CM336" i="2"/>
  <c r="CN336" i="2"/>
  <c r="CO336" i="2"/>
  <c r="CP336" i="2"/>
  <c r="CQ336" i="2"/>
  <c r="CR336" i="2"/>
  <c r="CS336" i="2"/>
  <c r="CA337" i="2"/>
  <c r="CB337" i="2"/>
  <c r="CC337" i="2"/>
  <c r="CD337" i="2"/>
  <c r="CE337" i="2"/>
  <c r="CF337" i="2"/>
  <c r="CG337" i="2"/>
  <c r="CH337" i="2"/>
  <c r="CI337" i="2"/>
  <c r="CJ337" i="2"/>
  <c r="CK337" i="2"/>
  <c r="CL337" i="2"/>
  <c r="CM337" i="2"/>
  <c r="CN337" i="2"/>
  <c r="CO337" i="2"/>
  <c r="CP337" i="2"/>
  <c r="CQ337" i="2"/>
  <c r="CR337" i="2"/>
  <c r="CS337" i="2"/>
  <c r="CA338" i="2"/>
  <c r="CB338" i="2"/>
  <c r="CC338" i="2"/>
  <c r="CD338" i="2"/>
  <c r="CE338" i="2"/>
  <c r="CF338" i="2"/>
  <c r="CG338" i="2"/>
  <c r="CH338" i="2"/>
  <c r="CI338" i="2"/>
  <c r="CJ338" i="2"/>
  <c r="CK338" i="2"/>
  <c r="CL338" i="2"/>
  <c r="CM338" i="2"/>
  <c r="CN338" i="2"/>
  <c r="CO338" i="2"/>
  <c r="CP338" i="2"/>
  <c r="CQ338" i="2"/>
  <c r="CR338" i="2"/>
  <c r="CS338" i="2"/>
  <c r="CA339" i="2"/>
  <c r="CB339" i="2"/>
  <c r="CC339" i="2"/>
  <c r="CD339" i="2"/>
  <c r="CE339" i="2"/>
  <c r="CF339" i="2"/>
  <c r="CG339" i="2"/>
  <c r="CH339" i="2"/>
  <c r="CI339" i="2"/>
  <c r="CJ339" i="2"/>
  <c r="CK339" i="2"/>
  <c r="CL339" i="2"/>
  <c r="CM339" i="2"/>
  <c r="CN339" i="2"/>
  <c r="CO339" i="2"/>
  <c r="CP339" i="2"/>
  <c r="CQ339" i="2"/>
  <c r="CR339" i="2"/>
  <c r="CS339" i="2"/>
  <c r="CA340" i="2"/>
  <c r="CB340" i="2"/>
  <c r="CC340" i="2"/>
  <c r="CD340" i="2"/>
  <c r="CE340" i="2"/>
  <c r="CF340" i="2"/>
  <c r="CG340" i="2"/>
  <c r="CH340" i="2"/>
  <c r="CI340" i="2"/>
  <c r="CJ340" i="2"/>
  <c r="CK340" i="2"/>
  <c r="CL340" i="2"/>
  <c r="CM340" i="2"/>
  <c r="CN340" i="2"/>
  <c r="CO340" i="2"/>
  <c r="CP340" i="2"/>
  <c r="CQ340" i="2"/>
  <c r="CR340" i="2"/>
  <c r="CS340" i="2"/>
  <c r="CA341" i="2"/>
  <c r="CB341" i="2"/>
  <c r="CC341" i="2"/>
  <c r="CD341" i="2"/>
  <c r="CE341" i="2"/>
  <c r="CF341" i="2"/>
  <c r="CG341" i="2"/>
  <c r="CH341" i="2"/>
  <c r="CI341" i="2"/>
  <c r="CJ341" i="2"/>
  <c r="CK341" i="2"/>
  <c r="CL341" i="2"/>
  <c r="CM341" i="2"/>
  <c r="CN341" i="2"/>
  <c r="CO341" i="2"/>
  <c r="CP341" i="2"/>
  <c r="CQ341" i="2"/>
  <c r="CR341" i="2"/>
  <c r="CS341" i="2"/>
  <c r="CA342" i="2"/>
  <c r="CB342" i="2"/>
  <c r="CC342" i="2"/>
  <c r="CD342" i="2"/>
  <c r="CE342" i="2"/>
  <c r="CF342" i="2"/>
  <c r="CG342" i="2"/>
  <c r="CH342" i="2"/>
  <c r="CI342" i="2"/>
  <c r="CJ342" i="2"/>
  <c r="CK342" i="2"/>
  <c r="CL342" i="2"/>
  <c r="CM342" i="2"/>
  <c r="CN342" i="2"/>
  <c r="CO342" i="2"/>
  <c r="CP342" i="2"/>
  <c r="CQ342" i="2"/>
  <c r="CR342" i="2"/>
  <c r="CS342" i="2"/>
  <c r="CA343" i="2"/>
  <c r="CB343" i="2"/>
  <c r="CC343" i="2"/>
  <c r="CD343" i="2"/>
  <c r="CE343" i="2"/>
  <c r="CF343" i="2"/>
  <c r="CG343" i="2"/>
  <c r="CH343" i="2"/>
  <c r="CI343" i="2"/>
  <c r="CJ343" i="2"/>
  <c r="CK343" i="2"/>
  <c r="CL343" i="2"/>
  <c r="CM343" i="2"/>
  <c r="CN343" i="2"/>
  <c r="CO343" i="2"/>
  <c r="CP343" i="2"/>
  <c r="CQ343" i="2"/>
  <c r="CR343" i="2"/>
  <c r="CS343" i="2"/>
  <c r="CA344" i="2"/>
  <c r="CB344" i="2"/>
  <c r="CC344" i="2"/>
  <c r="CD344" i="2"/>
  <c r="CE344" i="2"/>
  <c r="CF344" i="2"/>
  <c r="CG344" i="2"/>
  <c r="CH344" i="2"/>
  <c r="CI344" i="2"/>
  <c r="CJ344" i="2"/>
  <c r="CK344" i="2"/>
  <c r="CL344" i="2"/>
  <c r="CM344" i="2"/>
  <c r="CN344" i="2"/>
  <c r="CO344" i="2"/>
  <c r="CP344" i="2"/>
  <c r="CQ344" i="2"/>
  <c r="CR344" i="2"/>
  <c r="CS344" i="2"/>
  <c r="CA345" i="2"/>
  <c r="CB345" i="2"/>
  <c r="CC345" i="2"/>
  <c r="CD345" i="2"/>
  <c r="CE345" i="2"/>
  <c r="CF345" i="2"/>
  <c r="CG345" i="2"/>
  <c r="CH345" i="2"/>
  <c r="CI345" i="2"/>
  <c r="CJ345" i="2"/>
  <c r="CK345" i="2"/>
  <c r="CL345" i="2"/>
  <c r="CM345" i="2"/>
  <c r="CN345" i="2"/>
  <c r="CO345" i="2"/>
  <c r="CP345" i="2"/>
  <c r="CQ345" i="2"/>
  <c r="CR345" i="2"/>
  <c r="CS345" i="2"/>
  <c r="CA346" i="2"/>
  <c r="CB346" i="2"/>
  <c r="CC346" i="2"/>
  <c r="CD346" i="2"/>
  <c r="CE346" i="2"/>
  <c r="CF346" i="2"/>
  <c r="CG346" i="2"/>
  <c r="CH346" i="2"/>
  <c r="CI346" i="2"/>
  <c r="CJ346" i="2"/>
  <c r="CK346" i="2"/>
  <c r="CL346" i="2"/>
  <c r="CM346" i="2"/>
  <c r="CN346" i="2"/>
  <c r="CO346" i="2"/>
  <c r="CP346" i="2"/>
  <c r="CQ346" i="2"/>
  <c r="CR346" i="2"/>
  <c r="CS346" i="2"/>
  <c r="CA347" i="2"/>
  <c r="CB347" i="2"/>
  <c r="CC347" i="2"/>
  <c r="CD347" i="2"/>
  <c r="CE347" i="2"/>
  <c r="CF347" i="2"/>
  <c r="CG347" i="2"/>
  <c r="CH347" i="2"/>
  <c r="CI347" i="2"/>
  <c r="CJ347" i="2"/>
  <c r="CK347" i="2"/>
  <c r="CL347" i="2"/>
  <c r="CM347" i="2"/>
  <c r="CN347" i="2"/>
  <c r="CO347" i="2"/>
  <c r="CP347" i="2"/>
  <c r="CQ347" i="2"/>
  <c r="CR347" i="2"/>
  <c r="CS347" i="2"/>
  <c r="CA348" i="2"/>
  <c r="CB348" i="2"/>
  <c r="CC348" i="2"/>
  <c r="CD348" i="2"/>
  <c r="CE348" i="2"/>
  <c r="CF348" i="2"/>
  <c r="CG348" i="2"/>
  <c r="CH348" i="2"/>
  <c r="CI348" i="2"/>
  <c r="CJ348" i="2"/>
  <c r="CK348" i="2"/>
  <c r="CL348" i="2"/>
  <c r="CM348" i="2"/>
  <c r="CN348" i="2"/>
  <c r="CO348" i="2"/>
  <c r="CP348" i="2"/>
  <c r="CQ348" i="2"/>
  <c r="CR348" i="2"/>
  <c r="CS348" i="2"/>
  <c r="CA349" i="2"/>
  <c r="CB349" i="2"/>
  <c r="CC349" i="2"/>
  <c r="CD349" i="2"/>
  <c r="CE349" i="2"/>
  <c r="CF349" i="2"/>
  <c r="CG349" i="2"/>
  <c r="CH349" i="2"/>
  <c r="CI349" i="2"/>
  <c r="CJ349" i="2"/>
  <c r="CK349" i="2"/>
  <c r="CL349" i="2"/>
  <c r="CM349" i="2"/>
  <c r="CN349" i="2"/>
  <c r="CO349" i="2"/>
  <c r="CP349" i="2"/>
  <c r="CQ349" i="2"/>
  <c r="CR349" i="2"/>
  <c r="CS349" i="2"/>
  <c r="CA350" i="2"/>
  <c r="CB350" i="2"/>
  <c r="CC350" i="2"/>
  <c r="CD350" i="2"/>
  <c r="CE350" i="2"/>
  <c r="CF350" i="2"/>
  <c r="CG350" i="2"/>
  <c r="CH350" i="2"/>
  <c r="CI350" i="2"/>
  <c r="CJ350" i="2"/>
  <c r="CK350" i="2"/>
  <c r="CL350" i="2"/>
  <c r="CM350" i="2"/>
  <c r="CN350" i="2"/>
  <c r="CO350" i="2"/>
  <c r="CP350" i="2"/>
  <c r="CQ350" i="2"/>
  <c r="CR350" i="2"/>
  <c r="CS350" i="2"/>
  <c r="CA351" i="2"/>
  <c r="CB351" i="2"/>
  <c r="CC351" i="2"/>
  <c r="CD351" i="2"/>
  <c r="CE351" i="2"/>
  <c r="CF351" i="2"/>
  <c r="CG351" i="2"/>
  <c r="CH351" i="2"/>
  <c r="CI351" i="2"/>
  <c r="CJ351" i="2"/>
  <c r="CK351" i="2"/>
  <c r="CL351" i="2"/>
  <c r="CM351" i="2"/>
  <c r="CN351" i="2"/>
  <c r="CO351" i="2"/>
  <c r="CP351" i="2"/>
  <c r="CQ351" i="2"/>
  <c r="CR351" i="2"/>
  <c r="CS351" i="2"/>
  <c r="CA352" i="2"/>
  <c r="CB352" i="2"/>
  <c r="CC352" i="2"/>
  <c r="CD352" i="2"/>
  <c r="CE352" i="2"/>
  <c r="CF352" i="2"/>
  <c r="CG352" i="2"/>
  <c r="CH352" i="2"/>
  <c r="CI352" i="2"/>
  <c r="CJ352" i="2"/>
  <c r="CK352" i="2"/>
  <c r="CL352" i="2"/>
  <c r="CM352" i="2"/>
  <c r="CN352" i="2"/>
  <c r="CO352" i="2"/>
  <c r="CP352" i="2"/>
  <c r="CQ352" i="2"/>
  <c r="CR352" i="2"/>
  <c r="CS352" i="2"/>
  <c r="CA353" i="2"/>
  <c r="CB353" i="2"/>
  <c r="CC353" i="2"/>
  <c r="CD353" i="2"/>
  <c r="CE353" i="2"/>
  <c r="CF353" i="2"/>
  <c r="CG353" i="2"/>
  <c r="CH353" i="2"/>
  <c r="CI353" i="2"/>
  <c r="CJ353" i="2"/>
  <c r="CK353" i="2"/>
  <c r="CL353" i="2"/>
  <c r="CM353" i="2"/>
  <c r="CN353" i="2"/>
  <c r="CO353" i="2"/>
  <c r="CP353" i="2"/>
  <c r="CQ353" i="2"/>
  <c r="CR353" i="2"/>
  <c r="CS353" i="2"/>
  <c r="CA354" i="2"/>
  <c r="CB354" i="2"/>
  <c r="CC354" i="2"/>
  <c r="CD354" i="2"/>
  <c r="CE354" i="2"/>
  <c r="CF354" i="2"/>
  <c r="CG354" i="2"/>
  <c r="CH354" i="2"/>
  <c r="CI354" i="2"/>
  <c r="CJ354" i="2"/>
  <c r="CK354" i="2"/>
  <c r="CL354" i="2"/>
  <c r="CM354" i="2"/>
  <c r="CN354" i="2"/>
  <c r="CO354" i="2"/>
  <c r="CP354" i="2"/>
  <c r="CQ354" i="2"/>
  <c r="CR354" i="2"/>
  <c r="CS354" i="2"/>
  <c r="CA355" i="2"/>
  <c r="CB355" i="2"/>
  <c r="CC355" i="2"/>
  <c r="CD355" i="2"/>
  <c r="CE355" i="2"/>
  <c r="CF355" i="2"/>
  <c r="CG355" i="2"/>
  <c r="CH355" i="2"/>
  <c r="CI355" i="2"/>
  <c r="CJ355" i="2"/>
  <c r="CK355" i="2"/>
  <c r="CL355" i="2"/>
  <c r="CM355" i="2"/>
  <c r="CN355" i="2"/>
  <c r="CO355" i="2"/>
  <c r="CP355" i="2"/>
  <c r="CQ355" i="2"/>
  <c r="CR355" i="2"/>
  <c r="CS355" i="2"/>
  <c r="CA356" i="2"/>
  <c r="CB356" i="2"/>
  <c r="CC356" i="2"/>
  <c r="CD356" i="2"/>
  <c r="CE356" i="2"/>
  <c r="CF356" i="2"/>
  <c r="CG356" i="2"/>
  <c r="CH356" i="2"/>
  <c r="CI356" i="2"/>
  <c r="CJ356" i="2"/>
  <c r="CK356" i="2"/>
  <c r="CL356" i="2"/>
  <c r="CM356" i="2"/>
  <c r="CN356" i="2"/>
  <c r="CO356" i="2"/>
  <c r="CP356" i="2"/>
  <c r="CQ356" i="2"/>
  <c r="CR356" i="2"/>
  <c r="CS356" i="2"/>
  <c r="CA357" i="2"/>
  <c r="CB357" i="2"/>
  <c r="CC357" i="2"/>
  <c r="CD357" i="2"/>
  <c r="CE357" i="2"/>
  <c r="CF357" i="2"/>
  <c r="CG357" i="2"/>
  <c r="CH357" i="2"/>
  <c r="CI357" i="2"/>
  <c r="CJ357" i="2"/>
  <c r="CK357" i="2"/>
  <c r="CL357" i="2"/>
  <c r="CM357" i="2"/>
  <c r="CN357" i="2"/>
  <c r="CO357" i="2"/>
  <c r="CP357" i="2"/>
  <c r="CQ357" i="2"/>
  <c r="CR357" i="2"/>
  <c r="CS357" i="2"/>
  <c r="CA358" i="2"/>
  <c r="CB358" i="2"/>
  <c r="CC358" i="2"/>
  <c r="CD358" i="2"/>
  <c r="CE358" i="2"/>
  <c r="CF358" i="2"/>
  <c r="CG358" i="2"/>
  <c r="CH358" i="2"/>
  <c r="CI358" i="2"/>
  <c r="CJ358" i="2"/>
  <c r="CK358" i="2"/>
  <c r="CL358" i="2"/>
  <c r="CM358" i="2"/>
  <c r="CN358" i="2"/>
  <c r="CO358" i="2"/>
  <c r="CP358" i="2"/>
  <c r="CQ358" i="2"/>
  <c r="CR358" i="2"/>
  <c r="CS358" i="2"/>
  <c r="CA359" i="2"/>
  <c r="CB359" i="2"/>
  <c r="CC359" i="2"/>
  <c r="CD359" i="2"/>
  <c r="CE359" i="2"/>
  <c r="CF359" i="2"/>
  <c r="CG359" i="2"/>
  <c r="CH359" i="2"/>
  <c r="CI359" i="2"/>
  <c r="CJ359" i="2"/>
  <c r="CK359" i="2"/>
  <c r="CL359" i="2"/>
  <c r="CM359" i="2"/>
  <c r="CN359" i="2"/>
  <c r="CO359" i="2"/>
  <c r="CP359" i="2"/>
  <c r="CQ359" i="2"/>
  <c r="CR359" i="2"/>
  <c r="CS359" i="2"/>
  <c r="CA360" i="2"/>
  <c r="CB360" i="2"/>
  <c r="CC360" i="2"/>
  <c r="CD360" i="2"/>
  <c r="CE360" i="2"/>
  <c r="CF360" i="2"/>
  <c r="CG360" i="2"/>
  <c r="CH360" i="2"/>
  <c r="CI360" i="2"/>
  <c r="CJ360" i="2"/>
  <c r="CK360" i="2"/>
  <c r="CL360" i="2"/>
  <c r="CM360" i="2"/>
  <c r="CN360" i="2"/>
  <c r="CO360" i="2"/>
  <c r="CP360" i="2"/>
  <c r="CQ360" i="2"/>
  <c r="CR360" i="2"/>
  <c r="CS360" i="2"/>
  <c r="CA361" i="2"/>
  <c r="CB361" i="2"/>
  <c r="CC361" i="2"/>
  <c r="CD361" i="2"/>
  <c r="CE361" i="2"/>
  <c r="CF361" i="2"/>
  <c r="CG361" i="2"/>
  <c r="CH361" i="2"/>
  <c r="CI361" i="2"/>
  <c r="CJ361" i="2"/>
  <c r="CK361" i="2"/>
  <c r="CL361" i="2"/>
  <c r="CM361" i="2"/>
  <c r="CN361" i="2"/>
  <c r="CO361" i="2"/>
  <c r="CP361" i="2"/>
  <c r="CQ361" i="2"/>
  <c r="CR361" i="2"/>
  <c r="CS361" i="2"/>
  <c r="CA362" i="2"/>
  <c r="CB362" i="2"/>
  <c r="CC362" i="2"/>
  <c r="CD362" i="2"/>
  <c r="CE362" i="2"/>
  <c r="CF362" i="2"/>
  <c r="CG362" i="2"/>
  <c r="CH362" i="2"/>
  <c r="CI362" i="2"/>
  <c r="CJ362" i="2"/>
  <c r="CK362" i="2"/>
  <c r="CL362" i="2"/>
  <c r="CM362" i="2"/>
  <c r="CN362" i="2"/>
  <c r="CO362" i="2"/>
  <c r="CP362" i="2"/>
  <c r="CQ362" i="2"/>
  <c r="CR362" i="2"/>
  <c r="CS362" i="2"/>
  <c r="CA363" i="2"/>
  <c r="CB363" i="2"/>
  <c r="CC363" i="2"/>
  <c r="CD363" i="2"/>
  <c r="CE363" i="2"/>
  <c r="CF363" i="2"/>
  <c r="CG363" i="2"/>
  <c r="CH363" i="2"/>
  <c r="CI363" i="2"/>
  <c r="CJ363" i="2"/>
  <c r="CK363" i="2"/>
  <c r="CL363" i="2"/>
  <c r="CM363" i="2"/>
  <c r="CN363" i="2"/>
  <c r="CO363" i="2"/>
  <c r="CP363" i="2"/>
  <c r="CQ363" i="2"/>
  <c r="CR363" i="2"/>
  <c r="CS363" i="2"/>
  <c r="CA364" i="2"/>
  <c r="CB364" i="2"/>
  <c r="CC364" i="2"/>
  <c r="CD364" i="2"/>
  <c r="CE364" i="2"/>
  <c r="CF364" i="2"/>
  <c r="CG364" i="2"/>
  <c r="CH364" i="2"/>
  <c r="CI364" i="2"/>
  <c r="CJ364" i="2"/>
  <c r="CK364" i="2"/>
  <c r="CL364" i="2"/>
  <c r="CM364" i="2"/>
  <c r="CN364" i="2"/>
  <c r="CO364" i="2"/>
  <c r="CP364" i="2"/>
  <c r="CQ364" i="2"/>
  <c r="CR364" i="2"/>
  <c r="CS364" i="2"/>
  <c r="CA365" i="2"/>
  <c r="CB365" i="2"/>
  <c r="CC365" i="2"/>
  <c r="CD365" i="2"/>
  <c r="CE365" i="2"/>
  <c r="CF365" i="2"/>
  <c r="CG365" i="2"/>
  <c r="CH365" i="2"/>
  <c r="CI365" i="2"/>
  <c r="CJ365" i="2"/>
  <c r="CK365" i="2"/>
  <c r="CL365" i="2"/>
  <c r="CM365" i="2"/>
  <c r="CN365" i="2"/>
  <c r="CO365" i="2"/>
  <c r="CP365" i="2"/>
  <c r="CQ365" i="2"/>
  <c r="CR365" i="2"/>
  <c r="CS365" i="2"/>
  <c r="CA366" i="2"/>
  <c r="CB366" i="2"/>
  <c r="CC366" i="2"/>
  <c r="CD366" i="2"/>
  <c r="CE366" i="2"/>
  <c r="CF366" i="2"/>
  <c r="CG366" i="2"/>
  <c r="CH366" i="2"/>
  <c r="CI366" i="2"/>
  <c r="CJ366" i="2"/>
  <c r="CK366" i="2"/>
  <c r="CL366" i="2"/>
  <c r="CM366" i="2"/>
  <c r="CN366" i="2"/>
  <c r="CO366" i="2"/>
  <c r="CP366" i="2"/>
  <c r="CQ366" i="2"/>
  <c r="CR366" i="2"/>
  <c r="CS366" i="2"/>
  <c r="CA367" i="2"/>
  <c r="CB367" i="2"/>
  <c r="CC367" i="2"/>
  <c r="CD367" i="2"/>
  <c r="CE367" i="2"/>
  <c r="CF367" i="2"/>
  <c r="CG367" i="2"/>
  <c r="CH367" i="2"/>
  <c r="CI367" i="2"/>
  <c r="CJ367" i="2"/>
  <c r="CK367" i="2"/>
  <c r="CL367" i="2"/>
  <c r="CM367" i="2"/>
  <c r="CN367" i="2"/>
  <c r="CO367" i="2"/>
  <c r="CP367" i="2"/>
  <c r="CQ367" i="2"/>
  <c r="CR367" i="2"/>
  <c r="CS367" i="2"/>
  <c r="CA368" i="2"/>
  <c r="CB368" i="2"/>
  <c r="CC368" i="2"/>
  <c r="CD368" i="2"/>
  <c r="CE368" i="2"/>
  <c r="CF368" i="2"/>
  <c r="CG368" i="2"/>
  <c r="CH368" i="2"/>
  <c r="CI368" i="2"/>
  <c r="CJ368" i="2"/>
  <c r="CK368" i="2"/>
  <c r="CL368" i="2"/>
  <c r="CM368" i="2"/>
  <c r="CN368" i="2"/>
  <c r="CO368" i="2"/>
  <c r="CP368" i="2"/>
  <c r="CQ368" i="2"/>
  <c r="CR368" i="2"/>
  <c r="CS368" i="2"/>
  <c r="CA369" i="2"/>
  <c r="CB369" i="2"/>
  <c r="CC369" i="2"/>
  <c r="CD369" i="2"/>
  <c r="CE369" i="2"/>
  <c r="CF369" i="2"/>
  <c r="CG369" i="2"/>
  <c r="CH369" i="2"/>
  <c r="CI369" i="2"/>
  <c r="CJ369" i="2"/>
  <c r="CK369" i="2"/>
  <c r="CL369" i="2"/>
  <c r="CM369" i="2"/>
  <c r="CN369" i="2"/>
  <c r="CO369" i="2"/>
  <c r="CP369" i="2"/>
  <c r="CQ369" i="2"/>
  <c r="CR369" i="2"/>
  <c r="CS369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U3" i="5" l="1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2" i="5"/>
  <c r="R3" i="5"/>
  <c r="S3" i="5"/>
  <c r="T3" i="5"/>
  <c r="R4" i="5"/>
  <c r="S4" i="5"/>
  <c r="T4" i="5"/>
  <c r="R5" i="5"/>
  <c r="S5" i="5"/>
  <c r="T5" i="5"/>
  <c r="R6" i="5"/>
  <c r="S6" i="5"/>
  <c r="T6" i="5"/>
  <c r="R7" i="5"/>
  <c r="S7" i="5"/>
  <c r="T7" i="5"/>
  <c r="R8" i="5"/>
  <c r="S8" i="5"/>
  <c r="T8" i="5"/>
  <c r="R9" i="5"/>
  <c r="S9" i="5"/>
  <c r="T9" i="5"/>
  <c r="R10" i="5"/>
  <c r="S10" i="5"/>
  <c r="T10" i="5"/>
  <c r="R11" i="5"/>
  <c r="S11" i="5"/>
  <c r="T11" i="5"/>
  <c r="R12" i="5"/>
  <c r="S12" i="5"/>
  <c r="T12" i="5"/>
  <c r="R13" i="5"/>
  <c r="S13" i="5"/>
  <c r="T13" i="5"/>
  <c r="R14" i="5"/>
  <c r="S14" i="5"/>
  <c r="T14" i="5"/>
  <c r="R15" i="5"/>
  <c r="S15" i="5"/>
  <c r="T15" i="5"/>
  <c r="R16" i="5"/>
  <c r="S16" i="5"/>
  <c r="T16" i="5"/>
  <c r="R17" i="5"/>
  <c r="S17" i="5"/>
  <c r="T17" i="5"/>
  <c r="R18" i="5"/>
  <c r="S18" i="5"/>
  <c r="T18" i="5"/>
  <c r="R19" i="5"/>
  <c r="S19" i="5"/>
  <c r="T19" i="5"/>
  <c r="R20" i="5"/>
  <c r="S20" i="5"/>
  <c r="T20" i="5"/>
  <c r="R21" i="5"/>
  <c r="S21" i="5"/>
  <c r="T21" i="5"/>
  <c r="R22" i="5"/>
  <c r="S22" i="5"/>
  <c r="T22" i="5"/>
  <c r="R23" i="5"/>
  <c r="S23" i="5"/>
  <c r="T23" i="5"/>
  <c r="R24" i="5"/>
  <c r="S24" i="5"/>
  <c r="T24" i="5"/>
  <c r="R25" i="5"/>
  <c r="S25" i="5"/>
  <c r="T25" i="5"/>
  <c r="R26" i="5"/>
  <c r="S26" i="5"/>
  <c r="T26" i="5"/>
  <c r="R27" i="5"/>
  <c r="S27" i="5"/>
  <c r="T27" i="5"/>
  <c r="R28" i="5"/>
  <c r="S28" i="5"/>
  <c r="T28" i="5"/>
  <c r="R29" i="5"/>
  <c r="S29" i="5"/>
  <c r="T29" i="5"/>
  <c r="R30" i="5"/>
  <c r="S30" i="5"/>
  <c r="T30" i="5"/>
  <c r="R31" i="5"/>
  <c r="S31" i="5"/>
  <c r="T31" i="5"/>
  <c r="R32" i="5"/>
  <c r="S32" i="5"/>
  <c r="T32" i="5"/>
  <c r="R33" i="5"/>
  <c r="S33" i="5"/>
  <c r="T33" i="5"/>
  <c r="R34" i="5"/>
  <c r="S34" i="5"/>
  <c r="T34" i="5"/>
  <c r="R35" i="5"/>
  <c r="S35" i="5"/>
  <c r="T35" i="5"/>
  <c r="R36" i="5"/>
  <c r="S36" i="5"/>
  <c r="T36" i="5"/>
  <c r="R37" i="5"/>
  <c r="S37" i="5"/>
  <c r="T37" i="5"/>
  <c r="R38" i="5"/>
  <c r="S38" i="5"/>
  <c r="T38" i="5"/>
  <c r="R39" i="5"/>
  <c r="S39" i="5"/>
  <c r="T39" i="5"/>
  <c r="R44" i="5"/>
  <c r="S44" i="5"/>
  <c r="T44" i="5"/>
  <c r="R45" i="5"/>
  <c r="S45" i="5"/>
  <c r="T45" i="5"/>
  <c r="R46" i="5"/>
  <c r="S46" i="5"/>
  <c r="T46" i="5"/>
  <c r="R47" i="5"/>
  <c r="S47" i="5"/>
  <c r="T47" i="5"/>
  <c r="R48" i="5"/>
  <c r="S48" i="5"/>
  <c r="T48" i="5"/>
  <c r="R49" i="5"/>
  <c r="S49" i="5"/>
  <c r="T49" i="5"/>
  <c r="R50" i="5"/>
  <c r="S50" i="5"/>
  <c r="T50" i="5"/>
  <c r="R51" i="5"/>
  <c r="S51" i="5"/>
  <c r="T51" i="5"/>
  <c r="R52" i="5"/>
  <c r="S52" i="5"/>
  <c r="T52" i="5"/>
  <c r="R53" i="5"/>
  <c r="S53" i="5"/>
  <c r="T53" i="5"/>
  <c r="R54" i="5"/>
  <c r="S54" i="5"/>
  <c r="T54" i="5"/>
  <c r="R55" i="5"/>
  <c r="S55" i="5"/>
  <c r="T55" i="5"/>
  <c r="R56" i="5"/>
  <c r="S56" i="5"/>
  <c r="T56" i="5"/>
  <c r="R57" i="5"/>
  <c r="S57" i="5"/>
  <c r="T57" i="5"/>
  <c r="R58" i="5"/>
  <c r="S58" i="5"/>
  <c r="T58" i="5"/>
  <c r="R59" i="5"/>
  <c r="S59" i="5"/>
  <c r="T59" i="5"/>
  <c r="R60" i="5"/>
  <c r="S60" i="5"/>
  <c r="T60" i="5"/>
  <c r="R61" i="5"/>
  <c r="S61" i="5"/>
  <c r="T61" i="5"/>
  <c r="R62" i="5"/>
  <c r="S62" i="5"/>
  <c r="T62" i="5"/>
  <c r="R63" i="5"/>
  <c r="S63" i="5"/>
  <c r="T63" i="5"/>
  <c r="R64" i="5"/>
  <c r="S64" i="5"/>
  <c r="T64" i="5"/>
  <c r="R65" i="5"/>
  <c r="S65" i="5"/>
  <c r="T65" i="5"/>
  <c r="R66" i="5"/>
  <c r="S66" i="5"/>
  <c r="T66" i="5"/>
  <c r="R67" i="5"/>
  <c r="S67" i="5"/>
  <c r="T67" i="5"/>
  <c r="R68" i="5"/>
  <c r="S68" i="5"/>
  <c r="T68" i="5"/>
  <c r="R69" i="5"/>
  <c r="S69" i="5"/>
  <c r="T69" i="5"/>
  <c r="R70" i="5"/>
  <c r="S70" i="5"/>
  <c r="T70" i="5"/>
  <c r="R71" i="5"/>
  <c r="S71" i="5"/>
  <c r="T71" i="5"/>
  <c r="R72" i="5"/>
  <c r="S72" i="5"/>
  <c r="T72" i="5"/>
  <c r="R73" i="5"/>
  <c r="S73" i="5"/>
  <c r="T73" i="5"/>
  <c r="R74" i="5"/>
  <c r="S74" i="5"/>
  <c r="T74" i="5"/>
  <c r="R75" i="5"/>
  <c r="S75" i="5"/>
  <c r="T75" i="5"/>
  <c r="R76" i="5"/>
  <c r="S76" i="5"/>
  <c r="T76" i="5"/>
  <c r="R77" i="5"/>
  <c r="S77" i="5"/>
  <c r="T77" i="5"/>
  <c r="R78" i="5"/>
  <c r="S78" i="5"/>
  <c r="T78" i="5"/>
  <c r="R79" i="5"/>
  <c r="S79" i="5"/>
  <c r="T79" i="5"/>
  <c r="R80" i="5"/>
  <c r="S80" i="5"/>
  <c r="T80" i="5"/>
  <c r="R81" i="5"/>
  <c r="S81" i="5"/>
  <c r="T81" i="5"/>
  <c r="R82" i="5"/>
  <c r="S82" i="5"/>
  <c r="T82" i="5"/>
  <c r="R83" i="5"/>
  <c r="S83" i="5"/>
  <c r="T83" i="5"/>
  <c r="R84" i="5"/>
  <c r="S84" i="5"/>
  <c r="T84" i="5"/>
  <c r="R85" i="5"/>
  <c r="S85" i="5"/>
  <c r="T85" i="5"/>
  <c r="R86" i="5"/>
  <c r="S86" i="5"/>
  <c r="T86" i="5"/>
  <c r="R87" i="5"/>
  <c r="S87" i="5"/>
  <c r="T87" i="5"/>
  <c r="T2" i="5"/>
  <c r="S2" i="5"/>
  <c r="R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2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486" i="4"/>
  <c r="P487" i="4"/>
  <c r="P488" i="4"/>
  <c r="P491" i="4"/>
  <c r="P68" i="4"/>
  <c r="P69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70" i="4"/>
  <c r="P71" i="4"/>
  <c r="P89" i="4"/>
  <c r="P90" i="4"/>
  <c r="P91" i="4"/>
  <c r="P92" i="4"/>
  <c r="P93" i="4"/>
  <c r="P94" i="4"/>
  <c r="P95" i="4"/>
  <c r="P96" i="4"/>
  <c r="P97" i="4"/>
  <c r="P72" i="4"/>
  <c r="P73" i="4"/>
  <c r="P87" i="4"/>
  <c r="P88" i="4"/>
  <c r="P98" i="4"/>
  <c r="P99" i="4"/>
  <c r="P104" i="4"/>
  <c r="P105" i="4"/>
  <c r="P106" i="4"/>
  <c r="P107" i="4"/>
  <c r="P108" i="4"/>
  <c r="P100" i="4"/>
  <c r="P101" i="4"/>
  <c r="P102" i="4"/>
  <c r="P112" i="4"/>
  <c r="P113" i="4"/>
  <c r="P114" i="4"/>
  <c r="P115" i="4"/>
  <c r="P103" i="4"/>
  <c r="P109" i="4"/>
  <c r="P110" i="4"/>
  <c r="P119" i="4"/>
  <c r="P120" i="4"/>
  <c r="P121" i="4"/>
  <c r="P122" i="4"/>
  <c r="P111" i="4"/>
  <c r="P116" i="4"/>
  <c r="P117" i="4"/>
  <c r="P126" i="4"/>
  <c r="P127" i="4"/>
  <c r="P128" i="4"/>
  <c r="P129" i="4"/>
  <c r="P130" i="4"/>
  <c r="P118" i="4"/>
  <c r="P123" i="4"/>
  <c r="P124" i="4"/>
  <c r="P134" i="4"/>
  <c r="P135" i="4"/>
  <c r="P136" i="4"/>
  <c r="P492" i="4"/>
  <c r="P512" i="4"/>
  <c r="P513" i="4"/>
  <c r="P527" i="4"/>
  <c r="P528" i="4"/>
  <c r="P529" i="4"/>
  <c r="P143" i="4"/>
  <c r="P144" i="4"/>
  <c r="P145" i="4"/>
  <c r="P530" i="4"/>
  <c r="P531" i="4"/>
  <c r="P532" i="4"/>
  <c r="P538" i="4"/>
  <c r="P539" i="4"/>
  <c r="P543" i="4"/>
  <c r="P152" i="4"/>
  <c r="P153" i="4"/>
  <c r="P154" i="4"/>
  <c r="P125" i="4"/>
  <c r="P131" i="4"/>
  <c r="P132" i="4"/>
  <c r="P133" i="4"/>
  <c r="P159" i="4"/>
  <c r="P160" i="4"/>
  <c r="P161" i="4"/>
  <c r="P162" i="4"/>
  <c r="P163" i="4"/>
  <c r="P164" i="4"/>
  <c r="P137" i="4"/>
  <c r="P138" i="4"/>
  <c r="P167" i="4"/>
  <c r="P168" i="4"/>
  <c r="P169" i="4"/>
  <c r="P170" i="4"/>
  <c r="P139" i="4"/>
  <c r="P140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14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544" i="4"/>
  <c r="P298" i="4"/>
  <c r="P299" i="4"/>
  <c r="P300" i="4"/>
  <c r="P301" i="4"/>
  <c r="P302" i="4"/>
  <c r="P303" i="4"/>
  <c r="P304" i="4"/>
  <c r="P305" i="4"/>
  <c r="P306" i="4"/>
  <c r="P307" i="4"/>
  <c r="P142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146" i="4"/>
  <c r="P147" i="4"/>
  <c r="P330" i="4"/>
  <c r="P331" i="4"/>
  <c r="P332" i="4"/>
  <c r="P333" i="4"/>
  <c r="P334" i="4"/>
  <c r="P335" i="4"/>
  <c r="P336" i="4"/>
  <c r="P148" i="4"/>
  <c r="P149" i="4"/>
  <c r="P339" i="4"/>
  <c r="P340" i="4"/>
  <c r="P341" i="4"/>
  <c r="P342" i="4"/>
  <c r="P343" i="4"/>
  <c r="P344" i="4"/>
  <c r="P345" i="4"/>
  <c r="P150" i="4"/>
  <c r="P151" i="4"/>
  <c r="P348" i="4"/>
  <c r="P349" i="4"/>
  <c r="P350" i="4"/>
  <c r="P351" i="4"/>
  <c r="P352" i="4"/>
  <c r="P353" i="4"/>
  <c r="P354" i="4"/>
  <c r="P355" i="4"/>
  <c r="P356" i="4"/>
  <c r="P155" i="4"/>
  <c r="P156" i="4"/>
  <c r="P157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158" i="4"/>
  <c r="P165" i="4"/>
  <c r="P393" i="4"/>
  <c r="P394" i="4"/>
  <c r="P395" i="4"/>
  <c r="P396" i="4"/>
  <c r="P397" i="4"/>
  <c r="P398" i="4"/>
  <c r="P166" i="4"/>
  <c r="P171" i="4"/>
  <c r="P401" i="4"/>
  <c r="P402" i="4"/>
  <c r="P172" i="4"/>
  <c r="P231" i="4"/>
  <c r="P297" i="4"/>
  <c r="P406" i="4"/>
  <c r="P407" i="4"/>
  <c r="P408" i="4"/>
  <c r="P409" i="4"/>
  <c r="P410" i="4"/>
  <c r="P411" i="4"/>
  <c r="P412" i="4"/>
  <c r="P413" i="4"/>
  <c r="P414" i="4"/>
  <c r="P308" i="4"/>
  <c r="P328" i="4"/>
  <c r="P329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337" i="4"/>
  <c r="P338" i="4"/>
  <c r="P432" i="4"/>
  <c r="P433" i="4"/>
  <c r="P434" i="4"/>
  <c r="P435" i="4"/>
  <c r="P346" i="4"/>
  <c r="P347" i="4"/>
  <c r="P357" i="4"/>
  <c r="P439" i="4"/>
  <c r="P440" i="4"/>
  <c r="P358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359" i="4"/>
  <c r="P391" i="4"/>
  <c r="P392" i="4"/>
  <c r="P478" i="4"/>
  <c r="P479" i="4"/>
  <c r="P480" i="4"/>
  <c r="P481" i="4"/>
  <c r="P482" i="4"/>
  <c r="P483" i="4"/>
  <c r="P484" i="4"/>
  <c r="P485" i="4"/>
  <c r="P399" i="4"/>
  <c r="P400" i="4"/>
  <c r="P403" i="4"/>
  <c r="P489" i="4"/>
  <c r="P490" i="4"/>
  <c r="P404" i="4"/>
  <c r="P405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415" i="4"/>
  <c r="P416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417" i="4"/>
  <c r="P430" i="4"/>
  <c r="P431" i="4"/>
  <c r="P436" i="4"/>
  <c r="P437" i="4"/>
  <c r="P438" i="4"/>
  <c r="P533" i="4"/>
  <c r="P534" i="4"/>
  <c r="P535" i="4"/>
  <c r="P536" i="4"/>
  <c r="P537" i="4"/>
  <c r="P441" i="4"/>
  <c r="P475" i="4"/>
  <c r="P540" i="4"/>
  <c r="P541" i="4"/>
  <c r="P542" i="4"/>
  <c r="P476" i="4"/>
  <c r="P477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3" i="4"/>
  <c r="M4" i="4"/>
  <c r="M942" i="4"/>
  <c r="L942" i="4"/>
  <c r="K942" i="4"/>
  <c r="J942" i="4"/>
  <c r="I942" i="4"/>
  <c r="M941" i="4"/>
  <c r="L941" i="4"/>
  <c r="K941" i="4"/>
  <c r="J941" i="4"/>
  <c r="I941" i="4"/>
  <c r="M571" i="4"/>
  <c r="L571" i="4"/>
  <c r="K897" i="4"/>
  <c r="J897" i="4"/>
  <c r="I897" i="4"/>
  <c r="M570" i="4"/>
  <c r="L570" i="4"/>
  <c r="K896" i="4"/>
  <c r="J896" i="4"/>
  <c r="I896" i="4"/>
  <c r="M569" i="4"/>
  <c r="L569" i="4"/>
  <c r="K884" i="4"/>
  <c r="J884" i="4"/>
  <c r="I884" i="4"/>
  <c r="M626" i="4"/>
  <c r="L626" i="4"/>
  <c r="K883" i="4"/>
  <c r="J883" i="4"/>
  <c r="I883" i="4"/>
  <c r="M568" i="4"/>
  <c r="L568" i="4"/>
  <c r="K882" i="4"/>
  <c r="J882" i="4"/>
  <c r="I882" i="4"/>
  <c r="M567" i="4"/>
  <c r="L567" i="4"/>
  <c r="K881" i="4"/>
  <c r="J881" i="4"/>
  <c r="I881" i="4"/>
  <c r="M566" i="4"/>
  <c r="L566" i="4"/>
  <c r="K880" i="4"/>
  <c r="J880" i="4"/>
  <c r="I880" i="4"/>
  <c r="M563" i="4"/>
  <c r="L563" i="4"/>
  <c r="K879" i="4"/>
  <c r="J879" i="4"/>
  <c r="I879" i="4"/>
  <c r="M932" i="4"/>
  <c r="L932" i="4"/>
  <c r="K932" i="4"/>
  <c r="J932" i="4"/>
  <c r="I932" i="4"/>
  <c r="M931" i="4"/>
  <c r="L931" i="4"/>
  <c r="K931" i="4"/>
  <c r="J931" i="4"/>
  <c r="I931" i="4"/>
  <c r="M562" i="4"/>
  <c r="L562" i="4"/>
  <c r="K878" i="4"/>
  <c r="J878" i="4"/>
  <c r="I878" i="4"/>
  <c r="M561" i="4"/>
  <c r="L561" i="4"/>
  <c r="K877" i="4"/>
  <c r="J877" i="4"/>
  <c r="I877" i="4"/>
  <c r="M644" i="4"/>
  <c r="L644" i="4"/>
  <c r="K862" i="4"/>
  <c r="J862" i="4"/>
  <c r="I862" i="4"/>
  <c r="M641" i="4"/>
  <c r="L641" i="4"/>
  <c r="K861" i="4"/>
  <c r="J861" i="4"/>
  <c r="I861" i="4"/>
  <c r="M652" i="4"/>
  <c r="L652" i="4"/>
  <c r="K849" i="4"/>
  <c r="J849" i="4"/>
  <c r="I849" i="4"/>
  <c r="M646" i="4"/>
  <c r="L646" i="4"/>
  <c r="K848" i="4"/>
  <c r="J848" i="4"/>
  <c r="I848" i="4"/>
  <c r="M560" i="4"/>
  <c r="L560" i="4"/>
  <c r="K795" i="4"/>
  <c r="J795" i="4"/>
  <c r="I795" i="4"/>
  <c r="M673" i="4"/>
  <c r="L673" i="4"/>
  <c r="K794" i="4"/>
  <c r="J794" i="4"/>
  <c r="I794" i="4"/>
  <c r="M559" i="4"/>
  <c r="L559" i="4"/>
  <c r="K751" i="4"/>
  <c r="J751" i="4"/>
  <c r="I751" i="4"/>
  <c r="M660" i="4"/>
  <c r="L660" i="4"/>
  <c r="K735" i="4"/>
  <c r="J735" i="4"/>
  <c r="I735" i="4"/>
  <c r="M659" i="4"/>
  <c r="L659" i="4"/>
  <c r="K717" i="4"/>
  <c r="J717" i="4"/>
  <c r="I717" i="4"/>
  <c r="M558" i="4"/>
  <c r="L558" i="4"/>
  <c r="K707" i="4"/>
  <c r="J707" i="4"/>
  <c r="I707" i="4"/>
  <c r="M849" i="4"/>
  <c r="L849" i="4"/>
  <c r="K918" i="4"/>
  <c r="J918" i="4"/>
  <c r="I918" i="4"/>
  <c r="M848" i="4"/>
  <c r="L848" i="4"/>
  <c r="K917" i="4"/>
  <c r="J917" i="4"/>
  <c r="I917" i="4"/>
  <c r="M916" i="4"/>
  <c r="L916" i="4"/>
  <c r="K916" i="4"/>
  <c r="J916" i="4"/>
  <c r="I916" i="4"/>
  <c r="M915" i="4"/>
  <c r="L915" i="4"/>
  <c r="K915" i="4"/>
  <c r="J915" i="4"/>
  <c r="I915" i="4"/>
  <c r="M914" i="4"/>
  <c r="L914" i="4"/>
  <c r="K914" i="4"/>
  <c r="J914" i="4"/>
  <c r="I914" i="4"/>
  <c r="M913" i="4"/>
  <c r="L913" i="4"/>
  <c r="K913" i="4"/>
  <c r="J913" i="4"/>
  <c r="I913" i="4"/>
  <c r="M912" i="4"/>
  <c r="L912" i="4"/>
  <c r="K912" i="4"/>
  <c r="J912" i="4"/>
  <c r="I912" i="4"/>
  <c r="M911" i="4"/>
  <c r="L911" i="4"/>
  <c r="K911" i="4"/>
  <c r="J911" i="4"/>
  <c r="I911" i="4"/>
  <c r="M910" i="4"/>
  <c r="L910" i="4"/>
  <c r="K910" i="4"/>
  <c r="J910" i="4"/>
  <c r="I910" i="4"/>
  <c r="M909" i="4"/>
  <c r="L909" i="4"/>
  <c r="K909" i="4"/>
  <c r="J909" i="4"/>
  <c r="I909" i="4"/>
  <c r="M557" i="4"/>
  <c r="L557" i="4"/>
  <c r="K706" i="4"/>
  <c r="J706" i="4"/>
  <c r="I706" i="4"/>
  <c r="M556" i="4"/>
  <c r="L556" i="4"/>
  <c r="K675" i="4"/>
  <c r="J675" i="4"/>
  <c r="I675" i="4"/>
  <c r="M555" i="4"/>
  <c r="L555" i="4"/>
  <c r="K674" i="4"/>
  <c r="J674" i="4"/>
  <c r="I674" i="4"/>
  <c r="M554" i="4"/>
  <c r="L554" i="4"/>
  <c r="K673" i="4"/>
  <c r="J673" i="4"/>
  <c r="I673" i="4"/>
  <c r="M525" i="4"/>
  <c r="L525" i="4"/>
  <c r="K672" i="4"/>
  <c r="J672" i="4"/>
  <c r="I672" i="4"/>
  <c r="M522" i="4"/>
  <c r="L522" i="4"/>
  <c r="K671" i="4"/>
  <c r="J671" i="4"/>
  <c r="I671" i="4"/>
  <c r="M902" i="4"/>
  <c r="L902" i="4"/>
  <c r="K902" i="4"/>
  <c r="J902" i="4"/>
  <c r="I902" i="4"/>
  <c r="M901" i="4"/>
  <c r="L901" i="4"/>
  <c r="K901" i="4"/>
  <c r="J901" i="4"/>
  <c r="I901" i="4"/>
  <c r="M900" i="4"/>
  <c r="L900" i="4"/>
  <c r="K900" i="4"/>
  <c r="J900" i="4"/>
  <c r="I900" i="4"/>
  <c r="M899" i="4"/>
  <c r="L899" i="4"/>
  <c r="K899" i="4"/>
  <c r="J899" i="4"/>
  <c r="I899" i="4"/>
  <c r="M521" i="4"/>
  <c r="L521" i="4"/>
  <c r="K661" i="4"/>
  <c r="J661" i="4"/>
  <c r="I661" i="4"/>
  <c r="M520" i="4"/>
  <c r="L520" i="4"/>
  <c r="K660" i="4"/>
  <c r="J660" i="4"/>
  <c r="I660" i="4"/>
  <c r="M519" i="4"/>
  <c r="L519" i="4"/>
  <c r="K659" i="4"/>
  <c r="J659" i="4"/>
  <c r="I659" i="4"/>
  <c r="M846" i="4"/>
  <c r="L846" i="4"/>
  <c r="K895" i="4"/>
  <c r="J895" i="4"/>
  <c r="I895" i="4"/>
  <c r="M795" i="4"/>
  <c r="L795" i="4"/>
  <c r="K894" i="4"/>
  <c r="J894" i="4"/>
  <c r="I894" i="4"/>
  <c r="M893" i="4"/>
  <c r="L893" i="4"/>
  <c r="K893" i="4"/>
  <c r="J893" i="4"/>
  <c r="I893" i="4"/>
  <c r="M892" i="4"/>
  <c r="L892" i="4"/>
  <c r="K892" i="4"/>
  <c r="J892" i="4"/>
  <c r="I892" i="4"/>
  <c r="M891" i="4"/>
  <c r="L891" i="4"/>
  <c r="K891" i="4"/>
  <c r="J891" i="4"/>
  <c r="I891" i="4"/>
  <c r="M890" i="4"/>
  <c r="L890" i="4"/>
  <c r="K890" i="4"/>
  <c r="J890" i="4"/>
  <c r="I890" i="4"/>
  <c r="M889" i="4"/>
  <c r="L889" i="4"/>
  <c r="K889" i="4"/>
  <c r="J889" i="4"/>
  <c r="I889" i="4"/>
  <c r="M888" i="4"/>
  <c r="L888" i="4"/>
  <c r="K888" i="4"/>
  <c r="J888" i="4"/>
  <c r="I888" i="4"/>
  <c r="M887" i="4"/>
  <c r="L887" i="4"/>
  <c r="K887" i="4"/>
  <c r="J887" i="4"/>
  <c r="I887" i="4"/>
  <c r="M886" i="4"/>
  <c r="L886" i="4"/>
  <c r="K886" i="4"/>
  <c r="J886" i="4"/>
  <c r="I886" i="4"/>
  <c r="M885" i="4"/>
  <c r="L885" i="4"/>
  <c r="K885" i="4"/>
  <c r="J885" i="4"/>
  <c r="I885" i="4"/>
  <c r="M518" i="4"/>
  <c r="L518" i="4"/>
  <c r="K658" i="4"/>
  <c r="J658" i="4"/>
  <c r="I658" i="4"/>
  <c r="M517" i="4"/>
  <c r="L517" i="4"/>
  <c r="K657" i="4"/>
  <c r="J657" i="4"/>
  <c r="I657" i="4"/>
  <c r="M894" i="4"/>
  <c r="L894" i="4"/>
  <c r="K656" i="4"/>
  <c r="J656" i="4"/>
  <c r="I656" i="4"/>
  <c r="M553" i="4"/>
  <c r="L553" i="4"/>
  <c r="K655" i="4"/>
  <c r="J655" i="4"/>
  <c r="I655" i="4"/>
  <c r="M552" i="4"/>
  <c r="L552" i="4"/>
  <c r="K654" i="4"/>
  <c r="J654" i="4"/>
  <c r="I654" i="4"/>
  <c r="M516" i="4"/>
  <c r="L516" i="4"/>
  <c r="K646" i="4"/>
  <c r="J646" i="4"/>
  <c r="I646" i="4"/>
  <c r="M515" i="4"/>
  <c r="L515" i="4"/>
  <c r="K645" i="4"/>
  <c r="J645" i="4"/>
  <c r="I645" i="4"/>
  <c r="M511" i="4"/>
  <c r="L511" i="4"/>
  <c r="K644" i="4"/>
  <c r="J644" i="4"/>
  <c r="I644" i="4"/>
  <c r="M733" i="4"/>
  <c r="L733" i="4"/>
  <c r="K876" i="4"/>
  <c r="J876" i="4"/>
  <c r="I876" i="4"/>
  <c r="M717" i="4"/>
  <c r="L717" i="4"/>
  <c r="K875" i="4"/>
  <c r="J875" i="4"/>
  <c r="I875" i="4"/>
  <c r="M874" i="4"/>
  <c r="L874" i="4"/>
  <c r="K874" i="4"/>
  <c r="J874" i="4"/>
  <c r="I874" i="4"/>
  <c r="M873" i="4"/>
  <c r="L873" i="4"/>
  <c r="K873" i="4"/>
  <c r="J873" i="4"/>
  <c r="I873" i="4"/>
  <c r="M872" i="4"/>
  <c r="L872" i="4"/>
  <c r="K872" i="4"/>
  <c r="J872" i="4"/>
  <c r="I872" i="4"/>
  <c r="M871" i="4"/>
  <c r="L871" i="4"/>
  <c r="K871" i="4"/>
  <c r="J871" i="4"/>
  <c r="I871" i="4"/>
  <c r="M870" i="4"/>
  <c r="L870" i="4"/>
  <c r="K870" i="4"/>
  <c r="J870" i="4"/>
  <c r="I870" i="4"/>
  <c r="M869" i="4"/>
  <c r="L869" i="4"/>
  <c r="K869" i="4"/>
  <c r="J869" i="4"/>
  <c r="I869" i="4"/>
  <c r="M868" i="4"/>
  <c r="L868" i="4"/>
  <c r="K868" i="4"/>
  <c r="J868" i="4"/>
  <c r="I868" i="4"/>
  <c r="M867" i="4"/>
  <c r="L867" i="4"/>
  <c r="K867" i="4"/>
  <c r="J867" i="4"/>
  <c r="I867" i="4"/>
  <c r="M866" i="4"/>
  <c r="L866" i="4"/>
  <c r="K866" i="4"/>
  <c r="J866" i="4"/>
  <c r="I866" i="4"/>
  <c r="M865" i="4"/>
  <c r="L865" i="4"/>
  <c r="K865" i="4"/>
  <c r="J865" i="4"/>
  <c r="I865" i="4"/>
  <c r="M864" i="4"/>
  <c r="L864" i="4"/>
  <c r="K864" i="4"/>
  <c r="J864" i="4"/>
  <c r="I864" i="4"/>
  <c r="M863" i="4"/>
  <c r="L863" i="4"/>
  <c r="K863" i="4"/>
  <c r="J863" i="4"/>
  <c r="I863" i="4"/>
  <c r="M510" i="4"/>
  <c r="L510" i="4"/>
  <c r="K643" i="4"/>
  <c r="J643" i="4"/>
  <c r="I643" i="4"/>
  <c r="M508" i="4"/>
  <c r="L508" i="4"/>
  <c r="K642" i="4"/>
  <c r="J642" i="4"/>
  <c r="I642" i="4"/>
  <c r="M824" i="4"/>
  <c r="L824" i="4"/>
  <c r="K824" i="4"/>
  <c r="J824" i="4"/>
  <c r="I824" i="4"/>
  <c r="M823" i="4"/>
  <c r="L823" i="4"/>
  <c r="K823" i="4"/>
  <c r="J823" i="4"/>
  <c r="I823" i="4"/>
  <c r="M822" i="4"/>
  <c r="L822" i="4"/>
  <c r="K822" i="4"/>
  <c r="J822" i="4"/>
  <c r="I822" i="4"/>
  <c r="M821" i="4"/>
  <c r="L821" i="4"/>
  <c r="K821" i="4"/>
  <c r="J821" i="4"/>
  <c r="I821" i="4"/>
  <c r="M820" i="4"/>
  <c r="L820" i="4"/>
  <c r="K820" i="4"/>
  <c r="J820" i="4"/>
  <c r="I820" i="4"/>
  <c r="M819" i="4"/>
  <c r="L819" i="4"/>
  <c r="K819" i="4"/>
  <c r="J819" i="4"/>
  <c r="I819" i="4"/>
  <c r="M818" i="4"/>
  <c r="L818" i="4"/>
  <c r="K818" i="4"/>
  <c r="J818" i="4"/>
  <c r="I818" i="4"/>
  <c r="M817" i="4"/>
  <c r="L817" i="4"/>
  <c r="K817" i="4"/>
  <c r="J817" i="4"/>
  <c r="I817" i="4"/>
  <c r="M816" i="4"/>
  <c r="L816" i="4"/>
  <c r="K816" i="4"/>
  <c r="J816" i="4"/>
  <c r="I816" i="4"/>
  <c r="M477" i="4"/>
  <c r="L477" i="4"/>
  <c r="K477" i="4"/>
  <c r="J544" i="4"/>
  <c r="I544" i="4"/>
  <c r="M476" i="4"/>
  <c r="L476" i="4"/>
  <c r="K476" i="4"/>
  <c r="J543" i="4"/>
  <c r="I543" i="4"/>
  <c r="M542" i="4"/>
  <c r="L542" i="4"/>
  <c r="K542" i="4"/>
  <c r="J542" i="4"/>
  <c r="I542" i="4"/>
  <c r="M475" i="4"/>
  <c r="L475" i="4"/>
  <c r="K475" i="4"/>
  <c r="J539" i="4"/>
  <c r="I539" i="4"/>
  <c r="M441" i="4"/>
  <c r="L441" i="4"/>
  <c r="K441" i="4"/>
  <c r="J538" i="4"/>
  <c r="I538" i="4"/>
  <c r="M537" i="4"/>
  <c r="L537" i="4"/>
  <c r="K537" i="4"/>
  <c r="J537" i="4"/>
  <c r="I537" i="4"/>
  <c r="M536" i="4"/>
  <c r="L536" i="4"/>
  <c r="K536" i="4"/>
  <c r="J536" i="4"/>
  <c r="I536" i="4"/>
  <c r="M844" i="4"/>
  <c r="L844" i="4"/>
  <c r="K844" i="4"/>
  <c r="J844" i="4"/>
  <c r="I844" i="4"/>
  <c r="M843" i="4"/>
  <c r="L843" i="4"/>
  <c r="K843" i="4"/>
  <c r="J843" i="4"/>
  <c r="I843" i="4"/>
  <c r="M842" i="4"/>
  <c r="L842" i="4"/>
  <c r="K842" i="4"/>
  <c r="J842" i="4"/>
  <c r="I842" i="4"/>
  <c r="M535" i="4"/>
  <c r="L535" i="4"/>
  <c r="K535" i="4"/>
  <c r="J535" i="4"/>
  <c r="I535" i="4"/>
  <c r="M534" i="4"/>
  <c r="L534" i="4"/>
  <c r="K534" i="4"/>
  <c r="J534" i="4"/>
  <c r="I534" i="4"/>
  <c r="M533" i="4"/>
  <c r="L533" i="4"/>
  <c r="K533" i="4"/>
  <c r="J533" i="4"/>
  <c r="I533" i="4"/>
  <c r="M438" i="4"/>
  <c r="L438" i="4"/>
  <c r="K438" i="4"/>
  <c r="J532" i="4"/>
  <c r="I532" i="4"/>
  <c r="M437" i="4"/>
  <c r="L437" i="4"/>
  <c r="K437" i="4"/>
  <c r="J531" i="4"/>
  <c r="I531" i="4"/>
  <c r="M436" i="4"/>
  <c r="L436" i="4"/>
  <c r="K436" i="4"/>
  <c r="J530" i="4"/>
  <c r="I530" i="4"/>
  <c r="M431" i="4"/>
  <c r="L431" i="4"/>
  <c r="K431" i="4"/>
  <c r="J529" i="4"/>
  <c r="I529" i="4"/>
  <c r="M834" i="4"/>
  <c r="L834" i="4"/>
  <c r="K834" i="4"/>
  <c r="J834" i="4"/>
  <c r="I834" i="4"/>
  <c r="M833" i="4"/>
  <c r="L833" i="4"/>
  <c r="K833" i="4"/>
  <c r="J833" i="4"/>
  <c r="I833" i="4"/>
  <c r="M832" i="4"/>
  <c r="L832" i="4"/>
  <c r="K832" i="4"/>
  <c r="J832" i="4"/>
  <c r="I832" i="4"/>
  <c r="M815" i="4"/>
  <c r="L815" i="4"/>
  <c r="K815" i="4"/>
  <c r="J815" i="4"/>
  <c r="I815" i="4"/>
  <c r="M430" i="4"/>
  <c r="L430" i="4"/>
  <c r="K430" i="4"/>
  <c r="J528" i="4"/>
  <c r="I528" i="4"/>
  <c r="M417" i="4"/>
  <c r="L417" i="4"/>
  <c r="K417" i="4"/>
  <c r="J527" i="4"/>
  <c r="I527" i="4"/>
  <c r="M526" i="4"/>
  <c r="L526" i="4"/>
  <c r="K526" i="4"/>
  <c r="J526" i="4"/>
  <c r="I526" i="4"/>
  <c r="M416" i="4"/>
  <c r="L416" i="4"/>
  <c r="K416" i="4"/>
  <c r="J513" i="4"/>
  <c r="I513" i="4"/>
  <c r="M415" i="4"/>
  <c r="L415" i="4"/>
  <c r="K415" i="4"/>
  <c r="J512" i="4"/>
  <c r="I512" i="4"/>
  <c r="M405" i="4"/>
  <c r="L405" i="4"/>
  <c r="K405" i="4"/>
  <c r="J492" i="4"/>
  <c r="I492" i="4"/>
  <c r="M404" i="4"/>
  <c r="L404" i="4"/>
  <c r="K404" i="4"/>
  <c r="J491" i="4"/>
  <c r="I491" i="4"/>
  <c r="M490" i="4"/>
  <c r="L490" i="4"/>
  <c r="K490" i="4"/>
  <c r="J490" i="4"/>
  <c r="I490" i="4"/>
  <c r="M489" i="4"/>
  <c r="L489" i="4"/>
  <c r="K489" i="4"/>
  <c r="J489" i="4"/>
  <c r="I489" i="4"/>
  <c r="M403" i="4"/>
  <c r="L403" i="4"/>
  <c r="K403" i="4"/>
  <c r="J488" i="4"/>
  <c r="I488" i="4"/>
  <c r="M400" i="4"/>
  <c r="L400" i="4"/>
  <c r="K400" i="4"/>
  <c r="J487" i="4"/>
  <c r="I487" i="4"/>
  <c r="M399" i="4"/>
  <c r="L399" i="4"/>
  <c r="K399" i="4"/>
  <c r="J486" i="4"/>
  <c r="I486" i="4"/>
  <c r="M485" i="4"/>
  <c r="L485" i="4"/>
  <c r="K485" i="4"/>
  <c r="J485" i="4"/>
  <c r="I485" i="4"/>
  <c r="M484" i="4"/>
  <c r="L484" i="4"/>
  <c r="K484" i="4"/>
  <c r="J484" i="4"/>
  <c r="I484" i="4"/>
  <c r="M483" i="4"/>
  <c r="L483" i="4"/>
  <c r="K483" i="4"/>
  <c r="J483" i="4"/>
  <c r="I483" i="4"/>
  <c r="M482" i="4"/>
  <c r="L482" i="4"/>
  <c r="K482" i="4"/>
  <c r="J482" i="4"/>
  <c r="I482" i="4"/>
  <c r="M481" i="4"/>
  <c r="L481" i="4"/>
  <c r="K481" i="4"/>
  <c r="J481" i="4"/>
  <c r="I481" i="4"/>
  <c r="M480" i="4"/>
  <c r="L480" i="4"/>
  <c r="K480" i="4"/>
  <c r="J480" i="4"/>
  <c r="I480" i="4"/>
  <c r="M479" i="4"/>
  <c r="L479" i="4"/>
  <c r="K479" i="4"/>
  <c r="J479" i="4"/>
  <c r="I479" i="4"/>
  <c r="M478" i="4"/>
  <c r="L478" i="4"/>
  <c r="K478" i="4"/>
  <c r="J478" i="4"/>
  <c r="I478" i="4"/>
  <c r="M392" i="4"/>
  <c r="L392" i="4"/>
  <c r="K392" i="4"/>
  <c r="J477" i="4"/>
  <c r="I477" i="4"/>
  <c r="M391" i="4"/>
  <c r="L391" i="4"/>
  <c r="K391" i="4"/>
  <c r="J476" i="4"/>
  <c r="I476" i="4"/>
  <c r="M359" i="4"/>
  <c r="L359" i="4"/>
  <c r="K359" i="4"/>
  <c r="J475" i="4"/>
  <c r="I475" i="4"/>
  <c r="M474" i="4"/>
  <c r="L474" i="4"/>
  <c r="K474" i="4"/>
  <c r="J474" i="4"/>
  <c r="I474" i="4"/>
  <c r="M806" i="4"/>
  <c r="L806" i="4"/>
  <c r="K806" i="4"/>
  <c r="J806" i="4"/>
  <c r="I806" i="4"/>
  <c r="M805" i="4"/>
  <c r="L805" i="4"/>
  <c r="K805" i="4"/>
  <c r="J805" i="4"/>
  <c r="I805" i="4"/>
  <c r="M814" i="4"/>
  <c r="L814" i="4"/>
  <c r="K814" i="4"/>
  <c r="J814" i="4"/>
  <c r="I814" i="4"/>
  <c r="M813" i="4"/>
  <c r="L813" i="4"/>
  <c r="K813" i="4"/>
  <c r="J813" i="4"/>
  <c r="I813" i="4"/>
  <c r="M473" i="4"/>
  <c r="L473" i="4"/>
  <c r="K473" i="4"/>
  <c r="J473" i="4"/>
  <c r="I473" i="4"/>
  <c r="M472" i="4"/>
  <c r="L472" i="4"/>
  <c r="K472" i="4"/>
  <c r="J472" i="4"/>
  <c r="I472" i="4"/>
  <c r="M471" i="4"/>
  <c r="L471" i="4"/>
  <c r="K471" i="4"/>
  <c r="J471" i="4"/>
  <c r="I471" i="4"/>
  <c r="M470" i="4"/>
  <c r="L470" i="4"/>
  <c r="K470" i="4"/>
  <c r="J470" i="4"/>
  <c r="I470" i="4"/>
  <c r="M798" i="4"/>
  <c r="L798" i="4"/>
  <c r="K798" i="4"/>
  <c r="J798" i="4"/>
  <c r="I798" i="4"/>
  <c r="M797" i="4"/>
  <c r="L797" i="4"/>
  <c r="K797" i="4"/>
  <c r="J797" i="4"/>
  <c r="I797" i="4"/>
  <c r="M796" i="4"/>
  <c r="L796" i="4"/>
  <c r="K796" i="4"/>
  <c r="J796" i="4"/>
  <c r="I796" i="4"/>
  <c r="M634" i="4"/>
  <c r="L634" i="4"/>
  <c r="K19" i="4"/>
  <c r="J19" i="4"/>
  <c r="I19" i="4"/>
  <c r="M633" i="4"/>
  <c r="L633" i="4"/>
  <c r="K18" i="4"/>
  <c r="J18" i="4"/>
  <c r="I18" i="4"/>
  <c r="M881" i="4"/>
  <c r="L881" i="4"/>
  <c r="K793" i="4"/>
  <c r="J793" i="4"/>
  <c r="I793" i="4"/>
  <c r="M880" i="4"/>
  <c r="L880" i="4"/>
  <c r="K792" i="4"/>
  <c r="J792" i="4"/>
  <c r="I792" i="4"/>
  <c r="M812" i="4"/>
  <c r="L812" i="4"/>
  <c r="K812" i="4"/>
  <c r="J812" i="4"/>
  <c r="I812" i="4"/>
  <c r="M811" i="4"/>
  <c r="L811" i="4"/>
  <c r="K811" i="4"/>
  <c r="J811" i="4"/>
  <c r="I811" i="4"/>
  <c r="M810" i="4"/>
  <c r="L810" i="4"/>
  <c r="K810" i="4"/>
  <c r="J810" i="4"/>
  <c r="I810" i="4"/>
  <c r="M469" i="4"/>
  <c r="L469" i="4"/>
  <c r="K469" i="4"/>
  <c r="J469" i="4"/>
  <c r="I469" i="4"/>
  <c r="M809" i="4"/>
  <c r="L809" i="4"/>
  <c r="K809" i="4"/>
  <c r="J809" i="4"/>
  <c r="I809" i="4"/>
  <c r="M808" i="4"/>
  <c r="L808" i="4"/>
  <c r="K808" i="4"/>
  <c r="J808" i="4"/>
  <c r="I808" i="4"/>
  <c r="M807" i="4"/>
  <c r="L807" i="4"/>
  <c r="K807" i="4"/>
  <c r="J807" i="4"/>
  <c r="I807" i="4"/>
  <c r="M804" i="4"/>
  <c r="L804" i="4"/>
  <c r="K804" i="4"/>
  <c r="J804" i="4"/>
  <c r="I804" i="4"/>
  <c r="M803" i="4"/>
  <c r="L803" i="4"/>
  <c r="K803" i="4"/>
  <c r="J803" i="4"/>
  <c r="I803" i="4"/>
  <c r="M468" i="4"/>
  <c r="L468" i="4"/>
  <c r="K468" i="4"/>
  <c r="J468" i="4"/>
  <c r="I468" i="4"/>
  <c r="M467" i="4"/>
  <c r="L467" i="4"/>
  <c r="K467" i="4"/>
  <c r="J467" i="4"/>
  <c r="I467" i="4"/>
  <c r="M463" i="4"/>
  <c r="L463" i="4"/>
  <c r="K463" i="4"/>
  <c r="J463" i="4"/>
  <c r="I463" i="4"/>
  <c r="M358" i="4"/>
  <c r="L358" i="4"/>
  <c r="K358" i="4"/>
  <c r="J441" i="4"/>
  <c r="I441" i="4"/>
  <c r="M440" i="4"/>
  <c r="L440" i="4"/>
  <c r="K440" i="4"/>
  <c r="J440" i="4"/>
  <c r="I440" i="4"/>
  <c r="M439" i="4"/>
  <c r="L439" i="4"/>
  <c r="K439" i="4"/>
  <c r="J439" i="4"/>
  <c r="I439" i="4"/>
  <c r="M357" i="4"/>
  <c r="L357" i="4"/>
  <c r="K357" i="4"/>
  <c r="J438" i="4"/>
  <c r="I438" i="4"/>
  <c r="M775" i="4"/>
  <c r="L775" i="4"/>
  <c r="K775" i="4"/>
  <c r="J775" i="4"/>
  <c r="I775" i="4"/>
  <c r="M774" i="4"/>
  <c r="L774" i="4"/>
  <c r="K774" i="4"/>
  <c r="J774" i="4"/>
  <c r="I774" i="4"/>
  <c r="M773" i="4"/>
  <c r="L773" i="4"/>
  <c r="K773" i="4"/>
  <c r="J773" i="4"/>
  <c r="I773" i="4"/>
  <c r="M772" i="4"/>
  <c r="L772" i="4"/>
  <c r="K772" i="4"/>
  <c r="J772" i="4"/>
  <c r="I772" i="4"/>
  <c r="M771" i="4"/>
  <c r="L771" i="4"/>
  <c r="K771" i="4"/>
  <c r="J771" i="4"/>
  <c r="I771" i="4"/>
  <c r="M347" i="4"/>
  <c r="L347" i="4"/>
  <c r="K347" i="4"/>
  <c r="J437" i="4"/>
  <c r="I437" i="4"/>
  <c r="M346" i="4"/>
  <c r="L346" i="4"/>
  <c r="K346" i="4"/>
  <c r="J436" i="4"/>
  <c r="I436" i="4"/>
  <c r="M338" i="4"/>
  <c r="L338" i="4"/>
  <c r="K338" i="4"/>
  <c r="J431" i="4"/>
  <c r="I431" i="4"/>
  <c r="M337" i="4"/>
  <c r="L337" i="4"/>
  <c r="K337" i="4"/>
  <c r="J430" i="4"/>
  <c r="I430" i="4"/>
  <c r="M429" i="4"/>
  <c r="L429" i="4"/>
  <c r="K429" i="4"/>
  <c r="J429" i="4"/>
  <c r="I429" i="4"/>
  <c r="M428" i="4"/>
  <c r="L428" i="4"/>
  <c r="K428" i="4"/>
  <c r="J428" i="4"/>
  <c r="I428" i="4"/>
  <c r="M329" i="4"/>
  <c r="L329" i="4"/>
  <c r="K329" i="4"/>
  <c r="J417" i="4"/>
  <c r="I417" i="4"/>
  <c r="M328" i="4"/>
  <c r="L328" i="4"/>
  <c r="K328" i="4"/>
  <c r="J416" i="4"/>
  <c r="I416" i="4"/>
  <c r="M308" i="4"/>
  <c r="L308" i="4"/>
  <c r="K308" i="4"/>
  <c r="J415" i="4"/>
  <c r="I415" i="4"/>
  <c r="M414" i="4"/>
  <c r="L414" i="4"/>
  <c r="K414" i="4"/>
  <c r="J414" i="4"/>
  <c r="I414" i="4"/>
  <c r="M413" i="4"/>
  <c r="L413" i="4"/>
  <c r="K413" i="4"/>
  <c r="J413" i="4"/>
  <c r="I413" i="4"/>
  <c r="M412" i="4"/>
  <c r="L412" i="4"/>
  <c r="K412" i="4"/>
  <c r="J412" i="4"/>
  <c r="I412" i="4"/>
  <c r="M411" i="4"/>
  <c r="L411" i="4"/>
  <c r="K411" i="4"/>
  <c r="J411" i="4"/>
  <c r="I411" i="4"/>
  <c r="M410" i="4"/>
  <c r="L410" i="4"/>
  <c r="K410" i="4"/>
  <c r="J410" i="4"/>
  <c r="I410" i="4"/>
  <c r="M409" i="4"/>
  <c r="L409" i="4"/>
  <c r="K409" i="4"/>
  <c r="J409" i="4"/>
  <c r="I409" i="4"/>
  <c r="M408" i="4"/>
  <c r="L408" i="4"/>
  <c r="K408" i="4"/>
  <c r="J408" i="4"/>
  <c r="I408" i="4"/>
  <c r="M754" i="4"/>
  <c r="L754" i="4"/>
  <c r="K754" i="4"/>
  <c r="J754" i="4"/>
  <c r="I754" i="4"/>
  <c r="M753" i="4"/>
  <c r="L753" i="4"/>
  <c r="K753" i="4"/>
  <c r="J753" i="4"/>
  <c r="I753" i="4"/>
  <c r="M802" i="4"/>
  <c r="L802" i="4"/>
  <c r="K802" i="4"/>
  <c r="J802" i="4"/>
  <c r="I802" i="4"/>
  <c r="M466" i="4"/>
  <c r="L466" i="4"/>
  <c r="K641" i="4"/>
  <c r="J641" i="4"/>
  <c r="I641" i="4"/>
  <c r="M750" i="4"/>
  <c r="L750" i="4"/>
  <c r="K750" i="4"/>
  <c r="J750" i="4"/>
  <c r="I750" i="4"/>
  <c r="M922" i="4"/>
  <c r="L922" i="4"/>
  <c r="K749" i="4"/>
  <c r="J749" i="4"/>
  <c r="I749" i="4"/>
  <c r="M748" i="4"/>
  <c r="L748" i="4"/>
  <c r="K748" i="4"/>
  <c r="J748" i="4"/>
  <c r="I748" i="4"/>
  <c r="M747" i="4"/>
  <c r="L747" i="4"/>
  <c r="K747" i="4"/>
  <c r="J747" i="4"/>
  <c r="I747" i="4"/>
  <c r="M746" i="4"/>
  <c r="L746" i="4"/>
  <c r="K746" i="4"/>
  <c r="J746" i="4"/>
  <c r="I746" i="4"/>
  <c r="M745" i="4"/>
  <c r="L745" i="4"/>
  <c r="K745" i="4"/>
  <c r="J745" i="4"/>
  <c r="I745" i="4"/>
  <c r="M744" i="4"/>
  <c r="L744" i="4"/>
  <c r="K744" i="4"/>
  <c r="J744" i="4"/>
  <c r="I744" i="4"/>
  <c r="M743" i="4"/>
  <c r="L743" i="4"/>
  <c r="K743" i="4"/>
  <c r="J743" i="4"/>
  <c r="I743" i="4"/>
  <c r="M742" i="4"/>
  <c r="L742" i="4"/>
  <c r="K742" i="4"/>
  <c r="J742" i="4"/>
  <c r="I742" i="4"/>
  <c r="M741" i="4"/>
  <c r="L741" i="4"/>
  <c r="K741" i="4"/>
  <c r="J741" i="4"/>
  <c r="I741" i="4"/>
  <c r="M740" i="4"/>
  <c r="L740" i="4"/>
  <c r="K740" i="4"/>
  <c r="J740" i="4"/>
  <c r="I740" i="4"/>
  <c r="M739" i="4"/>
  <c r="L739" i="4"/>
  <c r="K739" i="4"/>
  <c r="J739" i="4"/>
  <c r="I739" i="4"/>
  <c r="M738" i="4"/>
  <c r="L738" i="4"/>
  <c r="K738" i="4"/>
  <c r="J738" i="4"/>
  <c r="I738" i="4"/>
  <c r="M737" i="4"/>
  <c r="L737" i="4"/>
  <c r="K737" i="4"/>
  <c r="J737" i="4"/>
  <c r="I737" i="4"/>
  <c r="M736" i="4"/>
  <c r="L736" i="4"/>
  <c r="K736" i="4"/>
  <c r="J736" i="4"/>
  <c r="I736" i="4"/>
  <c r="M629" i="4"/>
  <c r="L629" i="4"/>
  <c r="K905" i="4"/>
  <c r="J905" i="4"/>
  <c r="I905" i="4"/>
  <c r="M734" i="4"/>
  <c r="L734" i="4"/>
  <c r="K734" i="4"/>
  <c r="J734" i="4"/>
  <c r="I734" i="4"/>
  <c r="M879" i="4"/>
  <c r="L879" i="4"/>
  <c r="K733" i="4"/>
  <c r="J733" i="4"/>
  <c r="I733" i="4"/>
  <c r="M732" i="4"/>
  <c r="L732" i="4"/>
  <c r="K732" i="4"/>
  <c r="J732" i="4"/>
  <c r="I732" i="4"/>
  <c r="M407" i="4"/>
  <c r="L407" i="4"/>
  <c r="K407" i="4"/>
  <c r="J407" i="4"/>
  <c r="I407" i="4"/>
  <c r="M406" i="4"/>
  <c r="L406" i="4"/>
  <c r="K406" i="4"/>
  <c r="J406" i="4"/>
  <c r="I406" i="4"/>
  <c r="M297" i="4"/>
  <c r="L297" i="4"/>
  <c r="K297" i="4"/>
  <c r="J405" i="4"/>
  <c r="I405" i="4"/>
  <c r="M231" i="4"/>
  <c r="L231" i="4"/>
  <c r="K231" i="4"/>
  <c r="J404" i="4"/>
  <c r="I404" i="4"/>
  <c r="M172" i="4"/>
  <c r="L172" i="4"/>
  <c r="K172" i="4"/>
  <c r="J403" i="4"/>
  <c r="I403" i="4"/>
  <c r="M402" i="4"/>
  <c r="L402" i="4"/>
  <c r="K402" i="4"/>
  <c r="J402" i="4"/>
  <c r="I402" i="4"/>
  <c r="M401" i="4"/>
  <c r="L401" i="4"/>
  <c r="K401" i="4"/>
  <c r="J401" i="4"/>
  <c r="I401" i="4"/>
  <c r="M171" i="4"/>
  <c r="L171" i="4"/>
  <c r="K171" i="4"/>
  <c r="J400" i="4"/>
  <c r="I400" i="4"/>
  <c r="M723" i="4"/>
  <c r="L723" i="4"/>
  <c r="K723" i="4"/>
  <c r="J723" i="4"/>
  <c r="I723" i="4"/>
  <c r="M722" i="4"/>
  <c r="L722" i="4"/>
  <c r="K722" i="4"/>
  <c r="J722" i="4"/>
  <c r="I722" i="4"/>
  <c r="M801" i="4"/>
  <c r="L801" i="4"/>
  <c r="K801" i="4"/>
  <c r="J801" i="4"/>
  <c r="I801" i="4"/>
  <c r="M800" i="4"/>
  <c r="L800" i="4"/>
  <c r="K800" i="4"/>
  <c r="J800" i="4"/>
  <c r="I800" i="4"/>
  <c r="M719" i="4"/>
  <c r="L719" i="4"/>
  <c r="K719" i="4"/>
  <c r="J719" i="4"/>
  <c r="I719" i="4"/>
  <c r="M718" i="4"/>
  <c r="L718" i="4"/>
  <c r="K718" i="4"/>
  <c r="J718" i="4"/>
  <c r="I718" i="4"/>
  <c r="M465" i="4"/>
  <c r="L465" i="4"/>
  <c r="K640" i="4"/>
  <c r="J640" i="4"/>
  <c r="I640" i="4"/>
  <c r="M799" i="4"/>
  <c r="L799" i="4"/>
  <c r="K799" i="4"/>
  <c r="J799" i="4"/>
  <c r="I799" i="4"/>
  <c r="M791" i="4"/>
  <c r="L791" i="4"/>
  <c r="K791" i="4"/>
  <c r="J791" i="4"/>
  <c r="I791" i="4"/>
  <c r="M714" i="4"/>
  <c r="L714" i="4"/>
  <c r="K714" i="4"/>
  <c r="J714" i="4"/>
  <c r="I714" i="4"/>
  <c r="M713" i="4"/>
  <c r="L713" i="4"/>
  <c r="K713" i="4"/>
  <c r="J713" i="4"/>
  <c r="I713" i="4"/>
  <c r="M712" i="4"/>
  <c r="L712" i="4"/>
  <c r="K712" i="4"/>
  <c r="J712" i="4"/>
  <c r="I712" i="4"/>
  <c r="M711" i="4"/>
  <c r="L711" i="4"/>
  <c r="K711" i="4"/>
  <c r="J711" i="4"/>
  <c r="I711" i="4"/>
  <c r="M710" i="4"/>
  <c r="L710" i="4"/>
  <c r="K710" i="4"/>
  <c r="J710" i="4"/>
  <c r="I710" i="4"/>
  <c r="M709" i="4"/>
  <c r="L709" i="4"/>
  <c r="K709" i="4"/>
  <c r="J709" i="4"/>
  <c r="I709" i="4"/>
  <c r="M708" i="4"/>
  <c r="L708" i="4"/>
  <c r="K708" i="4"/>
  <c r="J708" i="4"/>
  <c r="I708" i="4"/>
  <c r="M923" i="4"/>
  <c r="L923" i="4"/>
  <c r="K924" i="4"/>
  <c r="J924" i="4"/>
  <c r="I924" i="4"/>
  <c r="M639" i="4"/>
  <c r="L639" i="4"/>
  <c r="K923" i="4"/>
  <c r="J923" i="4"/>
  <c r="I923" i="4"/>
  <c r="M850" i="4"/>
  <c r="L850" i="4"/>
  <c r="K850" i="4"/>
  <c r="J850" i="4"/>
  <c r="I850" i="4"/>
  <c r="M790" i="4"/>
  <c r="L790" i="4"/>
  <c r="K790" i="4"/>
  <c r="J790" i="4"/>
  <c r="I790" i="4"/>
  <c r="M789" i="4"/>
  <c r="L789" i="4"/>
  <c r="K789" i="4"/>
  <c r="J789" i="4"/>
  <c r="I789" i="4"/>
  <c r="M788" i="4"/>
  <c r="L788" i="4"/>
  <c r="K788" i="4"/>
  <c r="J788" i="4"/>
  <c r="I788" i="4"/>
  <c r="M787" i="4"/>
  <c r="L787" i="4"/>
  <c r="K787" i="4"/>
  <c r="J787" i="4"/>
  <c r="I787" i="4"/>
  <c r="M860" i="4"/>
  <c r="L860" i="4"/>
  <c r="K860" i="4"/>
  <c r="J860" i="4"/>
  <c r="I860" i="4"/>
  <c r="M859" i="4"/>
  <c r="L859" i="4"/>
  <c r="K859" i="4"/>
  <c r="J859" i="4"/>
  <c r="I859" i="4"/>
  <c r="M858" i="4"/>
  <c r="L858" i="4"/>
  <c r="K858" i="4"/>
  <c r="J858" i="4"/>
  <c r="I858" i="4"/>
  <c r="M603" i="4"/>
  <c r="L603" i="4"/>
  <c r="K907" i="4"/>
  <c r="J907" i="4"/>
  <c r="I907" i="4"/>
  <c r="M572" i="4"/>
  <c r="L572" i="4"/>
  <c r="K906" i="4"/>
  <c r="J906" i="4"/>
  <c r="I906" i="4"/>
  <c r="M786" i="4"/>
  <c r="L786" i="4"/>
  <c r="K786" i="4"/>
  <c r="J786" i="4"/>
  <c r="I786" i="4"/>
  <c r="M785" i="4"/>
  <c r="L785" i="4"/>
  <c r="K785" i="4"/>
  <c r="J785" i="4"/>
  <c r="I785" i="4"/>
  <c r="M784" i="4"/>
  <c r="L784" i="4"/>
  <c r="K784" i="4"/>
  <c r="J784" i="4"/>
  <c r="I784" i="4"/>
  <c r="M783" i="4"/>
  <c r="L783" i="4"/>
  <c r="K783" i="4"/>
  <c r="J783" i="4"/>
  <c r="I783" i="4"/>
  <c r="M782" i="4"/>
  <c r="L782" i="4"/>
  <c r="K782" i="4"/>
  <c r="J782" i="4"/>
  <c r="I782" i="4"/>
  <c r="M781" i="4"/>
  <c r="L781" i="4"/>
  <c r="K781" i="4"/>
  <c r="J781" i="4"/>
  <c r="I781" i="4"/>
  <c r="M780" i="4"/>
  <c r="L780" i="4"/>
  <c r="K780" i="4"/>
  <c r="J780" i="4"/>
  <c r="I780" i="4"/>
  <c r="M779" i="4"/>
  <c r="L779" i="4"/>
  <c r="K779" i="4"/>
  <c r="J779" i="4"/>
  <c r="I779" i="4"/>
  <c r="M778" i="4"/>
  <c r="L778" i="4"/>
  <c r="K778" i="4"/>
  <c r="J778" i="4"/>
  <c r="I778" i="4"/>
  <c r="M777" i="4"/>
  <c r="L777" i="4"/>
  <c r="K777" i="4"/>
  <c r="J777" i="4"/>
  <c r="I777" i="4"/>
  <c r="M776" i="4"/>
  <c r="L776" i="4"/>
  <c r="K776" i="4"/>
  <c r="J776" i="4"/>
  <c r="I776" i="4"/>
  <c r="M770" i="4"/>
  <c r="L770" i="4"/>
  <c r="K770" i="4"/>
  <c r="J770" i="4"/>
  <c r="I770" i="4"/>
  <c r="M769" i="4"/>
  <c r="L769" i="4"/>
  <c r="K769" i="4"/>
  <c r="J769" i="4"/>
  <c r="I769" i="4"/>
  <c r="M768" i="4"/>
  <c r="L768" i="4"/>
  <c r="K768" i="4"/>
  <c r="J768" i="4"/>
  <c r="I768" i="4"/>
  <c r="M681" i="4"/>
  <c r="L681" i="4"/>
  <c r="K681" i="4"/>
  <c r="J681" i="4"/>
  <c r="I681" i="4"/>
  <c r="M680" i="4"/>
  <c r="L680" i="4"/>
  <c r="K680" i="4"/>
  <c r="J680" i="4"/>
  <c r="I680" i="4"/>
  <c r="M166" i="4"/>
  <c r="L166" i="4"/>
  <c r="K166" i="4"/>
  <c r="J399" i="4"/>
  <c r="I399" i="4"/>
  <c r="M398" i="4"/>
  <c r="L398" i="4"/>
  <c r="K398" i="4"/>
  <c r="J398" i="4"/>
  <c r="I398" i="4"/>
  <c r="M677" i="4"/>
  <c r="L677" i="4"/>
  <c r="K677" i="4"/>
  <c r="J677" i="4"/>
  <c r="I677" i="4"/>
  <c r="M676" i="4"/>
  <c r="L676" i="4"/>
  <c r="K676" i="4"/>
  <c r="J676" i="4"/>
  <c r="I676" i="4"/>
  <c r="M464" i="4"/>
  <c r="L464" i="4"/>
  <c r="K639" i="4"/>
  <c r="J639" i="4"/>
  <c r="I639" i="4"/>
  <c r="M462" i="4"/>
  <c r="L462" i="4"/>
  <c r="K638" i="4"/>
  <c r="J638" i="4"/>
  <c r="I638" i="4"/>
  <c r="M461" i="4"/>
  <c r="L461" i="4"/>
  <c r="K637" i="4"/>
  <c r="J637" i="4"/>
  <c r="I637" i="4"/>
  <c r="M459" i="4"/>
  <c r="L459" i="4"/>
  <c r="K636" i="4"/>
  <c r="J636" i="4"/>
  <c r="I636" i="4"/>
  <c r="M458" i="4"/>
  <c r="L458" i="4"/>
  <c r="K635" i="4"/>
  <c r="J635" i="4"/>
  <c r="I635" i="4"/>
  <c r="M670" i="4"/>
  <c r="L670" i="4"/>
  <c r="K670" i="4"/>
  <c r="J670" i="4"/>
  <c r="I670" i="4"/>
  <c r="M767" i="4"/>
  <c r="L767" i="4"/>
  <c r="K767" i="4"/>
  <c r="J767" i="4"/>
  <c r="I767" i="4"/>
  <c r="M766" i="4"/>
  <c r="L766" i="4"/>
  <c r="K766" i="4"/>
  <c r="J766" i="4"/>
  <c r="I766" i="4"/>
  <c r="M765" i="4"/>
  <c r="L765" i="4"/>
  <c r="K765" i="4"/>
  <c r="J765" i="4"/>
  <c r="I765" i="4"/>
  <c r="M764" i="4"/>
  <c r="L764" i="4"/>
  <c r="K764" i="4"/>
  <c r="J764" i="4"/>
  <c r="I764" i="4"/>
  <c r="M763" i="4"/>
  <c r="L763" i="4"/>
  <c r="K763" i="4"/>
  <c r="J763" i="4"/>
  <c r="I763" i="4"/>
  <c r="M762" i="4"/>
  <c r="L762" i="4"/>
  <c r="K762" i="4"/>
  <c r="J762" i="4"/>
  <c r="I762" i="4"/>
  <c r="M663" i="4"/>
  <c r="L663" i="4"/>
  <c r="K663" i="4"/>
  <c r="J663" i="4"/>
  <c r="I663" i="4"/>
  <c r="M662" i="4"/>
  <c r="L662" i="4"/>
  <c r="K662" i="4"/>
  <c r="J662" i="4"/>
  <c r="I662" i="4"/>
  <c r="M454" i="4"/>
  <c r="L454" i="4"/>
  <c r="K634" i="4"/>
  <c r="J634" i="4"/>
  <c r="I634" i="4"/>
  <c r="M453" i="4"/>
  <c r="L453" i="4"/>
  <c r="K633" i="4"/>
  <c r="J633" i="4"/>
  <c r="I633" i="4"/>
  <c r="M452" i="4"/>
  <c r="L452" i="4"/>
  <c r="K632" i="4"/>
  <c r="J632" i="4"/>
  <c r="I632" i="4"/>
  <c r="M442" i="4"/>
  <c r="L442" i="4"/>
  <c r="K631" i="4"/>
  <c r="J631" i="4"/>
  <c r="I631" i="4"/>
  <c r="M423" i="4"/>
  <c r="L423" i="4"/>
  <c r="K630" i="4"/>
  <c r="J630" i="4"/>
  <c r="I630" i="4"/>
  <c r="M422" i="4"/>
  <c r="L422" i="4"/>
  <c r="K629" i="4"/>
  <c r="J629" i="4"/>
  <c r="I629" i="4"/>
  <c r="M386" i="4"/>
  <c r="L386" i="4"/>
  <c r="K628" i="4"/>
  <c r="J628" i="4"/>
  <c r="I628" i="4"/>
  <c r="M656" i="4"/>
  <c r="L656" i="4"/>
  <c r="K627" i="4"/>
  <c r="J627" i="4"/>
  <c r="I627" i="4"/>
  <c r="M636" i="4"/>
  <c r="L636" i="4"/>
  <c r="K653" i="4"/>
  <c r="J653" i="4"/>
  <c r="I653" i="4"/>
  <c r="M635" i="4"/>
  <c r="L635" i="4"/>
  <c r="K652" i="4"/>
  <c r="J652" i="4"/>
  <c r="I652" i="4"/>
  <c r="M651" i="4"/>
  <c r="L651" i="4"/>
  <c r="K651" i="4"/>
  <c r="J651" i="4"/>
  <c r="I651" i="4"/>
  <c r="M397" i="4"/>
  <c r="L397" i="4"/>
  <c r="K397" i="4"/>
  <c r="J397" i="4"/>
  <c r="I397" i="4"/>
  <c r="M396" i="4"/>
  <c r="L396" i="4"/>
  <c r="K396" i="4"/>
  <c r="J396" i="4"/>
  <c r="I396" i="4"/>
  <c r="M648" i="4"/>
  <c r="L648" i="4"/>
  <c r="K648" i="4"/>
  <c r="J648" i="4"/>
  <c r="I648" i="4"/>
  <c r="M647" i="4"/>
  <c r="L647" i="4"/>
  <c r="K647" i="4"/>
  <c r="J647" i="4"/>
  <c r="I647" i="4"/>
  <c r="M457" i="4"/>
  <c r="L457" i="4"/>
  <c r="K626" i="4"/>
  <c r="J626" i="4"/>
  <c r="I626" i="4"/>
  <c r="M456" i="4"/>
  <c r="L456" i="4"/>
  <c r="K607" i="4"/>
  <c r="J607" i="4"/>
  <c r="I607" i="4"/>
  <c r="M385" i="4"/>
  <c r="L385" i="4"/>
  <c r="K606" i="4"/>
  <c r="J606" i="4"/>
  <c r="I606" i="4"/>
  <c r="M384" i="4"/>
  <c r="L384" i="4"/>
  <c r="K605" i="4"/>
  <c r="J605" i="4"/>
  <c r="I605" i="4"/>
  <c r="M376" i="4"/>
  <c r="L376" i="4"/>
  <c r="K572" i="4"/>
  <c r="J572" i="4"/>
  <c r="I572" i="4"/>
  <c r="M375" i="4"/>
  <c r="L375" i="4"/>
  <c r="K571" i="4"/>
  <c r="J571" i="4"/>
  <c r="I571" i="4"/>
  <c r="M371" i="4"/>
  <c r="L371" i="4"/>
  <c r="K570" i="4"/>
  <c r="J570" i="4"/>
  <c r="I570" i="4"/>
  <c r="M370" i="4"/>
  <c r="L370" i="4"/>
  <c r="K569" i="4"/>
  <c r="J569" i="4"/>
  <c r="I569" i="4"/>
  <c r="M369" i="4"/>
  <c r="L369" i="4"/>
  <c r="K568" i="4"/>
  <c r="J568" i="4"/>
  <c r="I568" i="4"/>
  <c r="M363" i="4"/>
  <c r="L363" i="4"/>
  <c r="K567" i="4"/>
  <c r="J567" i="4"/>
  <c r="I567" i="4"/>
  <c r="M362" i="4"/>
  <c r="L362" i="4"/>
  <c r="K566" i="4"/>
  <c r="J566" i="4"/>
  <c r="I566" i="4"/>
  <c r="M374" i="4"/>
  <c r="L374" i="4"/>
  <c r="K565" i="4"/>
  <c r="J565" i="4"/>
  <c r="I565" i="4"/>
  <c r="M939" i="4"/>
  <c r="L939" i="4"/>
  <c r="K564" i="4"/>
  <c r="J564" i="4"/>
  <c r="I564" i="4"/>
  <c r="M936" i="4"/>
  <c r="L936" i="4"/>
  <c r="K563" i="4"/>
  <c r="J563" i="4"/>
  <c r="I563" i="4"/>
  <c r="M373" i="4"/>
  <c r="L373" i="4"/>
  <c r="K562" i="4"/>
  <c r="J562" i="4"/>
  <c r="I562" i="4"/>
  <c r="M372" i="4"/>
  <c r="L372" i="4"/>
  <c r="K559" i="4"/>
  <c r="J559" i="4"/>
  <c r="I559" i="4"/>
  <c r="M352" i="4"/>
  <c r="L352" i="4"/>
  <c r="K558" i="4"/>
  <c r="J558" i="4"/>
  <c r="I558" i="4"/>
  <c r="M351" i="4"/>
  <c r="L351" i="4"/>
  <c r="K557" i="4"/>
  <c r="J557" i="4"/>
  <c r="I557" i="4"/>
  <c r="M349" i="4"/>
  <c r="L349" i="4"/>
  <c r="K556" i="4"/>
  <c r="J556" i="4"/>
  <c r="I556" i="4"/>
  <c r="M16" i="4"/>
  <c r="L16" i="4"/>
  <c r="K555" i="4"/>
  <c r="J555" i="4"/>
  <c r="I555" i="4"/>
  <c r="M3" i="4"/>
  <c r="L3" i="4"/>
  <c r="K554" i="4"/>
  <c r="J554" i="4"/>
  <c r="I554" i="4"/>
  <c r="M761" i="4"/>
  <c r="L761" i="4"/>
  <c r="K761" i="4"/>
  <c r="J761" i="4"/>
  <c r="I761" i="4"/>
  <c r="M760" i="4"/>
  <c r="L760" i="4"/>
  <c r="K760" i="4"/>
  <c r="J760" i="4"/>
  <c r="I760" i="4"/>
  <c r="M759" i="4"/>
  <c r="L759" i="4"/>
  <c r="K759" i="4"/>
  <c r="J759" i="4"/>
  <c r="I759" i="4"/>
  <c r="M758" i="4"/>
  <c r="L758" i="4"/>
  <c r="K758" i="4"/>
  <c r="J758" i="4"/>
  <c r="I758" i="4"/>
  <c r="M757" i="4"/>
  <c r="L757" i="4"/>
  <c r="K757" i="4"/>
  <c r="J757" i="4"/>
  <c r="I757" i="4"/>
  <c r="M756" i="4"/>
  <c r="L756" i="4"/>
  <c r="K756" i="4"/>
  <c r="J756" i="4"/>
  <c r="I756" i="4"/>
  <c r="M619" i="4"/>
  <c r="L619" i="4"/>
  <c r="K619" i="4"/>
  <c r="J619" i="4"/>
  <c r="I619" i="4"/>
  <c r="M618" i="4"/>
  <c r="L618" i="4"/>
  <c r="K618" i="4"/>
  <c r="J618" i="4"/>
  <c r="I618" i="4"/>
  <c r="M617" i="4"/>
  <c r="L617" i="4"/>
  <c r="K617" i="4"/>
  <c r="J617" i="4"/>
  <c r="I617" i="4"/>
  <c r="M616" i="4"/>
  <c r="L616" i="4"/>
  <c r="K616" i="4"/>
  <c r="J616" i="4"/>
  <c r="I616" i="4"/>
  <c r="M615" i="4"/>
  <c r="L615" i="4"/>
  <c r="K615" i="4"/>
  <c r="J615" i="4"/>
  <c r="I615" i="4"/>
  <c r="M395" i="4"/>
  <c r="L395" i="4"/>
  <c r="K395" i="4"/>
  <c r="J395" i="4"/>
  <c r="I395" i="4"/>
  <c r="M394" i="4"/>
  <c r="L394" i="4"/>
  <c r="K394" i="4"/>
  <c r="J394" i="4"/>
  <c r="I394" i="4"/>
  <c r="M393" i="4"/>
  <c r="L393" i="4"/>
  <c r="K393" i="4"/>
  <c r="J393" i="4"/>
  <c r="I393" i="4"/>
  <c r="M862" i="4"/>
  <c r="L862" i="4"/>
  <c r="K847" i="4"/>
  <c r="J847" i="4"/>
  <c r="I847" i="4"/>
  <c r="M861" i="4"/>
  <c r="L861" i="4"/>
  <c r="K846" i="4"/>
  <c r="J846" i="4"/>
  <c r="I846" i="4"/>
  <c r="M609" i="4"/>
  <c r="L609" i="4"/>
  <c r="K609" i="4"/>
  <c r="J609" i="4"/>
  <c r="I609" i="4"/>
  <c r="M608" i="4"/>
  <c r="L608" i="4"/>
  <c r="K608" i="4"/>
  <c r="J608" i="4"/>
  <c r="I608" i="4"/>
  <c r="M627" i="4"/>
  <c r="L627" i="4"/>
  <c r="K922" i="4"/>
  <c r="J922" i="4"/>
  <c r="I922" i="4"/>
  <c r="M906" i="4"/>
  <c r="L906" i="4"/>
  <c r="K553" i="4"/>
  <c r="J553" i="4"/>
  <c r="I553" i="4"/>
  <c r="M898" i="4"/>
  <c r="L898" i="4"/>
  <c r="K552" i="4"/>
  <c r="J552" i="4"/>
  <c r="I552" i="4"/>
  <c r="M565" i="4"/>
  <c r="L565" i="4"/>
  <c r="K604" i="4"/>
  <c r="J604" i="4"/>
  <c r="I604" i="4"/>
  <c r="M564" i="4"/>
  <c r="L564" i="4"/>
  <c r="K603" i="4"/>
  <c r="J603" i="4"/>
  <c r="I603" i="4"/>
  <c r="M602" i="4"/>
  <c r="L602" i="4"/>
  <c r="K602" i="4"/>
  <c r="J602" i="4"/>
  <c r="I602" i="4"/>
  <c r="M601" i="4"/>
  <c r="L601" i="4"/>
  <c r="K601" i="4"/>
  <c r="J601" i="4"/>
  <c r="I601" i="4"/>
  <c r="M600" i="4"/>
  <c r="L600" i="4"/>
  <c r="K600" i="4"/>
  <c r="J600" i="4"/>
  <c r="I600" i="4"/>
  <c r="M599" i="4"/>
  <c r="L599" i="4"/>
  <c r="K599" i="4"/>
  <c r="J599" i="4"/>
  <c r="I599" i="4"/>
  <c r="M598" i="4"/>
  <c r="L598" i="4"/>
  <c r="K598" i="4"/>
  <c r="J598" i="4"/>
  <c r="I598" i="4"/>
  <c r="M597" i="4"/>
  <c r="L597" i="4"/>
  <c r="K597" i="4"/>
  <c r="J597" i="4"/>
  <c r="I597" i="4"/>
  <c r="M596" i="4"/>
  <c r="L596" i="4"/>
  <c r="K596" i="4"/>
  <c r="J596" i="4"/>
  <c r="I596" i="4"/>
  <c r="M595" i="4"/>
  <c r="L595" i="4"/>
  <c r="K595" i="4"/>
  <c r="J595" i="4"/>
  <c r="I595" i="4"/>
  <c r="M755" i="4"/>
  <c r="L755" i="4"/>
  <c r="K755" i="4"/>
  <c r="J755" i="4"/>
  <c r="I755" i="4"/>
  <c r="M752" i="4"/>
  <c r="L752" i="4"/>
  <c r="K752" i="4"/>
  <c r="J752" i="4"/>
  <c r="I752" i="4"/>
  <c r="M731" i="4"/>
  <c r="L731" i="4"/>
  <c r="K731" i="4"/>
  <c r="J731" i="4"/>
  <c r="I731" i="4"/>
  <c r="M730" i="4"/>
  <c r="L730" i="4"/>
  <c r="K730" i="4"/>
  <c r="J730" i="4"/>
  <c r="I730" i="4"/>
  <c r="M729" i="4"/>
  <c r="L729" i="4"/>
  <c r="K729" i="4"/>
  <c r="J729" i="4"/>
  <c r="I729" i="4"/>
  <c r="M728" i="4"/>
  <c r="L728" i="4"/>
  <c r="K728" i="4"/>
  <c r="J728" i="4"/>
  <c r="I728" i="4"/>
  <c r="M727" i="4"/>
  <c r="L727" i="4"/>
  <c r="K727" i="4"/>
  <c r="J727" i="4"/>
  <c r="I727" i="4"/>
  <c r="M726" i="4"/>
  <c r="L726" i="4"/>
  <c r="K726" i="4"/>
  <c r="J726" i="4"/>
  <c r="I726" i="4"/>
  <c r="M725" i="4"/>
  <c r="L725" i="4"/>
  <c r="K725" i="4"/>
  <c r="J725" i="4"/>
  <c r="I725" i="4"/>
  <c r="M724" i="4"/>
  <c r="L724" i="4"/>
  <c r="K724" i="4"/>
  <c r="J724" i="4"/>
  <c r="I724" i="4"/>
  <c r="M721" i="4"/>
  <c r="L721" i="4"/>
  <c r="K721" i="4"/>
  <c r="J721" i="4"/>
  <c r="I721" i="4"/>
  <c r="M720" i="4"/>
  <c r="L720" i="4"/>
  <c r="K720" i="4"/>
  <c r="J720" i="4"/>
  <c r="I720" i="4"/>
  <c r="M716" i="4"/>
  <c r="L716" i="4"/>
  <c r="K716" i="4"/>
  <c r="J716" i="4"/>
  <c r="I716" i="4"/>
  <c r="M715" i="4"/>
  <c r="L715" i="4"/>
  <c r="K715" i="4"/>
  <c r="J715" i="4"/>
  <c r="I715" i="4"/>
  <c r="M705" i="4"/>
  <c r="L705" i="4"/>
  <c r="K705" i="4"/>
  <c r="J705" i="4"/>
  <c r="I705" i="4"/>
  <c r="M704" i="4"/>
  <c r="L704" i="4"/>
  <c r="K704" i="4"/>
  <c r="J704" i="4"/>
  <c r="I704" i="4"/>
  <c r="M703" i="4"/>
  <c r="L703" i="4"/>
  <c r="K703" i="4"/>
  <c r="J703" i="4"/>
  <c r="I703" i="4"/>
  <c r="M577" i="4"/>
  <c r="L577" i="4"/>
  <c r="K577" i="4"/>
  <c r="J577" i="4"/>
  <c r="I577" i="4"/>
  <c r="M576" i="4"/>
  <c r="L576" i="4"/>
  <c r="K576" i="4"/>
  <c r="J576" i="4"/>
  <c r="I576" i="4"/>
  <c r="M702" i="4"/>
  <c r="L702" i="4"/>
  <c r="K702" i="4"/>
  <c r="J702" i="4"/>
  <c r="I702" i="4"/>
  <c r="M701" i="4"/>
  <c r="L701" i="4"/>
  <c r="K701" i="4"/>
  <c r="J701" i="4"/>
  <c r="I701" i="4"/>
  <c r="M700" i="4"/>
  <c r="L700" i="4"/>
  <c r="K700" i="4"/>
  <c r="J700" i="4"/>
  <c r="I700" i="4"/>
  <c r="M345" i="4"/>
  <c r="L345" i="4"/>
  <c r="K525" i="4"/>
  <c r="J525" i="4"/>
  <c r="I525" i="4"/>
  <c r="M344" i="4"/>
  <c r="L344" i="4"/>
  <c r="K524" i="4"/>
  <c r="J524" i="4"/>
  <c r="I524" i="4"/>
  <c r="M361" i="4"/>
  <c r="L361" i="4"/>
  <c r="K523" i="4"/>
  <c r="J523" i="4"/>
  <c r="I523" i="4"/>
  <c r="M360" i="4"/>
  <c r="L360" i="4"/>
  <c r="K522" i="4"/>
  <c r="J522" i="4"/>
  <c r="I522" i="4"/>
  <c r="M343" i="4"/>
  <c r="L343" i="4"/>
  <c r="K521" i="4"/>
  <c r="J521" i="4"/>
  <c r="I521" i="4"/>
  <c r="M342" i="4"/>
  <c r="L342" i="4"/>
  <c r="K520" i="4"/>
  <c r="J520" i="4"/>
  <c r="I520" i="4"/>
  <c r="M322" i="4"/>
  <c r="L322" i="4"/>
  <c r="K519" i="4"/>
  <c r="J519" i="4"/>
  <c r="I519" i="4"/>
  <c r="M321" i="4"/>
  <c r="L321" i="4"/>
  <c r="K518" i="4"/>
  <c r="J518" i="4"/>
  <c r="I518" i="4"/>
  <c r="M320" i="4"/>
  <c r="L320" i="4"/>
  <c r="K517" i="4"/>
  <c r="J517" i="4"/>
  <c r="I517" i="4"/>
  <c r="M319" i="4"/>
  <c r="L319" i="4"/>
  <c r="K516" i="4"/>
  <c r="J516" i="4"/>
  <c r="I516" i="4"/>
  <c r="M896" i="4"/>
  <c r="L896" i="4"/>
  <c r="K511" i="4"/>
  <c r="J511" i="4"/>
  <c r="I511" i="4"/>
  <c r="M524" i="4"/>
  <c r="L524" i="4"/>
  <c r="K561" i="4"/>
  <c r="J561" i="4"/>
  <c r="I561" i="4"/>
  <c r="M523" i="4"/>
  <c r="L523" i="4"/>
  <c r="K560" i="4"/>
  <c r="J560" i="4"/>
  <c r="I560" i="4"/>
  <c r="M794" i="4"/>
  <c r="L794" i="4"/>
  <c r="K510" i="4"/>
  <c r="J510" i="4"/>
  <c r="I510" i="4"/>
  <c r="M318" i="4"/>
  <c r="L318" i="4"/>
  <c r="K466" i="4"/>
  <c r="J466" i="4"/>
  <c r="I466" i="4"/>
  <c r="M317" i="4"/>
  <c r="L317" i="4"/>
  <c r="K465" i="4"/>
  <c r="J465" i="4"/>
  <c r="I465" i="4"/>
  <c r="M316" i="4"/>
  <c r="L316" i="4"/>
  <c r="K462" i="4"/>
  <c r="J462" i="4"/>
  <c r="I462" i="4"/>
  <c r="M311" i="4"/>
  <c r="L311" i="4"/>
  <c r="K461" i="4"/>
  <c r="J461" i="4"/>
  <c r="I461" i="4"/>
  <c r="M305" i="4"/>
  <c r="L305" i="4"/>
  <c r="K460" i="4"/>
  <c r="J460" i="4"/>
  <c r="I460" i="4"/>
  <c r="M645" i="4"/>
  <c r="L645" i="4"/>
  <c r="K459" i="4"/>
  <c r="J459" i="4"/>
  <c r="I459" i="4"/>
  <c r="M23" i="4"/>
  <c r="L23" i="4"/>
  <c r="K458" i="4"/>
  <c r="J458" i="4"/>
  <c r="I458" i="4"/>
  <c r="M551" i="4"/>
  <c r="L551" i="4"/>
  <c r="K551" i="4"/>
  <c r="J551" i="4"/>
  <c r="I551" i="4"/>
  <c r="M550" i="4"/>
  <c r="L550" i="4"/>
  <c r="K550" i="4"/>
  <c r="J550" i="4"/>
  <c r="I550" i="4"/>
  <c r="M549" i="4"/>
  <c r="L549" i="4"/>
  <c r="K549" i="4"/>
  <c r="J549" i="4"/>
  <c r="I549" i="4"/>
  <c r="M548" i="4"/>
  <c r="L548" i="4"/>
  <c r="K548" i="4"/>
  <c r="J548" i="4"/>
  <c r="I548" i="4"/>
  <c r="M547" i="4"/>
  <c r="L547" i="4"/>
  <c r="K547" i="4"/>
  <c r="J547" i="4"/>
  <c r="I547" i="4"/>
  <c r="M546" i="4"/>
  <c r="L546" i="4"/>
  <c r="K546" i="4"/>
  <c r="J546" i="4"/>
  <c r="I546" i="4"/>
  <c r="M545" i="4"/>
  <c r="L545" i="4"/>
  <c r="K545" i="4"/>
  <c r="J545" i="4"/>
  <c r="I545" i="4"/>
  <c r="M699" i="4"/>
  <c r="L699" i="4"/>
  <c r="K699" i="4"/>
  <c r="J699" i="4"/>
  <c r="I699" i="4"/>
  <c r="M698" i="4"/>
  <c r="L698" i="4"/>
  <c r="K698" i="4"/>
  <c r="J698" i="4"/>
  <c r="I698" i="4"/>
  <c r="M697" i="4"/>
  <c r="L697" i="4"/>
  <c r="K697" i="4"/>
  <c r="J697" i="4"/>
  <c r="I697" i="4"/>
  <c r="M541" i="4"/>
  <c r="L541" i="4"/>
  <c r="K541" i="4"/>
  <c r="J541" i="4"/>
  <c r="I541" i="4"/>
  <c r="M540" i="4"/>
  <c r="L540" i="4"/>
  <c r="K540" i="4"/>
  <c r="J540" i="4"/>
  <c r="I540" i="4"/>
  <c r="M696" i="4"/>
  <c r="L696" i="4"/>
  <c r="K696" i="4"/>
  <c r="J696" i="4"/>
  <c r="I696" i="4"/>
  <c r="M695" i="4"/>
  <c r="L695" i="4"/>
  <c r="K695" i="4"/>
  <c r="J695" i="4"/>
  <c r="I695" i="4"/>
  <c r="M694" i="4"/>
  <c r="L694" i="4"/>
  <c r="K694" i="4"/>
  <c r="J694" i="4"/>
  <c r="I694" i="4"/>
  <c r="M693" i="4"/>
  <c r="L693" i="4"/>
  <c r="K693" i="4"/>
  <c r="J693" i="4"/>
  <c r="I693" i="4"/>
  <c r="M692" i="4"/>
  <c r="L692" i="4"/>
  <c r="K692" i="4"/>
  <c r="J692" i="4"/>
  <c r="I692" i="4"/>
  <c r="M691" i="4"/>
  <c r="L691" i="4"/>
  <c r="K691" i="4"/>
  <c r="J691" i="4"/>
  <c r="I691" i="4"/>
  <c r="M690" i="4"/>
  <c r="L690" i="4"/>
  <c r="K690" i="4"/>
  <c r="J690" i="4"/>
  <c r="I690" i="4"/>
  <c r="M689" i="4"/>
  <c r="L689" i="4"/>
  <c r="K689" i="4"/>
  <c r="J689" i="4"/>
  <c r="I689" i="4"/>
  <c r="M688" i="4"/>
  <c r="L688" i="4"/>
  <c r="K688" i="4"/>
  <c r="J688" i="4"/>
  <c r="I688" i="4"/>
  <c r="M687" i="4"/>
  <c r="L687" i="4"/>
  <c r="K687" i="4"/>
  <c r="J687" i="4"/>
  <c r="I687" i="4"/>
  <c r="M686" i="4"/>
  <c r="L686" i="4"/>
  <c r="K686" i="4"/>
  <c r="J686" i="4"/>
  <c r="I686" i="4"/>
  <c r="M165" i="4"/>
  <c r="L165" i="4"/>
  <c r="K165" i="4"/>
  <c r="J392" i="4"/>
  <c r="I392" i="4"/>
  <c r="M158" i="4"/>
  <c r="L158" i="4"/>
  <c r="K158" i="4"/>
  <c r="J391" i="4"/>
  <c r="I391" i="4"/>
  <c r="M390" i="4"/>
  <c r="L390" i="4"/>
  <c r="K390" i="4"/>
  <c r="J390" i="4"/>
  <c r="I390" i="4"/>
  <c r="M675" i="4"/>
  <c r="L675" i="4"/>
  <c r="K457" i="4"/>
  <c r="J457" i="4"/>
  <c r="I457" i="4"/>
  <c r="M674" i="4"/>
  <c r="L674" i="4"/>
  <c r="K456" i="4"/>
  <c r="J456" i="4"/>
  <c r="I456" i="4"/>
  <c r="M304" i="4"/>
  <c r="L304" i="4"/>
  <c r="K455" i="4"/>
  <c r="J455" i="4"/>
  <c r="I455" i="4"/>
  <c r="M292" i="4"/>
  <c r="L292" i="4"/>
  <c r="K454" i="4"/>
  <c r="J454" i="4"/>
  <c r="I454" i="4"/>
  <c r="M290" i="4"/>
  <c r="L290" i="4"/>
  <c r="K442" i="4"/>
  <c r="J442" i="4"/>
  <c r="I442" i="4"/>
  <c r="M289" i="4"/>
  <c r="L289" i="4"/>
  <c r="K423" i="4"/>
  <c r="J423" i="4"/>
  <c r="I423" i="4"/>
  <c r="M285" i="4"/>
  <c r="L285" i="4"/>
  <c r="K422" i="4"/>
  <c r="J422" i="4"/>
  <c r="I422" i="4"/>
  <c r="M280" i="4"/>
  <c r="L280" i="4"/>
  <c r="K386" i="4"/>
  <c r="J386" i="4"/>
  <c r="I386" i="4"/>
  <c r="M291" i="4"/>
  <c r="L291" i="4"/>
  <c r="K385" i="4"/>
  <c r="J385" i="4"/>
  <c r="I385" i="4"/>
  <c r="M279" i="4"/>
  <c r="L279" i="4"/>
  <c r="K376" i="4"/>
  <c r="J376" i="4"/>
  <c r="I376" i="4"/>
  <c r="M460" i="4"/>
  <c r="L460" i="4"/>
  <c r="K515" i="4"/>
  <c r="J515" i="4"/>
  <c r="I515" i="4"/>
  <c r="M514" i="4"/>
  <c r="L514" i="4"/>
  <c r="K514" i="4"/>
  <c r="J514" i="4"/>
  <c r="I514" i="4"/>
  <c r="M845" i="4"/>
  <c r="L845" i="4"/>
  <c r="K845" i="4"/>
  <c r="J845" i="4"/>
  <c r="I845" i="4"/>
  <c r="M841" i="4"/>
  <c r="L841" i="4"/>
  <c r="K841" i="4"/>
  <c r="J841" i="4"/>
  <c r="I841" i="4"/>
  <c r="M278" i="4"/>
  <c r="L278" i="4"/>
  <c r="K375" i="4"/>
  <c r="J375" i="4"/>
  <c r="I375" i="4"/>
  <c r="M938" i="4"/>
  <c r="L938" i="4"/>
  <c r="K374" i="4"/>
  <c r="J374" i="4"/>
  <c r="I374" i="4"/>
  <c r="M509" i="4"/>
  <c r="L509" i="4"/>
  <c r="K509" i="4"/>
  <c r="J509" i="4"/>
  <c r="I509" i="4"/>
  <c r="M455" i="4"/>
  <c r="L455" i="4"/>
  <c r="K508" i="4"/>
  <c r="J508" i="4"/>
  <c r="I508" i="4"/>
  <c r="M507" i="4"/>
  <c r="L507" i="4"/>
  <c r="K507" i="4"/>
  <c r="J507" i="4"/>
  <c r="I507" i="4"/>
  <c r="M506" i="4"/>
  <c r="L506" i="4"/>
  <c r="K506" i="4"/>
  <c r="J506" i="4"/>
  <c r="I506" i="4"/>
  <c r="M505" i="4"/>
  <c r="L505" i="4"/>
  <c r="K505" i="4"/>
  <c r="J505" i="4"/>
  <c r="I505" i="4"/>
  <c r="M504" i="4"/>
  <c r="L504" i="4"/>
  <c r="K504" i="4"/>
  <c r="J504" i="4"/>
  <c r="I504" i="4"/>
  <c r="M503" i="4"/>
  <c r="L503" i="4"/>
  <c r="K503" i="4"/>
  <c r="J503" i="4"/>
  <c r="I503" i="4"/>
  <c r="M502" i="4"/>
  <c r="L502" i="4"/>
  <c r="K502" i="4"/>
  <c r="J502" i="4"/>
  <c r="I502" i="4"/>
  <c r="M501" i="4"/>
  <c r="L501" i="4"/>
  <c r="K501" i="4"/>
  <c r="J501" i="4"/>
  <c r="I501" i="4"/>
  <c r="M500" i="4"/>
  <c r="L500" i="4"/>
  <c r="K500" i="4"/>
  <c r="J500" i="4"/>
  <c r="I500" i="4"/>
  <c r="M499" i="4"/>
  <c r="L499" i="4"/>
  <c r="K499" i="4"/>
  <c r="J499" i="4"/>
  <c r="I499" i="4"/>
  <c r="M498" i="4"/>
  <c r="L498" i="4"/>
  <c r="K498" i="4"/>
  <c r="J498" i="4"/>
  <c r="I498" i="4"/>
  <c r="M497" i="4"/>
  <c r="L497" i="4"/>
  <c r="K497" i="4"/>
  <c r="J497" i="4"/>
  <c r="I497" i="4"/>
  <c r="M496" i="4"/>
  <c r="L496" i="4"/>
  <c r="K496" i="4"/>
  <c r="J496" i="4"/>
  <c r="I496" i="4"/>
  <c r="M495" i="4"/>
  <c r="L495" i="4"/>
  <c r="K495" i="4"/>
  <c r="J495" i="4"/>
  <c r="I495" i="4"/>
  <c r="M494" i="4"/>
  <c r="L494" i="4"/>
  <c r="K494" i="4"/>
  <c r="J494" i="4"/>
  <c r="I494" i="4"/>
  <c r="M493" i="4"/>
  <c r="L493" i="4"/>
  <c r="K493" i="4"/>
  <c r="J493" i="4"/>
  <c r="I493" i="4"/>
  <c r="M685" i="4"/>
  <c r="L685" i="4"/>
  <c r="K685" i="4"/>
  <c r="J685" i="4"/>
  <c r="I685" i="4"/>
  <c r="M684" i="4"/>
  <c r="L684" i="4"/>
  <c r="K684" i="4"/>
  <c r="J684" i="4"/>
  <c r="I684" i="4"/>
  <c r="M683" i="4"/>
  <c r="L683" i="4"/>
  <c r="K683" i="4"/>
  <c r="J683" i="4"/>
  <c r="I683" i="4"/>
  <c r="M682" i="4"/>
  <c r="L682" i="4"/>
  <c r="K682" i="4"/>
  <c r="J682" i="4"/>
  <c r="I682" i="4"/>
  <c r="M679" i="4"/>
  <c r="L679" i="4"/>
  <c r="K679" i="4"/>
  <c r="J679" i="4"/>
  <c r="I679" i="4"/>
  <c r="M678" i="4"/>
  <c r="L678" i="4"/>
  <c r="K678" i="4"/>
  <c r="J678" i="4"/>
  <c r="I678" i="4"/>
  <c r="M669" i="4"/>
  <c r="L669" i="4"/>
  <c r="K669" i="4"/>
  <c r="J669" i="4"/>
  <c r="I669" i="4"/>
  <c r="M668" i="4"/>
  <c r="L668" i="4"/>
  <c r="K668" i="4"/>
  <c r="J668" i="4"/>
  <c r="I668" i="4"/>
  <c r="M667" i="4"/>
  <c r="L667" i="4"/>
  <c r="K667" i="4"/>
  <c r="J667" i="4"/>
  <c r="I667" i="4"/>
  <c r="M666" i="4"/>
  <c r="L666" i="4"/>
  <c r="K666" i="4"/>
  <c r="J666" i="4"/>
  <c r="I666" i="4"/>
  <c r="M665" i="4"/>
  <c r="L665" i="4"/>
  <c r="K665" i="4"/>
  <c r="J665" i="4"/>
  <c r="I665" i="4"/>
  <c r="M664" i="4"/>
  <c r="L664" i="4"/>
  <c r="K664" i="4"/>
  <c r="J664" i="4"/>
  <c r="I664" i="4"/>
  <c r="M650" i="4"/>
  <c r="L650" i="4"/>
  <c r="K650" i="4"/>
  <c r="J650" i="4"/>
  <c r="I650" i="4"/>
  <c r="M649" i="4"/>
  <c r="L649" i="4"/>
  <c r="K649" i="4"/>
  <c r="J649" i="4"/>
  <c r="I649" i="4"/>
  <c r="M857" i="4"/>
  <c r="L857" i="4"/>
  <c r="K857" i="4"/>
  <c r="J857" i="4"/>
  <c r="I857" i="4"/>
  <c r="M856" i="4"/>
  <c r="L856" i="4"/>
  <c r="K856" i="4"/>
  <c r="J856" i="4"/>
  <c r="I856" i="4"/>
  <c r="M855" i="4"/>
  <c r="L855" i="4"/>
  <c r="K855" i="4"/>
  <c r="J855" i="4"/>
  <c r="I855" i="4"/>
  <c r="M854" i="4"/>
  <c r="L854" i="4"/>
  <c r="K854" i="4"/>
  <c r="J854" i="4"/>
  <c r="I854" i="4"/>
  <c r="M853" i="4"/>
  <c r="L853" i="4"/>
  <c r="K853" i="4"/>
  <c r="J853" i="4"/>
  <c r="I853" i="4"/>
  <c r="M852" i="4"/>
  <c r="L852" i="4"/>
  <c r="K852" i="4"/>
  <c r="J852" i="4"/>
  <c r="I852" i="4"/>
  <c r="M625" i="4"/>
  <c r="L625" i="4"/>
  <c r="K625" i="4"/>
  <c r="J625" i="4"/>
  <c r="I625" i="4"/>
  <c r="M624" i="4"/>
  <c r="L624" i="4"/>
  <c r="K624" i="4"/>
  <c r="J624" i="4"/>
  <c r="I624" i="4"/>
  <c r="M623" i="4"/>
  <c r="L623" i="4"/>
  <c r="K623" i="4"/>
  <c r="J623" i="4"/>
  <c r="I623" i="4"/>
  <c r="M622" i="4"/>
  <c r="L622" i="4"/>
  <c r="K622" i="4"/>
  <c r="J622" i="4"/>
  <c r="I622" i="4"/>
  <c r="M621" i="4"/>
  <c r="L621" i="4"/>
  <c r="K621" i="4"/>
  <c r="J621" i="4"/>
  <c r="I621" i="4"/>
  <c r="M620" i="4"/>
  <c r="L620" i="4"/>
  <c r="K620" i="4"/>
  <c r="J620" i="4"/>
  <c r="I620" i="4"/>
  <c r="M657" i="4"/>
  <c r="L657" i="4"/>
  <c r="K940" i="4"/>
  <c r="J940" i="4"/>
  <c r="I940" i="4"/>
  <c r="M640" i="4"/>
  <c r="L640" i="4"/>
  <c r="K939" i="4"/>
  <c r="J939" i="4"/>
  <c r="I939" i="4"/>
  <c r="M921" i="4"/>
  <c r="L921" i="4"/>
  <c r="K464" i="4"/>
  <c r="J464" i="4"/>
  <c r="I464" i="4"/>
  <c r="M389" i="4"/>
  <c r="L389" i="4"/>
  <c r="K389" i="4"/>
  <c r="J389" i="4"/>
  <c r="I389" i="4"/>
  <c r="M937" i="4"/>
  <c r="L937" i="4"/>
  <c r="K373" i="4"/>
  <c r="J373" i="4"/>
  <c r="I373" i="4"/>
  <c r="M2" i="4"/>
  <c r="L2" i="4"/>
  <c r="K372" i="4"/>
  <c r="J372" i="4"/>
  <c r="I372" i="4"/>
  <c r="M935" i="4"/>
  <c r="L935" i="4"/>
  <c r="K371" i="4"/>
  <c r="J371" i="4"/>
  <c r="I371" i="4"/>
  <c r="M934" i="4"/>
  <c r="L934" i="4"/>
  <c r="K370" i="4"/>
  <c r="J370" i="4"/>
  <c r="I370" i="4"/>
  <c r="M933" i="4"/>
  <c r="L933" i="4"/>
  <c r="K369" i="4"/>
  <c r="J369" i="4"/>
  <c r="I369" i="4"/>
  <c r="M604" i="4"/>
  <c r="L604" i="4"/>
  <c r="K16" i="4"/>
  <c r="J16" i="4"/>
  <c r="I16" i="4"/>
  <c r="M35" i="4"/>
  <c r="L35" i="4"/>
  <c r="K364" i="4"/>
  <c r="J364" i="4"/>
  <c r="I364" i="4"/>
  <c r="M19" i="4"/>
  <c r="L19" i="4"/>
  <c r="K23" i="4"/>
  <c r="J23" i="4"/>
  <c r="I23" i="4"/>
  <c r="M18" i="4"/>
  <c r="L18" i="4"/>
  <c r="K22" i="4"/>
  <c r="J22" i="4"/>
  <c r="I22" i="4"/>
  <c r="M908" i="4"/>
  <c r="L908" i="4"/>
  <c r="K453" i="4"/>
  <c r="J453" i="4"/>
  <c r="I453" i="4"/>
  <c r="M907" i="4"/>
  <c r="L907" i="4"/>
  <c r="K452" i="4"/>
  <c r="J452" i="4"/>
  <c r="I452" i="4"/>
  <c r="M451" i="4"/>
  <c r="L451" i="4"/>
  <c r="K451" i="4"/>
  <c r="J451" i="4"/>
  <c r="I451" i="4"/>
  <c r="M450" i="4"/>
  <c r="L450" i="4"/>
  <c r="K450" i="4"/>
  <c r="J450" i="4"/>
  <c r="I450" i="4"/>
  <c r="M449" i="4"/>
  <c r="L449" i="4"/>
  <c r="K449" i="4"/>
  <c r="J449" i="4"/>
  <c r="I449" i="4"/>
  <c r="M448" i="4"/>
  <c r="L448" i="4"/>
  <c r="K448" i="4"/>
  <c r="J448" i="4"/>
  <c r="I448" i="4"/>
  <c r="M447" i="4"/>
  <c r="L447" i="4"/>
  <c r="K447" i="4"/>
  <c r="J447" i="4"/>
  <c r="I447" i="4"/>
  <c r="M446" i="4"/>
  <c r="L446" i="4"/>
  <c r="K446" i="4"/>
  <c r="J446" i="4"/>
  <c r="I446" i="4"/>
  <c r="M445" i="4"/>
  <c r="L445" i="4"/>
  <c r="K445" i="4"/>
  <c r="J445" i="4"/>
  <c r="I445" i="4"/>
  <c r="M444" i="4"/>
  <c r="L444" i="4"/>
  <c r="K444" i="4"/>
  <c r="J444" i="4"/>
  <c r="I444" i="4"/>
  <c r="M443" i="4"/>
  <c r="L443" i="4"/>
  <c r="K443" i="4"/>
  <c r="J443" i="4"/>
  <c r="I443" i="4"/>
  <c r="M930" i="4"/>
  <c r="L930" i="4"/>
  <c r="K363" i="4"/>
  <c r="J363" i="4"/>
  <c r="I363" i="4"/>
  <c r="M614" i="4"/>
  <c r="L614" i="4"/>
  <c r="K614" i="4"/>
  <c r="J614" i="4"/>
  <c r="I614" i="4"/>
  <c r="M613" i="4"/>
  <c r="L613" i="4"/>
  <c r="K613" i="4"/>
  <c r="J613" i="4"/>
  <c r="I613" i="4"/>
  <c r="M612" i="4"/>
  <c r="L612" i="4"/>
  <c r="K612" i="4"/>
  <c r="J612" i="4"/>
  <c r="I612" i="4"/>
  <c r="M611" i="4"/>
  <c r="L611" i="4"/>
  <c r="K611" i="4"/>
  <c r="J611" i="4"/>
  <c r="I611" i="4"/>
  <c r="M610" i="4"/>
  <c r="L610" i="4"/>
  <c r="K610" i="4"/>
  <c r="J610" i="4"/>
  <c r="I610" i="4"/>
  <c r="M594" i="4"/>
  <c r="L594" i="4"/>
  <c r="K594" i="4"/>
  <c r="J594" i="4"/>
  <c r="I594" i="4"/>
  <c r="M435" i="4"/>
  <c r="L435" i="4"/>
  <c r="K435" i="4"/>
  <c r="J435" i="4"/>
  <c r="I435" i="4"/>
  <c r="M434" i="4"/>
  <c r="L434" i="4"/>
  <c r="K434" i="4"/>
  <c r="J434" i="4"/>
  <c r="I434" i="4"/>
  <c r="M433" i="4"/>
  <c r="L433" i="4"/>
  <c r="K433" i="4"/>
  <c r="J433" i="4"/>
  <c r="I433" i="4"/>
  <c r="M432" i="4"/>
  <c r="L432" i="4"/>
  <c r="K432" i="4"/>
  <c r="J432" i="4"/>
  <c r="I432" i="4"/>
  <c r="M840" i="4"/>
  <c r="L840" i="4"/>
  <c r="K840" i="4"/>
  <c r="J840" i="4"/>
  <c r="I840" i="4"/>
  <c r="M839" i="4"/>
  <c r="L839" i="4"/>
  <c r="K839" i="4"/>
  <c r="J839" i="4"/>
  <c r="I839" i="4"/>
  <c r="M838" i="4"/>
  <c r="L838" i="4"/>
  <c r="K838" i="4"/>
  <c r="J838" i="4"/>
  <c r="I838" i="4"/>
  <c r="M837" i="4"/>
  <c r="L837" i="4"/>
  <c r="K837" i="4"/>
  <c r="J837" i="4"/>
  <c r="I837" i="4"/>
  <c r="M427" i="4"/>
  <c r="L427" i="4"/>
  <c r="K427" i="4"/>
  <c r="J427" i="4"/>
  <c r="I427" i="4"/>
  <c r="M426" i="4"/>
  <c r="L426" i="4"/>
  <c r="K426" i="4"/>
  <c r="J426" i="4"/>
  <c r="I426" i="4"/>
  <c r="M425" i="4"/>
  <c r="L425" i="4"/>
  <c r="K425" i="4"/>
  <c r="J425" i="4"/>
  <c r="I425" i="4"/>
  <c r="M424" i="4"/>
  <c r="L424" i="4"/>
  <c r="K424" i="4"/>
  <c r="J424" i="4"/>
  <c r="I424" i="4"/>
  <c r="M277" i="4"/>
  <c r="L277" i="4"/>
  <c r="K362" i="4"/>
  <c r="J362" i="4"/>
  <c r="I362" i="4"/>
  <c r="M276" i="4"/>
  <c r="L276" i="4"/>
  <c r="K361" i="4"/>
  <c r="J361" i="4"/>
  <c r="I361" i="4"/>
  <c r="M421" i="4"/>
  <c r="L421" i="4"/>
  <c r="K421" i="4"/>
  <c r="J421" i="4"/>
  <c r="I421" i="4"/>
  <c r="M420" i="4"/>
  <c r="L420" i="4"/>
  <c r="K420" i="4"/>
  <c r="J420" i="4"/>
  <c r="I420" i="4"/>
  <c r="M419" i="4"/>
  <c r="L419" i="4"/>
  <c r="K419" i="4"/>
  <c r="J419" i="4"/>
  <c r="I419" i="4"/>
  <c r="M418" i="4"/>
  <c r="L418" i="4"/>
  <c r="K418" i="4"/>
  <c r="J418" i="4"/>
  <c r="I418" i="4"/>
  <c r="M593" i="4"/>
  <c r="L593" i="4"/>
  <c r="K593" i="4"/>
  <c r="J593" i="4"/>
  <c r="I593" i="4"/>
  <c r="M592" i="4"/>
  <c r="L592" i="4"/>
  <c r="K592" i="4"/>
  <c r="J592" i="4"/>
  <c r="I592" i="4"/>
  <c r="M591" i="4"/>
  <c r="L591" i="4"/>
  <c r="K591" i="4"/>
  <c r="J591" i="4"/>
  <c r="I591" i="4"/>
  <c r="M590" i="4"/>
  <c r="L590" i="4"/>
  <c r="K590" i="4"/>
  <c r="J590" i="4"/>
  <c r="I590" i="4"/>
  <c r="M388" i="4"/>
  <c r="L388" i="4"/>
  <c r="K388" i="4"/>
  <c r="J388" i="4"/>
  <c r="I388" i="4"/>
  <c r="M387" i="4"/>
  <c r="L387" i="4"/>
  <c r="K387" i="4"/>
  <c r="J387" i="4"/>
  <c r="I387" i="4"/>
  <c r="M368" i="4"/>
  <c r="L368" i="4"/>
  <c r="K368" i="4"/>
  <c r="J368" i="4"/>
  <c r="I368" i="4"/>
  <c r="M367" i="4"/>
  <c r="L367" i="4"/>
  <c r="K367" i="4"/>
  <c r="J367" i="4"/>
  <c r="I367" i="4"/>
  <c r="M366" i="4"/>
  <c r="L366" i="4"/>
  <c r="K366" i="4"/>
  <c r="J366" i="4"/>
  <c r="I366" i="4"/>
  <c r="M365" i="4"/>
  <c r="L365" i="4"/>
  <c r="K365" i="4"/>
  <c r="J365" i="4"/>
  <c r="I365" i="4"/>
  <c r="M157" i="4"/>
  <c r="L157" i="4"/>
  <c r="K157" i="4"/>
  <c r="J359" i="4"/>
  <c r="I359" i="4"/>
  <c r="M156" i="4"/>
  <c r="L156" i="4"/>
  <c r="K156" i="4"/>
  <c r="J358" i="4"/>
  <c r="I358" i="4"/>
  <c r="M155" i="4"/>
  <c r="L155" i="4"/>
  <c r="K155" i="4"/>
  <c r="J357" i="4"/>
  <c r="I357" i="4"/>
  <c r="M151" i="4"/>
  <c r="L151" i="4"/>
  <c r="K151" i="4"/>
  <c r="J347" i="4"/>
  <c r="I347" i="4"/>
  <c r="M150" i="4"/>
  <c r="L150" i="4"/>
  <c r="K150" i="4"/>
  <c r="J346" i="4"/>
  <c r="I346" i="4"/>
  <c r="M149" i="4"/>
  <c r="L149" i="4"/>
  <c r="K149" i="4"/>
  <c r="J338" i="4"/>
  <c r="I338" i="4"/>
  <c r="M148" i="4"/>
  <c r="L148" i="4"/>
  <c r="K148" i="4"/>
  <c r="J337" i="4"/>
  <c r="I337" i="4"/>
  <c r="M336" i="4"/>
  <c r="L336" i="4"/>
  <c r="K336" i="4"/>
  <c r="J336" i="4"/>
  <c r="I336" i="4"/>
  <c r="M335" i="4"/>
  <c r="L335" i="4"/>
  <c r="K335" i="4"/>
  <c r="J335" i="4"/>
  <c r="I335" i="4"/>
  <c r="M147" i="4"/>
  <c r="L147" i="4"/>
  <c r="K147" i="4"/>
  <c r="J329" i="4"/>
  <c r="I329" i="4"/>
  <c r="M146" i="4"/>
  <c r="L146" i="4"/>
  <c r="K146" i="4"/>
  <c r="J328" i="4"/>
  <c r="I328" i="4"/>
  <c r="M327" i="4"/>
  <c r="L327" i="4"/>
  <c r="K327" i="4"/>
  <c r="J327" i="4"/>
  <c r="I327" i="4"/>
  <c r="M326" i="4"/>
  <c r="L326" i="4"/>
  <c r="K326" i="4"/>
  <c r="J326" i="4"/>
  <c r="I326" i="4"/>
  <c r="M325" i="4"/>
  <c r="L325" i="4"/>
  <c r="K325" i="4"/>
  <c r="J325" i="4"/>
  <c r="I325" i="4"/>
  <c r="M324" i="4"/>
  <c r="L324" i="4"/>
  <c r="K324" i="4"/>
  <c r="J324" i="4"/>
  <c r="I324" i="4"/>
  <c r="M323" i="4"/>
  <c r="L323" i="4"/>
  <c r="K323" i="4"/>
  <c r="J323" i="4"/>
  <c r="I323" i="4"/>
  <c r="M309" i="4"/>
  <c r="L309" i="4"/>
  <c r="K309" i="4"/>
  <c r="J309" i="4"/>
  <c r="I309" i="4"/>
  <c r="M142" i="4"/>
  <c r="L142" i="4"/>
  <c r="K142" i="4"/>
  <c r="J308" i="4"/>
  <c r="I308" i="4"/>
  <c r="M307" i="4"/>
  <c r="L307" i="4"/>
  <c r="K307" i="4"/>
  <c r="J307" i="4"/>
  <c r="I307" i="4"/>
  <c r="M306" i="4"/>
  <c r="L306" i="4"/>
  <c r="K306" i="4"/>
  <c r="J306" i="4"/>
  <c r="I306" i="4"/>
  <c r="M544" i="4"/>
  <c r="L544" i="4"/>
  <c r="K544" i="4"/>
  <c r="J297" i="4"/>
  <c r="I297" i="4"/>
  <c r="M884" i="4"/>
  <c r="L884" i="4"/>
  <c r="K360" i="4"/>
  <c r="J360" i="4"/>
  <c r="I360" i="4"/>
  <c r="M883" i="4"/>
  <c r="L883" i="4"/>
  <c r="K352" i="4"/>
  <c r="J352" i="4"/>
  <c r="I352" i="4"/>
  <c r="M364" i="4"/>
  <c r="L364" i="4"/>
  <c r="K384" i="4"/>
  <c r="J384" i="4"/>
  <c r="I384" i="4"/>
  <c r="M383" i="4"/>
  <c r="L383" i="4"/>
  <c r="K383" i="4"/>
  <c r="J383" i="4"/>
  <c r="I383" i="4"/>
  <c r="M382" i="4"/>
  <c r="L382" i="4"/>
  <c r="K382" i="4"/>
  <c r="J382" i="4"/>
  <c r="I382" i="4"/>
  <c r="M381" i="4"/>
  <c r="L381" i="4"/>
  <c r="K381" i="4"/>
  <c r="J381" i="4"/>
  <c r="I381" i="4"/>
  <c r="M380" i="4"/>
  <c r="L380" i="4"/>
  <c r="K380" i="4"/>
  <c r="J380" i="4"/>
  <c r="I380" i="4"/>
  <c r="M379" i="4"/>
  <c r="L379" i="4"/>
  <c r="K379" i="4"/>
  <c r="J379" i="4"/>
  <c r="I379" i="4"/>
  <c r="M378" i="4"/>
  <c r="L378" i="4"/>
  <c r="K378" i="4"/>
  <c r="J378" i="4"/>
  <c r="I378" i="4"/>
  <c r="M377" i="4"/>
  <c r="L377" i="4"/>
  <c r="K377" i="4"/>
  <c r="J377" i="4"/>
  <c r="I377" i="4"/>
  <c r="M882" i="4"/>
  <c r="L882" i="4"/>
  <c r="K351" i="4"/>
  <c r="J351" i="4"/>
  <c r="I351" i="4"/>
  <c r="M284" i="4"/>
  <c r="L284" i="4"/>
  <c r="K345" i="4"/>
  <c r="J345" i="4"/>
  <c r="I345" i="4"/>
  <c r="M283" i="4"/>
  <c r="L283" i="4"/>
  <c r="K344" i="4"/>
  <c r="J344" i="4"/>
  <c r="I344" i="4"/>
  <c r="M282" i="4"/>
  <c r="L282" i="4"/>
  <c r="K343" i="4"/>
  <c r="J343" i="4"/>
  <c r="I343" i="4"/>
  <c r="M940" i="4"/>
  <c r="L940" i="4"/>
  <c r="K342" i="4"/>
  <c r="J342" i="4"/>
  <c r="I342" i="4"/>
  <c r="M14" i="4"/>
  <c r="L14" i="4"/>
  <c r="K334" i="4"/>
  <c r="J334" i="4"/>
  <c r="I334" i="4"/>
  <c r="M9" i="4"/>
  <c r="L9" i="4"/>
  <c r="K322" i="4"/>
  <c r="J322" i="4"/>
  <c r="I322" i="4"/>
  <c r="M793" i="4"/>
  <c r="L793" i="4"/>
  <c r="K321" i="4"/>
  <c r="J321" i="4"/>
  <c r="I321" i="4"/>
  <c r="M589" i="4"/>
  <c r="L589" i="4"/>
  <c r="K589" i="4"/>
  <c r="J589" i="4"/>
  <c r="I589" i="4"/>
  <c r="M588" i="4"/>
  <c r="L588" i="4"/>
  <c r="K588" i="4"/>
  <c r="J588" i="4"/>
  <c r="I588" i="4"/>
  <c r="M587" i="4"/>
  <c r="L587" i="4"/>
  <c r="K587" i="4"/>
  <c r="J587" i="4"/>
  <c r="I587" i="4"/>
  <c r="M586" i="4"/>
  <c r="L586" i="4"/>
  <c r="K586" i="4"/>
  <c r="J586" i="4"/>
  <c r="I586" i="4"/>
  <c r="M792" i="4"/>
  <c r="L792" i="4"/>
  <c r="K320" i="4"/>
  <c r="J320" i="4"/>
  <c r="I320" i="4"/>
  <c r="M751" i="4"/>
  <c r="L751" i="4"/>
  <c r="K319" i="4"/>
  <c r="J319" i="4"/>
  <c r="I319" i="4"/>
  <c r="M749" i="4"/>
  <c r="L749" i="4"/>
  <c r="K318" i="4"/>
  <c r="J318" i="4"/>
  <c r="I318" i="4"/>
  <c r="M281" i="4"/>
  <c r="L281" i="4"/>
  <c r="K311" i="4"/>
  <c r="J311" i="4"/>
  <c r="I311" i="4"/>
  <c r="M275" i="4"/>
  <c r="L275" i="4"/>
  <c r="K305" i="4"/>
  <c r="J305" i="4"/>
  <c r="I305" i="4"/>
  <c r="M836" i="4"/>
  <c r="L836" i="4"/>
  <c r="K836" i="4"/>
  <c r="J836" i="4"/>
  <c r="I836" i="4"/>
  <c r="M835" i="4"/>
  <c r="L835" i="4"/>
  <c r="K835" i="4"/>
  <c r="J835" i="4"/>
  <c r="I835" i="4"/>
  <c r="M851" i="4"/>
  <c r="L851" i="4"/>
  <c r="K851" i="4"/>
  <c r="J851" i="4"/>
  <c r="I851" i="4"/>
  <c r="M356" i="4"/>
  <c r="L356" i="4"/>
  <c r="K356" i="4"/>
  <c r="J356" i="4"/>
  <c r="I356" i="4"/>
  <c r="M355" i="4"/>
  <c r="L355" i="4"/>
  <c r="K355" i="4"/>
  <c r="J355" i="4"/>
  <c r="I355" i="4"/>
  <c r="M354" i="4"/>
  <c r="L354" i="4"/>
  <c r="K354" i="4"/>
  <c r="J354" i="4"/>
  <c r="I354" i="4"/>
  <c r="M353" i="4"/>
  <c r="L353" i="4"/>
  <c r="K353" i="4"/>
  <c r="J353" i="4"/>
  <c r="I353" i="4"/>
  <c r="M655" i="4"/>
  <c r="L655" i="4"/>
  <c r="K304" i="4"/>
  <c r="J304" i="4"/>
  <c r="I304" i="4"/>
  <c r="M654" i="4"/>
  <c r="L654" i="4"/>
  <c r="K293" i="4"/>
  <c r="J293" i="4"/>
  <c r="I293" i="4"/>
  <c r="M350" i="4"/>
  <c r="L350" i="4"/>
  <c r="K350" i="4"/>
  <c r="J350" i="4"/>
  <c r="I350" i="4"/>
  <c r="M334" i="4"/>
  <c r="L334" i="4"/>
  <c r="K349" i="4"/>
  <c r="J349" i="4"/>
  <c r="I349" i="4"/>
  <c r="M348" i="4"/>
  <c r="L348" i="4"/>
  <c r="K348" i="4"/>
  <c r="J348" i="4"/>
  <c r="I348" i="4"/>
  <c r="M831" i="4"/>
  <c r="L831" i="4"/>
  <c r="K831" i="4"/>
  <c r="J831" i="4"/>
  <c r="I831" i="4"/>
  <c r="M830" i="4"/>
  <c r="L830" i="4"/>
  <c r="K830" i="4"/>
  <c r="J830" i="4"/>
  <c r="I830" i="4"/>
  <c r="M653" i="4"/>
  <c r="L653" i="4"/>
  <c r="K292" i="4"/>
  <c r="J292" i="4"/>
  <c r="I292" i="4"/>
  <c r="M272" i="4"/>
  <c r="L272" i="4"/>
  <c r="K291" i="4"/>
  <c r="J291" i="4"/>
  <c r="I291" i="4"/>
  <c r="M271" i="4"/>
  <c r="L271" i="4"/>
  <c r="K290" i="4"/>
  <c r="J290" i="4"/>
  <c r="I290" i="4"/>
  <c r="M270" i="4"/>
  <c r="L270" i="4"/>
  <c r="K289" i="4"/>
  <c r="J289" i="4"/>
  <c r="I289" i="4"/>
  <c r="M341" i="4"/>
  <c r="L341" i="4"/>
  <c r="K341" i="4"/>
  <c r="J341" i="4"/>
  <c r="I341" i="4"/>
  <c r="M340" i="4"/>
  <c r="L340" i="4"/>
  <c r="K340" i="4"/>
  <c r="J340" i="4"/>
  <c r="I340" i="4"/>
  <c r="M339" i="4"/>
  <c r="L339" i="4"/>
  <c r="K339" i="4"/>
  <c r="J339" i="4"/>
  <c r="I339" i="4"/>
  <c r="M296" i="4"/>
  <c r="L296" i="4"/>
  <c r="K296" i="4"/>
  <c r="J296" i="4"/>
  <c r="I296" i="4"/>
  <c r="M295" i="4"/>
  <c r="L295" i="4"/>
  <c r="K295" i="4"/>
  <c r="J295" i="4"/>
  <c r="I295" i="4"/>
  <c r="M294" i="4"/>
  <c r="L294" i="4"/>
  <c r="K294" i="4"/>
  <c r="J294" i="4"/>
  <c r="I294" i="4"/>
  <c r="M141" i="4"/>
  <c r="L141" i="4"/>
  <c r="K141" i="4"/>
  <c r="J231" i="4"/>
  <c r="I231" i="4"/>
  <c r="M847" i="4"/>
  <c r="L847" i="4"/>
  <c r="K938" i="4"/>
  <c r="J938" i="4"/>
  <c r="I938" i="4"/>
  <c r="M333" i="4"/>
  <c r="L333" i="4"/>
  <c r="K333" i="4"/>
  <c r="J333" i="4"/>
  <c r="I333" i="4"/>
  <c r="M332" i="4"/>
  <c r="L332" i="4"/>
  <c r="K332" i="4"/>
  <c r="J332" i="4"/>
  <c r="I332" i="4"/>
  <c r="M331" i="4"/>
  <c r="L331" i="4"/>
  <c r="K331" i="4"/>
  <c r="J331" i="4"/>
  <c r="I331" i="4"/>
  <c r="M330" i="4"/>
  <c r="L330" i="4"/>
  <c r="K330" i="4"/>
  <c r="J330" i="4"/>
  <c r="I330" i="4"/>
  <c r="M193" i="4"/>
  <c r="L193" i="4"/>
  <c r="K193" i="4"/>
  <c r="J193" i="4"/>
  <c r="I193" i="4"/>
  <c r="M192" i="4"/>
  <c r="L192" i="4"/>
  <c r="K192" i="4"/>
  <c r="J192" i="4"/>
  <c r="I192" i="4"/>
  <c r="M191" i="4"/>
  <c r="L191" i="4"/>
  <c r="K191" i="4"/>
  <c r="J191" i="4"/>
  <c r="I191" i="4"/>
  <c r="M174" i="4"/>
  <c r="L174" i="4"/>
  <c r="K174" i="4"/>
  <c r="J174" i="4"/>
  <c r="I174" i="4"/>
  <c r="M173" i="4"/>
  <c r="L173" i="4"/>
  <c r="K173" i="4"/>
  <c r="J173" i="4"/>
  <c r="I173" i="4"/>
  <c r="M140" i="4"/>
  <c r="L140" i="4"/>
  <c r="K140" i="4"/>
  <c r="J172" i="4"/>
  <c r="I172" i="4"/>
  <c r="M139" i="4"/>
  <c r="L139" i="4"/>
  <c r="K139" i="4"/>
  <c r="J171" i="4"/>
  <c r="I171" i="4"/>
  <c r="M30" i="4"/>
  <c r="L30" i="4"/>
  <c r="K937" i="4"/>
  <c r="J937" i="4"/>
  <c r="I937" i="4"/>
  <c r="M29" i="4"/>
  <c r="L29" i="4"/>
  <c r="K936" i="4"/>
  <c r="J936" i="4"/>
  <c r="I936" i="4"/>
  <c r="M638" i="4"/>
  <c r="L638" i="4"/>
  <c r="K935" i="4"/>
  <c r="J935" i="4"/>
  <c r="I935" i="4"/>
  <c r="M637" i="4"/>
  <c r="L637" i="4"/>
  <c r="K934" i="4"/>
  <c r="J934" i="4"/>
  <c r="I934" i="4"/>
  <c r="M632" i="4"/>
  <c r="L632" i="4"/>
  <c r="K933" i="4"/>
  <c r="J933" i="4"/>
  <c r="I933" i="4"/>
  <c r="M303" i="4"/>
  <c r="L303" i="4"/>
  <c r="K317" i="4"/>
  <c r="J317" i="4"/>
  <c r="I317" i="4"/>
  <c r="M293" i="4"/>
  <c r="L293" i="4"/>
  <c r="K316" i="4"/>
  <c r="J316" i="4"/>
  <c r="I316" i="4"/>
  <c r="M315" i="4"/>
  <c r="L315" i="4"/>
  <c r="K315" i="4"/>
  <c r="J315" i="4"/>
  <c r="I315" i="4"/>
  <c r="M314" i="4"/>
  <c r="L314" i="4"/>
  <c r="K314" i="4"/>
  <c r="J314" i="4"/>
  <c r="I314" i="4"/>
  <c r="M313" i="4"/>
  <c r="L313" i="4"/>
  <c r="K313" i="4"/>
  <c r="J313" i="4"/>
  <c r="I313" i="4"/>
  <c r="M312" i="4"/>
  <c r="L312" i="4"/>
  <c r="K312" i="4"/>
  <c r="J312" i="4"/>
  <c r="I312" i="4"/>
  <c r="M631" i="4"/>
  <c r="L631" i="4"/>
  <c r="K930" i="4"/>
  <c r="J930" i="4"/>
  <c r="I930" i="4"/>
  <c r="M310" i="4"/>
  <c r="L310" i="4"/>
  <c r="K310" i="4"/>
  <c r="J310" i="4"/>
  <c r="I310" i="4"/>
  <c r="M170" i="4"/>
  <c r="L170" i="4"/>
  <c r="K170" i="4"/>
  <c r="J170" i="4"/>
  <c r="I170" i="4"/>
  <c r="M169" i="4"/>
  <c r="L169" i="4"/>
  <c r="K169" i="4"/>
  <c r="J169" i="4"/>
  <c r="I169" i="4"/>
  <c r="M168" i="4"/>
  <c r="L168" i="4"/>
  <c r="K168" i="4"/>
  <c r="J168" i="4"/>
  <c r="I168" i="4"/>
  <c r="M167" i="4"/>
  <c r="L167" i="4"/>
  <c r="K167" i="4"/>
  <c r="J167" i="4"/>
  <c r="I167" i="4"/>
  <c r="M265" i="4"/>
  <c r="L265" i="4"/>
  <c r="K286" i="4"/>
  <c r="J286" i="4"/>
  <c r="I286" i="4"/>
  <c r="M264" i="4"/>
  <c r="L264" i="4"/>
  <c r="K285" i="4"/>
  <c r="J285" i="4"/>
  <c r="I285" i="4"/>
  <c r="M286" i="4"/>
  <c r="L286" i="4"/>
  <c r="K303" i="4"/>
  <c r="J303" i="4"/>
  <c r="I303" i="4"/>
  <c r="M302" i="4"/>
  <c r="L302" i="4"/>
  <c r="K302" i="4"/>
  <c r="J302" i="4"/>
  <c r="I302" i="4"/>
  <c r="M301" i="4"/>
  <c r="L301" i="4"/>
  <c r="K301" i="4"/>
  <c r="J301" i="4"/>
  <c r="I301" i="4"/>
  <c r="M300" i="4"/>
  <c r="L300" i="4"/>
  <c r="K300" i="4"/>
  <c r="J300" i="4"/>
  <c r="I300" i="4"/>
  <c r="M299" i="4"/>
  <c r="L299" i="4"/>
  <c r="K299" i="4"/>
  <c r="J299" i="4"/>
  <c r="I299" i="4"/>
  <c r="M298" i="4"/>
  <c r="L298" i="4"/>
  <c r="K298" i="4"/>
  <c r="J298" i="4"/>
  <c r="I298" i="4"/>
  <c r="M138" i="4"/>
  <c r="L138" i="4"/>
  <c r="K138" i="4"/>
  <c r="J166" i="4"/>
  <c r="I166" i="4"/>
  <c r="M585" i="4"/>
  <c r="L585" i="4"/>
  <c r="K585" i="4"/>
  <c r="J585" i="4"/>
  <c r="I585" i="4"/>
  <c r="M584" i="4"/>
  <c r="L584" i="4"/>
  <c r="K584" i="4"/>
  <c r="J584" i="4"/>
  <c r="I584" i="4"/>
  <c r="M583" i="4"/>
  <c r="L583" i="4"/>
  <c r="K583" i="4"/>
  <c r="J583" i="4"/>
  <c r="I583" i="4"/>
  <c r="M607" i="4"/>
  <c r="L607" i="4"/>
  <c r="K921" i="4"/>
  <c r="J921" i="4"/>
  <c r="I921" i="4"/>
  <c r="M606" i="4"/>
  <c r="L606" i="4"/>
  <c r="K920" i="4"/>
  <c r="J920" i="4"/>
  <c r="I920" i="4"/>
  <c r="M605" i="4"/>
  <c r="L605" i="4"/>
  <c r="K919" i="4"/>
  <c r="J919" i="4"/>
  <c r="I919" i="4"/>
  <c r="M263" i="4"/>
  <c r="L263" i="4"/>
  <c r="K284" i="4"/>
  <c r="J284" i="4"/>
  <c r="I284" i="4"/>
  <c r="M262" i="4"/>
  <c r="L262" i="4"/>
  <c r="K283" i="4"/>
  <c r="J283" i="4"/>
  <c r="I283" i="4"/>
  <c r="M288" i="4"/>
  <c r="L288" i="4"/>
  <c r="K288" i="4"/>
  <c r="J288" i="4"/>
  <c r="I288" i="4"/>
  <c r="M287" i="4"/>
  <c r="L287" i="4"/>
  <c r="K287" i="4"/>
  <c r="J287" i="4"/>
  <c r="I287" i="4"/>
  <c r="M268" i="4"/>
  <c r="L268" i="4"/>
  <c r="K282" i="4"/>
  <c r="J282" i="4"/>
  <c r="I282" i="4"/>
  <c r="M267" i="4"/>
  <c r="L267" i="4"/>
  <c r="K281" i="4"/>
  <c r="J281" i="4"/>
  <c r="I281" i="4"/>
  <c r="M257" i="4"/>
  <c r="L257" i="4"/>
  <c r="K280" i="4"/>
  <c r="J280" i="4"/>
  <c r="I280" i="4"/>
  <c r="M256" i="4"/>
  <c r="L256" i="4"/>
  <c r="K279" i="4"/>
  <c r="J279" i="4"/>
  <c r="I279" i="4"/>
  <c r="M255" i="4"/>
  <c r="L255" i="4"/>
  <c r="K278" i="4"/>
  <c r="J278" i="4"/>
  <c r="I278" i="4"/>
  <c r="M254" i="4"/>
  <c r="L254" i="4"/>
  <c r="K277" i="4"/>
  <c r="J277" i="4"/>
  <c r="I277" i="4"/>
  <c r="M245" i="4"/>
  <c r="L245" i="4"/>
  <c r="K272" i="4"/>
  <c r="J272" i="4"/>
  <c r="I272" i="4"/>
  <c r="M929" i="4"/>
  <c r="L929" i="4"/>
  <c r="K271" i="4"/>
  <c r="J271" i="4"/>
  <c r="I271" i="4"/>
  <c r="M928" i="4"/>
  <c r="L928" i="4"/>
  <c r="K270" i="4"/>
  <c r="J270" i="4"/>
  <c r="I270" i="4"/>
  <c r="M897" i="4"/>
  <c r="L897" i="4"/>
  <c r="K269" i="4"/>
  <c r="J269" i="4"/>
  <c r="I269" i="4"/>
  <c r="M269" i="4"/>
  <c r="L269" i="4"/>
  <c r="K276" i="4"/>
  <c r="J276" i="4"/>
  <c r="I276" i="4"/>
  <c r="M266" i="4"/>
  <c r="L266" i="4"/>
  <c r="K275" i="4"/>
  <c r="J275" i="4"/>
  <c r="I275" i="4"/>
  <c r="M274" i="4"/>
  <c r="L274" i="4"/>
  <c r="K274" i="4"/>
  <c r="J274" i="4"/>
  <c r="I274" i="4"/>
  <c r="M273" i="4"/>
  <c r="L273" i="4"/>
  <c r="K273" i="4"/>
  <c r="J273" i="4"/>
  <c r="I273" i="4"/>
  <c r="M895" i="4"/>
  <c r="L895" i="4"/>
  <c r="K268" i="4"/>
  <c r="J268" i="4"/>
  <c r="I268" i="4"/>
  <c r="M244" i="4"/>
  <c r="L244" i="4"/>
  <c r="K267" i="4"/>
  <c r="J267" i="4"/>
  <c r="I267" i="4"/>
  <c r="M735" i="4"/>
  <c r="L735" i="4"/>
  <c r="K266" i="4"/>
  <c r="J266" i="4"/>
  <c r="I266" i="4"/>
  <c r="M878" i="4"/>
  <c r="L878" i="4"/>
  <c r="K265" i="4"/>
  <c r="J265" i="4"/>
  <c r="I265" i="4"/>
  <c r="M671" i="4"/>
  <c r="L671" i="4"/>
  <c r="K264" i="4"/>
  <c r="J264" i="4"/>
  <c r="I264" i="4"/>
  <c r="M661" i="4"/>
  <c r="L661" i="4"/>
  <c r="K257" i="4"/>
  <c r="J257" i="4"/>
  <c r="I257" i="4"/>
  <c r="M243" i="4"/>
  <c r="L243" i="4"/>
  <c r="K256" i="4"/>
  <c r="J256" i="4"/>
  <c r="I256" i="4"/>
  <c r="M630" i="4"/>
  <c r="L630" i="4"/>
  <c r="K929" i="4"/>
  <c r="J929" i="4"/>
  <c r="I929" i="4"/>
  <c r="M643" i="4"/>
  <c r="L643" i="4"/>
  <c r="K928" i="4"/>
  <c r="J928" i="4"/>
  <c r="I928" i="4"/>
  <c r="M920" i="4"/>
  <c r="L920" i="4"/>
  <c r="K263" i="4"/>
  <c r="J263" i="4"/>
  <c r="I263" i="4"/>
  <c r="M919" i="4"/>
  <c r="L919" i="4"/>
  <c r="K262" i="4"/>
  <c r="J262" i="4"/>
  <c r="I262" i="4"/>
  <c r="M261" i="4"/>
  <c r="L261" i="4"/>
  <c r="K261" i="4"/>
  <c r="J261" i="4"/>
  <c r="I261" i="4"/>
  <c r="M260" i="4"/>
  <c r="L260" i="4"/>
  <c r="K260" i="4"/>
  <c r="J260" i="4"/>
  <c r="I260" i="4"/>
  <c r="M259" i="4"/>
  <c r="L259" i="4"/>
  <c r="K259" i="4"/>
  <c r="J259" i="4"/>
  <c r="I259" i="4"/>
  <c r="M258" i="4"/>
  <c r="L258" i="4"/>
  <c r="K258" i="4"/>
  <c r="J258" i="4"/>
  <c r="I258" i="4"/>
  <c r="M628" i="4"/>
  <c r="L628" i="4"/>
  <c r="K15" i="4"/>
  <c r="J15" i="4"/>
  <c r="I15" i="4"/>
  <c r="M924" i="4"/>
  <c r="L924" i="4"/>
  <c r="K9" i="4"/>
  <c r="J9" i="4"/>
  <c r="I9" i="4"/>
  <c r="M242" i="4"/>
  <c r="L242" i="4"/>
  <c r="K255" i="4"/>
  <c r="J255" i="4"/>
  <c r="I255" i="4"/>
  <c r="M241" i="4"/>
  <c r="L241" i="4"/>
  <c r="K254" i="4"/>
  <c r="J254" i="4"/>
  <c r="I254" i="4"/>
  <c r="M253" i="4"/>
  <c r="L253" i="4"/>
  <c r="K253" i="4"/>
  <c r="J253" i="4"/>
  <c r="I253" i="4"/>
  <c r="M252" i="4"/>
  <c r="L252" i="4"/>
  <c r="K252" i="4"/>
  <c r="J252" i="4"/>
  <c r="I252" i="4"/>
  <c r="M251" i="4"/>
  <c r="L251" i="4"/>
  <c r="K251" i="4"/>
  <c r="J251" i="4"/>
  <c r="I251" i="4"/>
  <c r="M250" i="4"/>
  <c r="L250" i="4"/>
  <c r="K250" i="4"/>
  <c r="J250" i="4"/>
  <c r="I250" i="4"/>
  <c r="M249" i="4"/>
  <c r="L249" i="4"/>
  <c r="K249" i="4"/>
  <c r="J249" i="4"/>
  <c r="I249" i="4"/>
  <c r="M248" i="4"/>
  <c r="L248" i="4"/>
  <c r="K248" i="4"/>
  <c r="J248" i="4"/>
  <c r="I248" i="4"/>
  <c r="M247" i="4"/>
  <c r="L247" i="4"/>
  <c r="K247" i="4"/>
  <c r="J247" i="4"/>
  <c r="I247" i="4"/>
  <c r="M246" i="4"/>
  <c r="L246" i="4"/>
  <c r="K246" i="4"/>
  <c r="J246" i="4"/>
  <c r="I246" i="4"/>
  <c r="M240" i="4"/>
  <c r="L240" i="4"/>
  <c r="K245" i="4"/>
  <c r="J245" i="4"/>
  <c r="I245" i="4"/>
  <c r="M239" i="4"/>
  <c r="L239" i="4"/>
  <c r="K244" i="4"/>
  <c r="J244" i="4"/>
  <c r="I244" i="4"/>
  <c r="M238" i="4"/>
  <c r="L238" i="4"/>
  <c r="K243" i="4"/>
  <c r="J243" i="4"/>
  <c r="I243" i="4"/>
  <c r="M237" i="4"/>
  <c r="L237" i="4"/>
  <c r="K242" i="4"/>
  <c r="J242" i="4"/>
  <c r="I242" i="4"/>
  <c r="M236" i="4"/>
  <c r="L236" i="4"/>
  <c r="K241" i="4"/>
  <c r="J241" i="4"/>
  <c r="I241" i="4"/>
  <c r="M235" i="4"/>
  <c r="L235" i="4"/>
  <c r="K240" i="4"/>
  <c r="J240" i="4"/>
  <c r="I240" i="4"/>
  <c r="M234" i="4"/>
  <c r="L234" i="4"/>
  <c r="K239" i="4"/>
  <c r="J239" i="4"/>
  <c r="I239" i="4"/>
  <c r="M233" i="4"/>
  <c r="L233" i="4"/>
  <c r="K238" i="4"/>
  <c r="J238" i="4"/>
  <c r="I238" i="4"/>
  <c r="M232" i="4"/>
  <c r="L232" i="4"/>
  <c r="K237" i="4"/>
  <c r="J237" i="4"/>
  <c r="I237" i="4"/>
  <c r="M229" i="4"/>
  <c r="L229" i="4"/>
  <c r="K236" i="4"/>
  <c r="J236" i="4"/>
  <c r="I236" i="4"/>
  <c r="M228" i="4"/>
  <c r="L228" i="4"/>
  <c r="K235" i="4"/>
  <c r="J235" i="4"/>
  <c r="I235" i="4"/>
  <c r="M222" i="4"/>
  <c r="L222" i="4"/>
  <c r="K234" i="4"/>
  <c r="J234" i="4"/>
  <c r="I234" i="4"/>
  <c r="M217" i="4"/>
  <c r="L217" i="4"/>
  <c r="K233" i="4"/>
  <c r="J233" i="4"/>
  <c r="I233" i="4"/>
  <c r="M216" i="4"/>
  <c r="L216" i="4"/>
  <c r="K232" i="4"/>
  <c r="J232" i="4"/>
  <c r="I232" i="4"/>
  <c r="M573" i="4"/>
  <c r="L573" i="4"/>
  <c r="K573" i="4"/>
  <c r="J573" i="4"/>
  <c r="I573" i="4"/>
  <c r="M230" i="4"/>
  <c r="L230" i="4"/>
  <c r="K230" i="4"/>
  <c r="J230" i="4"/>
  <c r="I230" i="4"/>
  <c r="M198" i="4"/>
  <c r="L198" i="4"/>
  <c r="K229" i="4"/>
  <c r="J229" i="4"/>
  <c r="I229" i="4"/>
  <c r="M927" i="4"/>
  <c r="L927" i="4"/>
  <c r="K228" i="4"/>
  <c r="J228" i="4"/>
  <c r="I228" i="4"/>
  <c r="M227" i="4"/>
  <c r="L227" i="4"/>
  <c r="K227" i="4"/>
  <c r="J227" i="4"/>
  <c r="I227" i="4"/>
  <c r="M226" i="4"/>
  <c r="L226" i="4"/>
  <c r="K226" i="4"/>
  <c r="J226" i="4"/>
  <c r="I226" i="4"/>
  <c r="M225" i="4"/>
  <c r="L225" i="4"/>
  <c r="K225" i="4"/>
  <c r="J225" i="4"/>
  <c r="I225" i="4"/>
  <c r="M224" i="4"/>
  <c r="L224" i="4"/>
  <c r="K224" i="4"/>
  <c r="J224" i="4"/>
  <c r="I224" i="4"/>
  <c r="M223" i="4"/>
  <c r="L223" i="4"/>
  <c r="K223" i="4"/>
  <c r="J223" i="4"/>
  <c r="I223" i="4"/>
  <c r="M877" i="4"/>
  <c r="L877" i="4"/>
  <c r="K222" i="4"/>
  <c r="J222" i="4"/>
  <c r="I222" i="4"/>
  <c r="M221" i="4"/>
  <c r="L221" i="4"/>
  <c r="K221" i="4"/>
  <c r="J221" i="4"/>
  <c r="I221" i="4"/>
  <c r="M220" i="4"/>
  <c r="L220" i="4"/>
  <c r="K220" i="4"/>
  <c r="J220" i="4"/>
  <c r="I220" i="4"/>
  <c r="M219" i="4"/>
  <c r="L219" i="4"/>
  <c r="K219" i="4"/>
  <c r="J219" i="4"/>
  <c r="I219" i="4"/>
  <c r="M218" i="4"/>
  <c r="L218" i="4"/>
  <c r="K218" i="4"/>
  <c r="J218" i="4"/>
  <c r="I218" i="4"/>
  <c r="M642" i="4"/>
  <c r="L642" i="4"/>
  <c r="K927" i="4"/>
  <c r="J927" i="4"/>
  <c r="I927" i="4"/>
  <c r="M876" i="4"/>
  <c r="L876" i="4"/>
  <c r="K926" i="4"/>
  <c r="J926" i="4"/>
  <c r="I926" i="4"/>
  <c r="M215" i="4"/>
  <c r="L215" i="4"/>
  <c r="K215" i="4"/>
  <c r="J215" i="4"/>
  <c r="I215" i="4"/>
  <c r="M214" i="4"/>
  <c r="L214" i="4"/>
  <c r="K214" i="4"/>
  <c r="J214" i="4"/>
  <c r="I214" i="4"/>
  <c r="M213" i="4"/>
  <c r="L213" i="4"/>
  <c r="K213" i="4"/>
  <c r="J213" i="4"/>
  <c r="I213" i="4"/>
  <c r="M212" i="4"/>
  <c r="L212" i="4"/>
  <c r="K212" i="4"/>
  <c r="J212" i="4"/>
  <c r="I212" i="4"/>
  <c r="M211" i="4"/>
  <c r="L211" i="4"/>
  <c r="K211" i="4"/>
  <c r="J211" i="4"/>
  <c r="I211" i="4"/>
  <c r="M210" i="4"/>
  <c r="L210" i="4"/>
  <c r="K210" i="4"/>
  <c r="J210" i="4"/>
  <c r="I210" i="4"/>
  <c r="M209" i="4"/>
  <c r="L209" i="4"/>
  <c r="K209" i="4"/>
  <c r="J209" i="4"/>
  <c r="I209" i="4"/>
  <c r="M208" i="4"/>
  <c r="L208" i="4"/>
  <c r="K208" i="4"/>
  <c r="J208" i="4"/>
  <c r="I208" i="4"/>
  <c r="M207" i="4"/>
  <c r="L207" i="4"/>
  <c r="K207" i="4"/>
  <c r="J207" i="4"/>
  <c r="I207" i="4"/>
  <c r="M206" i="4"/>
  <c r="L206" i="4"/>
  <c r="K206" i="4"/>
  <c r="J206" i="4"/>
  <c r="I206" i="4"/>
  <c r="M205" i="4"/>
  <c r="L205" i="4"/>
  <c r="K205" i="4"/>
  <c r="J205" i="4"/>
  <c r="I205" i="4"/>
  <c r="M204" i="4"/>
  <c r="L204" i="4"/>
  <c r="K204" i="4"/>
  <c r="J204" i="4"/>
  <c r="I204" i="4"/>
  <c r="M203" i="4"/>
  <c r="L203" i="4"/>
  <c r="K203" i="4"/>
  <c r="J203" i="4"/>
  <c r="I203" i="4"/>
  <c r="M202" i="4"/>
  <c r="L202" i="4"/>
  <c r="K202" i="4"/>
  <c r="J202" i="4"/>
  <c r="I202" i="4"/>
  <c r="M201" i="4"/>
  <c r="L201" i="4"/>
  <c r="K201" i="4"/>
  <c r="J201" i="4"/>
  <c r="I201" i="4"/>
  <c r="M200" i="4"/>
  <c r="L200" i="4"/>
  <c r="K200" i="4"/>
  <c r="J200" i="4"/>
  <c r="I200" i="4"/>
  <c r="M199" i="4"/>
  <c r="L199" i="4"/>
  <c r="K199" i="4"/>
  <c r="J199" i="4"/>
  <c r="I199" i="4"/>
  <c r="M875" i="4"/>
  <c r="L875" i="4"/>
  <c r="K925" i="4"/>
  <c r="J925" i="4"/>
  <c r="I925" i="4"/>
  <c r="M197" i="4"/>
  <c r="L197" i="4"/>
  <c r="K197" i="4"/>
  <c r="J197" i="4"/>
  <c r="I197" i="4"/>
  <c r="M196" i="4"/>
  <c r="L196" i="4"/>
  <c r="K196" i="4"/>
  <c r="J196" i="4"/>
  <c r="I196" i="4"/>
  <c r="M195" i="4"/>
  <c r="L195" i="4"/>
  <c r="K195" i="4"/>
  <c r="J195" i="4"/>
  <c r="I195" i="4"/>
  <c r="M194" i="4"/>
  <c r="L194" i="4"/>
  <c r="K194" i="4"/>
  <c r="J194" i="4"/>
  <c r="I194" i="4"/>
  <c r="M137" i="4"/>
  <c r="L137" i="4"/>
  <c r="K137" i="4"/>
  <c r="J165" i="4"/>
  <c r="I165" i="4"/>
  <c r="M164" i="4"/>
  <c r="L164" i="4"/>
  <c r="K164" i="4"/>
  <c r="J164" i="4"/>
  <c r="I164" i="4"/>
  <c r="M163" i="4"/>
  <c r="L163" i="4"/>
  <c r="K163" i="4"/>
  <c r="J163" i="4"/>
  <c r="I163" i="4"/>
  <c r="M707" i="4"/>
  <c r="L707" i="4"/>
  <c r="K217" i="4"/>
  <c r="J217" i="4"/>
  <c r="I217" i="4"/>
  <c r="M706" i="4"/>
  <c r="L706" i="4"/>
  <c r="K216" i="4"/>
  <c r="J216" i="4"/>
  <c r="I216" i="4"/>
  <c r="M180" i="4"/>
  <c r="L180" i="4"/>
  <c r="K188" i="4"/>
  <c r="J188" i="4"/>
  <c r="I188" i="4"/>
  <c r="M179" i="4"/>
  <c r="L179" i="4"/>
  <c r="K187" i="4"/>
  <c r="J187" i="4"/>
  <c r="I187" i="4"/>
  <c r="M186" i="4"/>
  <c r="L186" i="4"/>
  <c r="K186" i="4"/>
  <c r="J186" i="4"/>
  <c r="I186" i="4"/>
  <c r="M185" i="4"/>
  <c r="L185" i="4"/>
  <c r="K185" i="4"/>
  <c r="J185" i="4"/>
  <c r="I185" i="4"/>
  <c r="M184" i="4"/>
  <c r="L184" i="4"/>
  <c r="K184" i="4"/>
  <c r="J184" i="4"/>
  <c r="I184" i="4"/>
  <c r="M183" i="4"/>
  <c r="L183" i="4"/>
  <c r="K183" i="4"/>
  <c r="J183" i="4"/>
  <c r="I183" i="4"/>
  <c r="M182" i="4"/>
  <c r="L182" i="4"/>
  <c r="K182" i="4"/>
  <c r="J182" i="4"/>
  <c r="I182" i="4"/>
  <c r="M926" i="4"/>
  <c r="L926" i="4"/>
  <c r="K198" i="4"/>
  <c r="J198" i="4"/>
  <c r="I198" i="4"/>
  <c r="M925" i="4"/>
  <c r="L925" i="4"/>
  <c r="K190" i="4"/>
  <c r="J190" i="4"/>
  <c r="I190" i="4"/>
  <c r="M190" i="4"/>
  <c r="L190" i="4"/>
  <c r="K189" i="4"/>
  <c r="J189" i="4"/>
  <c r="I189" i="4"/>
  <c r="M189" i="4"/>
  <c r="L189" i="4"/>
  <c r="K181" i="4"/>
  <c r="J181" i="4"/>
  <c r="I181" i="4"/>
  <c r="M188" i="4"/>
  <c r="L188" i="4"/>
  <c r="K180" i="4"/>
  <c r="J180" i="4"/>
  <c r="I180" i="4"/>
  <c r="M187" i="4"/>
  <c r="L187" i="4"/>
  <c r="K179" i="4"/>
  <c r="J179" i="4"/>
  <c r="I179" i="4"/>
  <c r="M181" i="4"/>
  <c r="L181" i="4"/>
  <c r="K178" i="4"/>
  <c r="J178" i="4"/>
  <c r="I178" i="4"/>
  <c r="M162" i="4"/>
  <c r="L162" i="4"/>
  <c r="K162" i="4"/>
  <c r="J162" i="4"/>
  <c r="I162" i="4"/>
  <c r="M161" i="4"/>
  <c r="L161" i="4"/>
  <c r="K161" i="4"/>
  <c r="J161" i="4"/>
  <c r="I161" i="4"/>
  <c r="M160" i="4"/>
  <c r="L160" i="4"/>
  <c r="K160" i="4"/>
  <c r="J160" i="4"/>
  <c r="I160" i="4"/>
  <c r="M159" i="4"/>
  <c r="L159" i="4"/>
  <c r="K159" i="4"/>
  <c r="J159" i="4"/>
  <c r="I159" i="4"/>
  <c r="M133" i="4"/>
  <c r="L133" i="4"/>
  <c r="K133" i="4"/>
  <c r="J158" i="4"/>
  <c r="I158" i="4"/>
  <c r="M132" i="4"/>
  <c r="L132" i="4"/>
  <c r="K132" i="4"/>
  <c r="J157" i="4"/>
  <c r="I157" i="4"/>
  <c r="M131" i="4"/>
  <c r="L131" i="4"/>
  <c r="K131" i="4"/>
  <c r="J156" i="4"/>
  <c r="I156" i="4"/>
  <c r="M125" i="4"/>
  <c r="L125" i="4"/>
  <c r="K125" i="4"/>
  <c r="J155" i="4"/>
  <c r="I155" i="4"/>
  <c r="M154" i="4"/>
  <c r="L154" i="4"/>
  <c r="K154" i="4"/>
  <c r="J154" i="4"/>
  <c r="I154" i="4"/>
  <c r="M153" i="4"/>
  <c r="L153" i="4"/>
  <c r="K153" i="4"/>
  <c r="J153" i="4"/>
  <c r="I153" i="4"/>
  <c r="M152" i="4"/>
  <c r="L152" i="4"/>
  <c r="K152" i="4"/>
  <c r="J152" i="4"/>
  <c r="I152" i="4"/>
  <c r="M543" i="4"/>
  <c r="L543" i="4"/>
  <c r="K543" i="4"/>
  <c r="J151" i="4"/>
  <c r="I151" i="4"/>
  <c r="M539" i="4"/>
  <c r="L539" i="4"/>
  <c r="K539" i="4"/>
  <c r="J150" i="4"/>
  <c r="I150" i="4"/>
  <c r="M538" i="4"/>
  <c r="L538" i="4"/>
  <c r="K538" i="4"/>
  <c r="J149" i="4"/>
  <c r="I149" i="4"/>
  <c r="M532" i="4"/>
  <c r="L532" i="4"/>
  <c r="K532" i="4"/>
  <c r="J148" i="4"/>
  <c r="I148" i="4"/>
  <c r="M531" i="4"/>
  <c r="L531" i="4"/>
  <c r="K531" i="4"/>
  <c r="J147" i="4"/>
  <c r="I147" i="4"/>
  <c r="M530" i="4"/>
  <c r="L530" i="4"/>
  <c r="K530" i="4"/>
  <c r="J146" i="4"/>
  <c r="I146" i="4"/>
  <c r="M145" i="4"/>
  <c r="L145" i="4"/>
  <c r="K145" i="4"/>
  <c r="J145" i="4"/>
  <c r="I145" i="4"/>
  <c r="M144" i="4"/>
  <c r="L144" i="4"/>
  <c r="K144" i="4"/>
  <c r="J144" i="4"/>
  <c r="I144" i="4"/>
  <c r="M143" i="4"/>
  <c r="L143" i="4"/>
  <c r="K143" i="4"/>
  <c r="J143" i="4"/>
  <c r="I143" i="4"/>
  <c r="M529" i="4"/>
  <c r="L529" i="4"/>
  <c r="K529" i="4"/>
  <c r="J142" i="4"/>
  <c r="I142" i="4"/>
  <c r="M528" i="4"/>
  <c r="L528" i="4"/>
  <c r="K528" i="4"/>
  <c r="J141" i="4"/>
  <c r="I141" i="4"/>
  <c r="M527" i="4"/>
  <c r="L527" i="4"/>
  <c r="K527" i="4"/>
  <c r="J140" i="4"/>
  <c r="I140" i="4"/>
  <c r="M513" i="4"/>
  <c r="L513" i="4"/>
  <c r="K513" i="4"/>
  <c r="J139" i="4"/>
  <c r="I139" i="4"/>
  <c r="M512" i="4"/>
  <c r="L512" i="4"/>
  <c r="K512" i="4"/>
  <c r="J138" i="4"/>
  <c r="I138" i="4"/>
  <c r="M492" i="4"/>
  <c r="L492" i="4"/>
  <c r="K492" i="4"/>
  <c r="J137" i="4"/>
  <c r="I137" i="4"/>
  <c r="M136" i="4"/>
  <c r="L136" i="4"/>
  <c r="K136" i="4"/>
  <c r="J136" i="4"/>
  <c r="I136" i="4"/>
  <c r="M135" i="4"/>
  <c r="L135" i="4"/>
  <c r="K135" i="4"/>
  <c r="J135" i="4"/>
  <c r="I135" i="4"/>
  <c r="M134" i="4"/>
  <c r="L134" i="4"/>
  <c r="K134" i="4"/>
  <c r="J134" i="4"/>
  <c r="I134" i="4"/>
  <c r="M124" i="4"/>
  <c r="L124" i="4"/>
  <c r="K124" i="4"/>
  <c r="J133" i="4"/>
  <c r="I133" i="4"/>
  <c r="M123" i="4"/>
  <c r="L123" i="4"/>
  <c r="K123" i="4"/>
  <c r="J132" i="4"/>
  <c r="I132" i="4"/>
  <c r="M118" i="4"/>
  <c r="L118" i="4"/>
  <c r="K118" i="4"/>
  <c r="J131" i="4"/>
  <c r="I131" i="4"/>
  <c r="M130" i="4"/>
  <c r="L130" i="4"/>
  <c r="K130" i="4"/>
  <c r="J130" i="4"/>
  <c r="I130" i="4"/>
  <c r="M129" i="4"/>
  <c r="L129" i="4"/>
  <c r="K129" i="4"/>
  <c r="J129" i="4"/>
  <c r="I129" i="4"/>
  <c r="M128" i="4"/>
  <c r="L128" i="4"/>
  <c r="K128" i="4"/>
  <c r="J128" i="4"/>
  <c r="I128" i="4"/>
  <c r="M127" i="4"/>
  <c r="L127" i="4"/>
  <c r="K127" i="4"/>
  <c r="J127" i="4"/>
  <c r="I127" i="4"/>
  <c r="M126" i="4"/>
  <c r="L126" i="4"/>
  <c r="K126" i="4"/>
  <c r="J126" i="4"/>
  <c r="I126" i="4"/>
  <c r="M117" i="4"/>
  <c r="L117" i="4"/>
  <c r="K117" i="4"/>
  <c r="J125" i="4"/>
  <c r="I125" i="4"/>
  <c r="M116" i="4"/>
  <c r="L116" i="4"/>
  <c r="K116" i="4"/>
  <c r="J124" i="4"/>
  <c r="I124" i="4"/>
  <c r="M111" i="4"/>
  <c r="L111" i="4"/>
  <c r="K111" i="4"/>
  <c r="J123" i="4"/>
  <c r="I123" i="4"/>
  <c r="M122" i="4"/>
  <c r="L122" i="4"/>
  <c r="K122" i="4"/>
  <c r="J122" i="4"/>
  <c r="I122" i="4"/>
  <c r="M121" i="4"/>
  <c r="L121" i="4"/>
  <c r="K121" i="4"/>
  <c r="J121" i="4"/>
  <c r="I121" i="4"/>
  <c r="M120" i="4"/>
  <c r="L120" i="4"/>
  <c r="K120" i="4"/>
  <c r="J120" i="4"/>
  <c r="I120" i="4"/>
  <c r="M119" i="4"/>
  <c r="L119" i="4"/>
  <c r="K119" i="4"/>
  <c r="J119" i="4"/>
  <c r="I119" i="4"/>
  <c r="M110" i="4"/>
  <c r="L110" i="4"/>
  <c r="K110" i="4"/>
  <c r="J118" i="4"/>
  <c r="I118" i="4"/>
  <c r="M109" i="4"/>
  <c r="L109" i="4"/>
  <c r="K109" i="4"/>
  <c r="J117" i="4"/>
  <c r="I117" i="4"/>
  <c r="M103" i="4"/>
  <c r="L103" i="4"/>
  <c r="K103" i="4"/>
  <c r="J116" i="4"/>
  <c r="I116" i="4"/>
  <c r="M115" i="4"/>
  <c r="L115" i="4"/>
  <c r="K115" i="4"/>
  <c r="J115" i="4"/>
  <c r="I115" i="4"/>
  <c r="M112" i="4"/>
  <c r="L112" i="4"/>
  <c r="K112" i="4"/>
  <c r="J112" i="4"/>
  <c r="I112" i="4"/>
  <c r="M102" i="4"/>
  <c r="L102" i="4"/>
  <c r="K102" i="4"/>
  <c r="J111" i="4"/>
  <c r="I111" i="4"/>
  <c r="M101" i="4"/>
  <c r="L101" i="4"/>
  <c r="K101" i="4"/>
  <c r="J110" i="4"/>
  <c r="I110" i="4"/>
  <c r="M100" i="4"/>
  <c r="L100" i="4"/>
  <c r="K100" i="4"/>
  <c r="J109" i="4"/>
  <c r="I109" i="4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I104" i="4"/>
  <c r="M99" i="4"/>
  <c r="L99" i="4"/>
  <c r="K99" i="4"/>
  <c r="J103" i="4"/>
  <c r="I103" i="4"/>
  <c r="M582" i="4"/>
  <c r="L582" i="4"/>
  <c r="K582" i="4"/>
  <c r="J582" i="4"/>
  <c r="I582" i="4"/>
  <c r="M581" i="4"/>
  <c r="L581" i="4"/>
  <c r="K581" i="4"/>
  <c r="J581" i="4"/>
  <c r="I581" i="4"/>
  <c r="M905" i="4"/>
  <c r="L905" i="4"/>
  <c r="K904" i="4"/>
  <c r="J904" i="4"/>
  <c r="I904" i="4"/>
  <c r="M113" i="4"/>
  <c r="L113" i="4"/>
  <c r="K113" i="4"/>
  <c r="J113" i="4"/>
  <c r="I113" i="4"/>
  <c r="M98" i="4"/>
  <c r="L98" i="4"/>
  <c r="K98" i="4"/>
  <c r="J102" i="4"/>
  <c r="I102" i="4"/>
  <c r="M88" i="4"/>
  <c r="L88" i="4"/>
  <c r="K88" i="4"/>
  <c r="J101" i="4"/>
  <c r="I101" i="4"/>
  <c r="M87" i="4"/>
  <c r="L87" i="4"/>
  <c r="K87" i="4"/>
  <c r="J100" i="4"/>
  <c r="I100" i="4"/>
  <c r="M73" i="4"/>
  <c r="L73" i="4"/>
  <c r="K73" i="4"/>
  <c r="J99" i="4"/>
  <c r="I99" i="4"/>
  <c r="M72" i="4"/>
  <c r="L72" i="4"/>
  <c r="K72" i="4"/>
  <c r="J98" i="4"/>
  <c r="I98" i="4"/>
  <c r="M97" i="4"/>
  <c r="L97" i="4"/>
  <c r="K97" i="4"/>
  <c r="J97" i="4"/>
  <c r="I97" i="4"/>
  <c r="M71" i="4"/>
  <c r="L71" i="4"/>
  <c r="K71" i="4"/>
  <c r="J88" i="4"/>
  <c r="I88" i="4"/>
  <c r="M70" i="4"/>
  <c r="L70" i="4"/>
  <c r="K70" i="4"/>
  <c r="J87" i="4"/>
  <c r="I87" i="4"/>
  <c r="M86" i="4"/>
  <c r="L86" i="4"/>
  <c r="K86" i="4"/>
  <c r="J86" i="4"/>
  <c r="I86" i="4"/>
  <c r="M85" i="4"/>
  <c r="L85" i="4"/>
  <c r="K85" i="4"/>
  <c r="J85" i="4"/>
  <c r="I85" i="4"/>
  <c r="M84" i="4"/>
  <c r="L84" i="4"/>
  <c r="K84" i="4"/>
  <c r="J84" i="4"/>
  <c r="I84" i="4"/>
  <c r="M76" i="4"/>
  <c r="L76" i="4"/>
  <c r="K76" i="4"/>
  <c r="J76" i="4"/>
  <c r="I76" i="4"/>
  <c r="M69" i="4"/>
  <c r="L69" i="4"/>
  <c r="K69" i="4"/>
  <c r="J73" i="4"/>
  <c r="I73" i="4"/>
  <c r="M68" i="4"/>
  <c r="L68" i="4"/>
  <c r="K68" i="4"/>
  <c r="J72" i="4"/>
  <c r="I72" i="4"/>
  <c r="M491" i="4"/>
  <c r="L491" i="4"/>
  <c r="K491" i="4"/>
  <c r="J71" i="4"/>
  <c r="I71" i="4"/>
  <c r="M488" i="4"/>
  <c r="L488" i="4"/>
  <c r="K488" i="4"/>
  <c r="J70" i="4"/>
  <c r="I70" i="4"/>
  <c r="M178" i="4"/>
  <c r="L178" i="4"/>
  <c r="K177" i="4"/>
  <c r="J177" i="4"/>
  <c r="I177" i="4"/>
  <c r="M177" i="4"/>
  <c r="L177" i="4"/>
  <c r="K176" i="4"/>
  <c r="J176" i="4"/>
  <c r="I176" i="4"/>
  <c r="M672" i="4"/>
  <c r="L672" i="4"/>
  <c r="K175" i="4"/>
  <c r="J175" i="4"/>
  <c r="I175" i="4"/>
  <c r="M176" i="4"/>
  <c r="L176" i="4"/>
  <c r="K114" i="4"/>
  <c r="J114" i="4"/>
  <c r="I114" i="4"/>
  <c r="M175" i="4"/>
  <c r="L175" i="4"/>
  <c r="K96" i="4"/>
  <c r="J96" i="4"/>
  <c r="I96" i="4"/>
  <c r="M904" i="4"/>
  <c r="L904" i="4"/>
  <c r="K95" i="4"/>
  <c r="J95" i="4"/>
  <c r="I95" i="4"/>
  <c r="M114" i="4"/>
  <c r="L114" i="4"/>
  <c r="K94" i="4"/>
  <c r="J94" i="4"/>
  <c r="I94" i="4"/>
  <c r="M96" i="4"/>
  <c r="L96" i="4"/>
  <c r="K93" i="4"/>
  <c r="J93" i="4"/>
  <c r="I93" i="4"/>
  <c r="M487" i="4"/>
  <c r="L487" i="4"/>
  <c r="K487" i="4"/>
  <c r="J69" i="4"/>
  <c r="I69" i="4"/>
  <c r="M486" i="4"/>
  <c r="L486" i="4"/>
  <c r="K486" i="4"/>
  <c r="J68" i="4"/>
  <c r="I68" i="4"/>
  <c r="M580" i="4"/>
  <c r="L580" i="4"/>
  <c r="K580" i="4"/>
  <c r="J580" i="4"/>
  <c r="I580" i="4"/>
  <c r="M579" i="4"/>
  <c r="L579" i="4"/>
  <c r="K579" i="4"/>
  <c r="J579" i="4"/>
  <c r="I579" i="4"/>
  <c r="M578" i="4"/>
  <c r="L578" i="4"/>
  <c r="K578" i="4"/>
  <c r="J578" i="4"/>
  <c r="I578" i="4"/>
  <c r="M95" i="4"/>
  <c r="L95" i="4"/>
  <c r="K92" i="4"/>
  <c r="J92" i="4"/>
  <c r="I92" i="4"/>
  <c r="M82" i="4"/>
  <c r="L82" i="4"/>
  <c r="K82" i="4"/>
  <c r="J82" i="4"/>
  <c r="I82" i="4"/>
  <c r="M81" i="4"/>
  <c r="L81" i="4"/>
  <c r="K81" i="4"/>
  <c r="J81" i="4"/>
  <c r="I81" i="4"/>
  <c r="M80" i="4"/>
  <c r="L80" i="4"/>
  <c r="K80" i="4"/>
  <c r="J80" i="4"/>
  <c r="I80" i="4"/>
  <c r="M94" i="4"/>
  <c r="L94" i="4"/>
  <c r="K91" i="4"/>
  <c r="J91" i="4"/>
  <c r="I91" i="4"/>
  <c r="M93" i="4"/>
  <c r="L93" i="4"/>
  <c r="K90" i="4"/>
  <c r="J90" i="4"/>
  <c r="I90" i="4"/>
  <c r="M92" i="4"/>
  <c r="L92" i="4"/>
  <c r="K89" i="4"/>
  <c r="J89" i="4"/>
  <c r="I89" i="4"/>
  <c r="M575" i="4"/>
  <c r="L575" i="4"/>
  <c r="K575" i="4"/>
  <c r="J575" i="4"/>
  <c r="I575" i="4"/>
  <c r="M65" i="4"/>
  <c r="L65" i="4"/>
  <c r="K75" i="4"/>
  <c r="J75" i="4"/>
  <c r="I75" i="4"/>
  <c r="M74" i="4"/>
  <c r="L74" i="4"/>
  <c r="K74" i="4"/>
  <c r="J74" i="4"/>
  <c r="I74" i="4"/>
  <c r="M63" i="4"/>
  <c r="L63" i="4"/>
  <c r="K63" i="4"/>
  <c r="J63" i="4"/>
  <c r="I63" i="4"/>
  <c r="M62" i="4"/>
  <c r="L62" i="4"/>
  <c r="K62" i="4"/>
  <c r="J62" i="4"/>
  <c r="I62" i="4"/>
  <c r="M61" i="4"/>
  <c r="L61" i="4"/>
  <c r="K61" i="4"/>
  <c r="J61" i="4"/>
  <c r="I61" i="4"/>
  <c r="M60" i="4"/>
  <c r="L60" i="4"/>
  <c r="K60" i="4"/>
  <c r="J60" i="4"/>
  <c r="I60" i="4"/>
  <c r="M55" i="4"/>
  <c r="L55" i="4"/>
  <c r="K55" i="4"/>
  <c r="J55" i="4"/>
  <c r="I55" i="4"/>
  <c r="M54" i="4"/>
  <c r="L54" i="4"/>
  <c r="K54" i="4"/>
  <c r="J54" i="4"/>
  <c r="I54" i="4"/>
  <c r="M91" i="4"/>
  <c r="L91" i="4"/>
  <c r="K83" i="4"/>
  <c r="J83" i="4"/>
  <c r="I83" i="4"/>
  <c r="M89" i="4"/>
  <c r="L89" i="4"/>
  <c r="K79" i="4"/>
  <c r="J79" i="4"/>
  <c r="I79" i="4"/>
  <c r="M58" i="4"/>
  <c r="L58" i="4"/>
  <c r="K65" i="4"/>
  <c r="J65" i="4"/>
  <c r="I65" i="4"/>
  <c r="M57" i="4"/>
  <c r="L57" i="4"/>
  <c r="K64" i="4"/>
  <c r="J64" i="4"/>
  <c r="I64" i="4"/>
  <c r="M53" i="4"/>
  <c r="L53" i="4"/>
  <c r="K53" i="4"/>
  <c r="J53" i="4"/>
  <c r="I53" i="4"/>
  <c r="M52" i="4"/>
  <c r="L52" i="4"/>
  <c r="K52" i="4"/>
  <c r="J52" i="4"/>
  <c r="I52" i="4"/>
  <c r="M51" i="4"/>
  <c r="L51" i="4"/>
  <c r="K51" i="4"/>
  <c r="J51" i="4"/>
  <c r="I51" i="4"/>
  <c r="M50" i="4"/>
  <c r="L50" i="4"/>
  <c r="K50" i="4"/>
  <c r="J50" i="4"/>
  <c r="I50" i="4"/>
  <c r="M49" i="4"/>
  <c r="L49" i="4"/>
  <c r="K21" i="4"/>
  <c r="J21" i="4"/>
  <c r="I21" i="4"/>
  <c r="M45" i="4"/>
  <c r="L45" i="4"/>
  <c r="K20" i="4"/>
  <c r="J20" i="4"/>
  <c r="I20" i="4"/>
  <c r="M918" i="4"/>
  <c r="L918" i="4"/>
  <c r="K57" i="4"/>
  <c r="J57" i="4"/>
  <c r="I57" i="4"/>
  <c r="M917" i="4"/>
  <c r="L917" i="4"/>
  <c r="K56" i="4"/>
  <c r="J56" i="4"/>
  <c r="I56" i="4"/>
  <c r="M829" i="4"/>
  <c r="L829" i="4"/>
  <c r="K829" i="4"/>
  <c r="J829" i="4"/>
  <c r="I829" i="4"/>
  <c r="M828" i="4"/>
  <c r="L828" i="4"/>
  <c r="K828" i="4"/>
  <c r="J828" i="4"/>
  <c r="I828" i="4"/>
  <c r="M48" i="4"/>
  <c r="L48" i="4"/>
  <c r="K48" i="4"/>
  <c r="J48" i="4"/>
  <c r="I48" i="4"/>
  <c r="M47" i="4"/>
  <c r="L47" i="4"/>
  <c r="K47" i="4"/>
  <c r="J47" i="4"/>
  <c r="I47" i="4"/>
  <c r="M46" i="4"/>
  <c r="L46" i="4"/>
  <c r="K46" i="4"/>
  <c r="J46" i="4"/>
  <c r="I46" i="4"/>
  <c r="M42" i="4"/>
  <c r="L42" i="4"/>
  <c r="K42" i="4"/>
  <c r="J42" i="4"/>
  <c r="I42" i="4"/>
  <c r="M83" i="4"/>
  <c r="L83" i="4"/>
  <c r="K78" i="4"/>
  <c r="J78" i="4"/>
  <c r="I78" i="4"/>
  <c r="M827" i="4"/>
  <c r="L827" i="4"/>
  <c r="K827" i="4"/>
  <c r="J827" i="4"/>
  <c r="I827" i="4"/>
  <c r="M826" i="4"/>
  <c r="L826" i="4"/>
  <c r="K826" i="4"/>
  <c r="J826" i="4"/>
  <c r="I826" i="4"/>
  <c r="M825" i="4"/>
  <c r="L825" i="4"/>
  <c r="K825" i="4"/>
  <c r="J825" i="4"/>
  <c r="I825" i="4"/>
  <c r="M79" i="4"/>
  <c r="L79" i="4"/>
  <c r="K77" i="4"/>
  <c r="J77" i="4"/>
  <c r="I77" i="4"/>
  <c r="M90" i="4"/>
  <c r="L90" i="4"/>
  <c r="K67" i="4"/>
  <c r="J67" i="4"/>
  <c r="I67" i="4"/>
  <c r="M34" i="4"/>
  <c r="L34" i="4"/>
  <c r="K66" i="4"/>
  <c r="J66" i="4"/>
  <c r="I66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M37" i="4"/>
  <c r="L37" i="4"/>
  <c r="K37" i="4"/>
  <c r="J37" i="4"/>
  <c r="I37" i="4"/>
  <c r="M36" i="4"/>
  <c r="L36" i="4"/>
  <c r="K36" i="4"/>
  <c r="J36" i="4"/>
  <c r="I36" i="4"/>
  <c r="M13" i="4"/>
  <c r="L13" i="4"/>
  <c r="K13" i="4"/>
  <c r="J13" i="4"/>
  <c r="I13" i="4"/>
  <c r="M33" i="4"/>
  <c r="L33" i="4"/>
  <c r="K59" i="4"/>
  <c r="J59" i="4"/>
  <c r="I59" i="4"/>
  <c r="M78" i="4"/>
  <c r="L78" i="4"/>
  <c r="K58" i="4"/>
  <c r="J58" i="4"/>
  <c r="I58" i="4"/>
  <c r="M75" i="4"/>
  <c r="L75" i="4"/>
  <c r="K49" i="4"/>
  <c r="J49" i="4"/>
  <c r="I49" i="4"/>
  <c r="M67" i="4"/>
  <c r="L67" i="4"/>
  <c r="K45" i="4"/>
  <c r="J45" i="4"/>
  <c r="I45" i="4"/>
  <c r="M21" i="4"/>
  <c r="L21" i="4"/>
  <c r="K44" i="4"/>
  <c r="J44" i="4"/>
  <c r="I44" i="4"/>
  <c r="M44" i="4"/>
  <c r="L44" i="4"/>
  <c r="K903" i="4"/>
  <c r="J903" i="4"/>
  <c r="I903" i="4"/>
  <c r="M43" i="4"/>
  <c r="L43" i="4"/>
  <c r="K898" i="4"/>
  <c r="J898" i="4"/>
  <c r="I898" i="4"/>
  <c r="M28" i="4"/>
  <c r="L28" i="4"/>
  <c r="K28" i="4"/>
  <c r="J28" i="4"/>
  <c r="I28" i="4"/>
  <c r="M27" i="4"/>
  <c r="L27" i="4"/>
  <c r="K27" i="4"/>
  <c r="J27" i="4"/>
  <c r="I27" i="4"/>
  <c r="M26" i="4"/>
  <c r="L26" i="4"/>
  <c r="K26" i="4"/>
  <c r="J26" i="4"/>
  <c r="I26" i="4"/>
  <c r="M25" i="4"/>
  <c r="L25" i="4"/>
  <c r="K25" i="4"/>
  <c r="J25" i="4"/>
  <c r="I25" i="4"/>
  <c r="M24" i="4"/>
  <c r="L24" i="4"/>
  <c r="K24" i="4"/>
  <c r="J24" i="4"/>
  <c r="I24" i="4"/>
  <c r="M20" i="4"/>
  <c r="L20" i="4"/>
  <c r="K43" i="4"/>
  <c r="J43" i="4"/>
  <c r="I43" i="4"/>
  <c r="M66" i="4"/>
  <c r="L66" i="4"/>
  <c r="K35" i="4"/>
  <c r="J35" i="4"/>
  <c r="I35" i="4"/>
  <c r="M77" i="4"/>
  <c r="L77" i="4"/>
  <c r="K34" i="4"/>
  <c r="J34" i="4"/>
  <c r="I34" i="4"/>
  <c r="M64" i="4"/>
  <c r="L64" i="4"/>
  <c r="K33" i="4"/>
  <c r="J33" i="4"/>
  <c r="I33" i="4"/>
  <c r="M59" i="4"/>
  <c r="L59" i="4"/>
  <c r="K32" i="4"/>
  <c r="J32" i="4"/>
  <c r="I32" i="4"/>
  <c r="M32" i="4"/>
  <c r="L32" i="4"/>
  <c r="K31" i="4"/>
  <c r="J31" i="4"/>
  <c r="I31" i="4"/>
  <c r="M17" i="4"/>
  <c r="L17" i="4"/>
  <c r="K17" i="4"/>
  <c r="J17" i="4"/>
  <c r="I17" i="4"/>
  <c r="M31" i="4"/>
  <c r="L31" i="4"/>
  <c r="K30" i="4"/>
  <c r="J30" i="4"/>
  <c r="I30" i="4"/>
  <c r="M56" i="4"/>
  <c r="L56" i="4"/>
  <c r="K29" i="4"/>
  <c r="J29" i="4"/>
  <c r="I29" i="4"/>
  <c r="M22" i="4"/>
  <c r="L22" i="4"/>
  <c r="K14" i="4"/>
  <c r="J14" i="4"/>
  <c r="I14" i="4"/>
  <c r="M574" i="4"/>
  <c r="L574" i="4"/>
  <c r="K574" i="4"/>
  <c r="J574" i="4"/>
  <c r="I574" i="4"/>
  <c r="M12" i="4"/>
  <c r="L12" i="4"/>
  <c r="K12" i="4"/>
  <c r="J12" i="4"/>
  <c r="I12" i="4"/>
  <c r="M11" i="4"/>
  <c r="L11" i="4"/>
  <c r="K11" i="4"/>
  <c r="J11" i="4"/>
  <c r="I11" i="4"/>
  <c r="M10" i="4"/>
  <c r="L10" i="4"/>
  <c r="K10" i="4"/>
  <c r="J10" i="4"/>
  <c r="I10" i="4"/>
  <c r="M658" i="4"/>
  <c r="L658" i="4"/>
  <c r="K908" i="4"/>
  <c r="J908" i="4"/>
  <c r="I908" i="4"/>
  <c r="M8" i="4"/>
  <c r="L8" i="4"/>
  <c r="K8" i="4"/>
  <c r="J8" i="4"/>
  <c r="I8" i="4"/>
  <c r="M7" i="4"/>
  <c r="L7" i="4"/>
  <c r="K7" i="4"/>
  <c r="J7" i="4"/>
  <c r="I7" i="4"/>
  <c r="M6" i="4"/>
  <c r="L6" i="4"/>
  <c r="K6" i="4"/>
  <c r="J6" i="4"/>
  <c r="I6" i="4"/>
  <c r="M5" i="4"/>
  <c r="L5" i="4"/>
  <c r="K5" i="4"/>
  <c r="J5" i="4"/>
  <c r="I5" i="4"/>
  <c r="L4" i="4"/>
  <c r="K4" i="4"/>
  <c r="J4" i="4"/>
  <c r="I4" i="4"/>
  <c r="M903" i="4"/>
  <c r="L903" i="4"/>
  <c r="K3" i="4"/>
  <c r="J3" i="4"/>
  <c r="I3" i="4"/>
  <c r="M15" i="4"/>
  <c r="L15" i="4"/>
  <c r="K2" i="4"/>
  <c r="J2" i="4"/>
  <c r="I2" i="4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2" i="1"/>
</calcChain>
</file>

<file path=xl/connections.xml><?xml version="1.0" encoding="utf-8"?>
<connections xmlns="http://schemas.openxmlformats.org/spreadsheetml/2006/main">
  <connection id="1" name="task11_search" type="6" refreshedVersion="4" background="1" saveData="1">
    <textPr codePage="866" sourceFile="C:\Documents and Settings\Алексей\Рабочий стол\Новая папка\public_html\term4\task11_search." decimal="," thousands=" " tab="0" space="1" consecutive="1">
      <textFields count="37">
        <textField type="skip"/>
        <textField type="text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" name="task11_search1" type="6" refreshedVersion="4" background="1" saveData="1">
    <textPr codePage="866" sourceFile="C:\Documents and Settings\Алексей\Рабочий стол\Новая папка\public_html\term4\task11_search." decimal="," thousands=" " tab="0" delimiter="|">
      <textFields count="3">
        <textField type="skip"/>
        <textField type="text"/>
        <textField type="skip"/>
      </textFields>
    </textPr>
  </connection>
  <connection id="3" name="task9" type="6" refreshedVersion="4" background="1" saveData="1">
    <textPr codePage="866" sourceFile="C:\Documents and Settings\Алексей\Рабочий стол\Новая папка\public_html\term4\task9.txt" decimal="," thousands=" ">
      <textFields count="8"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4" name="task9_tax" type="6" refreshedVersion="4" background="1" saveData="1">
    <textPr codePage="866" sourceFile="C:\Documents and Settings\Алексей\Рабочий стол\Новая папка\public_html\term4\task9\task9_tax.txt" decimal="," thousands=" ">
      <textFields count="21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5" name="task91" type="6" refreshedVersion="4" background="1" saveData="1">
    <textPr codePage="866" sourceFile="C:\Documents and Settings\Алексей\Рабочий стол\Новая папка\public_html\term4\task9.txt" decimal="," thousands=" ">
      <textFields count="8"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<sst xmlns="http://schemas.openxmlformats.org/spreadsheetml/2006/main" count="21777" uniqueCount="3044">
  <si>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</si>
  <si>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</si>
  <si>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</si>
  <si>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</si>
  <si>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</si>
  <si>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</si>
  <si>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</si>
  <si>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</si>
  <si>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A0EI04_PARTE</t>
  </si>
  <si>
    <t>A0EI04</t>
  </si>
  <si>
    <t>1069</t>
  </si>
  <si>
    <t>PB312547</t>
  </si>
  <si>
    <t>1</t>
  </si>
  <si>
    <t>45</t>
  </si>
  <si>
    <t>3</t>
  </si>
  <si>
    <t>PF04821</t>
  </si>
  <si>
    <t>46</t>
  </si>
  <si>
    <t>304</t>
  </si>
  <si>
    <t>381</t>
  </si>
  <si>
    <t>PF04821.9 Timeless protein</t>
  </si>
  <si>
    <t>A1YUF1_DROAE</t>
  </si>
  <si>
    <t>A1YUF1</t>
  </si>
  <si>
    <t>167</t>
  </si>
  <si>
    <t>160</t>
  </si>
  <si>
    <t>A1YUF2_DROAE</t>
  </si>
  <si>
    <t>A1YUF2</t>
  </si>
  <si>
    <t>A1YUF4_DROAE</t>
  </si>
  <si>
    <t>A1YUF4</t>
  </si>
  <si>
    <t>A1YUG0_DROAE</t>
  </si>
  <si>
    <t>A1YUG0</t>
  </si>
  <si>
    <t>A1YUG7_DROAE</t>
  </si>
  <si>
    <t>A1YUG7</t>
  </si>
  <si>
    <t>A2DDT2_TRIVA</t>
  </si>
  <si>
    <t>A2DDT2</t>
  </si>
  <si>
    <t>770</t>
  </si>
  <si>
    <t>19</t>
  </si>
  <si>
    <t>A4IE79_DROME</t>
  </si>
  <si>
    <t>A4IE79</t>
  </si>
  <si>
    <t>103</t>
  </si>
  <si>
    <t>44</t>
  </si>
  <si>
    <t>A4IE81_DROME</t>
  </si>
  <si>
    <t>A4IE81</t>
  </si>
  <si>
    <t>80</t>
  </si>
  <si>
    <t>21</t>
  </si>
  <si>
    <t>A4RT22_OSTLU</t>
  </si>
  <si>
    <t>A4RT22</t>
  </si>
  <si>
    <t>611</t>
  </si>
  <si>
    <t>222</t>
  </si>
  <si>
    <t>A6QQJ4_BOVIN</t>
  </si>
  <si>
    <t>A6QQJ4</t>
  </si>
  <si>
    <t>532</t>
  </si>
  <si>
    <t>17</t>
  </si>
  <si>
    <t>281</t>
  </si>
  <si>
    <t>A6RDL6_AJECN</t>
  </si>
  <si>
    <t>A6RDL6</t>
  </si>
  <si>
    <t>1059</t>
  </si>
  <si>
    <t>34</t>
  </si>
  <si>
    <t>72</t>
  </si>
  <si>
    <t>65</t>
  </si>
  <si>
    <t>254</t>
  </si>
  <si>
    <t>PF05029</t>
  </si>
  <si>
    <t>596</t>
  </si>
  <si>
    <t>917</t>
  </si>
  <si>
    <t>232</t>
  </si>
  <si>
    <t>PF05029.8 Timeless protein C terminal region</t>
  </si>
  <si>
    <t>A6RJA6_BOTFB</t>
  </si>
  <si>
    <t>A6RJA6</t>
  </si>
  <si>
    <t>470</t>
  </si>
  <si>
    <t>143</t>
  </si>
  <si>
    <t>A6ZRH1_YEAS7</t>
  </si>
  <si>
    <t>A6ZRH1</t>
  </si>
  <si>
    <t>1238</t>
  </si>
  <si>
    <t>PB001545</t>
  </si>
  <si>
    <t>531</t>
  </si>
  <si>
    <t>679</t>
  </si>
  <si>
    <t>240</t>
  </si>
  <si>
    <t>PB019067</t>
  </si>
  <si>
    <t>1011</t>
  </si>
  <si>
    <t>1179</t>
  </si>
  <si>
    <t>43</t>
  </si>
  <si>
    <t>PB036601</t>
  </si>
  <si>
    <t>831</t>
  </si>
  <si>
    <t>909</t>
  </si>
  <si>
    <t>23</t>
  </si>
  <si>
    <t>PB003727</t>
  </si>
  <si>
    <t>681</t>
  </si>
  <si>
    <t>829</t>
  </si>
  <si>
    <t>PB046591</t>
  </si>
  <si>
    <t>1181</t>
  </si>
  <si>
    <t>1236</t>
  </si>
  <si>
    <t>18</t>
  </si>
  <si>
    <t>PB057661</t>
  </si>
  <si>
    <t>401</t>
  </si>
  <si>
    <t>529</t>
  </si>
  <si>
    <t>15</t>
  </si>
  <si>
    <t>PB059292</t>
  </si>
  <si>
    <t>911</t>
  </si>
  <si>
    <t>1009</t>
  </si>
  <si>
    <t>14</t>
  </si>
  <si>
    <t>41</t>
  </si>
  <si>
    <t>367</t>
  </si>
  <si>
    <t>A7E5U8_SCLS1</t>
  </si>
  <si>
    <t>A7E5U8</t>
  </si>
  <si>
    <t>1112</t>
  </si>
  <si>
    <t>33</t>
  </si>
  <si>
    <t>305</t>
  </si>
  <si>
    <t>639</t>
  </si>
  <si>
    <t>853</t>
  </si>
  <si>
    <t>A7RHY6_NEMVE</t>
  </si>
  <si>
    <t>A7RHY6</t>
  </si>
  <si>
    <t>1115</t>
  </si>
  <si>
    <t>PB366785</t>
  </si>
  <si>
    <t>530</t>
  </si>
  <si>
    <t>598</t>
  </si>
  <si>
    <t>2</t>
  </si>
  <si>
    <t>20</t>
  </si>
  <si>
    <t>287</t>
  </si>
  <si>
    <t>729</t>
  </si>
  <si>
    <t>A7TF75_VANPO</t>
  </si>
  <si>
    <t>A7TF75</t>
  </si>
  <si>
    <t>1278</t>
  </si>
  <si>
    <t>PB122560</t>
  </si>
  <si>
    <t>1061</t>
  </si>
  <si>
    <t>7</t>
  </si>
  <si>
    <t>553</t>
  </si>
  <si>
    <t>677</t>
  </si>
  <si>
    <t>732</t>
  </si>
  <si>
    <t>400</t>
  </si>
  <si>
    <t>485</t>
  </si>
  <si>
    <t>37</t>
  </si>
  <si>
    <t>366</t>
  </si>
  <si>
    <t>A7UGV9_DROAE</t>
  </si>
  <si>
    <t>A7UGV9</t>
  </si>
  <si>
    <t>172</t>
  </si>
  <si>
    <t>161</t>
  </si>
  <si>
    <t>A7UGW7_DROAE</t>
  </si>
  <si>
    <t>A7UGW7</t>
  </si>
  <si>
    <t>A7UUK1_ANOGA</t>
  </si>
  <si>
    <t>A7UUK1</t>
  </si>
  <si>
    <t>1263</t>
  </si>
  <si>
    <t>PB031464</t>
  </si>
  <si>
    <t>1020</t>
  </si>
  <si>
    <t>1063</t>
  </si>
  <si>
    <t>27</t>
  </si>
  <si>
    <t>298</t>
  </si>
  <si>
    <t>A7UV10_ANOGA</t>
  </si>
  <si>
    <t>A7UV10</t>
  </si>
  <si>
    <t>1154</t>
  </si>
  <si>
    <t>PB048189</t>
  </si>
  <si>
    <t>290</t>
  </si>
  <si>
    <t>533</t>
  </si>
  <si>
    <t>289</t>
  </si>
  <si>
    <t>737</t>
  </si>
  <si>
    <t>A8P182_COPC7</t>
  </si>
  <si>
    <t>A8P182</t>
  </si>
  <si>
    <t>1126</t>
  </si>
  <si>
    <t>PB021895</t>
  </si>
  <si>
    <t>441</t>
  </si>
  <si>
    <t>38</t>
  </si>
  <si>
    <t>PB452881</t>
  </si>
  <si>
    <t>48</t>
  </si>
  <si>
    <t>49</t>
  </si>
  <si>
    <t>321</t>
  </si>
  <si>
    <t>A8PC46_BRUMA</t>
  </si>
  <si>
    <t>A8PC46</t>
  </si>
  <si>
    <t>1048</t>
  </si>
  <si>
    <t>PB419474</t>
  </si>
  <si>
    <t>192</t>
  </si>
  <si>
    <t>411</t>
  </si>
  <si>
    <t>191</t>
  </si>
  <si>
    <t>662</t>
  </si>
  <si>
    <t>973</t>
  </si>
  <si>
    <t>A8Q4M7_MALGO</t>
  </si>
  <si>
    <t>A8Q4M7</t>
  </si>
  <si>
    <t>1050</t>
  </si>
  <si>
    <t>88</t>
  </si>
  <si>
    <t>385</t>
  </si>
  <si>
    <t>A8W369_9MUSC</t>
  </si>
  <si>
    <t>A8W369</t>
  </si>
  <si>
    <t>1356</t>
  </si>
  <si>
    <t>PB004660</t>
  </si>
  <si>
    <t>684</t>
  </si>
  <si>
    <t>736</t>
  </si>
  <si>
    <t>122</t>
  </si>
  <si>
    <t>296</t>
  </si>
  <si>
    <t>A8W370_9MUSC</t>
  </si>
  <si>
    <t>A8W370</t>
  </si>
  <si>
    <t>A8WVE9_CAEBR</t>
  </si>
  <si>
    <t>A8WVE9</t>
  </si>
  <si>
    <t>1404</t>
  </si>
  <si>
    <t>16</t>
  </si>
  <si>
    <t>280</t>
  </si>
  <si>
    <t>861</t>
  </si>
  <si>
    <t>A9SXS1_PHYPA</t>
  </si>
  <si>
    <t>A9SXS1</t>
  </si>
  <si>
    <t>1480</t>
  </si>
  <si>
    <t>67</t>
  </si>
  <si>
    <t>332</t>
  </si>
  <si>
    <t>738</t>
  </si>
  <si>
    <t>1065</t>
  </si>
  <si>
    <t>A9V8H3_MONBE</t>
  </si>
  <si>
    <t>A9V8H3</t>
  </si>
  <si>
    <t>1492</t>
  </si>
  <si>
    <t>32</t>
  </si>
  <si>
    <t>363</t>
  </si>
  <si>
    <t>772</t>
  </si>
  <si>
    <t>931</t>
  </si>
  <si>
    <t>A9XCF3_TRICA</t>
  </si>
  <si>
    <t>A9XCF3</t>
  </si>
  <si>
    <t>1107</t>
  </si>
  <si>
    <t>570</t>
  </si>
  <si>
    <t>288</t>
  </si>
  <si>
    <t>A9XCF4_TRICA</t>
  </si>
  <si>
    <t>A9XCF4</t>
  </si>
  <si>
    <t>1079</t>
  </si>
  <si>
    <t>B0DMN1_LACBS</t>
  </si>
  <si>
    <t>B0DMN1</t>
  </si>
  <si>
    <t>1147</t>
  </si>
  <si>
    <t>458</t>
  </si>
  <si>
    <t>538</t>
  </si>
  <si>
    <t>PB000366</t>
  </si>
  <si>
    <t>346</t>
  </si>
  <si>
    <t>445</t>
  </si>
  <si>
    <t>313</t>
  </si>
  <si>
    <t>664</t>
  </si>
  <si>
    <t>865</t>
  </si>
  <si>
    <t>B0W0J0_CULQU</t>
  </si>
  <si>
    <t>B0W0J0</t>
  </si>
  <si>
    <t>1412</t>
  </si>
  <si>
    <t>283</t>
  </si>
  <si>
    <t>397</t>
  </si>
  <si>
    <t>1130</t>
  </si>
  <si>
    <t>1260</t>
  </si>
  <si>
    <t>282</t>
  </si>
  <si>
    <t>B0WIS7_CULQU</t>
  </si>
  <si>
    <t>B0WIS7</t>
  </si>
  <si>
    <t>996</t>
  </si>
  <si>
    <t>735</t>
  </si>
  <si>
    <t>778</t>
  </si>
  <si>
    <t>430</t>
  </si>
  <si>
    <t>524</t>
  </si>
  <si>
    <t>B0YEB8_ASPFC</t>
  </si>
  <si>
    <t>B0YEB8</t>
  </si>
  <si>
    <t>1176</t>
  </si>
  <si>
    <t>309</t>
  </si>
  <si>
    <t>648</t>
  </si>
  <si>
    <t>1033</t>
  </si>
  <si>
    <t>B1WBQ6_RAT</t>
  </si>
  <si>
    <t>B1WBQ6</t>
  </si>
  <si>
    <t>535</t>
  </si>
  <si>
    <t>285</t>
  </si>
  <si>
    <t>B2B5K9_PODAN</t>
  </si>
  <si>
    <t>B2B5K9</t>
  </si>
  <si>
    <t>1214</t>
  </si>
  <si>
    <t>307</t>
  </si>
  <si>
    <t>656</t>
  </si>
  <si>
    <t>1046</t>
  </si>
  <si>
    <t>B2G469_ZYGRO</t>
  </si>
  <si>
    <t>B2G469</t>
  </si>
  <si>
    <t>1208</t>
  </si>
  <si>
    <t>1026</t>
  </si>
  <si>
    <t>1094</t>
  </si>
  <si>
    <t>885</t>
  </si>
  <si>
    <t>343</t>
  </si>
  <si>
    <t>B2WEG7_PYRTR</t>
  </si>
  <si>
    <t>B2WEG7</t>
  </si>
  <si>
    <t>1169</t>
  </si>
  <si>
    <t>649</t>
  </si>
  <si>
    <t>1047</t>
  </si>
  <si>
    <t>B3F207_SHEEP</t>
  </si>
  <si>
    <t>B3F207</t>
  </si>
  <si>
    <t>1226</t>
  </si>
  <si>
    <t>PB023909</t>
  </si>
  <si>
    <t>590</t>
  </si>
  <si>
    <t>35</t>
  </si>
  <si>
    <t>722</t>
  </si>
  <si>
    <t>B3FY27_DROVI</t>
  </si>
  <si>
    <t>B3FY27</t>
  </si>
  <si>
    <t>164</t>
  </si>
  <si>
    <t>B3FY33_9MUSC</t>
  </si>
  <si>
    <t>B3FY33</t>
  </si>
  <si>
    <t>B3LPB2_YEAS1</t>
  </si>
  <si>
    <t>B3LPB2</t>
  </si>
  <si>
    <t>B3LX42_DROAN</t>
  </si>
  <si>
    <t>B3LX42</t>
  </si>
  <si>
    <t>1584</t>
  </si>
  <si>
    <t>PB151039</t>
  </si>
  <si>
    <t>477</t>
  </si>
  <si>
    <t>515</t>
  </si>
  <si>
    <t>5</t>
  </si>
  <si>
    <t>PB203851</t>
  </si>
  <si>
    <t>607</t>
  </si>
  <si>
    <t>4</t>
  </si>
  <si>
    <t>147</t>
  </si>
  <si>
    <t>312</t>
  </si>
  <si>
    <t>468</t>
  </si>
  <si>
    <t>921</t>
  </si>
  <si>
    <t>1581</t>
  </si>
  <si>
    <t>PF13923</t>
  </si>
  <si>
    <t>184</t>
  </si>
  <si>
    <t>224</t>
  </si>
  <si>
    <t>3897</t>
  </si>
  <si>
    <t>PF13923.1 Zinc finger, C3HC4 type (RING finger)</t>
  </si>
  <si>
    <t>B3MP29_DROAN</t>
  </si>
  <si>
    <t>B3MP29</t>
  </si>
  <si>
    <t>1043</t>
  </si>
  <si>
    <t>1090</t>
  </si>
  <si>
    <t>832</t>
  </si>
  <si>
    <t>294</t>
  </si>
  <si>
    <t>B3N332_DROER</t>
  </si>
  <si>
    <t>B3N332</t>
  </si>
  <si>
    <t>1418</t>
  </si>
  <si>
    <t>PB017906</t>
  </si>
  <si>
    <t>1308</t>
  </si>
  <si>
    <t>1340</t>
  </si>
  <si>
    <t>1034</t>
  </si>
  <si>
    <t>713</t>
  </si>
  <si>
    <t>820</t>
  </si>
  <si>
    <t>B3P181_DROER</t>
  </si>
  <si>
    <t>B3P181</t>
  </si>
  <si>
    <t>1389</t>
  </si>
  <si>
    <t>1386</t>
  </si>
  <si>
    <t>B3RPI9_TRIAD</t>
  </si>
  <si>
    <t>B3RPI9</t>
  </si>
  <si>
    <t>949</t>
  </si>
  <si>
    <t>670</t>
  </si>
  <si>
    <t>880</t>
  </si>
  <si>
    <t>B4DL70_HUMAN</t>
  </si>
  <si>
    <t>B4DL70</t>
  </si>
  <si>
    <t>705</t>
  </si>
  <si>
    <t>704</t>
  </si>
  <si>
    <t>B4G5M5_DROPE</t>
  </si>
  <si>
    <t>B4G5M5</t>
  </si>
  <si>
    <t>1390</t>
  </si>
  <si>
    <t>523</t>
  </si>
  <si>
    <t>731</t>
  </si>
  <si>
    <t>B4G9F8_DROPE</t>
  </si>
  <si>
    <t>B4G9F8</t>
  </si>
  <si>
    <t>942</t>
  </si>
  <si>
    <t>987</t>
  </si>
  <si>
    <t>PB414014</t>
  </si>
  <si>
    <t>301</t>
  </si>
  <si>
    <t>638</t>
  </si>
  <si>
    <t>PB000789</t>
  </si>
  <si>
    <t>443</t>
  </si>
  <si>
    <t>472</t>
  </si>
  <si>
    <t>331</t>
  </si>
  <si>
    <t>295</t>
  </si>
  <si>
    <t>B4HGA8_DROSE</t>
  </si>
  <si>
    <t>B4HGA8</t>
  </si>
  <si>
    <t>1383</t>
  </si>
  <si>
    <t>1381</t>
  </si>
  <si>
    <t>B4I2Z6_DROSE</t>
  </si>
  <si>
    <t>B4I2Z6</t>
  </si>
  <si>
    <t>1364</t>
  </si>
  <si>
    <t>685</t>
  </si>
  <si>
    <t>792</t>
  </si>
  <si>
    <t>B4JEV1_DROGR</t>
  </si>
  <si>
    <t>B4JEV1</t>
  </si>
  <si>
    <t>938</t>
  </si>
  <si>
    <t>728</t>
  </si>
  <si>
    <t>B4JQG0_DROGR</t>
  </si>
  <si>
    <t>B4JQG0</t>
  </si>
  <si>
    <t>1351</t>
  </si>
  <si>
    <t>999</t>
  </si>
  <si>
    <t>1042</t>
  </si>
  <si>
    <t>784</t>
  </si>
  <si>
    <t>306</t>
  </si>
  <si>
    <t>B4K1K6_DROGR</t>
  </si>
  <si>
    <t>B4K1K6</t>
  </si>
  <si>
    <t>362</t>
  </si>
  <si>
    <t>239</t>
  </si>
  <si>
    <t>B4K8G7_DROMO</t>
  </si>
  <si>
    <t>B4K8G7</t>
  </si>
  <si>
    <t>1402</t>
  </si>
  <si>
    <t>B4KK95_DROMO</t>
  </si>
  <si>
    <t>B4KK95</t>
  </si>
  <si>
    <t>1348</t>
  </si>
  <si>
    <t>1003</t>
  </si>
  <si>
    <t>683</t>
  </si>
  <si>
    <t>790</t>
  </si>
  <si>
    <t>B4LRU8_DROVI</t>
  </si>
  <si>
    <t>B4LRU8</t>
  </si>
  <si>
    <t>1311</t>
  </si>
  <si>
    <t>652</t>
  </si>
  <si>
    <t>701</t>
  </si>
  <si>
    <t>B4M6L1_DROVI</t>
  </si>
  <si>
    <t>B4M6L1</t>
  </si>
  <si>
    <t>1435</t>
  </si>
  <si>
    <t>525</t>
  </si>
  <si>
    <t>1431</t>
  </si>
  <si>
    <t>B4MV73_DROWI</t>
  </si>
  <si>
    <t>B4MV73</t>
  </si>
  <si>
    <t>1425</t>
  </si>
  <si>
    <t>1051</t>
  </si>
  <si>
    <t>1096</t>
  </si>
  <si>
    <t>836</t>
  </si>
  <si>
    <t>293</t>
  </si>
  <si>
    <t>B4NG61_DROWI</t>
  </si>
  <si>
    <t>B4NG61</t>
  </si>
  <si>
    <t>1605</t>
  </si>
  <si>
    <t>488</t>
  </si>
  <si>
    <t>526</t>
  </si>
  <si>
    <t>618</t>
  </si>
  <si>
    <t>749</t>
  </si>
  <si>
    <t>149</t>
  </si>
  <si>
    <t>318</t>
  </si>
  <si>
    <t>479</t>
  </si>
  <si>
    <t>935</t>
  </si>
  <si>
    <t>1601</t>
  </si>
  <si>
    <t>180</t>
  </si>
  <si>
    <t>220</t>
  </si>
  <si>
    <t>B4NXX7_DROYA</t>
  </si>
  <si>
    <t>B4NXX7</t>
  </si>
  <si>
    <t>1376</t>
  </si>
  <si>
    <t>1005</t>
  </si>
  <si>
    <t>B4PPX0_DROYA</t>
  </si>
  <si>
    <t>B4PPX0</t>
  </si>
  <si>
    <t>1578</t>
  </si>
  <si>
    <t>480</t>
  </si>
  <si>
    <t>518</t>
  </si>
  <si>
    <t>610</t>
  </si>
  <si>
    <t>311</t>
  </si>
  <si>
    <t>471</t>
  </si>
  <si>
    <t>923</t>
  </si>
  <si>
    <t>1575</t>
  </si>
  <si>
    <t>PF00097</t>
  </si>
  <si>
    <t>173</t>
  </si>
  <si>
    <t>213</t>
  </si>
  <si>
    <t>9094</t>
  </si>
  <si>
    <t>PF00097.20 Zinc finger, C3HC4 type (RING finger)</t>
  </si>
  <si>
    <t>B4Q9L3_DROSI</t>
  </si>
  <si>
    <t>B4Q9L3</t>
  </si>
  <si>
    <t>1382</t>
  </si>
  <si>
    <t>1021</t>
  </si>
  <si>
    <t>1066</t>
  </si>
  <si>
    <t>711</t>
  </si>
  <si>
    <t>808</t>
  </si>
  <si>
    <t>B4R1V9_DROSI</t>
  </si>
  <si>
    <t>B4R1V9</t>
  </si>
  <si>
    <t>1333</t>
  </si>
  <si>
    <t>291</t>
  </si>
  <si>
    <t>329</t>
  </si>
  <si>
    <t>370</t>
  </si>
  <si>
    <t>498</t>
  </si>
  <si>
    <t>1330</t>
  </si>
  <si>
    <t>B5DVE2_DROPS</t>
  </si>
  <si>
    <t>B5DVE2</t>
  </si>
  <si>
    <t>139</t>
  </si>
  <si>
    <t>95</t>
  </si>
  <si>
    <t>133</t>
  </si>
  <si>
    <t>86</t>
  </si>
  <si>
    <t>B5VQE1_YEAS6</t>
  </si>
  <si>
    <t>B5VQE1</t>
  </si>
  <si>
    <t>B5Y4M8_PHATC</t>
  </si>
  <si>
    <t>B5Y4M8</t>
  </si>
  <si>
    <t>944</t>
  </si>
  <si>
    <t>70</t>
  </si>
  <si>
    <t>365</t>
  </si>
  <si>
    <t>B6H3J8_PENCW</t>
  </si>
  <si>
    <t>B6H3J8</t>
  </si>
  <si>
    <t>1127</t>
  </si>
  <si>
    <t>920</t>
  </si>
  <si>
    <t>B6K106_SCHJY</t>
  </si>
  <si>
    <t>B6K106</t>
  </si>
  <si>
    <t>995</t>
  </si>
  <si>
    <t>PB000736</t>
  </si>
  <si>
    <t>371</t>
  </si>
  <si>
    <t>509</t>
  </si>
  <si>
    <t>342</t>
  </si>
  <si>
    <t>22</t>
  </si>
  <si>
    <t>277</t>
  </si>
  <si>
    <t>591</t>
  </si>
  <si>
    <t>750</t>
  </si>
  <si>
    <t>B6QGJ0_PENMQ</t>
  </si>
  <si>
    <t>B6QGJ0</t>
  </si>
  <si>
    <t>1172</t>
  </si>
  <si>
    <t>1040</t>
  </si>
  <si>
    <t>B7PRZ4_IXOSC</t>
  </si>
  <si>
    <t>B7PRZ4</t>
  </si>
  <si>
    <t>797</t>
  </si>
  <si>
    <t>153</t>
  </si>
  <si>
    <t>B7QB49_IXOSC</t>
  </si>
  <si>
    <t>B7QB49</t>
  </si>
  <si>
    <t>75</t>
  </si>
  <si>
    <t>78</t>
  </si>
  <si>
    <t>B7Z007_DROME</t>
  </si>
  <si>
    <t>B7Z007</t>
  </si>
  <si>
    <t>1028</t>
  </si>
  <si>
    <t>1073</t>
  </si>
  <si>
    <t>708</t>
  </si>
  <si>
    <t>815</t>
  </si>
  <si>
    <t>B8AZ66_ORYSI</t>
  </si>
  <si>
    <t>B8AZ66</t>
  </si>
  <si>
    <t>1254</t>
  </si>
  <si>
    <t>PB373881</t>
  </si>
  <si>
    <t>354</t>
  </si>
  <si>
    <t>24</t>
  </si>
  <si>
    <t>724</t>
  </si>
  <si>
    <t>1052</t>
  </si>
  <si>
    <t>B8CBZ9_THAPS</t>
  </si>
  <si>
    <t>B8CBZ9</t>
  </si>
  <si>
    <t>1135</t>
  </si>
  <si>
    <t>157</t>
  </si>
  <si>
    <t>429</t>
  </si>
  <si>
    <t>B8MDV6_TALSN</t>
  </si>
  <si>
    <t>B8MDV6</t>
  </si>
  <si>
    <t>1165</t>
  </si>
  <si>
    <t>972</t>
  </si>
  <si>
    <t>B8NYZ1_ASPFN</t>
  </si>
  <si>
    <t>B8NYZ1</t>
  </si>
  <si>
    <t>405</t>
  </si>
  <si>
    <t>462</t>
  </si>
  <si>
    <t>482</t>
  </si>
  <si>
    <t>644</t>
  </si>
  <si>
    <t>B8PCQ2_POSPM</t>
  </si>
  <si>
    <t>B8PCQ2</t>
  </si>
  <si>
    <t>1177</t>
  </si>
  <si>
    <t>PB446770</t>
  </si>
  <si>
    <t>421</t>
  </si>
  <si>
    <t>40</t>
  </si>
  <si>
    <t>834</t>
  </si>
  <si>
    <t>B9FN33_ORYSJ</t>
  </si>
  <si>
    <t>B9FN33</t>
  </si>
  <si>
    <t>1140</t>
  </si>
  <si>
    <t>245</t>
  </si>
  <si>
    <t>308</t>
  </si>
  <si>
    <t>244</t>
  </si>
  <si>
    <t>678</t>
  </si>
  <si>
    <t>B9N9A6_POPTR</t>
  </si>
  <si>
    <t>B9N9A6</t>
  </si>
  <si>
    <t>1341</t>
  </si>
  <si>
    <t>PB175288</t>
  </si>
  <si>
    <t>344</t>
  </si>
  <si>
    <t>388</t>
  </si>
  <si>
    <t>780</t>
  </si>
  <si>
    <t>1338</t>
  </si>
  <si>
    <t>B9RIP5_RICCO</t>
  </si>
  <si>
    <t>B9RIP5</t>
  </si>
  <si>
    <t>686</t>
  </si>
  <si>
    <t>1000</t>
  </si>
  <si>
    <t>B9WH30_CANDC</t>
  </si>
  <si>
    <t>B9WH30</t>
  </si>
  <si>
    <t>PB179929</t>
  </si>
  <si>
    <t>1104</t>
  </si>
  <si>
    <t>1171</t>
  </si>
  <si>
    <t>96</t>
  </si>
  <si>
    <t>355</t>
  </si>
  <si>
    <t>C0NYP4_AJECG</t>
  </si>
  <si>
    <t>C0NYP4</t>
  </si>
  <si>
    <t>1110</t>
  </si>
  <si>
    <t>647</t>
  </si>
  <si>
    <t>C0S5P9_PARBP</t>
  </si>
  <si>
    <t>C0S5P9</t>
  </si>
  <si>
    <t>1193</t>
  </si>
  <si>
    <t>1189</t>
  </si>
  <si>
    <t>C1FE20_MICSR</t>
  </si>
  <si>
    <t>C1FE20</t>
  </si>
  <si>
    <t>615</t>
  </si>
  <si>
    <t>28</t>
  </si>
  <si>
    <t>278</t>
  </si>
  <si>
    <t>C1G2R3_PARBD</t>
  </si>
  <si>
    <t>C1G2R3</t>
  </si>
  <si>
    <t>1142</t>
  </si>
  <si>
    <t>255</t>
  </si>
  <si>
    <t>597</t>
  </si>
  <si>
    <t>1138</t>
  </si>
  <si>
    <t>C1H6D9_PARBA</t>
  </si>
  <si>
    <t>C1H6D9</t>
  </si>
  <si>
    <t>292</t>
  </si>
  <si>
    <t>634</t>
  </si>
  <si>
    <t>1174</t>
  </si>
  <si>
    <t>C1MKK6_MICPC</t>
  </si>
  <si>
    <t>C1MKK6</t>
  </si>
  <si>
    <t>C3Z057_BRAFL</t>
  </si>
  <si>
    <t>C3Z057</t>
  </si>
  <si>
    <t>201</t>
  </si>
  <si>
    <t>C4JH56_UNCRE</t>
  </si>
  <si>
    <t>C4JH56</t>
  </si>
  <si>
    <t>1001</t>
  </si>
  <si>
    <t>483</t>
  </si>
  <si>
    <t>C4R350_PICPG</t>
  </si>
  <si>
    <t>C4R350</t>
  </si>
  <si>
    <t>1185</t>
  </si>
  <si>
    <t>386</t>
  </si>
  <si>
    <t>C4XZ83_CLAL4</t>
  </si>
  <si>
    <t>C4XZ83</t>
  </si>
  <si>
    <t>1245</t>
  </si>
  <si>
    <t>588</t>
  </si>
  <si>
    <t>1114</t>
  </si>
  <si>
    <t>1170</t>
  </si>
  <si>
    <t>696</t>
  </si>
  <si>
    <t>811</t>
  </si>
  <si>
    <t>73</t>
  </si>
  <si>
    <t>374</t>
  </si>
  <si>
    <t>C4YR34_CANAW</t>
  </si>
  <si>
    <t>C4YR34</t>
  </si>
  <si>
    <t>PB141133</t>
  </si>
  <si>
    <t>812</t>
  </si>
  <si>
    <t>845</t>
  </si>
  <si>
    <t>6</t>
  </si>
  <si>
    <t>1101</t>
  </si>
  <si>
    <t>356</t>
  </si>
  <si>
    <t>C5DK73_LACTC</t>
  </si>
  <si>
    <t>C5DK73</t>
  </si>
  <si>
    <t>1068</t>
  </si>
  <si>
    <t>1122</t>
  </si>
  <si>
    <t>PB280983</t>
  </si>
  <si>
    <t>58</t>
  </si>
  <si>
    <t>379</t>
  </si>
  <si>
    <t>C5DYY5_ZYGRC</t>
  </si>
  <si>
    <t>C5DYY5</t>
  </si>
  <si>
    <t>C5FJ74_ARTOC</t>
  </si>
  <si>
    <t>C5FJ74</t>
  </si>
  <si>
    <t>1167</t>
  </si>
  <si>
    <t>653</t>
  </si>
  <si>
    <t>C5GWU0_AJEDR</t>
  </si>
  <si>
    <t>C5GWU0</t>
  </si>
  <si>
    <t>1137</t>
  </si>
  <si>
    <t>79</t>
  </si>
  <si>
    <t>76</t>
  </si>
  <si>
    <t>248</t>
  </si>
  <si>
    <t>1072</t>
  </si>
  <si>
    <t>C5K392_AJEDS</t>
  </si>
  <si>
    <t>C5K392</t>
  </si>
  <si>
    <t>81</t>
  </si>
  <si>
    <t>579</t>
  </si>
  <si>
    <t>C5LW36_PERM5</t>
  </si>
  <si>
    <t>C5LW36</t>
  </si>
  <si>
    <t>PF13499</t>
  </si>
  <si>
    <t>514</t>
  </si>
  <si>
    <t>22951</t>
  </si>
  <si>
    <t>PF13499.1 EF-hand domain pair</t>
  </si>
  <si>
    <t>61</t>
  </si>
  <si>
    <t>335</t>
  </si>
  <si>
    <t>C5M8J4_CANTT</t>
  </si>
  <si>
    <t>C5M8J4</t>
  </si>
  <si>
    <t>1297</t>
  </si>
  <si>
    <t>824</t>
  </si>
  <si>
    <t>857</t>
  </si>
  <si>
    <t>97</t>
  </si>
  <si>
    <t>C5P3U5_COCP7</t>
  </si>
  <si>
    <t>C5P3U5</t>
  </si>
  <si>
    <t>646</t>
  </si>
  <si>
    <t>C5YVZ1_SORBI</t>
  </si>
  <si>
    <t>C5YVZ1</t>
  </si>
  <si>
    <t>1309</t>
  </si>
  <si>
    <t>466</t>
  </si>
  <si>
    <t>135</t>
  </si>
  <si>
    <t>229</t>
  </si>
  <si>
    <t>C6H514_AJECH</t>
  </si>
  <si>
    <t>C6H514</t>
  </si>
  <si>
    <t>109</t>
  </si>
  <si>
    <t>101</t>
  </si>
  <si>
    <t>C7GP90_YEAS2</t>
  </si>
  <si>
    <t>C7GP90</t>
  </si>
  <si>
    <t>C7YU38_NECH7</t>
  </si>
  <si>
    <t>C7YU38</t>
  </si>
  <si>
    <t>1133</t>
  </si>
  <si>
    <t>PB012223</t>
  </si>
  <si>
    <t>878</t>
  </si>
  <si>
    <t>919</t>
  </si>
  <si>
    <t>559</t>
  </si>
  <si>
    <t>C8ZFW6_YEAS8</t>
  </si>
  <si>
    <t>C8ZFW6</t>
  </si>
  <si>
    <t>C9QPB7_DROME</t>
  </si>
  <si>
    <t>C9QPB7</t>
  </si>
  <si>
    <t>913</t>
  </si>
  <si>
    <t>739</t>
  </si>
  <si>
    <t>846</t>
  </si>
  <si>
    <t>316</t>
  </si>
  <si>
    <t>C9S978_VERA1</t>
  </si>
  <si>
    <t>C9S978</t>
  </si>
  <si>
    <t>1413</t>
  </si>
  <si>
    <t>642</t>
  </si>
  <si>
    <t>D0MXM5_PHYIT</t>
  </si>
  <si>
    <t>D0MXM5</t>
  </si>
  <si>
    <t>979</t>
  </si>
  <si>
    <t>PB002478</t>
  </si>
  <si>
    <t>449</t>
  </si>
  <si>
    <t>182</t>
  </si>
  <si>
    <t>636</t>
  </si>
  <si>
    <t>D2H357_AILME</t>
  </si>
  <si>
    <t>D2H357</t>
  </si>
  <si>
    <t>1204</t>
  </si>
  <si>
    <t>546</t>
  </si>
  <si>
    <t>594</t>
  </si>
  <si>
    <t>725</t>
  </si>
  <si>
    <t>1203</t>
  </si>
  <si>
    <t>D2T1E9_ACYPI</t>
  </si>
  <si>
    <t>D2T1E9</t>
  </si>
  <si>
    <t>447</t>
  </si>
  <si>
    <t>106</t>
  </si>
  <si>
    <t>D3BEF2_POLPA</t>
  </si>
  <si>
    <t>D3BEF2</t>
  </si>
  <si>
    <t>1392</t>
  </si>
  <si>
    <t>D4B5G1_ARTBC</t>
  </si>
  <si>
    <t>D4B5G1</t>
  </si>
  <si>
    <t>1141</t>
  </si>
  <si>
    <t>98</t>
  </si>
  <si>
    <t>94</t>
  </si>
  <si>
    <t>629</t>
  </si>
  <si>
    <t>941</t>
  </si>
  <si>
    <t>D4CZN3_TRIVH</t>
  </si>
  <si>
    <t>D4CZN3</t>
  </si>
  <si>
    <t>1049</t>
  </si>
  <si>
    <t>185</t>
  </si>
  <si>
    <t>1039</t>
  </si>
  <si>
    <t>D5G6E4_TUBMM</t>
  </si>
  <si>
    <t>D5G6E4</t>
  </si>
  <si>
    <t>1117</t>
  </si>
  <si>
    <t>30</t>
  </si>
  <si>
    <t>302</t>
  </si>
  <si>
    <t>635</t>
  </si>
  <si>
    <t>871</t>
  </si>
  <si>
    <t>D6W9F2_TRICA</t>
  </si>
  <si>
    <t>D6W9F2</t>
  </si>
  <si>
    <t>1255</t>
  </si>
  <si>
    <t>D6WJ29_TRICA</t>
  </si>
  <si>
    <t>D6WJ29</t>
  </si>
  <si>
    <t>D7MSA2_ARALL</t>
  </si>
  <si>
    <t>D7MSA2</t>
  </si>
  <si>
    <t>1145</t>
  </si>
  <si>
    <t>PB373080</t>
  </si>
  <si>
    <t>299</t>
  </si>
  <si>
    <t>688</t>
  </si>
  <si>
    <t>D8LBE5_ECTSI</t>
  </si>
  <si>
    <t>D8LBE5</t>
  </si>
  <si>
    <t>1045</t>
  </si>
  <si>
    <t>D8PUK3_SCHCM</t>
  </si>
  <si>
    <t>D8PUK3</t>
  </si>
  <si>
    <t>1209</t>
  </si>
  <si>
    <t>431</t>
  </si>
  <si>
    <t>489</t>
  </si>
  <si>
    <t>PB449485</t>
  </si>
  <si>
    <t>351</t>
  </si>
  <si>
    <t>66</t>
  </si>
  <si>
    <t>338</t>
  </si>
  <si>
    <t>858</t>
  </si>
  <si>
    <t>D8R0U2_SELML</t>
  </si>
  <si>
    <t>D8R0U2</t>
  </si>
  <si>
    <t>1017</t>
  </si>
  <si>
    <t>324</t>
  </si>
  <si>
    <t>669</t>
  </si>
  <si>
    <t>789</t>
  </si>
  <si>
    <t>D8TGL9_SELML</t>
  </si>
  <si>
    <t>D8TGL9</t>
  </si>
  <si>
    <t>D8U095_VOLCA</t>
  </si>
  <si>
    <t>D8U095</t>
  </si>
  <si>
    <t>1475</t>
  </si>
  <si>
    <t>PB142365</t>
  </si>
  <si>
    <t>384</t>
  </si>
  <si>
    <t>92</t>
  </si>
  <si>
    <t>269</t>
  </si>
  <si>
    <t>E0D5C1_GRYBI</t>
  </si>
  <si>
    <t>E0D5C1</t>
  </si>
  <si>
    <t>966</t>
  </si>
  <si>
    <t>E0VIJ2_PEDHC</t>
  </si>
  <si>
    <t>E0VIJ2</t>
  </si>
  <si>
    <t>600</t>
  </si>
  <si>
    <t>719</t>
  </si>
  <si>
    <t>E0W227_PEDHC</t>
  </si>
  <si>
    <t>E0W227</t>
  </si>
  <si>
    <t>1076</t>
  </si>
  <si>
    <t>889</t>
  </si>
  <si>
    <t>393</t>
  </si>
  <si>
    <t>433</t>
  </si>
  <si>
    <t>271</t>
  </si>
  <si>
    <t>E1GCW1_LOALO</t>
  </si>
  <si>
    <t>E1GCW1</t>
  </si>
  <si>
    <t>842</t>
  </si>
  <si>
    <t>501</t>
  </si>
  <si>
    <t>PB000579</t>
  </si>
  <si>
    <t>511</t>
  </si>
  <si>
    <t>605</t>
  </si>
  <si>
    <t>751</t>
  </si>
  <si>
    <t>E1ZM66_CHLVA</t>
  </si>
  <si>
    <t>E1ZM66</t>
  </si>
  <si>
    <t>1559</t>
  </si>
  <si>
    <t>327</t>
  </si>
  <si>
    <t>E2A649_CAMFO</t>
  </si>
  <si>
    <t>E2A649</t>
  </si>
  <si>
    <t>654</t>
  </si>
  <si>
    <t>PB001397</t>
  </si>
  <si>
    <t>463</t>
  </si>
  <si>
    <t>513</t>
  </si>
  <si>
    <t>251</t>
  </si>
  <si>
    <t>E2C3N8_HARSA</t>
  </si>
  <si>
    <t>E2C3N8</t>
  </si>
  <si>
    <t>215</t>
  </si>
  <si>
    <t>84</t>
  </si>
  <si>
    <t>E2QV98_CANFA</t>
  </si>
  <si>
    <t>E2QV98</t>
  </si>
  <si>
    <t>1216</t>
  </si>
  <si>
    <t>548</t>
  </si>
  <si>
    <t>1215</t>
  </si>
  <si>
    <t>E3KJU2_PUCGT</t>
  </si>
  <si>
    <t>E3KJU2</t>
  </si>
  <si>
    <t>1173</t>
  </si>
  <si>
    <t>PB331786</t>
  </si>
  <si>
    <t>809</t>
  </si>
  <si>
    <t>924</t>
  </si>
  <si>
    <t>PB464945</t>
  </si>
  <si>
    <t>795</t>
  </si>
  <si>
    <t>PB464950</t>
  </si>
  <si>
    <t>986</t>
  </si>
  <si>
    <t>1054</t>
  </si>
  <si>
    <t>144</t>
  </si>
  <si>
    <t>E3M8J7_CAERE</t>
  </si>
  <si>
    <t>E3M8J7</t>
  </si>
  <si>
    <t>1377</t>
  </si>
  <si>
    <t>E3QAT8_COLGM</t>
  </si>
  <si>
    <t>E3QAT8</t>
  </si>
  <si>
    <t>PB026511</t>
  </si>
  <si>
    <t>392</t>
  </si>
  <si>
    <t>641</t>
  </si>
  <si>
    <t>E3RKF4_PYRTT</t>
  </si>
  <si>
    <t>E3RKF4</t>
  </si>
  <si>
    <t>1166</t>
  </si>
  <si>
    <t>E3XGC0_ANODA</t>
  </si>
  <si>
    <t>E3XGC0</t>
  </si>
  <si>
    <t>650</t>
  </si>
  <si>
    <t>551</t>
  </si>
  <si>
    <t>584</t>
  </si>
  <si>
    <t>337</t>
  </si>
  <si>
    <t>E4V2T4_ARTGP</t>
  </si>
  <si>
    <t>E4V2T4</t>
  </si>
  <si>
    <t>1035</t>
  </si>
  <si>
    <t>E4YSM5_OIKDI</t>
  </si>
  <si>
    <t>E4YSM5</t>
  </si>
  <si>
    <t>223</t>
  </si>
  <si>
    <t>E5S9A6_TRISP</t>
  </si>
  <si>
    <t>E5S9A6</t>
  </si>
  <si>
    <t>1269</t>
  </si>
  <si>
    <t>265</t>
  </si>
  <si>
    <t>E6R8R0_CRYGW</t>
  </si>
  <si>
    <t>E6R8R0</t>
  </si>
  <si>
    <t>PB100160</t>
  </si>
  <si>
    <t>8</t>
  </si>
  <si>
    <t>56</t>
  </si>
  <si>
    <t>E7A1J3_SPORE</t>
  </si>
  <si>
    <t>E7A1J3</t>
  </si>
  <si>
    <t>1267</t>
  </si>
  <si>
    <t>752</t>
  </si>
  <si>
    <t>576</t>
  </si>
  <si>
    <t>390</t>
  </si>
  <si>
    <t>E7EWS5_HUMAN</t>
  </si>
  <si>
    <t>E7EWS5</t>
  </si>
  <si>
    <t>E7FGL0_DANRE</t>
  </si>
  <si>
    <t>E7FGL0</t>
  </si>
  <si>
    <t>721</t>
  </si>
  <si>
    <t>1275</t>
  </si>
  <si>
    <t>E7LZ74_YEASV</t>
  </si>
  <si>
    <t>E7LZ74</t>
  </si>
  <si>
    <t>1163</t>
  </si>
  <si>
    <t>456</t>
  </si>
  <si>
    <t>604</t>
  </si>
  <si>
    <t>936</t>
  </si>
  <si>
    <t>756</t>
  </si>
  <si>
    <t>606</t>
  </si>
  <si>
    <t>754</t>
  </si>
  <si>
    <t>1106</t>
  </si>
  <si>
    <t>1161</t>
  </si>
  <si>
    <t>326</t>
  </si>
  <si>
    <t>454</t>
  </si>
  <si>
    <t>934</t>
  </si>
  <si>
    <t>E7R759_PICAD</t>
  </si>
  <si>
    <t>E7R759</t>
  </si>
  <si>
    <t>68</t>
  </si>
  <si>
    <t>130</t>
  </si>
  <si>
    <t>E9BXU8_CAPO3</t>
  </si>
  <si>
    <t>E9BXU8</t>
  </si>
  <si>
    <t>1415</t>
  </si>
  <si>
    <t>29</t>
  </si>
  <si>
    <t>E9D6X2_COCPS</t>
  </si>
  <si>
    <t>E9D6X2</t>
  </si>
  <si>
    <t>E9E7T8_METAQ</t>
  </si>
  <si>
    <t>E9E7T8</t>
  </si>
  <si>
    <t>637</t>
  </si>
  <si>
    <t>1006</t>
  </si>
  <si>
    <t>E9F6F9_METAR</t>
  </si>
  <si>
    <t>E9F6F9</t>
  </si>
  <si>
    <t>PB471879</t>
  </si>
  <si>
    <t>330</t>
  </si>
  <si>
    <t>372</t>
  </si>
  <si>
    <t>1002</t>
  </si>
  <si>
    <t>E9FZ81_DAPPU</t>
  </si>
  <si>
    <t>E9FZ81</t>
  </si>
  <si>
    <t>1019</t>
  </si>
  <si>
    <t>PB259862</t>
  </si>
  <si>
    <t>549</t>
  </si>
  <si>
    <t>PB038036</t>
  </si>
  <si>
    <t>310</t>
  </si>
  <si>
    <t>E9FZ83_DAPPU</t>
  </si>
  <si>
    <t>E9FZ83</t>
  </si>
  <si>
    <t>87</t>
  </si>
  <si>
    <t>E9FZR9_DAPPU</t>
  </si>
  <si>
    <t>E9FZR9</t>
  </si>
  <si>
    <t>273</t>
  </si>
  <si>
    <t>25</t>
  </si>
  <si>
    <t>264</t>
  </si>
  <si>
    <t>E9FZU1_DAPPU</t>
  </si>
  <si>
    <t>E9FZU1</t>
  </si>
  <si>
    <t>348</t>
  </si>
  <si>
    <t>382</t>
  </si>
  <si>
    <t>541</t>
  </si>
  <si>
    <t>555</t>
  </si>
  <si>
    <t>619</t>
  </si>
  <si>
    <t>339</t>
  </si>
  <si>
    <t>E9G586_DAPPU</t>
  </si>
  <si>
    <t>E9G586</t>
  </si>
  <si>
    <t>943</t>
  </si>
  <si>
    <t>418</t>
  </si>
  <si>
    <t>651</t>
  </si>
  <si>
    <t>262</t>
  </si>
  <si>
    <t>E9GI54_DAPPU</t>
  </si>
  <si>
    <t>E9GI54</t>
  </si>
  <si>
    <t>266</t>
  </si>
  <si>
    <t>E9GI55_DAPPU</t>
  </si>
  <si>
    <t>E9GI55</t>
  </si>
  <si>
    <t>745</t>
  </si>
  <si>
    <t>E9GIA4_DAPPU</t>
  </si>
  <si>
    <t>E9GIA4</t>
  </si>
  <si>
    <t>1197</t>
  </si>
  <si>
    <t>543</t>
  </si>
  <si>
    <t>577</t>
  </si>
  <si>
    <t>744</t>
  </si>
  <si>
    <t>757</t>
  </si>
  <si>
    <t>816</t>
  </si>
  <si>
    <t>320</t>
  </si>
  <si>
    <t>E9GIT3_DAPPU</t>
  </si>
  <si>
    <t>E9GIT3</t>
  </si>
  <si>
    <t>1097</t>
  </si>
  <si>
    <t>PB044180</t>
  </si>
  <si>
    <t>550</t>
  </si>
  <si>
    <t>578</t>
  </si>
  <si>
    <t>727</t>
  </si>
  <si>
    <t>E9H6A2_DAPPU</t>
  </si>
  <si>
    <t>E9H6A2</t>
  </si>
  <si>
    <t>665</t>
  </si>
  <si>
    <t>402</t>
  </si>
  <si>
    <t>177</t>
  </si>
  <si>
    <t>E9HAR2_DAPPU</t>
  </si>
  <si>
    <t>E9HAR2</t>
  </si>
  <si>
    <t>896</t>
  </si>
  <si>
    <t>474</t>
  </si>
  <si>
    <t>E9JCZ4_SOLIN</t>
  </si>
  <si>
    <t>E9JCZ4</t>
  </si>
  <si>
    <t>241</t>
  </si>
  <si>
    <t>E9PTS7_RAT</t>
  </si>
  <si>
    <t>E9PTS7</t>
  </si>
  <si>
    <t>1202</t>
  </si>
  <si>
    <t>849</t>
  </si>
  <si>
    <t>946</t>
  </si>
  <si>
    <t>1201</t>
  </si>
  <si>
    <t>E9PU68_RAT</t>
  </si>
  <si>
    <t>E9PU68</t>
  </si>
  <si>
    <t>947</t>
  </si>
  <si>
    <t>F0UIG0_AJEC8</t>
  </si>
  <si>
    <t>F0UIG0</t>
  </si>
  <si>
    <t>1088</t>
  </si>
  <si>
    <t>F0WX56_9STRA</t>
  </si>
  <si>
    <t>F0WX56</t>
  </si>
  <si>
    <t>F0XEA4_GROCL</t>
  </si>
  <si>
    <t>F0XEA4</t>
  </si>
  <si>
    <t>673</t>
  </si>
  <si>
    <t>31</t>
  </si>
  <si>
    <t>F0ZV88_DICPU</t>
  </si>
  <si>
    <t>F0ZV88</t>
  </si>
  <si>
    <t>1403</t>
  </si>
  <si>
    <t>723</t>
  </si>
  <si>
    <t>F1KRU9_ASCSU</t>
  </si>
  <si>
    <t>F1KRU9</t>
  </si>
  <si>
    <t>1302</t>
  </si>
  <si>
    <t>609</t>
  </si>
  <si>
    <t>753</t>
  </si>
  <si>
    <t>F1MAI7_RAT</t>
  </si>
  <si>
    <t>F1MAI7</t>
  </si>
  <si>
    <t>1060</t>
  </si>
  <si>
    <t>951</t>
  </si>
  <si>
    <t>F1MQI4_BOVIN</t>
  </si>
  <si>
    <t>F1MQI4</t>
  </si>
  <si>
    <t>539</t>
  </si>
  <si>
    <t>726</t>
  </si>
  <si>
    <t>F1SLB6_PIG</t>
  </si>
  <si>
    <t>F1SLB6</t>
  </si>
  <si>
    <t>537</t>
  </si>
  <si>
    <t>592</t>
  </si>
  <si>
    <t>1207</t>
  </si>
  <si>
    <t>F2PZB4_TRIEC</t>
  </si>
  <si>
    <t>F2PZB4</t>
  </si>
  <si>
    <t>F2QQM9_PICP7</t>
  </si>
  <si>
    <t>F2QQM9</t>
  </si>
  <si>
    <t>F2S5Y1_TRIT1</t>
  </si>
  <si>
    <t>F2S5Y1</t>
  </si>
  <si>
    <t>967</t>
  </si>
  <si>
    <t>F2ST76_TRIRC</t>
  </si>
  <si>
    <t>F2ST76</t>
  </si>
  <si>
    <t>F2TNU0_AJEDA</t>
  </si>
  <si>
    <t>F2TNU0</t>
  </si>
  <si>
    <t>1195</t>
  </si>
  <si>
    <t>1037</t>
  </si>
  <si>
    <t>F2UT00_SALS5</t>
  </si>
  <si>
    <t>F2UT00</t>
  </si>
  <si>
    <t>1428</t>
  </si>
  <si>
    <t>PF13921</t>
  </si>
  <si>
    <t>940</t>
  </si>
  <si>
    <t>1012</t>
  </si>
  <si>
    <t>4769</t>
  </si>
  <si>
    <t>PF13921.1 Myb-like DNA-binding domain</t>
  </si>
  <si>
    <t>PB016990</t>
  </si>
  <si>
    <t>1251</t>
  </si>
  <si>
    <t>47</t>
  </si>
  <si>
    <t>PB051232</t>
  </si>
  <si>
    <t>1121</t>
  </si>
  <si>
    <t>336</t>
  </si>
  <si>
    <t>841</t>
  </si>
  <si>
    <t>939</t>
  </si>
  <si>
    <t>F4PDL4_BATDJ</t>
  </si>
  <si>
    <t>F4PDL4</t>
  </si>
  <si>
    <t>862</t>
  </si>
  <si>
    <t>F4PIF7_DICFS</t>
  </si>
  <si>
    <t>F4PIF7</t>
  </si>
  <si>
    <t>1636</t>
  </si>
  <si>
    <t>F4R2Z6_MELLP</t>
  </si>
  <si>
    <t>F4R2Z6</t>
  </si>
  <si>
    <t>621</t>
  </si>
  <si>
    <t>36</t>
  </si>
  <si>
    <t>171</t>
  </si>
  <si>
    <t>170</t>
  </si>
  <si>
    <t>F4WT13_ACREC</t>
  </si>
  <si>
    <t>F4WT13</t>
  </si>
  <si>
    <t>643</t>
  </si>
  <si>
    <t>250</t>
  </si>
  <si>
    <t>F6H6I1_VITVI</t>
  </si>
  <si>
    <t>F6H6I1</t>
  </si>
  <si>
    <t>136</t>
  </si>
  <si>
    <t>F6H6I2_VITVI</t>
  </si>
  <si>
    <t>F6H6I2</t>
  </si>
  <si>
    <t>1143</t>
  </si>
  <si>
    <t>154</t>
  </si>
  <si>
    <t>587</t>
  </si>
  <si>
    <t>F6PYQ9_MACMU</t>
  </si>
  <si>
    <t>F6PYQ9</t>
  </si>
  <si>
    <t>1205</t>
  </si>
  <si>
    <t>F6QW70_HORSE</t>
  </si>
  <si>
    <t>F6QW70</t>
  </si>
  <si>
    <t>1211</t>
  </si>
  <si>
    <t>F6THE4_CIOIN</t>
  </si>
  <si>
    <t>F6THE4</t>
  </si>
  <si>
    <t>1093</t>
  </si>
  <si>
    <t>PB000659</t>
  </si>
  <si>
    <t>693</t>
  </si>
  <si>
    <t>358</t>
  </si>
  <si>
    <t>710</t>
  </si>
  <si>
    <t>1085</t>
  </si>
  <si>
    <t>F6YH93_CIOIN</t>
  </si>
  <si>
    <t>F6YH93</t>
  </si>
  <si>
    <t>1111</t>
  </si>
  <si>
    <t>709</t>
  </si>
  <si>
    <t>F6Z6K7_XENTR</t>
  </si>
  <si>
    <t>F6Z6K7</t>
  </si>
  <si>
    <t>547</t>
  </si>
  <si>
    <t>F7DT20_ORNAN</t>
  </si>
  <si>
    <t>F7DT20</t>
  </si>
  <si>
    <t>595</t>
  </si>
  <si>
    <t>F7F5T6_CALJA</t>
  </si>
  <si>
    <t>F7F5T6</t>
  </si>
  <si>
    <t>707</t>
  </si>
  <si>
    <t>297</t>
  </si>
  <si>
    <t>F7FXN9_CALJA</t>
  </si>
  <si>
    <t>F7FXN9</t>
  </si>
  <si>
    <t>1213</t>
  </si>
  <si>
    <t>542</t>
  </si>
  <si>
    <t>1210</t>
  </si>
  <si>
    <t>F7GAD0_CALJA</t>
  </si>
  <si>
    <t>F7GAD0</t>
  </si>
  <si>
    <t>1198</t>
  </si>
  <si>
    <t>717</t>
  </si>
  <si>
    <t>F7W6Y5_SORMK</t>
  </si>
  <si>
    <t>F7W6Y5</t>
  </si>
  <si>
    <t>1235</t>
  </si>
  <si>
    <t>655</t>
  </si>
  <si>
    <t>1232</t>
  </si>
  <si>
    <t>F8MCY2_NEUT8</t>
  </si>
  <si>
    <t>F8MCY2</t>
  </si>
  <si>
    <t>1224</t>
  </si>
  <si>
    <t>F8NS69_SERL9</t>
  </si>
  <si>
    <t>F8NS69</t>
  </si>
  <si>
    <t>715</t>
  </si>
  <si>
    <t>617</t>
  </si>
  <si>
    <t>PF04669</t>
  </si>
  <si>
    <t>437</t>
  </si>
  <si>
    <t>PF04669.8 Polysaccharide biosynthesis</t>
  </si>
  <si>
    <t>217</t>
  </si>
  <si>
    <t>844</t>
  </si>
  <si>
    <t>F8PS75_SERL3</t>
  </si>
  <si>
    <t>F8PS75</t>
  </si>
  <si>
    <t>322</t>
  </si>
  <si>
    <t>416</t>
  </si>
  <si>
    <t>1018</t>
  </si>
  <si>
    <t>F9FTD8_FUSOF</t>
  </si>
  <si>
    <t>F9FTD8</t>
  </si>
  <si>
    <t>1144</t>
  </si>
  <si>
    <t>F9X3P1_MYCGM</t>
  </si>
  <si>
    <t>F9X3P1</t>
  </si>
  <si>
    <t>569</t>
  </si>
  <si>
    <t>624</t>
  </si>
  <si>
    <t>PB007707</t>
  </si>
  <si>
    <t>455</t>
  </si>
  <si>
    <t>85</t>
  </si>
  <si>
    <t>G0MC22_CAEBE</t>
  </si>
  <si>
    <t>G0MC22</t>
  </si>
  <si>
    <t>279</t>
  </si>
  <si>
    <t>881</t>
  </si>
  <si>
    <t>1261</t>
  </si>
  <si>
    <t>G0R7I1_HYPJQ</t>
  </si>
  <si>
    <t>G0R7I1</t>
  </si>
  <si>
    <t>1155</t>
  </si>
  <si>
    <t>G0S825_CHATD</t>
  </si>
  <si>
    <t>G0S825</t>
  </si>
  <si>
    <t>1212</t>
  </si>
  <si>
    <t>G0V581_NAUCC</t>
  </si>
  <si>
    <t>G0V581</t>
  </si>
  <si>
    <t>1116</t>
  </si>
  <si>
    <t>PB029158</t>
  </si>
  <si>
    <t>716</t>
  </si>
  <si>
    <t>901</t>
  </si>
  <si>
    <t>963</t>
  </si>
  <si>
    <t>360</t>
  </si>
  <si>
    <t>G0WD81_NAUDC</t>
  </si>
  <si>
    <t>G0WD81</t>
  </si>
  <si>
    <t>1087</t>
  </si>
  <si>
    <t>428</t>
  </si>
  <si>
    <t>906</t>
  </si>
  <si>
    <t>G0YQM6_SPOEX</t>
  </si>
  <si>
    <t>G0YQM6</t>
  </si>
  <si>
    <t>PB265439</t>
  </si>
  <si>
    <t>369</t>
  </si>
  <si>
    <t>487</t>
  </si>
  <si>
    <t>71</t>
  </si>
  <si>
    <t>G1KSP3_ANOCA</t>
  </si>
  <si>
    <t>G1KSP3</t>
  </si>
  <si>
    <t>G1LBC9_AILME</t>
  </si>
  <si>
    <t>G1LBC9</t>
  </si>
  <si>
    <t>286</t>
  </si>
  <si>
    <t>G1P7X4_MYOLU</t>
  </si>
  <si>
    <t>G1P7X4</t>
  </si>
  <si>
    <t>806</t>
  </si>
  <si>
    <t>586</t>
  </si>
  <si>
    <t>G1S6U2_NOMLE</t>
  </si>
  <si>
    <t>G1S6U2</t>
  </si>
  <si>
    <t>540</t>
  </si>
  <si>
    <t>284</t>
  </si>
  <si>
    <t>730</t>
  </si>
  <si>
    <t>G1S6U4_NOMLE</t>
  </si>
  <si>
    <t>G1S6U4</t>
  </si>
  <si>
    <t>G1T2J2_RABIT</t>
  </si>
  <si>
    <t>G1T2J2</t>
  </si>
  <si>
    <t>G1TN09_RABIT</t>
  </si>
  <si>
    <t>G1TN09</t>
  </si>
  <si>
    <t>1206</t>
  </si>
  <si>
    <t>G1X2S8_ARTOA</t>
  </si>
  <si>
    <t>G1X2S8</t>
  </si>
  <si>
    <t>1044</t>
  </si>
  <si>
    <t>G2Q940_THIHA</t>
  </si>
  <si>
    <t>G2Q940</t>
  </si>
  <si>
    <t>1231</t>
  </si>
  <si>
    <t>932</t>
  </si>
  <si>
    <t>G2QTQ6_THITE</t>
  </si>
  <si>
    <t>G2QTQ6</t>
  </si>
  <si>
    <t>1023</t>
  </si>
  <si>
    <t>G2WLJ3_YEASK</t>
  </si>
  <si>
    <t>G2WLJ3</t>
  </si>
  <si>
    <t>G2XED3_VERDV</t>
  </si>
  <si>
    <t>G2XED3</t>
  </si>
  <si>
    <t>1098</t>
  </si>
  <si>
    <t>991</t>
  </si>
  <si>
    <t>G3AP37_SPAPN</t>
  </si>
  <si>
    <t>G3AP37</t>
  </si>
  <si>
    <t>1152</t>
  </si>
  <si>
    <t>505</t>
  </si>
  <si>
    <t>1014</t>
  </si>
  <si>
    <t>793</t>
  </si>
  <si>
    <t>83</t>
  </si>
  <si>
    <t>G3B6I2_CANTC</t>
  </si>
  <si>
    <t>G3B6I2</t>
  </si>
  <si>
    <t>527</t>
  </si>
  <si>
    <t>613</t>
  </si>
  <si>
    <t>663</t>
  </si>
  <si>
    <t>347</t>
  </si>
  <si>
    <t>G3HRN7_CRIGR</t>
  </si>
  <si>
    <t>G3HRN7</t>
  </si>
  <si>
    <t>1200</t>
  </si>
  <si>
    <t>536</t>
  </si>
  <si>
    <t>1199</t>
  </si>
  <si>
    <t>G3J948_CORMM</t>
  </si>
  <si>
    <t>G3J948</t>
  </si>
  <si>
    <t>1162</t>
  </si>
  <si>
    <t>1015</t>
  </si>
  <si>
    <t>G3N5Y5_GASAC</t>
  </si>
  <si>
    <t>G3N5Y5</t>
  </si>
  <si>
    <t>G3RK99_GORGO</t>
  </si>
  <si>
    <t>G3RK99</t>
  </si>
  <si>
    <t>510</t>
  </si>
  <si>
    <t>565</t>
  </si>
  <si>
    <t>699</t>
  </si>
  <si>
    <t>1178</t>
  </si>
  <si>
    <t>G3S3K4_GORGO</t>
  </si>
  <si>
    <t>G3S3K4</t>
  </si>
  <si>
    <t>868</t>
  </si>
  <si>
    <t>389</t>
  </si>
  <si>
    <t>520</t>
  </si>
  <si>
    <t>G3SUV3_LOXAF</t>
  </si>
  <si>
    <t>G3SUV3</t>
  </si>
  <si>
    <t>G3U4J9_LOXAF</t>
  </si>
  <si>
    <t>G3U4J9</t>
  </si>
  <si>
    <t>1192</t>
  </si>
  <si>
    <t>G3VBC7_SARHA</t>
  </si>
  <si>
    <t>G3VBC7</t>
  </si>
  <si>
    <t>G3XN97_ASPNA</t>
  </si>
  <si>
    <t>G3XN97</t>
  </si>
  <si>
    <t>1108</t>
  </si>
  <si>
    <t>827</t>
  </si>
  <si>
    <t>977</t>
  </si>
  <si>
    <t>G4LZH9_SCHMA</t>
  </si>
  <si>
    <t>G4LZH9</t>
  </si>
  <si>
    <t>1253</t>
  </si>
  <si>
    <t>822</t>
  </si>
  <si>
    <t>1159</t>
  </si>
  <si>
    <t>G4TF23_PIRID</t>
  </si>
  <si>
    <t>G4TF23</t>
  </si>
  <si>
    <t>1467</t>
  </si>
  <si>
    <t>PB112396</t>
  </si>
  <si>
    <t>PB029245</t>
  </si>
  <si>
    <t>189</t>
  </si>
  <si>
    <t>682</t>
  </si>
  <si>
    <t>965</t>
  </si>
  <si>
    <t>G4UHF8_NEUT9</t>
  </si>
  <si>
    <t>G4UHF8</t>
  </si>
  <si>
    <t>G4ZY64_PHYSP</t>
  </si>
  <si>
    <t>G4ZY64</t>
  </si>
  <si>
    <t>1217</t>
  </si>
  <si>
    <t>491</t>
  </si>
  <si>
    <t>573</t>
  </si>
  <si>
    <t>G5EDN3_CAEEL</t>
  </si>
  <si>
    <t>G5EDN3</t>
  </si>
  <si>
    <t>1353</t>
  </si>
  <si>
    <t>874</t>
  </si>
  <si>
    <t>1294</t>
  </si>
  <si>
    <t>G6CPX7_DANPL</t>
  </si>
  <si>
    <t>G6CPX7</t>
  </si>
  <si>
    <t>G6DEW8_DANPL</t>
  </si>
  <si>
    <t>G6DEW8</t>
  </si>
  <si>
    <t>G7E123_MIXOS</t>
  </si>
  <si>
    <t>G7E123</t>
  </si>
  <si>
    <t>1175</t>
  </si>
  <si>
    <t>459</t>
  </si>
  <si>
    <t>G7IDV7_MEDTR</t>
  </si>
  <si>
    <t>G7IDV7</t>
  </si>
  <si>
    <t>1335</t>
  </si>
  <si>
    <t>G7N7D1_MACMU</t>
  </si>
  <si>
    <t>G7N7D1</t>
  </si>
  <si>
    <t>G7PII1_MACFA</t>
  </si>
  <si>
    <t>G7PII1</t>
  </si>
  <si>
    <t>G7XJL7_ASPKW</t>
  </si>
  <si>
    <t>G7XJL7</t>
  </si>
  <si>
    <t>1058</t>
  </si>
  <si>
    <t>199</t>
  </si>
  <si>
    <t>926</t>
  </si>
  <si>
    <t>G8BHK9_CANPC</t>
  </si>
  <si>
    <t>G8BHK9</t>
  </si>
  <si>
    <t>1156</t>
  </si>
  <si>
    <t>835</t>
  </si>
  <si>
    <t>988</t>
  </si>
  <si>
    <t>440</t>
  </si>
  <si>
    <t>G8BQ39_TETPH</t>
  </si>
  <si>
    <t>G8BQ39</t>
  </si>
  <si>
    <t>676</t>
  </si>
  <si>
    <t>774</t>
  </si>
  <si>
    <t>G8JMD1_ERECY</t>
  </si>
  <si>
    <t>G8JMD1</t>
  </si>
  <si>
    <t>1258</t>
  </si>
  <si>
    <t>1041</t>
  </si>
  <si>
    <t>PB367953</t>
  </si>
  <si>
    <t>521</t>
  </si>
  <si>
    <t>PB462003</t>
  </si>
  <si>
    <t>PB073615</t>
  </si>
  <si>
    <t>819</t>
  </si>
  <si>
    <t>11</t>
  </si>
  <si>
    <t>G8XZD7_PICSO</t>
  </si>
  <si>
    <t>G8XZD7</t>
  </si>
  <si>
    <t>1287</t>
  </si>
  <si>
    <t>599</t>
  </si>
  <si>
    <t>G8Y2D0_PICSO</t>
  </si>
  <si>
    <t>G8Y2D0</t>
  </si>
  <si>
    <t>1288</t>
  </si>
  <si>
    <t>1095</t>
  </si>
  <si>
    <t>1148</t>
  </si>
  <si>
    <t>G8ZQM4_TORDC</t>
  </si>
  <si>
    <t>G8ZQM4</t>
  </si>
  <si>
    <t>661</t>
  </si>
  <si>
    <t>714</t>
  </si>
  <si>
    <t>767</t>
  </si>
  <si>
    <t>359</t>
  </si>
  <si>
    <t>G9M9V8_9INSE</t>
  </si>
  <si>
    <t>G9M9V8</t>
  </si>
  <si>
    <t>G9MDS5_HYPVG</t>
  </si>
  <si>
    <t>G9MDS5</t>
  </si>
  <si>
    <t>915</t>
  </si>
  <si>
    <t>817</t>
  </si>
  <si>
    <t>G9P7X7_HYPAI</t>
  </si>
  <si>
    <t>G9P7X7</t>
  </si>
  <si>
    <t>1150</t>
  </si>
  <si>
    <t>640</t>
  </si>
  <si>
    <t>1004</t>
  </si>
  <si>
    <t>H0GM61_9SACH</t>
  </si>
  <si>
    <t>H0GM61</t>
  </si>
  <si>
    <t>H0UYB9_CAVPO</t>
  </si>
  <si>
    <t>H0UYB9</t>
  </si>
  <si>
    <t>1196</t>
  </si>
  <si>
    <t>1190</t>
  </si>
  <si>
    <t>H0X7S3_OTOGA</t>
  </si>
  <si>
    <t>H0X7S3</t>
  </si>
  <si>
    <t>H1UXY1_COLHI</t>
  </si>
  <si>
    <t>H1UXY1</t>
  </si>
  <si>
    <t>1149</t>
  </si>
  <si>
    <t>H2AUJ5_KAZAF</t>
  </si>
  <si>
    <t>H2AUJ5</t>
  </si>
  <si>
    <t>1233</t>
  </si>
  <si>
    <t>1074</t>
  </si>
  <si>
    <t>424</t>
  </si>
  <si>
    <t>823</t>
  </si>
  <si>
    <t>859</t>
  </si>
  <si>
    <t>821</t>
  </si>
  <si>
    <t>H2D5T9_AEDAL</t>
  </si>
  <si>
    <t>H2D5T9</t>
  </si>
  <si>
    <t>H2KQ41_CLOSI</t>
  </si>
  <si>
    <t>H2KQ41</t>
  </si>
  <si>
    <t>1393</t>
  </si>
  <si>
    <t>863</t>
  </si>
  <si>
    <t>H2MJN6_ORYLA</t>
  </si>
  <si>
    <t>H2MJN6</t>
  </si>
  <si>
    <t>1218</t>
  </si>
  <si>
    <t>H2NHQ3_PONAB</t>
  </si>
  <si>
    <t>H2NHQ3</t>
  </si>
  <si>
    <t>H2R1D2_PANTR</t>
  </si>
  <si>
    <t>H2R1D2</t>
  </si>
  <si>
    <t>H2VDN5_TAKRU</t>
  </si>
  <si>
    <t>H2VDN5</t>
  </si>
  <si>
    <t>H2VDN6_TAKRU</t>
  </si>
  <si>
    <t>H2VDN6</t>
  </si>
  <si>
    <t>H2VDN7_TAKRU</t>
  </si>
  <si>
    <t>H2VDN7</t>
  </si>
  <si>
    <t>1194</t>
  </si>
  <si>
    <t>H2WK29_CAEJA</t>
  </si>
  <si>
    <t>H2WK29</t>
  </si>
  <si>
    <t>H2Y692_CIOSA</t>
  </si>
  <si>
    <t>H2Y692</t>
  </si>
  <si>
    <t>1089</t>
  </si>
  <si>
    <t>700</t>
  </si>
  <si>
    <t>1086</t>
  </si>
  <si>
    <t>H3BID0_LATCH</t>
  </si>
  <si>
    <t>H3BID0</t>
  </si>
  <si>
    <t>1272</t>
  </si>
  <si>
    <t>1270</t>
  </si>
  <si>
    <t>H3DLL5_TETNG</t>
  </si>
  <si>
    <t>H3DLL5</t>
  </si>
  <si>
    <t>H3FS65_PRIPA</t>
  </si>
  <si>
    <t>H3FS65</t>
  </si>
  <si>
    <t>H3H2K5_PHYRM</t>
  </si>
  <si>
    <t>H3H2K5</t>
  </si>
  <si>
    <t>1188</t>
  </si>
  <si>
    <t>561</t>
  </si>
  <si>
    <t>319</t>
  </si>
  <si>
    <t>H3HWZ1_STRPU</t>
  </si>
  <si>
    <t>H3HWZ1</t>
  </si>
  <si>
    <t>631</t>
  </si>
  <si>
    <t>26</t>
  </si>
  <si>
    <t>H3JG21_STRPU</t>
  </si>
  <si>
    <t>H3JG21</t>
  </si>
  <si>
    <t>1370</t>
  </si>
  <si>
    <t>H3JP62_STRPU</t>
  </si>
  <si>
    <t>H3JP62</t>
  </si>
  <si>
    <t>317</t>
  </si>
  <si>
    <t>H6BTM9_EXODN</t>
  </si>
  <si>
    <t>H6BTM9</t>
  </si>
  <si>
    <t>H6UDU4_GADMO</t>
  </si>
  <si>
    <t>H6UDU4</t>
  </si>
  <si>
    <t>117</t>
  </si>
  <si>
    <t>9</t>
  </si>
  <si>
    <t>H7BX89_MOUSE</t>
  </si>
  <si>
    <t>H7BX89</t>
  </si>
  <si>
    <t>534</t>
  </si>
  <si>
    <t>H8X0K4_9ASCO</t>
  </si>
  <si>
    <t>H8X0K4</t>
  </si>
  <si>
    <t>1132</t>
  </si>
  <si>
    <t>1025</t>
  </si>
  <si>
    <t>114</t>
  </si>
  <si>
    <t>H9H0Z4_MELGA</t>
  </si>
  <si>
    <t>H9H0Z4</t>
  </si>
  <si>
    <t>PB007071</t>
  </si>
  <si>
    <t>91</t>
  </si>
  <si>
    <t>H9HHN0_ATTCE</t>
  </si>
  <si>
    <t>H9HHN0</t>
  </si>
  <si>
    <t>620</t>
  </si>
  <si>
    <t>H9J9N3_BOMMO</t>
  </si>
  <si>
    <t>H9J9N3</t>
  </si>
  <si>
    <t>674</t>
  </si>
  <si>
    <t>H9JSP7_BOMMO</t>
  </si>
  <si>
    <t>H9JSP7</t>
  </si>
  <si>
    <t>706</t>
  </si>
  <si>
    <t>H9K887_APIME</t>
  </si>
  <si>
    <t>H9K887</t>
  </si>
  <si>
    <t>623</t>
  </si>
  <si>
    <t>H9KTQ8_APIME</t>
  </si>
  <si>
    <t>H9KTQ8</t>
  </si>
  <si>
    <t>1316</t>
  </si>
  <si>
    <t>733</t>
  </si>
  <si>
    <t>1313</t>
  </si>
  <si>
    <t>I0YPM0_9CHLO</t>
  </si>
  <si>
    <t>I0YPM0</t>
  </si>
  <si>
    <t>807</t>
  </si>
  <si>
    <t>210</t>
  </si>
  <si>
    <t>I1BXA7_RHIO9</t>
  </si>
  <si>
    <t>I1BXA7</t>
  </si>
  <si>
    <t>166</t>
  </si>
  <si>
    <t>I1FDB5_AMPQE</t>
  </si>
  <si>
    <t>I1FDB5</t>
  </si>
  <si>
    <t>1352</t>
  </si>
  <si>
    <t>435</t>
  </si>
  <si>
    <t>1070</t>
  </si>
  <si>
    <t>I1FHF8_AMPQE</t>
  </si>
  <si>
    <t>I1FHF8</t>
  </si>
  <si>
    <t>90</t>
  </si>
  <si>
    <t>I1FHG2_AMPQE</t>
  </si>
  <si>
    <t>I1FHG2</t>
  </si>
  <si>
    <t>788</t>
  </si>
  <si>
    <t>783</t>
  </si>
  <si>
    <t>I1HG86_BRADI</t>
  </si>
  <si>
    <t>I1HG86</t>
  </si>
  <si>
    <t>1131</t>
  </si>
  <si>
    <t>667</t>
  </si>
  <si>
    <t>769</t>
  </si>
  <si>
    <t>I1LDJ2_SOYBN</t>
  </si>
  <si>
    <t>I1LDJ2</t>
  </si>
  <si>
    <t>956</t>
  </si>
  <si>
    <t>I1NGZ9_SOYBN</t>
  </si>
  <si>
    <t>I1NGZ9</t>
  </si>
  <si>
    <t>1221</t>
  </si>
  <si>
    <t>712</t>
  </si>
  <si>
    <t>I1PTB2_ORYGL</t>
  </si>
  <si>
    <t>I1PTB2</t>
  </si>
  <si>
    <t>275</t>
  </si>
  <si>
    <t>691</t>
  </si>
  <si>
    <t>I1RRS7_GIBZE</t>
  </si>
  <si>
    <t>I1RRS7</t>
  </si>
  <si>
    <t>1160</t>
  </si>
  <si>
    <t>O62719_BOVIN</t>
  </si>
  <si>
    <t>O62719</t>
  </si>
  <si>
    <t>132</t>
  </si>
  <si>
    <t>Q01EF3_OSTTA</t>
  </si>
  <si>
    <t>Q01EF3</t>
  </si>
  <si>
    <t>614</t>
  </si>
  <si>
    <t>PB000416</t>
  </si>
  <si>
    <t>226</t>
  </si>
  <si>
    <t>Q05E95_AEDAE</t>
  </si>
  <si>
    <t>Q05E95</t>
  </si>
  <si>
    <t>1300</t>
  </si>
  <si>
    <t>PB267576</t>
  </si>
  <si>
    <t>391</t>
  </si>
  <si>
    <t>1082</t>
  </si>
  <si>
    <t>Q0IF87_AEDAE</t>
  </si>
  <si>
    <t>Q0IF87</t>
  </si>
  <si>
    <t>1291</t>
  </si>
  <si>
    <t>Q0IF88_AEDAE</t>
  </si>
  <si>
    <t>Q0IF88</t>
  </si>
  <si>
    <t>Q16VM6_AEDAE</t>
  </si>
  <si>
    <t>Q16VM6</t>
  </si>
  <si>
    <t>813</t>
  </si>
  <si>
    <t>Q1A178_BOMMO</t>
  </si>
  <si>
    <t>Q1A178</t>
  </si>
  <si>
    <t>997</t>
  </si>
  <si>
    <t>268</t>
  </si>
  <si>
    <t>368</t>
  </si>
  <si>
    <t>484</t>
  </si>
  <si>
    <t>PB007282</t>
  </si>
  <si>
    <t>886</t>
  </si>
  <si>
    <t>89</t>
  </si>
  <si>
    <t>Q23DS8_TETTS</t>
  </si>
  <si>
    <t>Q23DS8</t>
  </si>
  <si>
    <t>1502</t>
  </si>
  <si>
    <t>PB195823</t>
  </si>
  <si>
    <t>169</t>
  </si>
  <si>
    <t>PB215912</t>
  </si>
  <si>
    <t>PB440227</t>
  </si>
  <si>
    <t>887</t>
  </si>
  <si>
    <t>602</t>
  </si>
  <si>
    <t>1222</t>
  </si>
  <si>
    <t>Q299R9_DROPS</t>
  </si>
  <si>
    <t>Q299R9</t>
  </si>
  <si>
    <t>1395</t>
  </si>
  <si>
    <t>734</t>
  </si>
  <si>
    <t>1394</t>
  </si>
  <si>
    <t>Q29MC5_DROPS</t>
  </si>
  <si>
    <t>Q29MC5</t>
  </si>
  <si>
    <t>1031</t>
  </si>
  <si>
    <t>Q3LGB9_XENLA</t>
  </si>
  <si>
    <t>Q3LGB9</t>
  </si>
  <si>
    <t>1286</t>
  </si>
  <si>
    <t>1285</t>
  </si>
  <si>
    <t>Q3U574_MOUSE</t>
  </si>
  <si>
    <t>Q3U574</t>
  </si>
  <si>
    <t>Q3ZTQ6_DANPL</t>
  </si>
  <si>
    <t>Q3ZTQ6</t>
  </si>
  <si>
    <t>Q4RIM2_TETNG</t>
  </si>
  <si>
    <t>Q4RIM2</t>
  </si>
  <si>
    <t>978</t>
  </si>
  <si>
    <t>Q54KW8_DICDI</t>
  </si>
  <si>
    <t>Q54KW8</t>
  </si>
  <si>
    <t>1326</t>
  </si>
  <si>
    <t>PB117414</t>
  </si>
  <si>
    <t>1078</t>
  </si>
  <si>
    <t>PB000289</t>
  </si>
  <si>
    <t>62</t>
  </si>
  <si>
    <t>877</t>
  </si>
  <si>
    <t>Q59E16_DROME</t>
  </si>
  <si>
    <t>Q59E16</t>
  </si>
  <si>
    <t>Q5NIQ9_DROSI</t>
  </si>
  <si>
    <t>Q5NIQ9</t>
  </si>
  <si>
    <t>Q5NIS7_DROME</t>
  </si>
  <si>
    <t>Q5NIS7</t>
  </si>
  <si>
    <t>100</t>
  </si>
  <si>
    <t>Q5NIT0_DROME</t>
  </si>
  <si>
    <t>Q5NIT0</t>
  </si>
  <si>
    <t>Q5NIT1_DROME</t>
  </si>
  <si>
    <t>Q5NIT1</t>
  </si>
  <si>
    <t>77</t>
  </si>
  <si>
    <t>Q6DCJ5_XENLA</t>
  </si>
  <si>
    <t>Q6DCJ5</t>
  </si>
  <si>
    <t>883</t>
  </si>
  <si>
    <t>Q6L573_ORYSJ</t>
  </si>
  <si>
    <t>Q6L573</t>
  </si>
  <si>
    <t>Q7YSH7_DROAE</t>
  </si>
  <si>
    <t>Q7YSH7</t>
  </si>
  <si>
    <t>Q7YSR4_DROAE</t>
  </si>
  <si>
    <t>Q7YSR4</t>
  </si>
  <si>
    <t>Q7YST7_DROAE</t>
  </si>
  <si>
    <t>Q7YST7</t>
  </si>
  <si>
    <t>Q7YU23_DROME</t>
  </si>
  <si>
    <t>Q7YU23</t>
  </si>
  <si>
    <t>787</t>
  </si>
  <si>
    <t>777</t>
  </si>
  <si>
    <t>Q7YU98_DROAE</t>
  </si>
  <si>
    <t>Q7YU98</t>
  </si>
  <si>
    <t>Q7YU99_DROAE</t>
  </si>
  <si>
    <t>Q7YU99</t>
  </si>
  <si>
    <t>Q7YUA0_DROAE</t>
  </si>
  <si>
    <t>Q7YUA0</t>
  </si>
  <si>
    <t>Q7YUA1_DROAE</t>
  </si>
  <si>
    <t>Q7YUA1</t>
  </si>
  <si>
    <t>Q7YUA2_DROAE</t>
  </si>
  <si>
    <t>Q7YUA2</t>
  </si>
  <si>
    <t>Q7YUA3_DROAE</t>
  </si>
  <si>
    <t>Q7YUA3</t>
  </si>
  <si>
    <t>Q7YUA4_DROAE</t>
  </si>
  <si>
    <t>Q7YUA4</t>
  </si>
  <si>
    <t>Q7YUA5_DROAE</t>
  </si>
  <si>
    <t>Q7YUA5</t>
  </si>
  <si>
    <t>Q8INH7_DROME</t>
  </si>
  <si>
    <t>Q8INH7</t>
  </si>
  <si>
    <t>1384</t>
  </si>
  <si>
    <t>Q8MML1_9MUSC</t>
  </si>
  <si>
    <t>Q8MML1</t>
  </si>
  <si>
    <t>697</t>
  </si>
  <si>
    <t>Q8SQI2_SARCR</t>
  </si>
  <si>
    <t>Q8SQI2</t>
  </si>
  <si>
    <t>1378</t>
  </si>
  <si>
    <t>PB025956</t>
  </si>
  <si>
    <t>898</t>
  </si>
  <si>
    <t>Q8TA55_SARBU</t>
  </si>
  <si>
    <t>Q8TA55</t>
  </si>
  <si>
    <t>1590</t>
  </si>
  <si>
    <t>Q9BDH5_SHEEP</t>
  </si>
  <si>
    <t>Q9BDH5</t>
  </si>
  <si>
    <t>Q9FLX0_ARATH</t>
  </si>
  <si>
    <t>Q9FLX0</t>
  </si>
  <si>
    <t>1139</t>
  </si>
  <si>
    <t>Q9NAX2_DROME</t>
  </si>
  <si>
    <t>Q9NAX2</t>
  </si>
  <si>
    <t>Q9NG27_DROME</t>
  </si>
  <si>
    <t>Q9NG27</t>
  </si>
  <si>
    <t>Q9NJQ0_ANTPE</t>
  </si>
  <si>
    <t>Q9NJQ0</t>
  </si>
  <si>
    <t>SWI1_SCHPO</t>
  </si>
  <si>
    <t>Q9UUM2</t>
  </si>
  <si>
    <t>971</t>
  </si>
  <si>
    <t>448</t>
  </si>
  <si>
    <t>512</t>
  </si>
  <si>
    <t>825</t>
  </si>
  <si>
    <t>TIM_DROHY</t>
  </si>
  <si>
    <t>O44431</t>
  </si>
  <si>
    <t>TIM_DROME</t>
  </si>
  <si>
    <t>P49021</t>
  </si>
  <si>
    <t>1421</t>
  </si>
  <si>
    <t>1105</t>
  </si>
  <si>
    <t>740</t>
  </si>
  <si>
    <t>847</t>
  </si>
  <si>
    <t>TIM_DROVI</t>
  </si>
  <si>
    <t>O17482</t>
  </si>
  <si>
    <t>1343</t>
  </si>
  <si>
    <t>TIM_HUMAN</t>
  </si>
  <si>
    <t>Q9UNS1</t>
  </si>
  <si>
    <t>TIM_MOUSE</t>
  </si>
  <si>
    <t>Q9R1X4</t>
  </si>
  <si>
    <t>TIM_RAT</t>
  </si>
  <si>
    <t>Q9Z2Y1</t>
  </si>
  <si>
    <t>TOF1_ASHGO</t>
  </si>
  <si>
    <t>Q752A3</t>
  </si>
  <si>
    <t>1265</t>
  </si>
  <si>
    <t>1067</t>
  </si>
  <si>
    <t>768</t>
  </si>
  <si>
    <t>802</t>
  </si>
  <si>
    <t>60</t>
  </si>
  <si>
    <t>TOF1_ASPCL</t>
  </si>
  <si>
    <t>A1C928</t>
  </si>
  <si>
    <t>950</t>
  </si>
  <si>
    <t>TOF1_ASPFU</t>
  </si>
  <si>
    <t>Q4W9M7</t>
  </si>
  <si>
    <t>TOF1_ASPNC</t>
  </si>
  <si>
    <t>A2R2E3</t>
  </si>
  <si>
    <t>TOF1_ASPOR</t>
  </si>
  <si>
    <t>Q2PIU8</t>
  </si>
  <si>
    <t>571</t>
  </si>
  <si>
    <t>628</t>
  </si>
  <si>
    <t>958</t>
  </si>
  <si>
    <t>TOF1_ASPTN</t>
  </si>
  <si>
    <t>Q0CU99</t>
  </si>
  <si>
    <t>960</t>
  </si>
  <si>
    <t>952</t>
  </si>
  <si>
    <t>TOF1_CANAL</t>
  </si>
  <si>
    <t>Q59NW5</t>
  </si>
  <si>
    <t>TOF1_CANGA</t>
  </si>
  <si>
    <t>Q6FNX7</t>
  </si>
  <si>
    <t>626</t>
  </si>
  <si>
    <t>422</t>
  </si>
  <si>
    <t>761</t>
  </si>
  <si>
    <t>349</t>
  </si>
  <si>
    <t>TOF1_CHAGB</t>
  </si>
  <si>
    <t>Q2HBI0</t>
  </si>
  <si>
    <t>928</t>
  </si>
  <si>
    <t>TOF1_COCIM</t>
  </si>
  <si>
    <t>Q1DM35</t>
  </si>
  <si>
    <t>TOF1_CRYNB</t>
  </si>
  <si>
    <t>P0CR93</t>
  </si>
  <si>
    <t>839</t>
  </si>
  <si>
    <t>TOF1_CRYNJ</t>
  </si>
  <si>
    <t>P0CR92</t>
  </si>
  <si>
    <t>TOF1_DEBHA</t>
  </si>
  <si>
    <t>Q6BPI8</t>
  </si>
  <si>
    <t>1299</t>
  </si>
  <si>
    <t>TOF1_EMENI</t>
  </si>
  <si>
    <t>Q5AXH3</t>
  </si>
  <si>
    <t>1027</t>
  </si>
  <si>
    <t>TOF1_KLULA</t>
  </si>
  <si>
    <t>Q6CUU2</t>
  </si>
  <si>
    <t>57</t>
  </si>
  <si>
    <t>378</t>
  </si>
  <si>
    <t>TOF1_LODEL</t>
  </si>
  <si>
    <t>A5E2H7</t>
  </si>
  <si>
    <t>TOF1_MAGO7</t>
  </si>
  <si>
    <t>A4R4R3</t>
  </si>
  <si>
    <t>645</t>
  </si>
  <si>
    <t>TOF1_NEOFI</t>
  </si>
  <si>
    <t>A1D9I5</t>
  </si>
  <si>
    <t>962</t>
  </si>
  <si>
    <t>948</t>
  </si>
  <si>
    <t>1032</t>
  </si>
  <si>
    <t>TOF1_NEUCR</t>
  </si>
  <si>
    <t>Q7S2A9</t>
  </si>
  <si>
    <t>TOF1_PHANO</t>
  </si>
  <si>
    <t>Q0UJF3</t>
  </si>
  <si>
    <t>PB121794</t>
  </si>
  <si>
    <t>TOF1_PICGU</t>
  </si>
  <si>
    <t>A5DJ85</t>
  </si>
  <si>
    <t>395</t>
  </si>
  <si>
    <t>TOF1_PICST</t>
  </si>
  <si>
    <t>A3LR41</t>
  </si>
  <si>
    <t>1256</t>
  </si>
  <si>
    <t>1099</t>
  </si>
  <si>
    <t>601</t>
  </si>
  <si>
    <t>852</t>
  </si>
  <si>
    <t>107</t>
  </si>
  <si>
    <t>TOF1_USTMA</t>
  </si>
  <si>
    <t>Q4PAB2</t>
  </si>
  <si>
    <t>741</t>
  </si>
  <si>
    <t>387</t>
  </si>
  <si>
    <t>TOF1_YARLI</t>
  </si>
  <si>
    <t>Q6CFJ2</t>
  </si>
  <si>
    <t>TOF1_YEAST</t>
  </si>
  <si>
    <t>P53840</t>
  </si>
  <si>
    <t>length</t>
  </si>
  <si>
    <t>Названия строк</t>
  </si>
  <si>
    <t>(пусто)</t>
  </si>
  <si>
    <t>Общий итог</t>
  </si>
  <si>
    <t>Названия столбцов</t>
  </si>
  <si>
    <t>Количество по полю Sequence_ID</t>
  </si>
  <si>
    <t>ID</t>
  </si>
  <si>
    <t>primary_AC</t>
  </si>
  <si>
    <t>OS</t>
  </si>
  <si>
    <t>OG</t>
  </si>
  <si>
    <t>OX</t>
  </si>
  <si>
    <t>OH</t>
  </si>
  <si>
    <t>Taxonomy</t>
  </si>
  <si>
    <t xml:space="preserve"> Paramecium tetraurelia.</t>
  </si>
  <si>
    <t xml:space="preserve"> NCBI_TaxID=5888;</t>
  </si>
  <si>
    <t>Eukaryota</t>
  </si>
  <si>
    <t xml:space="preserve"> Alveolata</t>
  </si>
  <si>
    <t xml:space="preserve"> Ciliophora</t>
  </si>
  <si>
    <t xml:space="preserve"> Intramacronucleata</t>
  </si>
  <si>
    <t>Oligohymenophorea</t>
  </si>
  <si>
    <t xml:space="preserve"> Peniculida</t>
  </si>
  <si>
    <t xml:space="preserve"> Parameciidae</t>
  </si>
  <si>
    <t xml:space="preserve"> Paramecium.</t>
  </si>
  <si>
    <t xml:space="preserve"> Drosophila americana (Fruit fly).</t>
  </si>
  <si>
    <t xml:space="preserve"> NCBI_TaxID=40366;</t>
  </si>
  <si>
    <t xml:space="preserve"> Metazoa</t>
  </si>
  <si>
    <t xml:space="preserve"> Ecdysozoa</t>
  </si>
  <si>
    <t xml:space="preserve"> Arthropoda</t>
  </si>
  <si>
    <t xml:space="preserve"> Hexapoda</t>
  </si>
  <si>
    <t xml:space="preserve"> Insecta</t>
  </si>
  <si>
    <t>Pterygota</t>
  </si>
  <si>
    <t xml:space="preserve"> Neoptera</t>
  </si>
  <si>
    <t xml:space="preserve"> Endopterygota</t>
  </si>
  <si>
    <t xml:space="preserve"> Diptera</t>
  </si>
  <si>
    <t xml:space="preserve"> Brachycera</t>
  </si>
  <si>
    <t xml:space="preserve"> Muscomorpha</t>
  </si>
  <si>
    <t>Ephydroidea</t>
  </si>
  <si>
    <t xml:space="preserve"> Drosophilidae</t>
  </si>
  <si>
    <t xml:space="preserve"> Drosophila.</t>
  </si>
  <si>
    <t xml:space="preserve"> Trichomonas vaginalis.</t>
  </si>
  <si>
    <t xml:space="preserve"> NCBI_TaxID=5722;</t>
  </si>
  <si>
    <t xml:space="preserve"> Parabasalia</t>
  </si>
  <si>
    <t xml:space="preserve"> Trichomonadida</t>
  </si>
  <si>
    <t xml:space="preserve"> Trichomonadidae</t>
  </si>
  <si>
    <t xml:space="preserve"> Trichomonas.</t>
  </si>
  <si>
    <t xml:space="preserve"> Drosophila melanogaster (Fruit fly).</t>
  </si>
  <si>
    <t xml:space="preserve"> NCBI_TaxID=7227;</t>
  </si>
  <si>
    <t xml:space="preserve"> Drosophila</t>
  </si>
  <si>
    <t xml:space="preserve"> Sophophora.</t>
  </si>
  <si>
    <t xml:space="preserve"> Ostreococcus lucimarinus (strain CCE9901).</t>
  </si>
  <si>
    <t xml:space="preserve"> NCBI_TaxID=436017;</t>
  </si>
  <si>
    <t xml:space="preserve"> Viridiplantae</t>
  </si>
  <si>
    <t xml:space="preserve"> Chlorophyta</t>
  </si>
  <si>
    <t xml:space="preserve"> Mamiellophyceae</t>
  </si>
  <si>
    <t xml:space="preserve"> Mamiellales</t>
  </si>
  <si>
    <t>Ostreococcus.</t>
  </si>
  <si>
    <t xml:space="preserve"> Bos taurus (Bovine).</t>
  </si>
  <si>
    <t xml:space="preserve"> NCBI_TaxID=9913;</t>
  </si>
  <si>
    <t xml:space="preserve"> Chordata</t>
  </si>
  <si>
    <t xml:space="preserve"> Craniata</t>
  </si>
  <si>
    <t xml:space="preserve"> Vertebrata</t>
  </si>
  <si>
    <t xml:space="preserve"> Euteleostomi</t>
  </si>
  <si>
    <t>Mammalia</t>
  </si>
  <si>
    <t xml:space="preserve"> Eutheria</t>
  </si>
  <si>
    <t xml:space="preserve"> Laurasiatheria</t>
  </si>
  <si>
    <t xml:space="preserve"> Cetartiodactyla</t>
  </si>
  <si>
    <t xml:space="preserve"> Ruminantia</t>
  </si>
  <si>
    <t>Pecora</t>
  </si>
  <si>
    <t xml:space="preserve"> Bovidae</t>
  </si>
  <si>
    <t xml:space="preserve"> Bovinae</t>
  </si>
  <si>
    <t xml:space="preserve"> Bos.</t>
  </si>
  <si>
    <t xml:space="preserve"> Ajellomyces capsulatus (strain NAm1 / WU24) (Darling's disease fungus) (Histoplasma capsulatum).</t>
  </si>
  <si>
    <t xml:space="preserve"> NCBI_TaxID=339724;</t>
  </si>
  <si>
    <t xml:space="preserve"> Fungi</t>
  </si>
  <si>
    <t xml:space="preserve"> Dikarya</t>
  </si>
  <si>
    <t xml:space="preserve"> Ascomycota</t>
  </si>
  <si>
    <t xml:space="preserve"> Pezizomycotina</t>
  </si>
  <si>
    <t xml:space="preserve"> Eurotiomycetes</t>
  </si>
  <si>
    <t>Eurotiomycetidae</t>
  </si>
  <si>
    <t xml:space="preserve"> Onygenales</t>
  </si>
  <si>
    <t xml:space="preserve"> Ajellomycetaceae</t>
  </si>
  <si>
    <t xml:space="preserve"> Ajellomyces.</t>
  </si>
  <si>
    <t xml:space="preserve"> Saccharomyces cerevisiae (strain YJM789) (Baker's yeast).</t>
  </si>
  <si>
    <t xml:space="preserve"> NCBI_TaxID=307796;</t>
  </si>
  <si>
    <t xml:space="preserve"> Saccharomycotina</t>
  </si>
  <si>
    <t>Saccharomycetes</t>
  </si>
  <si>
    <t xml:space="preserve"> Saccharomycetales</t>
  </si>
  <si>
    <t xml:space="preserve"> Saccharomycetaceae</t>
  </si>
  <si>
    <t xml:space="preserve"> Saccharomyces.</t>
  </si>
  <si>
    <t xml:space="preserve"> Sclerotinia sclerotiorum (strain ATCC 18683 / 1980 / Ss-1) (White mold) (Whetzelinia sclerotiorum).</t>
  </si>
  <si>
    <t xml:space="preserve"> NCBI_TaxID=665079;</t>
  </si>
  <si>
    <t xml:space="preserve"> Leotiomycetes</t>
  </si>
  <si>
    <t>Helotiales</t>
  </si>
  <si>
    <t xml:space="preserve"> Sclerotiniaceae</t>
  </si>
  <si>
    <t xml:space="preserve"> Sclerotinia.</t>
  </si>
  <si>
    <t xml:space="preserve"> Nematostella vectensis (Starlet sea anemone).</t>
  </si>
  <si>
    <t xml:space="preserve"> NCBI_TaxID=45351;</t>
  </si>
  <si>
    <t xml:space="preserve"> Cnidaria</t>
  </si>
  <si>
    <t xml:space="preserve"> Anthozoa</t>
  </si>
  <si>
    <t xml:space="preserve"> Hexacorallia</t>
  </si>
  <si>
    <t xml:space="preserve"> Actiniaria</t>
  </si>
  <si>
    <t>Edwardsiidae</t>
  </si>
  <si>
    <t xml:space="preserve"> Nematostella.</t>
  </si>
  <si>
    <t xml:space="preserve"> Vanderwaltozyma polyspora (strain ATCC 22028 / DSM 70294) (Kluyveromyces polysporus).</t>
  </si>
  <si>
    <t xml:space="preserve"> NCBI_TaxID=436907;</t>
  </si>
  <si>
    <t>Vanderwaltozyma.</t>
  </si>
  <si>
    <t xml:space="preserve"> Anopheles gambiae (African malaria mosquito).</t>
  </si>
  <si>
    <t xml:space="preserve"> NCBI_TaxID=7165;</t>
  </si>
  <si>
    <t xml:space="preserve"> Nematocera</t>
  </si>
  <si>
    <t xml:space="preserve"> Culicoidea</t>
  </si>
  <si>
    <t>Culicidae</t>
  </si>
  <si>
    <t xml:space="preserve"> Anophelinae</t>
  </si>
  <si>
    <t xml:space="preserve"> Anopheles.</t>
  </si>
  <si>
    <t xml:space="preserve"> Coprinopsis cinerea (strain Okayama-7 / 130 / ATCC MYA-4618 / FGSC 9003) (Inky cap fungus) (Hormographiella aspergillata).</t>
  </si>
  <si>
    <t xml:space="preserve"> NCBI_TaxID=240176;</t>
  </si>
  <si>
    <t xml:space="preserve"> Basidiomycota</t>
  </si>
  <si>
    <t xml:space="preserve"> Agaricomycotina</t>
  </si>
  <si>
    <t>Agaricomycetes</t>
  </si>
  <si>
    <t xml:space="preserve"> Agaricomycetidae</t>
  </si>
  <si>
    <t xml:space="preserve"> Agaricales</t>
  </si>
  <si>
    <t xml:space="preserve"> Psathyrellaceae</t>
  </si>
  <si>
    <t>Coprinopsis.</t>
  </si>
  <si>
    <t xml:space="preserve"> Brugia malayi (Filarial nematode worm).</t>
  </si>
  <si>
    <t xml:space="preserve"> NCBI_TaxID=6279;</t>
  </si>
  <si>
    <t xml:space="preserve"> Nematoda</t>
  </si>
  <si>
    <t xml:space="preserve"> Chromadorea</t>
  </si>
  <si>
    <t xml:space="preserve"> Spirurida</t>
  </si>
  <si>
    <t>Filarioidea</t>
  </si>
  <si>
    <t xml:space="preserve"> Onchocercidae</t>
  </si>
  <si>
    <t xml:space="preserve"> Brugia.</t>
  </si>
  <si>
    <t xml:space="preserve"> Malassezia globosa (strain ATCC MYA-4612 / CBS 7966) (Dandruff-associated fungus).</t>
  </si>
  <si>
    <t xml:space="preserve"> NCBI_TaxID=425265;</t>
  </si>
  <si>
    <t xml:space="preserve"> Ustilaginomycotina</t>
  </si>
  <si>
    <t>Exobasidiomycetes</t>
  </si>
  <si>
    <t xml:space="preserve"> Malasseziales</t>
  </si>
  <si>
    <t xml:space="preserve"> Malasseziaceae</t>
  </si>
  <si>
    <t xml:space="preserve"> Malassezia.</t>
  </si>
  <si>
    <t xml:space="preserve"> Chymomyza costata.</t>
  </si>
  <si>
    <t xml:space="preserve"> NCBI_TaxID=76946;</t>
  </si>
  <si>
    <t xml:space="preserve"> Chymomyza.</t>
  </si>
  <si>
    <t xml:space="preserve"> Caenorhabditis briggsae.</t>
  </si>
  <si>
    <t xml:space="preserve"> NCBI_TaxID=6238;</t>
  </si>
  <si>
    <t xml:space="preserve"> Rhabditida</t>
  </si>
  <si>
    <t>Rhabditoidea</t>
  </si>
  <si>
    <t xml:space="preserve"> Rhabditidae</t>
  </si>
  <si>
    <t xml:space="preserve"> Peloderinae</t>
  </si>
  <si>
    <t xml:space="preserve"> Caenorhabditis.</t>
  </si>
  <si>
    <t xml:space="preserve"> Physcomitrella patens subsp. patens (Moss).</t>
  </si>
  <si>
    <t xml:space="preserve"> NCBI_TaxID=3218;</t>
  </si>
  <si>
    <t xml:space="preserve"> Streptophyta</t>
  </si>
  <si>
    <t xml:space="preserve"> Embryophyta</t>
  </si>
  <si>
    <t xml:space="preserve"> Bryophyta</t>
  </si>
  <si>
    <t>Bryophytina</t>
  </si>
  <si>
    <t xml:space="preserve"> Bryopsida</t>
  </si>
  <si>
    <t xml:space="preserve"> Funariidae</t>
  </si>
  <si>
    <t xml:space="preserve"> Funariales</t>
  </si>
  <si>
    <t xml:space="preserve"> Funariaceae</t>
  </si>
  <si>
    <t>Physcomitrella.</t>
  </si>
  <si>
    <t xml:space="preserve"> Monosiga brevicollis (Choanoflagellate).</t>
  </si>
  <si>
    <t xml:space="preserve"> NCBI_TaxID=81824;</t>
  </si>
  <si>
    <t xml:space="preserve"> Choanoflagellida</t>
  </si>
  <si>
    <t xml:space="preserve"> Codonosigidae</t>
  </si>
  <si>
    <t xml:space="preserve"> Monosiga.</t>
  </si>
  <si>
    <t xml:space="preserve"> Tribolium castaneum (Red flour beetle).</t>
  </si>
  <si>
    <t xml:space="preserve"> NCBI_TaxID=7070;</t>
  </si>
  <si>
    <t xml:space="preserve"> Coleoptera</t>
  </si>
  <si>
    <t xml:space="preserve"> Polyphaga</t>
  </si>
  <si>
    <t>Cucujiformia</t>
  </si>
  <si>
    <t xml:space="preserve"> Tenebrionidae</t>
  </si>
  <si>
    <t xml:space="preserve"> Tenebrionidae incertae sedis</t>
  </si>
  <si>
    <t xml:space="preserve"> Tribolium.</t>
  </si>
  <si>
    <t xml:space="preserve"> Laccaria bicolor (strain S238N-H82 / ATCC MYA-4686) (Bicoloured deceiver) (Laccaria laccata var. bicolor).</t>
  </si>
  <si>
    <t xml:space="preserve"> NCBI_TaxID=486041;</t>
  </si>
  <si>
    <t xml:space="preserve"> Tricholomataceae</t>
  </si>
  <si>
    <t>Laccaria.</t>
  </si>
  <si>
    <t xml:space="preserve"> Culex quinquefasciatus (Southern house mosquito) (Culex pungens).</t>
  </si>
  <si>
    <t xml:space="preserve"> NCBI_TaxID=7176;</t>
  </si>
  <si>
    <t xml:space="preserve"> Culicinae</t>
  </si>
  <si>
    <t xml:space="preserve"> Culicini</t>
  </si>
  <si>
    <t xml:space="preserve"> Culex</t>
  </si>
  <si>
    <t xml:space="preserve"> Culex.</t>
  </si>
  <si>
    <t xml:space="preserve"> Neosartorya fumigata (strain CEA10 / CBS 144.89 / FGSC A1163) (Aspergillus fumigatus).</t>
  </si>
  <si>
    <t xml:space="preserve"> NCBI_TaxID=451804;</t>
  </si>
  <si>
    <t xml:space="preserve"> Eurotiales</t>
  </si>
  <si>
    <t xml:space="preserve"> Aspergillaceae</t>
  </si>
  <si>
    <t xml:space="preserve"> Aspergillus.</t>
  </si>
  <si>
    <t xml:space="preserve"> Rattus norvegicus (Rat).</t>
  </si>
  <si>
    <t xml:space="preserve"> NCBI_TaxID=10116;</t>
  </si>
  <si>
    <t xml:space="preserve"> Euarchontoglires</t>
  </si>
  <si>
    <t xml:space="preserve"> Glires</t>
  </si>
  <si>
    <t xml:space="preserve"> Rodentia</t>
  </si>
  <si>
    <t xml:space="preserve"> Sciurognathi</t>
  </si>
  <si>
    <t>Muroidea</t>
  </si>
  <si>
    <t xml:space="preserve"> Muridae</t>
  </si>
  <si>
    <t xml:space="preserve"> Murinae</t>
  </si>
  <si>
    <t xml:space="preserve"> Rattus.</t>
  </si>
  <si>
    <t xml:space="preserve"> Podospora anserina (strain S / ATCC MYA-4624 / DSM 980 / FGSC 10383) (Pleurage anserina).</t>
  </si>
  <si>
    <t xml:space="preserve"> NCBI_TaxID=515849;</t>
  </si>
  <si>
    <t>Sordariomycetes</t>
  </si>
  <si>
    <t xml:space="preserve"> Sordariomycetidae</t>
  </si>
  <si>
    <t xml:space="preserve"> Sordariales</t>
  </si>
  <si>
    <t xml:space="preserve"> Lasiosphaeriaceae</t>
  </si>
  <si>
    <t>Podospora.</t>
  </si>
  <si>
    <t xml:space="preserve"> Zygosaccharomyces rouxii (Candida mogii).</t>
  </si>
  <si>
    <t xml:space="preserve"> NCBI_TaxID=4956;</t>
  </si>
  <si>
    <t>Zygosaccharomyces.</t>
  </si>
  <si>
    <t xml:space="preserve"> Pyrenophora tritici-repentis (strain Pt-1C-BFP) (Wheat tan spot fungus) (Drechslera tritici-repentis).</t>
  </si>
  <si>
    <t xml:space="preserve"> NCBI_TaxID=426418;</t>
  </si>
  <si>
    <t>Dothideomycetes</t>
  </si>
  <si>
    <t xml:space="preserve"> Pleosporomycetidae</t>
  </si>
  <si>
    <t xml:space="preserve"> Pleosporales</t>
  </si>
  <si>
    <t xml:space="preserve"> Pleosporineae</t>
  </si>
  <si>
    <t>Pleosporaceae</t>
  </si>
  <si>
    <t xml:space="preserve"> Pyrenophora.</t>
  </si>
  <si>
    <t xml:space="preserve"> Ovis aries (Sheep).</t>
  </si>
  <si>
    <t xml:space="preserve"> NCBI_TaxID=9940;</t>
  </si>
  <si>
    <t xml:space="preserve"> Caprinae</t>
  </si>
  <si>
    <t xml:space="preserve"> Ovis.</t>
  </si>
  <si>
    <t xml:space="preserve"> Drosophila virilis (Fruit fly).</t>
  </si>
  <si>
    <t xml:space="preserve"> NCBI_TaxID=7244;</t>
  </si>
  <si>
    <t xml:space="preserve"> Drosophila novamexicana.</t>
  </si>
  <si>
    <t xml:space="preserve"> NCBI_TaxID=47314;</t>
  </si>
  <si>
    <t xml:space="preserve"> Saccharomyces cerevisiae (strain RM11-1a) (Baker's yeast).</t>
  </si>
  <si>
    <t xml:space="preserve"> NCBI_TaxID=285006;</t>
  </si>
  <si>
    <t xml:space="preserve"> Drosophila ananassae (Fruit fly).</t>
  </si>
  <si>
    <t xml:space="preserve"> NCBI_TaxID=7217;</t>
  </si>
  <si>
    <t xml:space="preserve"> Drosophila erecta (Fruit fly).</t>
  </si>
  <si>
    <t xml:space="preserve"> NCBI_TaxID=7220;</t>
  </si>
  <si>
    <t xml:space="preserve"> Trichoplax adhaerens (Trichoplax reptans).</t>
  </si>
  <si>
    <t xml:space="preserve"> NCBI_TaxID=10228;</t>
  </si>
  <si>
    <t xml:space="preserve"> Placozoa</t>
  </si>
  <si>
    <t xml:space="preserve"> Trichoplax.</t>
  </si>
  <si>
    <t xml:space="preserve"> Homo sapiens (Human).</t>
  </si>
  <si>
    <t xml:space="preserve"> NCBI_TaxID=9606;</t>
  </si>
  <si>
    <t xml:space="preserve"> Primates</t>
  </si>
  <si>
    <t xml:space="preserve"> Haplorrhini</t>
  </si>
  <si>
    <t>Catarrhini</t>
  </si>
  <si>
    <t xml:space="preserve"> Hominidae</t>
  </si>
  <si>
    <t xml:space="preserve"> Homo.</t>
  </si>
  <si>
    <t xml:space="preserve"> Drosophila persimilis (Fruit fly).</t>
  </si>
  <si>
    <t xml:space="preserve"> NCBI_TaxID=7234;</t>
  </si>
  <si>
    <t xml:space="preserve"> Drosophila sechellia (Fruit fly).</t>
  </si>
  <si>
    <t xml:space="preserve"> NCBI_TaxID=7238;</t>
  </si>
  <si>
    <t xml:space="preserve"> Drosophila grimshawi (Fruit fly) (Idiomyia grimshawi).</t>
  </si>
  <si>
    <t xml:space="preserve"> NCBI_TaxID=7222;</t>
  </si>
  <si>
    <t xml:space="preserve"> Hawaiian Drosophila.</t>
  </si>
  <si>
    <t xml:space="preserve"> Drosophila mojavensis (Fruit fly).</t>
  </si>
  <si>
    <t xml:space="preserve"> NCBI_TaxID=7230;</t>
  </si>
  <si>
    <t xml:space="preserve"> Drosophila willistoni (Fruit fly).</t>
  </si>
  <si>
    <t xml:space="preserve"> NCBI_TaxID=7260;</t>
  </si>
  <si>
    <t xml:space="preserve"> Drosophila yakuba (Fruit fly).</t>
  </si>
  <si>
    <t xml:space="preserve"> NCBI_TaxID=7245;</t>
  </si>
  <si>
    <t xml:space="preserve"> Drosophila simulans (Fruit fly).</t>
  </si>
  <si>
    <t xml:space="preserve"> NCBI_TaxID=7240;</t>
  </si>
  <si>
    <t xml:space="preserve"> Drosophila pseudoobscura pseudoobscura (Fruit fly).</t>
  </si>
  <si>
    <t xml:space="preserve"> NCBI_TaxID=46245;</t>
  </si>
  <si>
    <t xml:space="preserve"> Saccharomyces cerevisiae (strain AWRI1631) (Baker's yeast).</t>
  </si>
  <si>
    <t xml:space="preserve"> NCBI_TaxID=545124;</t>
  </si>
  <si>
    <t xml:space="preserve"> Phaeodactylum tricornutum (strain CCAP 1055/1).</t>
  </si>
  <si>
    <t xml:space="preserve"> NCBI_TaxID=556484;</t>
  </si>
  <si>
    <t xml:space="preserve"> Stramenopiles</t>
  </si>
  <si>
    <t xml:space="preserve"> Bacillariophyta</t>
  </si>
  <si>
    <t xml:space="preserve"> Bacillariophyceae</t>
  </si>
  <si>
    <t>Bacillariophycidae</t>
  </si>
  <si>
    <t xml:space="preserve"> Naviculales</t>
  </si>
  <si>
    <t xml:space="preserve"> Phaeodactylaceae</t>
  </si>
  <si>
    <t xml:space="preserve"> Phaeodactylum.</t>
  </si>
  <si>
    <t xml:space="preserve"> Penicillium chrysogenum (strain ATCC 28089 / DSM 1075 / Wisconsin 54-1255) (Penicillium notatum).</t>
  </si>
  <si>
    <t xml:space="preserve"> NCBI_TaxID=500485;</t>
  </si>
  <si>
    <t xml:space="preserve"> Penicillium</t>
  </si>
  <si>
    <t>Penicillium chrysogenum complex.</t>
  </si>
  <si>
    <t xml:space="preserve"> Schizosaccharomyces japonicus (strain yFS275 / FY16936) (Fission yeast).</t>
  </si>
  <si>
    <t xml:space="preserve"> NCBI_TaxID=402676;</t>
  </si>
  <si>
    <t xml:space="preserve"> Taphrinomycotina</t>
  </si>
  <si>
    <t>Schizosaccharomycetes</t>
  </si>
  <si>
    <t xml:space="preserve"> Schizosaccharomycetales</t>
  </si>
  <si>
    <t>Schizosaccharomycetaceae</t>
  </si>
  <si>
    <t xml:space="preserve"> Schizosaccharomyces.</t>
  </si>
  <si>
    <t xml:space="preserve"> Penicillium marneffei (strain ATCC 18224 / CBS 334.59 / QM 7333).</t>
  </si>
  <si>
    <t xml:space="preserve"> NCBI_TaxID=441960;</t>
  </si>
  <si>
    <t xml:space="preserve"> Trichocomaceae</t>
  </si>
  <si>
    <t xml:space="preserve"> Talaromyces.</t>
  </si>
  <si>
    <t xml:space="preserve"> Ixodes scapularis (Black-legged tick) (Deer tick).</t>
  </si>
  <si>
    <t xml:space="preserve"> NCBI_TaxID=6945;</t>
  </si>
  <si>
    <t xml:space="preserve"> Chelicerata</t>
  </si>
  <si>
    <t xml:space="preserve"> Arachnida</t>
  </si>
  <si>
    <t>Acari</t>
  </si>
  <si>
    <t xml:space="preserve"> Parasitiformes</t>
  </si>
  <si>
    <t xml:space="preserve"> Ixodida</t>
  </si>
  <si>
    <t xml:space="preserve"> Ixodoidea</t>
  </si>
  <si>
    <t xml:space="preserve"> Ixodidae</t>
  </si>
  <si>
    <t xml:space="preserve"> Ixodinae</t>
  </si>
  <si>
    <t xml:space="preserve"> Ixodes.</t>
  </si>
  <si>
    <t xml:space="preserve"> Oryza sativa subsp. indica (Rice).</t>
  </si>
  <si>
    <t xml:space="preserve"> NCBI_TaxID=39946;</t>
  </si>
  <si>
    <t xml:space="preserve"> Tracheophyta</t>
  </si>
  <si>
    <t>Spermatophyta</t>
  </si>
  <si>
    <t xml:space="preserve"> Magnoliophyta</t>
  </si>
  <si>
    <t xml:space="preserve"> Liliopsida</t>
  </si>
  <si>
    <t xml:space="preserve"> Poales</t>
  </si>
  <si>
    <t xml:space="preserve"> Poaceae</t>
  </si>
  <si>
    <t xml:space="preserve"> BEP clade</t>
  </si>
  <si>
    <t>Ehrhartoideae</t>
  </si>
  <si>
    <t xml:space="preserve"> Oryzeae</t>
  </si>
  <si>
    <t xml:space="preserve"> Oryza.</t>
  </si>
  <si>
    <t xml:space="preserve"> Thalassiosira pseudonana (Marine diatom) (Cyclotella nana).</t>
  </si>
  <si>
    <t xml:space="preserve"> NCBI_TaxID=35128;</t>
  </si>
  <si>
    <t xml:space="preserve"> Coscinodiscophyceae</t>
  </si>
  <si>
    <t>Thalassiosirophycidae</t>
  </si>
  <si>
    <t xml:space="preserve"> Thalassiosirales</t>
  </si>
  <si>
    <t xml:space="preserve"> Thalassiosiraceae</t>
  </si>
  <si>
    <t>Thalassiosira.</t>
  </si>
  <si>
    <t xml:space="preserve"> Talaromyces stipitatus (strain ATCC 10500 / CBS 375.48 / QM 6759 / NRRL 1006) (Penicillium stipitatum).</t>
  </si>
  <si>
    <t xml:space="preserve"> NCBI_TaxID=441959;</t>
  </si>
  <si>
    <t xml:space="preserve"> Aspergillus flavus (strain ATCC 200026 / FGSC A1120 / NRRL 3357 / JCM 12722 / SRRC 167).</t>
  </si>
  <si>
    <t xml:space="preserve"> NCBI_TaxID=332952;</t>
  </si>
  <si>
    <t xml:space="preserve"> Postia placenta (strain ATCC 44394 / Madison 698-R) (Brown rot fungus) (Poria monticola).</t>
  </si>
  <si>
    <t xml:space="preserve"> NCBI_TaxID=561896;</t>
  </si>
  <si>
    <t xml:space="preserve"> Polyporales</t>
  </si>
  <si>
    <t xml:space="preserve"> Postia.</t>
  </si>
  <si>
    <t xml:space="preserve"> Oryza sativa subsp. japonica (Rice).</t>
  </si>
  <si>
    <t xml:space="preserve"> NCBI_TaxID=39947;</t>
  </si>
  <si>
    <t xml:space="preserve"> Ricinus communis (Castor bean).</t>
  </si>
  <si>
    <t xml:space="preserve"> NCBI_TaxID=3988;</t>
  </si>
  <si>
    <t xml:space="preserve"> eudicotyledons</t>
  </si>
  <si>
    <t xml:space="preserve"> Gunneridae</t>
  </si>
  <si>
    <t>Pentapetalae</t>
  </si>
  <si>
    <t xml:space="preserve"> rosids</t>
  </si>
  <si>
    <t xml:space="preserve"> fabids</t>
  </si>
  <si>
    <t xml:space="preserve"> Malpighiales</t>
  </si>
  <si>
    <t xml:space="preserve"> Euphorbiaceae</t>
  </si>
  <si>
    <t>Acalyphoideae</t>
  </si>
  <si>
    <t xml:space="preserve"> Acalypheae</t>
  </si>
  <si>
    <t xml:space="preserve"> Ricinus.</t>
  </si>
  <si>
    <t xml:space="preserve"> Candida dubliniensis (strain CD36 / ATCC MYA-646 / CBS 7987 / NCPF 3949 / NRRL Y-17841) (Yeast).</t>
  </si>
  <si>
    <t xml:space="preserve"> NCBI_TaxID=573826;</t>
  </si>
  <si>
    <t xml:space="preserve"> mitosporic Saccharomycetales</t>
  </si>
  <si>
    <t>Candida.</t>
  </si>
  <si>
    <t xml:space="preserve"> Ajellomyces capsulatus (strain G186AR / H82 / ATCC MYA-2454 / RMSCC 2432) (Darling's disease fungus) (Histoplasma capsulatum).</t>
  </si>
  <si>
    <t xml:space="preserve"> NCBI_TaxID=447093;</t>
  </si>
  <si>
    <t xml:space="preserve"> Paracoccidioides brasiliensis (strain Pb03).</t>
  </si>
  <si>
    <t xml:space="preserve"> NCBI_TaxID=482561;</t>
  </si>
  <si>
    <t xml:space="preserve"> mitosporic Onygenales</t>
  </si>
  <si>
    <t xml:space="preserve"> Paracoccidioides.</t>
  </si>
  <si>
    <t xml:space="preserve"> Micromonas sp. (strain RCC299 / NOUM17) (Picoplanktonic green alga).</t>
  </si>
  <si>
    <t xml:space="preserve"> NCBI_TaxID=296587;</t>
  </si>
  <si>
    <t>Micromonas.</t>
  </si>
  <si>
    <t xml:space="preserve"> Paracoccidioides brasiliensis (strain Pb18).</t>
  </si>
  <si>
    <t xml:space="preserve"> NCBI_TaxID=502780;</t>
  </si>
  <si>
    <t xml:space="preserve"> Paracoccidioides lutzii (strain ATCC MYA-826 / Pb01) (Paracoccidioides brasiliensis).</t>
  </si>
  <si>
    <t xml:space="preserve"> NCBI_TaxID=502779;</t>
  </si>
  <si>
    <t xml:space="preserve"> Micromonas pusilla (strain CCMP1545) (Picoplanktonic green alga).</t>
  </si>
  <si>
    <t xml:space="preserve"> NCBI_TaxID=564608;</t>
  </si>
  <si>
    <t xml:space="preserve"> Branchiostoma floridae (Florida lancelet) (Amphioxus).</t>
  </si>
  <si>
    <t xml:space="preserve"> NCBI_TaxID=7739;</t>
  </si>
  <si>
    <t xml:space="preserve"> Cephalochordata</t>
  </si>
  <si>
    <t xml:space="preserve"> Branchiostomidae</t>
  </si>
  <si>
    <t>Branchiostoma.</t>
  </si>
  <si>
    <t xml:space="preserve"> Uncinocarpus reesii (strain UAMH 1704).</t>
  </si>
  <si>
    <t xml:space="preserve"> NCBI_TaxID=336963;</t>
  </si>
  <si>
    <t xml:space="preserve"> Onygenaceae</t>
  </si>
  <si>
    <t xml:space="preserve"> Uncinocarpus.</t>
  </si>
  <si>
    <t xml:space="preserve"> Komagataella pastoris (strain GS115 / ATCC 20864) (Yeast) (Pichia pastoris).</t>
  </si>
  <si>
    <t xml:space="preserve"> NCBI_TaxID=644223;</t>
  </si>
  <si>
    <t xml:space="preserve"> Komagataella.</t>
  </si>
  <si>
    <t xml:space="preserve"> Clavispora lusitaniae (strain ATCC 42720) (Yeast) (Candida lusitaniae).</t>
  </si>
  <si>
    <t xml:space="preserve"> NCBI_TaxID=306902;</t>
  </si>
  <si>
    <t xml:space="preserve"> Metschnikowiaceae</t>
  </si>
  <si>
    <t xml:space="preserve"> Clavispora.</t>
  </si>
  <si>
    <t xml:space="preserve"> Candida albicans (strain WO-1) (Yeast).</t>
  </si>
  <si>
    <t xml:space="preserve"> NCBI_TaxID=294748;</t>
  </si>
  <si>
    <t xml:space="preserve"> Lachancea thermotolerans (strain ATCC 56472 / CBS 6340 / NRRL Y-8284) (Yeast) (Kluyveromyces thermotolerans).</t>
  </si>
  <si>
    <t xml:space="preserve"> NCBI_TaxID=559295;</t>
  </si>
  <si>
    <t xml:space="preserve"> Lachancea.</t>
  </si>
  <si>
    <t xml:space="preserve"> Zygosaccharomyces rouxii (strain ATCC 2623 / CBS 732 / NBRC 1130 / NCYC 568 / NRRL Y-229) (Candida mogii).</t>
  </si>
  <si>
    <t xml:space="preserve"> NCBI_TaxID=559307;</t>
  </si>
  <si>
    <t xml:space="preserve"> Arthroderma otae (strain ATCC MYA-4605 / CBS 113480) (Microsporum canis).</t>
  </si>
  <si>
    <t xml:space="preserve"> NCBI_TaxID=554155;</t>
  </si>
  <si>
    <t xml:space="preserve"> Arthrodermataceae</t>
  </si>
  <si>
    <t xml:space="preserve"> Arthroderma.</t>
  </si>
  <si>
    <t xml:space="preserve"> Ajellomyces dermatitidis (strain ER-3 / ATCC MYA-2586) (Blastomyces dermatitidis).</t>
  </si>
  <si>
    <t xml:space="preserve"> NCBI_TaxID=559297;</t>
  </si>
  <si>
    <t xml:space="preserve"> Ajellomyces dermatitidis (strain SLH14081) (Blastomyces dermatitidis).</t>
  </si>
  <si>
    <t xml:space="preserve"> NCBI_TaxID=559298;</t>
  </si>
  <si>
    <t xml:space="preserve"> Perkinsus marinus (strain ATCC 50983 / TXsc).</t>
  </si>
  <si>
    <t xml:space="preserve"> NCBI_TaxID=423536;</t>
  </si>
  <si>
    <t xml:space="preserve"> Perkinsea</t>
  </si>
  <si>
    <t xml:space="preserve"> Perkinsida</t>
  </si>
  <si>
    <t xml:space="preserve"> Perkinsidae</t>
  </si>
  <si>
    <t xml:space="preserve"> Perkinsus.</t>
  </si>
  <si>
    <t xml:space="preserve"> Candida tropicalis (strain ATCC MYA-3404 / T1) (Yeast).</t>
  </si>
  <si>
    <t xml:space="preserve"> NCBI_TaxID=294747;</t>
  </si>
  <si>
    <t xml:space="preserve"> Coccidioides posadasii (strain C735) (Valley fever fungus).</t>
  </si>
  <si>
    <t xml:space="preserve"> NCBI_TaxID=222929;</t>
  </si>
  <si>
    <t xml:space="preserve"> Coccidioides.</t>
  </si>
  <si>
    <t xml:space="preserve"> Sorghum bicolor (Sorghum) (Sorghum vulgare).</t>
  </si>
  <si>
    <t xml:space="preserve"> NCBI_TaxID=4558;</t>
  </si>
  <si>
    <t>PACMAD clade</t>
  </si>
  <si>
    <t xml:space="preserve"> Panicoideae</t>
  </si>
  <si>
    <t xml:space="preserve"> Andropogoneae</t>
  </si>
  <si>
    <t xml:space="preserve"> Sorghum.</t>
  </si>
  <si>
    <t xml:space="preserve"> Ajellomyces capsulatus (strain H143) (Darling's disease fungus) (Histoplasma capsulatum).</t>
  </si>
  <si>
    <t xml:space="preserve"> NCBI_TaxID=544712;</t>
  </si>
  <si>
    <t xml:space="preserve"> Saccharomyces cerevisiae (strain JAY291) (Baker's yeast).</t>
  </si>
  <si>
    <t xml:space="preserve"> NCBI_TaxID=574961;</t>
  </si>
  <si>
    <t xml:space="preserve"> Nectria haematococca (strain 77-13-4 / ATCC MYA-4622 / FGSC 9596 / MPVI) (Fusarium solani subsp. pisi).</t>
  </si>
  <si>
    <t xml:space="preserve"> NCBI_TaxID=660122;</t>
  </si>
  <si>
    <t xml:space="preserve"> Hypocreomycetidae</t>
  </si>
  <si>
    <t xml:space="preserve"> Hypocreales</t>
  </si>
  <si>
    <t xml:space="preserve"> Nectriaceae</t>
  </si>
  <si>
    <t>Fusarium</t>
  </si>
  <si>
    <t xml:space="preserve"> Fusarium solani species complex.</t>
  </si>
  <si>
    <t xml:space="preserve"> Saccharomyces cerevisiae (strain Lalvin EC1118 / Prise de mousse) (Baker's yeast).</t>
  </si>
  <si>
    <t xml:space="preserve"> NCBI_TaxID=643680;</t>
  </si>
  <si>
    <t xml:space="preserve"> Verticillium alfalfae (strain VaMs.102 / ATCC MYA-4576 / FGSC 10136) (Verticillium wilt of alfalfa) (Verticillium albo-atrum).</t>
  </si>
  <si>
    <t xml:space="preserve"> NCBI_TaxID=526221;</t>
  </si>
  <si>
    <t xml:space="preserve"> Glomerellales</t>
  </si>
  <si>
    <t>Plectosphaerellaceae</t>
  </si>
  <si>
    <t xml:space="preserve"> mitosporic Plectosphaerellaceae</t>
  </si>
  <si>
    <t xml:space="preserve"> Verticillium.</t>
  </si>
  <si>
    <t xml:space="preserve"> Phytophthora infestans (strain T30-4) (Potato late blight fungus).</t>
  </si>
  <si>
    <t xml:space="preserve"> NCBI_TaxID=403677;</t>
  </si>
  <si>
    <t xml:space="preserve"> Oomycetes</t>
  </si>
  <si>
    <t xml:space="preserve"> Peronosporales</t>
  </si>
  <si>
    <t xml:space="preserve"> Phytophthora.</t>
  </si>
  <si>
    <t xml:space="preserve"> Ailuropoda melanoleuca (Giant panda).</t>
  </si>
  <si>
    <t xml:space="preserve"> NCBI_TaxID=9646;</t>
  </si>
  <si>
    <t xml:space="preserve"> Carnivora</t>
  </si>
  <si>
    <t xml:space="preserve"> Caniformia</t>
  </si>
  <si>
    <t xml:space="preserve"> Ursidae</t>
  </si>
  <si>
    <t>Ailuropoda.</t>
  </si>
  <si>
    <t xml:space="preserve"> Acyrthosiphon pisum (Pea aphid).</t>
  </si>
  <si>
    <t xml:space="preserve"> NCBI_TaxID=7029;</t>
  </si>
  <si>
    <t xml:space="preserve"> Paraneoptera</t>
  </si>
  <si>
    <t xml:space="preserve"> Hemiptera</t>
  </si>
  <si>
    <t xml:space="preserve"> Sternorrhyncha</t>
  </si>
  <si>
    <t>Aphidiformes</t>
  </si>
  <si>
    <t xml:space="preserve"> Aphidoidea</t>
  </si>
  <si>
    <t xml:space="preserve"> Aphididae</t>
  </si>
  <si>
    <t xml:space="preserve"> Macrosiphini</t>
  </si>
  <si>
    <t xml:space="preserve"> Acyrthosiphon.</t>
  </si>
  <si>
    <t xml:space="preserve"> Polysphondylium pallidum (Cellular slime mold).</t>
  </si>
  <si>
    <t xml:space="preserve"> NCBI_TaxID=13642;</t>
  </si>
  <si>
    <t xml:space="preserve"> Amoebozoa</t>
  </si>
  <si>
    <t xml:space="preserve"> Mycetozoa</t>
  </si>
  <si>
    <t xml:space="preserve"> Dictyosteliida</t>
  </si>
  <si>
    <t xml:space="preserve"> Polysphondylium.</t>
  </si>
  <si>
    <t xml:space="preserve"> Arthroderma benhamiae (strain ATCC MYA-4681 / CBS 112371) (Trichophyton mentagrophytes).</t>
  </si>
  <si>
    <t xml:space="preserve"> NCBI_TaxID=663331;</t>
  </si>
  <si>
    <t xml:space="preserve"> Trichophyton verrucosum (strain HKI 0517).</t>
  </si>
  <si>
    <t xml:space="preserve"> NCBI_TaxID=663202;</t>
  </si>
  <si>
    <t>mitosporic Arthrodermataceae</t>
  </si>
  <si>
    <t xml:space="preserve"> Trichophyton.</t>
  </si>
  <si>
    <t xml:space="preserve"> Tuber melanosporum (strain Mel28) (Perigord black truffle).</t>
  </si>
  <si>
    <t xml:space="preserve"> NCBI_TaxID=656061;</t>
  </si>
  <si>
    <t xml:space="preserve"> Pezizomycetes</t>
  </si>
  <si>
    <t>Pezizales</t>
  </si>
  <si>
    <t xml:space="preserve"> Tuberaceae</t>
  </si>
  <si>
    <t xml:space="preserve"> Tuber.</t>
  </si>
  <si>
    <t xml:space="preserve"> Arabidopsis lyrata subsp. lyrata (Lyre-leaved rock-cress).</t>
  </si>
  <si>
    <t xml:space="preserve"> NCBI_TaxID=81972;</t>
  </si>
  <si>
    <t xml:space="preserve"> malvids</t>
  </si>
  <si>
    <t xml:space="preserve"> Brassicales</t>
  </si>
  <si>
    <t xml:space="preserve"> Brassicaceae</t>
  </si>
  <si>
    <t xml:space="preserve"> Camelineae</t>
  </si>
  <si>
    <t>Arabidopsis.</t>
  </si>
  <si>
    <t xml:space="preserve"> Ectocarpus siliculosus (Brown alga).</t>
  </si>
  <si>
    <t xml:space="preserve"> NCBI_TaxID=2880;</t>
  </si>
  <si>
    <t xml:space="preserve"> PX clade</t>
  </si>
  <si>
    <t xml:space="preserve"> Phaeophyceae</t>
  </si>
  <si>
    <t xml:space="preserve"> Ectocarpales</t>
  </si>
  <si>
    <t>Ectocarpaceae</t>
  </si>
  <si>
    <t xml:space="preserve"> Ectocarpus.</t>
  </si>
  <si>
    <t xml:space="preserve"> Schizophyllum commune (strain H4-8 / FGSC 9210) (Split gill fungus).</t>
  </si>
  <si>
    <t xml:space="preserve"> NCBI_TaxID=578458;</t>
  </si>
  <si>
    <t xml:space="preserve"> Schizophyllaceae</t>
  </si>
  <si>
    <t>Schizophyllum.</t>
  </si>
  <si>
    <t xml:space="preserve"> Selaginella moellendorffii (Spikemoss).</t>
  </si>
  <si>
    <t xml:space="preserve"> NCBI_TaxID=88036;</t>
  </si>
  <si>
    <t>Lycopodiophyta</t>
  </si>
  <si>
    <t xml:space="preserve"> Isoetopsida</t>
  </si>
  <si>
    <t xml:space="preserve"> Selaginellales</t>
  </si>
  <si>
    <t xml:space="preserve"> Selaginellaceae</t>
  </si>
  <si>
    <t>Selaginella.</t>
  </si>
  <si>
    <t xml:space="preserve"> Volvox carteri (Green alga).</t>
  </si>
  <si>
    <t xml:space="preserve"> NCBI_TaxID=3067;</t>
  </si>
  <si>
    <t xml:space="preserve"> Chlorophyceae</t>
  </si>
  <si>
    <t>Chlamydomonadales</t>
  </si>
  <si>
    <t xml:space="preserve"> Volvocaceae</t>
  </si>
  <si>
    <t xml:space="preserve"> Volvox.</t>
  </si>
  <si>
    <t xml:space="preserve"> Gryllus bimaculatus (Two-spotted cricket).</t>
  </si>
  <si>
    <t xml:space="preserve"> NCBI_TaxID=6999;</t>
  </si>
  <si>
    <t xml:space="preserve"> Orthopteroidea</t>
  </si>
  <si>
    <t xml:space="preserve"> Orthoptera</t>
  </si>
  <si>
    <t xml:space="preserve"> Ensifera</t>
  </si>
  <si>
    <t xml:space="preserve"> Grylloidea</t>
  </si>
  <si>
    <t>Gryllidae</t>
  </si>
  <si>
    <t xml:space="preserve"> Gryllinae</t>
  </si>
  <si>
    <t xml:space="preserve"> Gryllus.</t>
  </si>
  <si>
    <t xml:space="preserve"> Pediculus humanus subsp. corporis (Body louse).</t>
  </si>
  <si>
    <t xml:space="preserve"> NCBI_TaxID=121224;</t>
  </si>
  <si>
    <t xml:space="preserve"> Phthiraptera</t>
  </si>
  <si>
    <t xml:space="preserve"> Anoplura</t>
  </si>
  <si>
    <t>Pediculidae</t>
  </si>
  <si>
    <t xml:space="preserve"> Pediculus.</t>
  </si>
  <si>
    <t xml:space="preserve"> Chlorella variabilis (Green alga).</t>
  </si>
  <si>
    <t xml:space="preserve"> NCBI_TaxID=554065;</t>
  </si>
  <si>
    <t xml:space="preserve"> Trebouxiophyceae</t>
  </si>
  <si>
    <t xml:space="preserve"> Chlorellales</t>
  </si>
  <si>
    <t>Chlorellaceae</t>
  </si>
  <si>
    <t xml:space="preserve"> Chlorella.</t>
  </si>
  <si>
    <t xml:space="preserve"> Camponotus floridanus (Florida carpenter ant).</t>
  </si>
  <si>
    <t xml:space="preserve"> NCBI_TaxID=104421;</t>
  </si>
  <si>
    <t xml:space="preserve"> Hymenoptera</t>
  </si>
  <si>
    <t xml:space="preserve"> Apocrita</t>
  </si>
  <si>
    <t xml:space="preserve"> Aculeata</t>
  </si>
  <si>
    <t>Vespoidea</t>
  </si>
  <si>
    <t xml:space="preserve"> Formicidae</t>
  </si>
  <si>
    <t xml:space="preserve"> Formicinae</t>
  </si>
  <si>
    <t xml:space="preserve"> Camponotus.</t>
  </si>
  <si>
    <t xml:space="preserve"> Harpegnathos saltator (Jerdon's jumping ant).</t>
  </si>
  <si>
    <t xml:space="preserve"> NCBI_TaxID=610380;</t>
  </si>
  <si>
    <t xml:space="preserve"> Ponerinae</t>
  </si>
  <si>
    <t xml:space="preserve"> Ponerini</t>
  </si>
  <si>
    <t xml:space="preserve"> Harpegnathos.</t>
  </si>
  <si>
    <t xml:space="preserve"> Puccinia graminis f. sp. tritici (strain CRL 75-36-700-3 / race SCCL) (Black stem rust fungus).</t>
  </si>
  <si>
    <t xml:space="preserve"> NCBI_TaxID=418459;</t>
  </si>
  <si>
    <t xml:space="preserve"> Pucciniomycotina</t>
  </si>
  <si>
    <t>Pucciniomycetes</t>
  </si>
  <si>
    <t xml:space="preserve"> Pucciniales</t>
  </si>
  <si>
    <t xml:space="preserve"> Pucciniaceae</t>
  </si>
  <si>
    <t xml:space="preserve"> Puccinia.</t>
  </si>
  <si>
    <t xml:space="preserve"> Caenorhabditis remanei (Caenorhabditis vulgaris).</t>
  </si>
  <si>
    <t xml:space="preserve"> NCBI_TaxID=31234;</t>
  </si>
  <si>
    <t xml:space="preserve"> Colletotrichum graminicola (strain M1.001 / M2 / FGSC 10212) (Maize anthracnose fungus) (Glomerella graminicola).</t>
  </si>
  <si>
    <t xml:space="preserve"> NCBI_TaxID=645133;</t>
  </si>
  <si>
    <t xml:space="preserve"> Glomerellaceae</t>
  </si>
  <si>
    <t>mitosporic Glomerellaceae</t>
  </si>
  <si>
    <t xml:space="preserve"> Colletotrichum.</t>
  </si>
  <si>
    <t xml:space="preserve"> Pyrenophora teres f. teres (strain 0-1) (Barley net blotch fungus) (Drechslera teres f. teres).</t>
  </si>
  <si>
    <t xml:space="preserve"> NCBI_TaxID=861557;</t>
  </si>
  <si>
    <t xml:space="preserve"> Arthroderma gypseum (strain ATCC MYA-4604 / CBS 118893) (Microsporum gypseum).</t>
  </si>
  <si>
    <t xml:space="preserve"> NCBI_TaxID=535722;</t>
  </si>
  <si>
    <t xml:space="preserve"> Oikopleura dioica (Tunicate).</t>
  </si>
  <si>
    <t xml:space="preserve"> NCBI_TaxID=34765;</t>
  </si>
  <si>
    <t xml:space="preserve"> Tunicata</t>
  </si>
  <si>
    <t xml:space="preserve"> Appendicularia</t>
  </si>
  <si>
    <t xml:space="preserve"> Oikopleuridae</t>
  </si>
  <si>
    <t>Oikopleura.</t>
  </si>
  <si>
    <t xml:space="preserve"> Trichinella spiralis (Trichina worm).</t>
  </si>
  <si>
    <t xml:space="preserve"> NCBI_TaxID=6334;</t>
  </si>
  <si>
    <t xml:space="preserve"> Enoplea</t>
  </si>
  <si>
    <t xml:space="preserve"> Dorylaimia</t>
  </si>
  <si>
    <t>Trichocephalida</t>
  </si>
  <si>
    <t xml:space="preserve"> Trichinellidae</t>
  </si>
  <si>
    <t xml:space="preserve"> Trichinella.</t>
  </si>
  <si>
    <t xml:space="preserve"> Cryptococcus gattii serotype B (strain WM276 / ATCC MYA-4071) (Filobasidiella gattii) (Cryptococcus bacillisporus).</t>
  </si>
  <si>
    <t xml:space="preserve"> NCBI_TaxID=367775;</t>
  </si>
  <si>
    <t>Tremellomycetes</t>
  </si>
  <si>
    <t xml:space="preserve"> Tremellales</t>
  </si>
  <si>
    <t xml:space="preserve"> Tremellaceae</t>
  </si>
  <si>
    <t xml:space="preserve"> Filobasidiella</t>
  </si>
  <si>
    <t>Filobasidiella/Cryptococcus neoformans species complex.</t>
  </si>
  <si>
    <t xml:space="preserve"> Sporisorium reilianum (strain SRZ2) (Maize head smut fungus).</t>
  </si>
  <si>
    <t xml:space="preserve"> NCBI_TaxID=999809;</t>
  </si>
  <si>
    <t>Ustilaginomycetes</t>
  </si>
  <si>
    <t xml:space="preserve"> Ustilaginales</t>
  </si>
  <si>
    <t xml:space="preserve"> Ustilaginaceae</t>
  </si>
  <si>
    <t xml:space="preserve"> Sporisorium.</t>
  </si>
  <si>
    <t xml:space="preserve"> Danio rerio (Zebrafish) (Brachydanio rerio).</t>
  </si>
  <si>
    <t xml:space="preserve"> NCBI_TaxID=7955;</t>
  </si>
  <si>
    <t>Actinopterygii</t>
  </si>
  <si>
    <t xml:space="preserve"> Neopterygii</t>
  </si>
  <si>
    <t xml:space="preserve"> Teleostei</t>
  </si>
  <si>
    <t xml:space="preserve"> Ostariophysi</t>
  </si>
  <si>
    <t xml:space="preserve"> Cypriniformes</t>
  </si>
  <si>
    <t>Cyprinidae</t>
  </si>
  <si>
    <t xml:space="preserve"> Danio.</t>
  </si>
  <si>
    <t xml:space="preserve"> Saccharomyces cerevisiae (strain VIN 13) (Baker's yeast).</t>
  </si>
  <si>
    <t xml:space="preserve"> NCBI_TaxID=764099;</t>
  </si>
  <si>
    <t xml:space="preserve"> Capsaspora owczarzaki (strain ATCC 30864).</t>
  </si>
  <si>
    <t xml:space="preserve"> NCBI_TaxID=595528;</t>
  </si>
  <si>
    <t xml:space="preserve"> Ichthyosporea</t>
  </si>
  <si>
    <t xml:space="preserve"> Capsaspora.</t>
  </si>
  <si>
    <t xml:space="preserve"> Coccidioides posadasii (strain RMSCC 757 / Silveira) (Valley fever fungus).</t>
  </si>
  <si>
    <t xml:space="preserve"> NCBI_TaxID=443226;</t>
  </si>
  <si>
    <t xml:space="preserve"> Metarhizium acridum (strain CQMa 102).</t>
  </si>
  <si>
    <t xml:space="preserve"> NCBI_TaxID=655827;</t>
  </si>
  <si>
    <t xml:space="preserve"> Clavicipitaceae</t>
  </si>
  <si>
    <t>mitosporic Clavicipitaceae</t>
  </si>
  <si>
    <t xml:space="preserve"> Metarhizium.</t>
  </si>
  <si>
    <t xml:space="preserve"> Metarhizium anisopliae (strain ARSEF 23 / ATCC MYA-3075).</t>
  </si>
  <si>
    <t xml:space="preserve"> NCBI_TaxID=655844;</t>
  </si>
  <si>
    <t xml:space="preserve"> Daphnia pulex (Water flea).</t>
  </si>
  <si>
    <t xml:space="preserve"> NCBI_TaxID=6669;</t>
  </si>
  <si>
    <t xml:space="preserve"> Crustacea</t>
  </si>
  <si>
    <t xml:space="preserve"> Branchiopoda</t>
  </si>
  <si>
    <t>Diplostraca</t>
  </si>
  <si>
    <t xml:space="preserve"> Cladocera</t>
  </si>
  <si>
    <t xml:space="preserve"> Anomopoda</t>
  </si>
  <si>
    <t xml:space="preserve"> Daphniidae</t>
  </si>
  <si>
    <t xml:space="preserve"> Daphnia.</t>
  </si>
  <si>
    <t xml:space="preserve"> Solenopsis invicta (Red imported fire ant) (Solenopsis wagneri).</t>
  </si>
  <si>
    <t xml:space="preserve"> NCBI_TaxID=13686;</t>
  </si>
  <si>
    <t xml:space="preserve"> Myrmicinae</t>
  </si>
  <si>
    <t xml:space="preserve"> Solenopsis.</t>
  </si>
  <si>
    <t xml:space="preserve"> Ajellomyces capsulatus (strain H88) (Darling's disease fungus) (Histoplasma capsulatum).</t>
  </si>
  <si>
    <t xml:space="preserve"> NCBI_TaxID=544711;</t>
  </si>
  <si>
    <t xml:space="preserve"> Albugo laibachii Nc14.</t>
  </si>
  <si>
    <t xml:space="preserve"> NCBI_TaxID=890382;</t>
  </si>
  <si>
    <t xml:space="preserve"> Albuginales</t>
  </si>
  <si>
    <t xml:space="preserve"> Albuginaceae</t>
  </si>
  <si>
    <t>Albugo.</t>
  </si>
  <si>
    <t xml:space="preserve"> Grosmannia clavigera (strain kw1407 / UAMH 11150) (Blue stain fungus) (Graphiocladiella clavigera).</t>
  </si>
  <si>
    <t xml:space="preserve"> NCBI_TaxID=655863;</t>
  </si>
  <si>
    <t xml:space="preserve"> Ophiostomatales</t>
  </si>
  <si>
    <t xml:space="preserve"> Ophiostomataceae</t>
  </si>
  <si>
    <t>Grosmannia.</t>
  </si>
  <si>
    <t xml:space="preserve"> Dictyostelium purpureum (Slime mold).</t>
  </si>
  <si>
    <t xml:space="preserve"> NCBI_TaxID=5786;</t>
  </si>
  <si>
    <t xml:space="preserve"> Dictyostelium.</t>
  </si>
  <si>
    <t xml:space="preserve"> Ascaris suum (Pig roundworm) (Ascaris lumbricoides).</t>
  </si>
  <si>
    <t xml:space="preserve"> NCBI_TaxID=6253;</t>
  </si>
  <si>
    <t xml:space="preserve"> Ascaridida</t>
  </si>
  <si>
    <t>Ascaridoidea</t>
  </si>
  <si>
    <t xml:space="preserve"> Ascarididae</t>
  </si>
  <si>
    <t xml:space="preserve"> Ascaris.</t>
  </si>
  <si>
    <t xml:space="preserve"> Sus scrofa (Pig).</t>
  </si>
  <si>
    <t xml:space="preserve"> NCBI_TaxID=9823;</t>
  </si>
  <si>
    <t xml:space="preserve"> Suina</t>
  </si>
  <si>
    <t xml:space="preserve"> Suidae</t>
  </si>
  <si>
    <t>Sus.</t>
  </si>
  <si>
    <t xml:space="preserve"> Trichophyton equinum (strain ATCC MYA-4606 / CBS 127.97) (Horse ringworm fungus).</t>
  </si>
  <si>
    <t xml:space="preserve"> NCBI_TaxID=559882;</t>
  </si>
  <si>
    <t xml:space="preserve"> Komagataella pastoris (strain ATCC 76273 / CBS 7435 / CECT 11047 / NRRL Y-11430 / Wegner 21-1) (Yeast) (Pichia pastoris).</t>
  </si>
  <si>
    <t xml:space="preserve"> NCBI_TaxID=981350;</t>
  </si>
  <si>
    <t xml:space="preserve"> Trichophyton tonsurans (strain CBS 112818) (Scalp ringworm fungus).</t>
  </si>
  <si>
    <t xml:space="preserve"> NCBI_TaxID=647933;</t>
  </si>
  <si>
    <t xml:space="preserve"> Trichophyton rubrum (strain ATCC MYA-4607 / CBS 118892) (Athlete's foot fungus).</t>
  </si>
  <si>
    <t xml:space="preserve"> NCBI_TaxID=559305;</t>
  </si>
  <si>
    <t xml:space="preserve"> Ajellomyces dermatitidis (strain ATCC 18188 / CBS 674.68) (Blastomyces dermatitidis).</t>
  </si>
  <si>
    <t xml:space="preserve"> NCBI_TaxID=653446;</t>
  </si>
  <si>
    <t>F2UT00_SALR5</t>
  </si>
  <si>
    <t xml:space="preserve"> Salpingoeca rosetta (strain ATCC 50818 / BSB-021).</t>
  </si>
  <si>
    <t xml:space="preserve"> NCBI_TaxID=946362;</t>
  </si>
  <si>
    <t xml:space="preserve"> Salpingoecidae</t>
  </si>
  <si>
    <t xml:space="preserve"> Salpingoeca.</t>
  </si>
  <si>
    <t xml:space="preserve"> Batrachochytrium dendrobatidis (strain JAM81 / FGSC 10211) (Frog chytrid fungus).</t>
  </si>
  <si>
    <t xml:space="preserve"> NCBI_TaxID=684364;</t>
  </si>
  <si>
    <t xml:space="preserve"> Chytridiomycota</t>
  </si>
  <si>
    <t xml:space="preserve"> Chytridiomycetes</t>
  </si>
  <si>
    <t xml:space="preserve"> Rhizophydiales</t>
  </si>
  <si>
    <t>Rhizophydiales incertae sedis</t>
  </si>
  <si>
    <t xml:space="preserve"> Batrachochytrium.</t>
  </si>
  <si>
    <t xml:space="preserve"> Dictyostelium fasciculatum (strain SH3) (Slime mold).</t>
  </si>
  <si>
    <t xml:space="preserve"> NCBI_TaxID=1054147;</t>
  </si>
  <si>
    <t xml:space="preserve"> Melampsora larici-populina (strain 98AG31 / pathotype 3-4-7) (Poplar leaf rust fungus).</t>
  </si>
  <si>
    <t xml:space="preserve"> NCBI_TaxID=747676;</t>
  </si>
  <si>
    <t xml:space="preserve"> Melampsoraceae</t>
  </si>
  <si>
    <t xml:space="preserve"> Melampsora.</t>
  </si>
  <si>
    <t xml:space="preserve"> Acromyrmex echinatior (Panamanian leafcutter ant) (Acromyrmex octospinosus echinatior).</t>
  </si>
  <si>
    <t xml:space="preserve"> NCBI_TaxID=103372;</t>
  </si>
  <si>
    <t xml:space="preserve"> Acromyrmex.</t>
  </si>
  <si>
    <t xml:space="preserve"> Vitis vinifera (Grape).</t>
  </si>
  <si>
    <t xml:space="preserve"> NCBI_TaxID=29760;</t>
  </si>
  <si>
    <t xml:space="preserve"> Vitales</t>
  </si>
  <si>
    <t xml:space="preserve"> Vitaceae</t>
  </si>
  <si>
    <t xml:space="preserve"> Vitis.</t>
  </si>
  <si>
    <t xml:space="preserve"> Macaca mulatta (Rhesus macaque).</t>
  </si>
  <si>
    <t xml:space="preserve"> NCBI_TaxID=9544;</t>
  </si>
  <si>
    <t xml:space="preserve"> Cercopithecidae</t>
  </si>
  <si>
    <t xml:space="preserve"> Cercopithecinae</t>
  </si>
  <si>
    <t xml:space="preserve"> Macaca.</t>
  </si>
  <si>
    <t xml:space="preserve"> Equus caballus (Horse).</t>
  </si>
  <si>
    <t xml:space="preserve"> NCBI_TaxID=9796;</t>
  </si>
  <si>
    <t xml:space="preserve"> Perissodactyla</t>
  </si>
  <si>
    <t xml:space="preserve"> Equidae</t>
  </si>
  <si>
    <t xml:space="preserve"> Equus.</t>
  </si>
  <si>
    <t xml:space="preserve"> Ciona intestinalis (Transparent sea squirt) (Ascidia intestinalis).</t>
  </si>
  <si>
    <t xml:space="preserve"> NCBI_TaxID=7719;</t>
  </si>
  <si>
    <t xml:space="preserve"> Ascidiacea</t>
  </si>
  <si>
    <t xml:space="preserve"> Enterogona</t>
  </si>
  <si>
    <t>Phlebobranchia</t>
  </si>
  <si>
    <t xml:space="preserve"> Cionidae</t>
  </si>
  <si>
    <t xml:space="preserve"> Ciona.</t>
  </si>
  <si>
    <t xml:space="preserve"> Xenopus tropicalis (Western clawed frog) (Silurana tropicalis).</t>
  </si>
  <si>
    <t xml:space="preserve"> NCBI_TaxID=8364;</t>
  </si>
  <si>
    <t>Amphibia</t>
  </si>
  <si>
    <t xml:space="preserve"> Batrachia</t>
  </si>
  <si>
    <t xml:space="preserve"> Anura</t>
  </si>
  <si>
    <t xml:space="preserve"> Pipoidea</t>
  </si>
  <si>
    <t xml:space="preserve"> Pipidae</t>
  </si>
  <si>
    <t xml:space="preserve"> Xenopodinae</t>
  </si>
  <si>
    <t xml:space="preserve"> Xenopus</t>
  </si>
  <si>
    <t>Silurana.</t>
  </si>
  <si>
    <t xml:space="preserve"> Ornithorhynchus anatinus (Duckbill platypus).</t>
  </si>
  <si>
    <t xml:space="preserve"> NCBI_TaxID=9258;</t>
  </si>
  <si>
    <t xml:space="preserve"> Monotremata</t>
  </si>
  <si>
    <t xml:space="preserve"> Ornithorhynchidae</t>
  </si>
  <si>
    <t xml:space="preserve"> Ornithorhynchus.</t>
  </si>
  <si>
    <t xml:space="preserve"> Callithrix jacchus (White-tufted-ear marmoset).</t>
  </si>
  <si>
    <t xml:space="preserve"> NCBI_TaxID=9483;</t>
  </si>
  <si>
    <t>Platyrrhini</t>
  </si>
  <si>
    <t xml:space="preserve"> Cebidae</t>
  </si>
  <si>
    <t xml:space="preserve"> Callitrichinae</t>
  </si>
  <si>
    <t xml:space="preserve"> Callithrix.</t>
  </si>
  <si>
    <t xml:space="preserve"> Sordaria macrospora (strain ATCC MYA-333 / DSM 997 / K(L3346) / K-hell).</t>
  </si>
  <si>
    <t xml:space="preserve"> NCBI_TaxID=771870;</t>
  </si>
  <si>
    <t xml:space="preserve"> Sordariaceae</t>
  </si>
  <si>
    <t>Sordaria.</t>
  </si>
  <si>
    <t xml:space="preserve"> Neurospora tetrasperma (strain FGSC 2508 / ATCC MYA-4615 / P0657).</t>
  </si>
  <si>
    <t xml:space="preserve"> NCBI_TaxID=510951;</t>
  </si>
  <si>
    <t>Neurospora.</t>
  </si>
  <si>
    <t xml:space="preserve"> Serpula lacrymans var. lacrymans (strain S7.9) (Dry rot fungus).</t>
  </si>
  <si>
    <t xml:space="preserve"> NCBI_TaxID=578457;</t>
  </si>
  <si>
    <t xml:space="preserve"> Boletales</t>
  </si>
  <si>
    <t xml:space="preserve"> Coniophorineae</t>
  </si>
  <si>
    <t>Serpulaceae</t>
  </si>
  <si>
    <t xml:space="preserve"> Serpula.</t>
  </si>
  <si>
    <t xml:space="preserve"> Serpula lacrymans var. lacrymans (strain S7.3) (Dry rot fungus).</t>
  </si>
  <si>
    <t xml:space="preserve"> NCBI_TaxID=936435;</t>
  </si>
  <si>
    <t xml:space="preserve"> Fusarium oxysporum (strain Fo5176) (Fusarium vascular wilt).</t>
  </si>
  <si>
    <t xml:space="preserve"> NCBI_TaxID=660025;</t>
  </si>
  <si>
    <t xml:space="preserve"> Fusarium oxysporum species complex.</t>
  </si>
  <si>
    <t xml:space="preserve"> Mycosphaerella graminicola (strain CBS 115943 / IPO323) (Speckled leaf blotch fungus) (Septoria tritici).</t>
  </si>
  <si>
    <t xml:space="preserve"> NCBI_TaxID=336722;</t>
  </si>
  <si>
    <t xml:space="preserve"> Dothideomycetidae</t>
  </si>
  <si>
    <t xml:space="preserve"> Capnodiales</t>
  </si>
  <si>
    <t xml:space="preserve"> Mycosphaerellaceae</t>
  </si>
  <si>
    <t>Zymoseptoria.</t>
  </si>
  <si>
    <t xml:space="preserve"> Caenorhabditis brenneri (Nematode worm).</t>
  </si>
  <si>
    <t xml:space="preserve"> NCBI_TaxID=135651;</t>
  </si>
  <si>
    <t xml:space="preserve"> Hypocrea jecorina (strain QM6a) (Trichoderma reesei).</t>
  </si>
  <si>
    <t xml:space="preserve"> NCBI_TaxID=431241;</t>
  </si>
  <si>
    <t xml:space="preserve"> Hypocreaceae</t>
  </si>
  <si>
    <t>Trichoderma.</t>
  </si>
  <si>
    <t xml:space="preserve"> Chaetomium thermophilum (strain DSM 1495 / CBS 144.50 / IMI 039719).</t>
  </si>
  <si>
    <t xml:space="preserve"> NCBI_TaxID=759272;</t>
  </si>
  <si>
    <t xml:space="preserve"> Chaetomiaceae</t>
  </si>
  <si>
    <t>Chaetomium.</t>
  </si>
  <si>
    <t xml:space="preserve"> Naumovozyma castellii (strain ATCC 76901 / CBS 4309 / NBRC 1992 / NRRL Y-12630) (Yeast) (Saccharomyces castellii).</t>
  </si>
  <si>
    <t xml:space="preserve"> NCBI_TaxID=1064592;</t>
  </si>
  <si>
    <t xml:space="preserve"> Naumovozyma.</t>
  </si>
  <si>
    <t xml:space="preserve"> Naumovozyma dairenensis (strain ATCC 10597 / BCRC 20456 / CBS 421 / NBRC 0211 / NRRL Y-12639) (Saccharomyces dairenensis).</t>
  </si>
  <si>
    <t xml:space="preserve"> NCBI_TaxID=1071378;</t>
  </si>
  <si>
    <t xml:space="preserve"> Spodoptera exigua (Beet armyworm) (Noctua fulgens).</t>
  </si>
  <si>
    <t xml:space="preserve"> NCBI_TaxID=7107;</t>
  </si>
  <si>
    <t xml:space="preserve"> Lepidoptera</t>
  </si>
  <si>
    <t xml:space="preserve"> Glossata</t>
  </si>
  <si>
    <t xml:space="preserve"> Ditrysia</t>
  </si>
  <si>
    <t>Noctuoidea</t>
  </si>
  <si>
    <t xml:space="preserve"> Noctuidae</t>
  </si>
  <si>
    <t xml:space="preserve"> Amphipyrinae</t>
  </si>
  <si>
    <t xml:space="preserve"> Spodoptera.</t>
  </si>
  <si>
    <t xml:space="preserve"> Anolis carolinensis (Green anole) (American chameleon).</t>
  </si>
  <si>
    <t xml:space="preserve"> NCBI_TaxID=28377;</t>
  </si>
  <si>
    <t>Lepidosauria</t>
  </si>
  <si>
    <t xml:space="preserve"> Squamata</t>
  </si>
  <si>
    <t xml:space="preserve"> Bifurcata</t>
  </si>
  <si>
    <t xml:space="preserve"> Unidentata</t>
  </si>
  <si>
    <t xml:space="preserve"> Episquamata</t>
  </si>
  <si>
    <t>Toxicofera</t>
  </si>
  <si>
    <t xml:space="preserve"> Iguania</t>
  </si>
  <si>
    <t xml:space="preserve"> Iguanidae</t>
  </si>
  <si>
    <t xml:space="preserve"> Polychrotinae</t>
  </si>
  <si>
    <t xml:space="preserve"> Anolis.</t>
  </si>
  <si>
    <t xml:space="preserve"> Myotis lucifugus (Little brown bat).</t>
  </si>
  <si>
    <t xml:space="preserve"> NCBI_TaxID=59463;</t>
  </si>
  <si>
    <t xml:space="preserve"> Chiroptera</t>
  </si>
  <si>
    <t xml:space="preserve"> Microchiroptera</t>
  </si>
  <si>
    <t>Vespertilionidae</t>
  </si>
  <si>
    <t xml:space="preserve"> Myotis.</t>
  </si>
  <si>
    <t xml:space="preserve"> Nomascus leucogenys (Northern white-cheeked gibbon) (Hylobates leucogenys).</t>
  </si>
  <si>
    <t xml:space="preserve"> NCBI_TaxID=61853;</t>
  </si>
  <si>
    <t xml:space="preserve"> Hylobatidae</t>
  </si>
  <si>
    <t xml:space="preserve"> Nomascus.</t>
  </si>
  <si>
    <t xml:space="preserve"> Oryctolagus cuniculus (Rabbit).</t>
  </si>
  <si>
    <t xml:space="preserve"> NCBI_TaxID=9986;</t>
  </si>
  <si>
    <t xml:space="preserve"> Lagomorpha</t>
  </si>
  <si>
    <t xml:space="preserve"> Leporidae</t>
  </si>
  <si>
    <t>Oryctolagus.</t>
  </si>
  <si>
    <t xml:space="preserve"> Arthrobotrys oligospora (strain ATCC 24927 / CBS 115.81 / DSM 1491) (Nematode-trapping fungus) (Didymozoophaga oligospora).</t>
  </si>
  <si>
    <t xml:space="preserve"> NCBI_TaxID=756982;</t>
  </si>
  <si>
    <t xml:space="preserve"> Orbiliomycetes</t>
  </si>
  <si>
    <t>Orbiliales</t>
  </si>
  <si>
    <t xml:space="preserve"> Orbiliaceae</t>
  </si>
  <si>
    <t xml:space="preserve"> Orbilia.</t>
  </si>
  <si>
    <t xml:space="preserve"> Thielavia heterothallica (strain ATCC 42464 / BCRC 31852 / DSM 1799) (Myceliophthora thermophila).</t>
  </si>
  <si>
    <t xml:space="preserve"> NCBI_TaxID=573729;</t>
  </si>
  <si>
    <t>Myceliophthora.</t>
  </si>
  <si>
    <t xml:space="preserve"> Thielavia terrestris (strain ATCC 38088 / NRRL 8126) (Acremonium alabamense).</t>
  </si>
  <si>
    <t xml:space="preserve"> NCBI_TaxID=578455;</t>
  </si>
  <si>
    <t>Thielavia.</t>
  </si>
  <si>
    <t xml:space="preserve"> Saccharomyces cerevisiae (strain Kyokai no. 7 / NBRC 101557) (Baker's yeast).</t>
  </si>
  <si>
    <t xml:space="preserve"> NCBI_TaxID=721032;</t>
  </si>
  <si>
    <t xml:space="preserve"> Verticillium dahliae (strain VdLs.17 / ATCC MYA-4575 / FGSC 10137) (Verticillium wilt).</t>
  </si>
  <si>
    <t xml:space="preserve"> NCBI_TaxID=498257;</t>
  </si>
  <si>
    <t xml:space="preserve"> Spathaspora passalidarum (strain NRRL Y-27907 / 11-Y1).</t>
  </si>
  <si>
    <t xml:space="preserve"> NCBI_TaxID=619300;</t>
  </si>
  <si>
    <t xml:space="preserve"> Debaryomycetaceae</t>
  </si>
  <si>
    <t xml:space="preserve"> Spathaspora.</t>
  </si>
  <si>
    <t xml:space="preserve"> Candida tenuis (strain ATCC 10573 / BCRC 21748 / CBS 615 / JCM 9827 / NBRC 10315 / NRRL Y-1498 / VKM Y-70) (Yeast).</t>
  </si>
  <si>
    <t xml:space="preserve"> NCBI_TaxID=590646;</t>
  </si>
  <si>
    <t xml:space="preserve"> Cricetulus griseus (Chinese hamster) (Cricetulus barabensis griseus).</t>
  </si>
  <si>
    <t xml:space="preserve"> NCBI_TaxID=10029;</t>
  </si>
  <si>
    <t xml:space="preserve"> Cricetidae</t>
  </si>
  <si>
    <t xml:space="preserve"> Cricetinae</t>
  </si>
  <si>
    <t xml:space="preserve"> Cricetulus.</t>
  </si>
  <si>
    <t xml:space="preserve"> Cordyceps militaris (strain CM01) (Caterpillar fungus).</t>
  </si>
  <si>
    <t xml:space="preserve"> NCBI_TaxID=983644;</t>
  </si>
  <si>
    <t xml:space="preserve"> Cordycipitaceae</t>
  </si>
  <si>
    <t>Cordyceps.</t>
  </si>
  <si>
    <t xml:space="preserve"> Gasterosteus aculeatus (Three-spined stickleback).</t>
  </si>
  <si>
    <t xml:space="preserve"> NCBI_TaxID=69293;</t>
  </si>
  <si>
    <t xml:space="preserve"> Neoteleostei</t>
  </si>
  <si>
    <t xml:space="preserve"> Acanthomorphata</t>
  </si>
  <si>
    <t>Percomorpharia</t>
  </si>
  <si>
    <t xml:space="preserve"> Perciformes</t>
  </si>
  <si>
    <t xml:space="preserve"> Cottioidei</t>
  </si>
  <si>
    <t xml:space="preserve"> Gasterosteales</t>
  </si>
  <si>
    <t>Gasterosteidae</t>
  </si>
  <si>
    <t xml:space="preserve"> Gasterosteus.</t>
  </si>
  <si>
    <t xml:space="preserve"> Gorilla gorilla gorilla (Lowland gorilla).</t>
  </si>
  <si>
    <t xml:space="preserve"> NCBI_TaxID=9595;</t>
  </si>
  <si>
    <t xml:space="preserve"> Gorilla.</t>
  </si>
  <si>
    <t xml:space="preserve"> Loxodonta africana (African elephant).</t>
  </si>
  <si>
    <t xml:space="preserve"> NCBI_TaxID=9785;</t>
  </si>
  <si>
    <t xml:space="preserve"> Afrotheria</t>
  </si>
  <si>
    <t xml:space="preserve"> Proboscidea</t>
  </si>
  <si>
    <t xml:space="preserve"> Elephantidae</t>
  </si>
  <si>
    <t xml:space="preserve"> Loxodonta.</t>
  </si>
  <si>
    <t xml:space="preserve"> Sarcophilus harrisii (Tasmanian devil) (Sarcophilus laniarius).</t>
  </si>
  <si>
    <t xml:space="preserve"> NCBI_TaxID=9305;</t>
  </si>
  <si>
    <t xml:space="preserve"> Metatheria</t>
  </si>
  <si>
    <t xml:space="preserve"> Dasyuromorphia</t>
  </si>
  <si>
    <t xml:space="preserve"> Dasyuridae</t>
  </si>
  <si>
    <t xml:space="preserve"> Sarcophilus.</t>
  </si>
  <si>
    <t xml:space="preserve"> Aspergillus niger (strain ATCC 1015 / CBS 113.46 / FGSC A1144 / LSHB Ac4 / NCTC 3858a / NRRL 328 / USDA 3528.7).</t>
  </si>
  <si>
    <t xml:space="preserve"> NCBI_TaxID=380704;</t>
  </si>
  <si>
    <t xml:space="preserve"> Schistosoma mansoni (Blood fluke).</t>
  </si>
  <si>
    <t xml:space="preserve"> NCBI_TaxID=6183;</t>
  </si>
  <si>
    <t xml:space="preserve"> Platyhelminthes</t>
  </si>
  <si>
    <t xml:space="preserve"> Trematoda</t>
  </si>
  <si>
    <t xml:space="preserve"> Digenea</t>
  </si>
  <si>
    <t xml:space="preserve"> Strigeidida</t>
  </si>
  <si>
    <t>Schistosomatoidea</t>
  </si>
  <si>
    <t xml:space="preserve"> Schistosomatidae</t>
  </si>
  <si>
    <t xml:space="preserve"> Schistosoma.</t>
  </si>
  <si>
    <t xml:space="preserve"> Piriformospora indica (strain DSM 11827).</t>
  </si>
  <si>
    <t xml:space="preserve"> NCBI_TaxID=1109443;</t>
  </si>
  <si>
    <t xml:space="preserve"> Sebacinales</t>
  </si>
  <si>
    <t xml:space="preserve"> Sebacinales group B</t>
  </si>
  <si>
    <t xml:space="preserve"> Piriformospora.</t>
  </si>
  <si>
    <t xml:space="preserve"> Neurospora tetrasperma (strain FGSC 2509 / P0656).</t>
  </si>
  <si>
    <t xml:space="preserve"> NCBI_TaxID=510952;</t>
  </si>
  <si>
    <t xml:space="preserve"> Phytophthora sojae (strain P6497) (Soybean stem and root rot agent) (Phytophthora megasperma f. sp. glycines).</t>
  </si>
  <si>
    <t xml:space="preserve"> NCBI_TaxID=1094619;</t>
  </si>
  <si>
    <t xml:space="preserve"> Caenorhabditis elegans.</t>
  </si>
  <si>
    <t xml:space="preserve"> NCBI_TaxID=6239;</t>
  </si>
  <si>
    <t xml:space="preserve"> Danaus plexippus (Monarch butterfly).</t>
  </si>
  <si>
    <t xml:space="preserve"> NCBI_TaxID=13037;</t>
  </si>
  <si>
    <t>Papilionoidea</t>
  </si>
  <si>
    <t xml:space="preserve"> Nymphalidae</t>
  </si>
  <si>
    <t xml:space="preserve"> Danainae</t>
  </si>
  <si>
    <t xml:space="preserve"> Danaini</t>
  </si>
  <si>
    <t xml:space="preserve"> Danaina</t>
  </si>
  <si>
    <t xml:space="preserve"> Danaus</t>
  </si>
  <si>
    <t>Danaus.</t>
  </si>
  <si>
    <t xml:space="preserve"> Mixia osmundae (strain CBS 9802 / IAM 14324 / JCM 22182 / KY 12970).</t>
  </si>
  <si>
    <t xml:space="preserve"> NCBI_TaxID=764103;</t>
  </si>
  <si>
    <t>Mixiomycetes</t>
  </si>
  <si>
    <t xml:space="preserve"> Mixiales</t>
  </si>
  <si>
    <t xml:space="preserve"> Mixiaceae</t>
  </si>
  <si>
    <t xml:space="preserve"> Mixia.</t>
  </si>
  <si>
    <t xml:space="preserve"> Medicago truncatula (Barrel medic) (Medicago tribuloides).</t>
  </si>
  <si>
    <t xml:space="preserve"> NCBI_TaxID=3880;</t>
  </si>
  <si>
    <t xml:space="preserve"> Fabales</t>
  </si>
  <si>
    <t xml:space="preserve"> Fabaceae</t>
  </si>
  <si>
    <t xml:space="preserve"> Papilionoideae</t>
  </si>
  <si>
    <t>Trifolieae</t>
  </si>
  <si>
    <t xml:space="preserve"> Medicago.</t>
  </si>
  <si>
    <t xml:space="preserve"> Macaca fascicularis (Crab-eating macaque) (Cynomolgus monkey).</t>
  </si>
  <si>
    <t xml:space="preserve"> NCBI_TaxID=9541;</t>
  </si>
  <si>
    <t xml:space="preserve"> Aspergillus kawachii (strain NBRC 4308) (White koji mold) (Aspergillus awamori var. kawachi).</t>
  </si>
  <si>
    <t xml:space="preserve"> NCBI_TaxID=1033177;</t>
  </si>
  <si>
    <t xml:space="preserve"> Candida parapsilosis (strain CDC 317 / ATCC MYA-4646) (Yeast) (Monilia parapsilosis).</t>
  </si>
  <si>
    <t xml:space="preserve"> NCBI_TaxID=578454;</t>
  </si>
  <si>
    <t xml:space="preserve"> Tetrapisispora phaffii (strain ATCC 24235 / CBS 4417 / NBRC 1672 / NRRL Y-8282 / UCD 70-5) (Yeast) (Fabospora phaffii).</t>
  </si>
  <si>
    <t xml:space="preserve"> NCBI_TaxID=1071381;</t>
  </si>
  <si>
    <t>Tetrapisispora.</t>
  </si>
  <si>
    <t xml:space="preserve"> Eremothecium cymbalariae (strain CBS 270.75 / DBVPG 7215 / KCTC 17166 / NRRL Y-17582) (Yeast).</t>
  </si>
  <si>
    <t xml:space="preserve"> NCBI_TaxID=931890;</t>
  </si>
  <si>
    <t xml:space="preserve"> Eremothecium.</t>
  </si>
  <si>
    <t xml:space="preserve"> Pichia sorbitophila (strain ATCC MYA-4447 / BCRC 22081 / CBS 7064 / NBRC 10061 / NRRL Y-12695) (Hybrid yeast).</t>
  </si>
  <si>
    <t xml:space="preserve"> NCBI_TaxID=559304;</t>
  </si>
  <si>
    <t xml:space="preserve"> Millerozyma.</t>
  </si>
  <si>
    <t xml:space="preserve"> Torulaspora delbrueckii (strain ATCC 10662 / CBS 1146 / NBRC 0425 / NCYC 2629 / NRRL Y-866) (Yeast) (Candida colliculosa).</t>
  </si>
  <si>
    <t xml:space="preserve"> NCBI_TaxID=1076872;</t>
  </si>
  <si>
    <t xml:space="preserve"> Torulaspora.</t>
  </si>
  <si>
    <t xml:space="preserve"> Thermobia domestica (firebrat).</t>
  </si>
  <si>
    <t xml:space="preserve"> NCBI_TaxID=89055;</t>
  </si>
  <si>
    <t>Thysanura</t>
  </si>
  <si>
    <t xml:space="preserve"> Lepismatidae</t>
  </si>
  <si>
    <t xml:space="preserve"> Thermobia.</t>
  </si>
  <si>
    <t xml:space="preserve"> Hypocrea virens (strain Gv29-8 / FGSC 10586) (Gliocladium virens) (Trichoderma virens).</t>
  </si>
  <si>
    <t xml:space="preserve"> NCBI_TaxID=413071;</t>
  </si>
  <si>
    <t xml:space="preserve"> Hypocrea atroviridis (strain ATCC 20476 / IMI 206040) (Trichoderma atroviride).</t>
  </si>
  <si>
    <t xml:space="preserve"> NCBI_TaxID=452589;</t>
  </si>
  <si>
    <t>H0GM61_SACCK</t>
  </si>
  <si>
    <t xml:space="preserve"> Saccharomyces cerevisiae x Saccharomyces kudriavzevii (strain VIN7) (Yeast).</t>
  </si>
  <si>
    <t xml:space="preserve"> NCBI_TaxID=1095631;</t>
  </si>
  <si>
    <t xml:space="preserve"> Cavia porcellus (Guinea pig).</t>
  </si>
  <si>
    <t xml:space="preserve"> NCBI_TaxID=10141;</t>
  </si>
  <si>
    <t>Hystricognathi</t>
  </si>
  <si>
    <t xml:space="preserve"> Caviidae</t>
  </si>
  <si>
    <t xml:space="preserve"> Cavia.</t>
  </si>
  <si>
    <t xml:space="preserve"> Otolemur garnettii (Small-eared galago) (Garnett's greater bushbaby).</t>
  </si>
  <si>
    <t xml:space="preserve"> NCBI_TaxID=30611;</t>
  </si>
  <si>
    <t xml:space="preserve"> Strepsirrhini</t>
  </si>
  <si>
    <t>Lorisiformes</t>
  </si>
  <si>
    <t xml:space="preserve"> Galagidae</t>
  </si>
  <si>
    <t xml:space="preserve"> Otolemur.</t>
  </si>
  <si>
    <t xml:space="preserve"> Colletotrichum higginsianum (strain IMI 349063) (Crucifer anthracnose fungus).</t>
  </si>
  <si>
    <t xml:space="preserve"> NCBI_TaxID=759273;</t>
  </si>
  <si>
    <t xml:space="preserve"> Kazachstania africana (strain ATCC 22294 / BCRC 22015 / CBS 2517 / CECT 1963 / NBRC 1671 / NRRL Y-8276) (Yeast) (Kluyveromyces africanus).</t>
  </si>
  <si>
    <t xml:space="preserve"> NCBI_TaxID=1071382;</t>
  </si>
  <si>
    <t xml:space="preserve"> Kazachstania.</t>
  </si>
  <si>
    <t xml:space="preserve"> Aedes albopictus (Asian tiger mosquito) (Stegomyia albopicta).</t>
  </si>
  <si>
    <t xml:space="preserve"> NCBI_TaxID=7160;</t>
  </si>
  <si>
    <t xml:space="preserve"> Aedini</t>
  </si>
  <si>
    <t xml:space="preserve"> Aedes</t>
  </si>
  <si>
    <t xml:space="preserve"> Stegomyia.</t>
  </si>
  <si>
    <t xml:space="preserve"> Clonorchis sinensis (Chinese liver fluke).</t>
  </si>
  <si>
    <t xml:space="preserve"> NCBI_TaxID=79923;</t>
  </si>
  <si>
    <t>Opisthorchiida</t>
  </si>
  <si>
    <t xml:space="preserve"> Opisthorchiata</t>
  </si>
  <si>
    <t xml:space="preserve"> Opisthorchiidae</t>
  </si>
  <si>
    <t xml:space="preserve"> Clonorchis.</t>
  </si>
  <si>
    <t xml:space="preserve"> Oryzias latipes (Medaka fish) (Japanese ricefish).</t>
  </si>
  <si>
    <t xml:space="preserve"> NCBI_TaxID=8090;</t>
  </si>
  <si>
    <t>Ovalentaria</t>
  </si>
  <si>
    <t xml:space="preserve"> Atherinomorphae</t>
  </si>
  <si>
    <t xml:space="preserve"> Beloniformes</t>
  </si>
  <si>
    <t xml:space="preserve"> Adrianichthyidae</t>
  </si>
  <si>
    <t>Oryziinae</t>
  </si>
  <si>
    <t xml:space="preserve"> Oryzias.</t>
  </si>
  <si>
    <t xml:space="preserve"> Pongo abelii (Sumatran orangutan) (Pongo pygmaeus abelii).</t>
  </si>
  <si>
    <t xml:space="preserve"> NCBI_TaxID=9601;</t>
  </si>
  <si>
    <t xml:space="preserve"> Pongo.</t>
  </si>
  <si>
    <t xml:space="preserve"> Pan troglodytes (Chimpanzee).</t>
  </si>
  <si>
    <t xml:space="preserve"> NCBI_TaxID=9598;</t>
  </si>
  <si>
    <t xml:space="preserve"> Pan.</t>
  </si>
  <si>
    <t xml:space="preserve"> Takifugu rubripes (Japanese pufferfish) (Fugu rubripes).</t>
  </si>
  <si>
    <t xml:space="preserve"> NCBI_TaxID=31033;</t>
  </si>
  <si>
    <t xml:space="preserve"> Tetraodontiformes</t>
  </si>
  <si>
    <t xml:space="preserve"> Tetradontoidea</t>
  </si>
  <si>
    <t xml:space="preserve"> Tetraodontidae</t>
  </si>
  <si>
    <t>Takifugu.</t>
  </si>
  <si>
    <t xml:space="preserve"> Caenorhabditis japonica.</t>
  </si>
  <si>
    <t xml:space="preserve"> NCBI_TaxID=281687;</t>
  </si>
  <si>
    <t xml:space="preserve"> Ciona savignyi (Pacific transparent sea squirt).</t>
  </si>
  <si>
    <t xml:space="preserve"> NCBI_TaxID=51511;</t>
  </si>
  <si>
    <t xml:space="preserve"> Latimeria chalumnae (West Indian ocean coelacanth).</t>
  </si>
  <si>
    <t xml:space="preserve"> NCBI_TaxID=7897;</t>
  </si>
  <si>
    <t>Coelacanthiformes</t>
  </si>
  <si>
    <t xml:space="preserve"> Coelacanthidae</t>
  </si>
  <si>
    <t xml:space="preserve"> Latimeria.</t>
  </si>
  <si>
    <t xml:space="preserve"> Tetraodon nigroviridis (Spotted green pufferfish) (Chelonodon nigroviridis).</t>
  </si>
  <si>
    <t xml:space="preserve"> NCBI_TaxID=99883;</t>
  </si>
  <si>
    <t>Tetraodon.</t>
  </si>
  <si>
    <t xml:space="preserve"> Pristionchus pacificus (Parasitic nematode).</t>
  </si>
  <si>
    <t xml:space="preserve"> NCBI_TaxID=54126;</t>
  </si>
  <si>
    <t xml:space="preserve"> Diplogasterida</t>
  </si>
  <si>
    <t>Neodiplogasteridae</t>
  </si>
  <si>
    <t xml:space="preserve"> Pristionchus.</t>
  </si>
  <si>
    <t xml:space="preserve"> Phytophthora ramorum (Sudden oak death agent).</t>
  </si>
  <si>
    <t xml:space="preserve"> NCBI_TaxID=164328;</t>
  </si>
  <si>
    <t xml:space="preserve"> Exophiala dermatitidis (strain ATCC 34100 / CBS 525.76 / NIH/UT8656) (Black yeast) (Wangiella dermatitidis).</t>
  </si>
  <si>
    <t xml:space="preserve"> NCBI_TaxID=858893;</t>
  </si>
  <si>
    <t>Chaetothyriomycetidae</t>
  </si>
  <si>
    <t xml:space="preserve"> Chaetothyriales</t>
  </si>
  <si>
    <t xml:space="preserve"> Herpotrichiellaceae</t>
  </si>
  <si>
    <t>Exophiala.</t>
  </si>
  <si>
    <t xml:space="preserve"> Gadus morhua (Atlantic cod).</t>
  </si>
  <si>
    <t xml:space="preserve"> NCBI_TaxID=8049;</t>
  </si>
  <si>
    <t>Zeiogadaria</t>
  </si>
  <si>
    <t xml:space="preserve"> Gadariae</t>
  </si>
  <si>
    <t xml:space="preserve"> Gadiformes</t>
  </si>
  <si>
    <t xml:space="preserve"> Gadoidei</t>
  </si>
  <si>
    <t xml:space="preserve"> Gadidae</t>
  </si>
  <si>
    <t xml:space="preserve"> Gadus.</t>
  </si>
  <si>
    <t xml:space="preserve"> Mus musculus (Mouse).</t>
  </si>
  <si>
    <t xml:space="preserve"> NCBI_TaxID=10090;</t>
  </si>
  <si>
    <t xml:space="preserve"> Mus</t>
  </si>
  <si>
    <t xml:space="preserve"> Mus.</t>
  </si>
  <si>
    <t>H8X0K4_CANO9</t>
  </si>
  <si>
    <t xml:space="preserve"> Candida orthopsilosis (strain 90-125) (Yeast).</t>
  </si>
  <si>
    <t xml:space="preserve"> NCBI_TaxID=1136231;</t>
  </si>
  <si>
    <t xml:space="preserve"> Meleagris gallopavo (Common turkey).</t>
  </si>
  <si>
    <t xml:space="preserve"> NCBI_TaxID=9103;</t>
  </si>
  <si>
    <t>Testudines + Archosauria group</t>
  </si>
  <si>
    <t xml:space="preserve"> Archosauria</t>
  </si>
  <si>
    <t xml:space="preserve"> Dinosauria</t>
  </si>
  <si>
    <t xml:space="preserve"> Saurischia</t>
  </si>
  <si>
    <t>Theropoda</t>
  </si>
  <si>
    <t xml:space="preserve"> Coelurosauria</t>
  </si>
  <si>
    <t xml:space="preserve"> Aves</t>
  </si>
  <si>
    <t xml:space="preserve"> Neognathae</t>
  </si>
  <si>
    <t xml:space="preserve"> Galliformes</t>
  </si>
  <si>
    <t xml:space="preserve"> Phasianidae</t>
  </si>
  <si>
    <t>Meleagridinae</t>
  </si>
  <si>
    <t xml:space="preserve"> Meleagris.</t>
  </si>
  <si>
    <t xml:space="preserve"> Bombyx mori (Silk moth).</t>
  </si>
  <si>
    <t xml:space="preserve"> NCBI_TaxID=7091;</t>
  </si>
  <si>
    <t>Bombycoidea</t>
  </si>
  <si>
    <t xml:space="preserve"> Bombycidae</t>
  </si>
  <si>
    <t xml:space="preserve"> Bombycinae</t>
  </si>
  <si>
    <t xml:space="preserve"> Bombyx.</t>
  </si>
  <si>
    <t xml:space="preserve"> Apis mellifera (Honeybee).</t>
  </si>
  <si>
    <t xml:space="preserve"> NCBI_TaxID=7460;</t>
  </si>
  <si>
    <t>Apoidea</t>
  </si>
  <si>
    <t xml:space="preserve"> Apidae</t>
  </si>
  <si>
    <t xml:space="preserve"> Apis.</t>
  </si>
  <si>
    <t xml:space="preserve"> Coccomyxa subellipsoidea C-169.</t>
  </si>
  <si>
    <t xml:space="preserve"> NCBI_TaxID=574566;</t>
  </si>
  <si>
    <t>Coccomyxaceae</t>
  </si>
  <si>
    <t xml:space="preserve"> Coccomyxa.</t>
  </si>
  <si>
    <t xml:space="preserve"> Rhizopus delemar (strain RA 99-880 / ATCC MYA-4621 / FGSC 9543 / NRRL 43880) (Mucormycosis agent) (Rhizopus arrhizus var. delemar).</t>
  </si>
  <si>
    <t xml:space="preserve"> NCBI_TaxID=246409;</t>
  </si>
  <si>
    <t xml:space="preserve"> Fungi incertae sedis</t>
  </si>
  <si>
    <t>Early diverging fungal lineages</t>
  </si>
  <si>
    <t xml:space="preserve"> Mucoromycotina</t>
  </si>
  <si>
    <t xml:space="preserve"> Mucorales</t>
  </si>
  <si>
    <t>Mucorineae</t>
  </si>
  <si>
    <t xml:space="preserve"> Rhizopodaceae</t>
  </si>
  <si>
    <t xml:space="preserve"> Rhizopus.</t>
  </si>
  <si>
    <t xml:space="preserve"> Amphimedon queenslandica (Sponge).</t>
  </si>
  <si>
    <t xml:space="preserve"> NCBI_TaxID=400682;</t>
  </si>
  <si>
    <t xml:space="preserve"> Porifera</t>
  </si>
  <si>
    <t xml:space="preserve"> Demospongiae</t>
  </si>
  <si>
    <t xml:space="preserve"> Haplosclerida</t>
  </si>
  <si>
    <t xml:space="preserve"> Niphatidae</t>
  </si>
  <si>
    <t>Amphimedon.</t>
  </si>
  <si>
    <t xml:space="preserve"> Brachypodium distachyon (Purple false brome) (Trachynia distachya).</t>
  </si>
  <si>
    <t xml:space="preserve"> NCBI_TaxID=15368;</t>
  </si>
  <si>
    <t>Pooideae</t>
  </si>
  <si>
    <t xml:space="preserve"> Brachypodieae</t>
  </si>
  <si>
    <t xml:space="preserve"> Brachypodium.</t>
  </si>
  <si>
    <t xml:space="preserve"> Glycine max (Soybean) (Glycine hispida).</t>
  </si>
  <si>
    <t xml:space="preserve"> NCBI_TaxID=3847;</t>
  </si>
  <si>
    <t>Phaseoleae</t>
  </si>
  <si>
    <t xml:space="preserve"> Glycine</t>
  </si>
  <si>
    <t xml:space="preserve"> Soja.</t>
  </si>
  <si>
    <t xml:space="preserve"> Oryza glaberrima (African rice).</t>
  </si>
  <si>
    <t xml:space="preserve"> NCBI_TaxID=4538;</t>
  </si>
  <si>
    <t xml:space="preserve"> Gibberella zeae (strain PH-1 / ATCC MYA-4620 / FGSC 9075 / NRRL 31084) (Wheat head blight fungus) (Fusarium graminearum).</t>
  </si>
  <si>
    <t xml:space="preserve"> NCBI_TaxID=229533;</t>
  </si>
  <si>
    <t>Fusarium.</t>
  </si>
  <si>
    <t xml:space="preserve"> Ostreococcus tauri.</t>
  </si>
  <si>
    <t xml:space="preserve"> NCBI_TaxID=70448;</t>
  </si>
  <si>
    <t xml:space="preserve"> Aedes aegypti (Yellowfever mosquito) (Culex aegypti).</t>
  </si>
  <si>
    <t xml:space="preserve"> NCBI_TaxID=7159;</t>
  </si>
  <si>
    <t xml:space="preserve"> Tetrahymena thermophila (strain SB210).</t>
  </si>
  <si>
    <t xml:space="preserve"> NCBI_TaxID=312017;</t>
  </si>
  <si>
    <t xml:space="preserve"> Hymenostomatida</t>
  </si>
  <si>
    <t xml:space="preserve"> Tetrahymenina</t>
  </si>
  <si>
    <t xml:space="preserve"> Tetrahymenidae</t>
  </si>
  <si>
    <t>Tetrahymena.</t>
  </si>
  <si>
    <t xml:space="preserve"> Xenopus laevis (African clawed frog).</t>
  </si>
  <si>
    <t xml:space="preserve"> NCBI_TaxID=8355;</t>
  </si>
  <si>
    <t>Xenopus.</t>
  </si>
  <si>
    <t xml:space="preserve"> Dictyostelium discoideum (Slime mold).</t>
  </si>
  <si>
    <t xml:space="preserve"> NCBI_TaxID=44689;</t>
  </si>
  <si>
    <t xml:space="preserve"> Sarcophaga crassipalpis.</t>
  </si>
  <si>
    <t xml:space="preserve"> NCBI_TaxID=59312;</t>
  </si>
  <si>
    <t>Oestroidea</t>
  </si>
  <si>
    <t xml:space="preserve"> Sarcophagidae</t>
  </si>
  <si>
    <t xml:space="preserve"> Sarcophaga</t>
  </si>
  <si>
    <t xml:space="preserve"> Liopygia.</t>
  </si>
  <si>
    <t xml:space="preserve"> Sarcophaga bullata (Grey flesh fly) (Neobellieria bullata).</t>
  </si>
  <si>
    <t xml:space="preserve"> NCBI_TaxID=7385;</t>
  </si>
  <si>
    <t xml:space="preserve"> Neobellieria.</t>
  </si>
  <si>
    <t xml:space="preserve"> Arabidopsis thaliana (Mouse-ear cress).</t>
  </si>
  <si>
    <t xml:space="preserve"> NCBI_TaxID=3702;</t>
  </si>
  <si>
    <t xml:space="preserve"> Antheraea pernyi (Chinese oak silk moth).</t>
  </si>
  <si>
    <t xml:space="preserve"> NCBI_TaxID=7119;</t>
  </si>
  <si>
    <t xml:space="preserve"> Saturniidae</t>
  </si>
  <si>
    <t xml:space="preserve"> Saturniinae</t>
  </si>
  <si>
    <t xml:space="preserve"> Saturniini</t>
  </si>
  <si>
    <t xml:space="preserve"> Antheraea.</t>
  </si>
  <si>
    <t xml:space="preserve"> Schizosaccharomyces pombe (strain 972 / ATCC 24843) (Fission yeast).</t>
  </si>
  <si>
    <t xml:space="preserve"> NCBI_TaxID=284812;</t>
  </si>
  <si>
    <t xml:space="preserve"> Drosophila hydei (Fruit fly).</t>
  </si>
  <si>
    <t xml:space="preserve"> NCBI_TaxID=7224;</t>
  </si>
  <si>
    <t xml:space="preserve"> Ashbya gossypii (strain ATCC 10895 / CBS 109.51 / FGSC 9923 / NRRL Y-1056) (Yeast) (Eremothecium gossypii).</t>
  </si>
  <si>
    <t xml:space="preserve"> NCBI_TaxID=284811;</t>
  </si>
  <si>
    <t xml:space="preserve"> Aspergillus clavatus (strain ATCC 1007 / CBS 513.65 / DSM 816 / NCTC 3887 / NRRL 1).</t>
  </si>
  <si>
    <t xml:space="preserve"> NCBI_TaxID=344612;</t>
  </si>
  <si>
    <t xml:space="preserve"> Neosartorya fumigata (strain ATCC MYA-4609 / Af293 / CBS 101355 / FGSC A1100) (Aspergillus fumigatus).</t>
  </si>
  <si>
    <t xml:space="preserve"> NCBI_TaxID=330879;</t>
  </si>
  <si>
    <t xml:space="preserve"> Aspergillus niger (strain CBS 513.88 / FGSC A1513).</t>
  </si>
  <si>
    <t xml:space="preserve"> NCBI_TaxID=425011;</t>
  </si>
  <si>
    <t xml:space="preserve"> Aspergillus oryzae (strain ATCC 42149 / RIB 40) (Yellow koji mold).</t>
  </si>
  <si>
    <t xml:space="preserve"> NCBI_TaxID=510516;</t>
  </si>
  <si>
    <t xml:space="preserve"> Aspergillus terreus (strain NIH 2624 / FGSC A1156).</t>
  </si>
  <si>
    <t xml:space="preserve"> NCBI_TaxID=341663;</t>
  </si>
  <si>
    <t xml:space="preserve"> Candida albicans (strain SC5314 / ATCC MYA-2876) (Yeast).</t>
  </si>
  <si>
    <t xml:space="preserve"> NCBI_TaxID=237561;</t>
  </si>
  <si>
    <t xml:space="preserve"> Candida glabrata (strain ATCC 2001 / CBS 138 / JCM 3761 / NBRC 0622 / NRRL Y-65) (Yeast) (Torulopsis glabrata).</t>
  </si>
  <si>
    <t xml:space="preserve"> NCBI_TaxID=284593;</t>
  </si>
  <si>
    <t xml:space="preserve"> Nakaseomyces</t>
  </si>
  <si>
    <t>mitosporic Nakaseomyces.</t>
  </si>
  <si>
    <t xml:space="preserve"> Chaetomium globosum (strain ATCC 6205 / CBS 148.51 / DSM 1962 / NBRC 6347 / NRRL 1970) (Soil fungus).</t>
  </si>
  <si>
    <t xml:space="preserve"> NCBI_TaxID=306901;</t>
  </si>
  <si>
    <t xml:space="preserve"> Coccidioides immitis (strain RS) (Valley fever fungus).</t>
  </si>
  <si>
    <t xml:space="preserve"> NCBI_TaxID=246410;</t>
  </si>
  <si>
    <t xml:space="preserve"> Cryptococcus neoformans var. neoformans serotype D (strain B-3501A) (Filobasidiella neoformans).</t>
  </si>
  <si>
    <t xml:space="preserve"> NCBI_TaxID=283643;</t>
  </si>
  <si>
    <t xml:space="preserve"> Cryptococcus neoformans var. neoformans serotype D (strain JEC21 / ATCC MYA-565) (Filobasidiella neoformans).</t>
  </si>
  <si>
    <t xml:space="preserve"> NCBI_TaxID=214684;</t>
  </si>
  <si>
    <t xml:space="preserve"> Debaryomyces hansenii (strain ATCC 36239 / CBS 767 / JCM 1990 / NBRC 0083 / IGC 2968) (Yeast) (Torulaspora hansenii).</t>
  </si>
  <si>
    <t xml:space="preserve"> NCBI_TaxID=284592;</t>
  </si>
  <si>
    <t xml:space="preserve"> Debaryomyces.</t>
  </si>
  <si>
    <t xml:space="preserve"> Emericella nidulans (strain FGSC A4 / ATCC 38163 / CBS 112.46 / NRRL 194 / M139) (Aspergillus nidulans).</t>
  </si>
  <si>
    <t xml:space="preserve"> NCBI_TaxID=227321;</t>
  </si>
  <si>
    <t xml:space="preserve"> Kluyveromyces lactis (strain ATCC 8585 / CBS 2359 / DSM 70799 / NBRC 1267 / NRRL Y-1140 / WM37) (Yeast) (Candida sphaerica).</t>
  </si>
  <si>
    <t xml:space="preserve"> NCBI_TaxID=284590;</t>
  </si>
  <si>
    <t xml:space="preserve"> Kluyveromyces.</t>
  </si>
  <si>
    <t xml:space="preserve"> Lodderomyces elongisporus (strain ATCC 11503 / CBS 2605 / JCM 1781 / NBRC 1676 / NRRL YB-4239) (Yeast) (Saccharomyces elongisporus).</t>
  </si>
  <si>
    <t xml:space="preserve"> NCBI_TaxID=379508;</t>
  </si>
  <si>
    <t xml:space="preserve"> Lodderomyces.</t>
  </si>
  <si>
    <t xml:space="preserve"> Magnaporthe oryzae (strain 70-15 / ATCC MYA-4617 / FGSC 8958) (Rice blast fungus) (Pyricularia oryzae).</t>
  </si>
  <si>
    <t xml:space="preserve"> NCBI_TaxID=242507;</t>
  </si>
  <si>
    <t xml:space="preserve"> Magnaporthales</t>
  </si>
  <si>
    <t xml:space="preserve"> Magnaporthaceae</t>
  </si>
  <si>
    <t>Magnaporthe.</t>
  </si>
  <si>
    <t xml:space="preserve"> Neosartorya fischeri (strain ATCC 1020 / DSM 3700 / FGSC A1164 / NRRL 181) (Aspergillus fischerianus).</t>
  </si>
  <si>
    <t xml:space="preserve"> NCBI_TaxID=331117;</t>
  </si>
  <si>
    <t xml:space="preserve"> Neosartorya.</t>
  </si>
  <si>
    <t xml:space="preserve"> Neurospora crassa (strain ATCC 24698 / 74-OR23-1A / CBS 708.71 / DSM 1257 / FGSC 987).</t>
  </si>
  <si>
    <t xml:space="preserve"> NCBI_TaxID=367110;</t>
  </si>
  <si>
    <t xml:space="preserve"> Phaeosphaeria nodorum (strain SN15 / ATCC MYA-4574 / FGSC 10173) (Glume blotch fungus) (Septoria nodorum).</t>
  </si>
  <si>
    <t xml:space="preserve"> NCBI_TaxID=321614;</t>
  </si>
  <si>
    <t>Phaeosphaeriaceae</t>
  </si>
  <si>
    <t xml:space="preserve"> Parastagonospora.</t>
  </si>
  <si>
    <t xml:space="preserve"> Meyerozyma guilliermondii (strain ATCC 6260 / CBS 566 / DSM 6381 / JCM 1539 / NBRC 10279 / NRRL Y-324) (Yeast) (Candida guilliermondii).</t>
  </si>
  <si>
    <t xml:space="preserve"> NCBI_TaxID=294746;</t>
  </si>
  <si>
    <t xml:space="preserve"> Meyerozyma.</t>
  </si>
  <si>
    <t xml:space="preserve"> Scheffersomyces stipitis (strain ATCC 58785 / CBS 6054 / NBRC 10063 / NRRL Y-11545) (Yeast) (Pichia stipitis).</t>
  </si>
  <si>
    <t xml:space="preserve"> NCBI_TaxID=322104;</t>
  </si>
  <si>
    <t>Scheffersomyces.</t>
  </si>
  <si>
    <t xml:space="preserve"> Ustilago maydis (strain 521 / FGSC 9021) (Corn smut fungus).</t>
  </si>
  <si>
    <t xml:space="preserve"> NCBI_TaxID=237631;</t>
  </si>
  <si>
    <t xml:space="preserve"> Ustilago.</t>
  </si>
  <si>
    <t xml:space="preserve"> Yarrowia lipolytica (strain CLIB 122 / E 150) (Yeast) (Candida lipolytica).</t>
  </si>
  <si>
    <t xml:space="preserve"> NCBI_TaxID=284591;</t>
  </si>
  <si>
    <t xml:space="preserve"> Dipodascaceae</t>
  </si>
  <si>
    <t xml:space="preserve"> Yarrowia.</t>
  </si>
  <si>
    <t xml:space="preserve"> Saccharomyces cerevisiae (strain ATCC 204508 / S288c) (Baker's yeast).</t>
  </si>
  <si>
    <t xml:space="preserve"> NCBI_TaxID=559292;</t>
  </si>
  <si>
    <t>Timeless_C</t>
  </si>
  <si>
    <t>Timeless</t>
  </si>
  <si>
    <t>T.</t>
  </si>
  <si>
    <t>T+T_C</t>
  </si>
  <si>
    <t>Была ли последовательность?</t>
  </si>
  <si>
    <t>Timeless  + Timeless_C</t>
  </si>
  <si>
    <t>Второй заход</t>
  </si>
  <si>
    <t>2.2e-214</t>
  </si>
  <si>
    <t>1.6e-210</t>
  </si>
  <si>
    <t>3.6e-209</t>
  </si>
  <si>
    <t>7.6e-208</t>
  </si>
  <si>
    <t>2.9e-205</t>
  </si>
  <si>
    <t>5.8e-204</t>
  </si>
  <si>
    <t>7.3e-204</t>
  </si>
  <si>
    <t>7.7e-204</t>
  </si>
  <si>
    <t>9.3e-204</t>
  </si>
  <si>
    <t>1.4e-203</t>
  </si>
  <si>
    <t>4.3e-203</t>
  </si>
  <si>
    <t>1.1e-201</t>
  </si>
  <si>
    <t>7.8e-200</t>
  </si>
  <si>
    <t>1.7e-196</t>
  </si>
  <si>
    <t>3.8e-194</t>
  </si>
  <si>
    <t>1.9e-189</t>
  </si>
  <si>
    <t>5.8e-187</t>
  </si>
  <si>
    <t>3.2e-176</t>
  </si>
  <si>
    <t>7.5e-154</t>
  </si>
  <si>
    <t>1.1e-145</t>
  </si>
  <si>
    <t>8.7e-120</t>
  </si>
  <si>
    <t>3.9e-119</t>
  </si>
  <si>
    <t>4.6e-118</t>
  </si>
  <si>
    <t>1.2e-116</t>
  </si>
  <si>
    <t>3.7e-116</t>
  </si>
  <si>
    <t>2.3e-115</t>
  </si>
  <si>
    <t>2.9e-115</t>
  </si>
  <si>
    <t>8.3e-115</t>
  </si>
  <si>
    <t>8.9e-115</t>
  </si>
  <si>
    <t>9.3e-115</t>
  </si>
  <si>
    <t>2.3e-114</t>
  </si>
  <si>
    <t>4.2e-114</t>
  </si>
  <si>
    <t>7.3e-114</t>
  </si>
  <si>
    <t>7.6e-114</t>
  </si>
  <si>
    <t>3.2e-113</t>
  </si>
  <si>
    <t>3.7e-113</t>
  </si>
  <si>
    <t>5.6e-113</t>
  </si>
  <si>
    <t>6.2e-113</t>
  </si>
  <si>
    <t>1.7e-112</t>
  </si>
  <si>
    <t>2.2e-112</t>
  </si>
  <si>
    <t>2.8e-112</t>
  </si>
  <si>
    <t>4.6e-112</t>
  </si>
  <si>
    <t>7.9e-112</t>
  </si>
  <si>
    <t>8.5e-111</t>
  </si>
  <si>
    <t>8.7e-111</t>
  </si>
  <si>
    <t>2.1e-110</t>
  </si>
  <si>
    <t>2.3e-110</t>
  </si>
  <si>
    <t>2.9e-110</t>
  </si>
  <si>
    <t>4.7e-110</t>
  </si>
  <si>
    <t>6.6e-110</t>
  </si>
  <si>
    <t>7.4e-110</t>
  </si>
  <si>
    <t>2.9e-109</t>
  </si>
  <si>
    <t>3.2e-109</t>
  </si>
  <si>
    <t>1.5e-108</t>
  </si>
  <si>
    <t>1.2e-107</t>
  </si>
  <si>
    <t>1.3e-107</t>
  </si>
  <si>
    <t>1.5e-107</t>
  </si>
  <si>
    <t>1.4e-105</t>
  </si>
  <si>
    <t>1.7e-102</t>
  </si>
  <si>
    <t>7.2e-102</t>
  </si>
  <si>
    <t>1.5e-101</t>
  </si>
  <si>
    <t>4.6e-101</t>
  </si>
  <si>
    <t>6.3e-99</t>
  </si>
  <si>
    <t>5.8e-90</t>
  </si>
  <si>
    <t>1.4e-80</t>
  </si>
  <si>
    <t>8.5e-77</t>
  </si>
  <si>
    <t>2.2e-75</t>
  </si>
  <si>
    <t>1.2e-74</t>
  </si>
  <si>
    <t>7.1e-64</t>
  </si>
  <si>
    <t>1.9e-50</t>
  </si>
  <si>
    <t>1.2e-47</t>
  </si>
  <si>
    <t>2.9e-45</t>
  </si>
  <si>
    <t>3.7e-40</t>
  </si>
  <si>
    <t>1.4e-29</t>
  </si>
  <si>
    <t>1.9e-27</t>
  </si>
  <si>
    <t>6.7e-26</t>
  </si>
  <si>
    <t>9.1e-26</t>
  </si>
  <si>
    <t>5.5e-25</t>
  </si>
  <si>
    <t>8.1e-25</t>
  </si>
  <si>
    <t>1.4e-23</t>
  </si>
  <si>
    <t>2.1e-23</t>
  </si>
  <si>
    <t>6.7e-21</t>
  </si>
  <si>
    <t>1.7e-13</t>
  </si>
  <si>
    <t>6.1e-12</t>
  </si>
  <si>
    <t>1.4e-11</t>
  </si>
  <si>
    <t>3.9e-08</t>
  </si>
  <si>
    <t>2.6e-07</t>
  </si>
  <si>
    <t>5.9e-07</t>
  </si>
  <si>
    <t>1.8e-06</t>
  </si>
  <si>
    <t>2.3e-06</t>
  </si>
  <si>
    <t>7.7e-06</t>
  </si>
  <si>
    <t>9.3e-06</t>
  </si>
  <si>
    <t>4.7e-05</t>
  </si>
  <si>
    <t>5.8e-05</t>
  </si>
  <si>
    <t>7.5e-05</t>
  </si>
  <si>
    <t>8.6e-05</t>
  </si>
  <si>
    <t>0.00011</t>
  </si>
  <si>
    <t>0.00012</t>
  </si>
  <si>
    <t>0.00013</t>
  </si>
  <si>
    <t>0.00014</t>
  </si>
  <si>
    <t>0.00018</t>
  </si>
  <si>
    <t>0.00021</t>
  </si>
  <si>
    <t>0.00022</t>
  </si>
  <si>
    <t>0.00023</t>
  </si>
  <si>
    <t>0.00025</t>
  </si>
  <si>
    <t>0.00027</t>
  </si>
  <si>
    <t>0.00029</t>
  </si>
  <si>
    <t>0.0003</t>
  </si>
  <si>
    <t>0.00032</t>
  </si>
  <si>
    <t>0.00039</t>
  </si>
  <si>
    <t>0.00053</t>
  </si>
  <si>
    <t>0.00063</t>
  </si>
  <si>
    <t>0.00071</t>
  </si>
  <si>
    <t>0.0011</t>
  </si>
  <si>
    <t>0.0013</t>
  </si>
  <si>
    <t>0.0017</t>
  </si>
  <si>
    <t>0.0018</t>
  </si>
  <si>
    <t>0.002</t>
  </si>
  <si>
    <t>0.0021</t>
  </si>
  <si>
    <t>0.0024</t>
  </si>
  <si>
    <t>0.0025</t>
  </si>
  <si>
    <t>0.0027</t>
  </si>
  <si>
    <t>0.0029</t>
  </si>
  <si>
    <t>0.0043</t>
  </si>
  <si>
    <t>0.0045</t>
  </si>
  <si>
    <t>0.0046</t>
  </si>
  <si>
    <t>0.0054</t>
  </si>
  <si>
    <t>0.0071</t>
  </si>
  <si>
    <t>0.0072</t>
  </si>
  <si>
    <t>0.0088</t>
  </si>
  <si>
    <t>0.0095</t>
  </si>
  <si>
    <t>0.0098</t>
  </si>
  <si>
    <t>0.011</t>
  </si>
  <si>
    <t>0.012</t>
  </si>
  <si>
    <t>0.016</t>
  </si>
  <si>
    <t>0.024</t>
  </si>
  <si>
    <t>0.032</t>
  </si>
  <si>
    <t>0.081</t>
  </si>
  <si>
    <t>0.082</t>
  </si>
  <si>
    <t>0.085</t>
  </si>
  <si>
    <t>0.088</t>
  </si>
  <si>
    <t>0.12</t>
  </si>
  <si>
    <t>0.59</t>
  </si>
  <si>
    <t>R</t>
  </si>
  <si>
    <t>7e-196</t>
  </si>
  <si>
    <t>4e-179</t>
  </si>
  <si>
    <t>6e-117</t>
  </si>
  <si>
    <t>3e-114</t>
  </si>
  <si>
    <t>3e-112</t>
  </si>
  <si>
    <t>2e-108</t>
  </si>
  <si>
    <t>2e-81</t>
  </si>
  <si>
    <t>6e-63</t>
  </si>
  <si>
    <t>7e-44</t>
  </si>
  <si>
    <t>3e-32</t>
  </si>
  <si>
    <t>4e-08</t>
  </si>
  <si>
    <t>2e-07</t>
  </si>
  <si>
    <t>2e-06</t>
  </si>
  <si>
    <t>4e-05</t>
  </si>
  <si>
    <t>1.5</t>
  </si>
  <si>
    <t>2.4</t>
  </si>
  <si>
    <t>2.7</t>
  </si>
  <si>
    <t>5.8</t>
  </si>
  <si>
    <t>e-value</t>
  </si>
  <si>
    <t>AC</t>
  </si>
  <si>
    <t>Gold Standart</t>
  </si>
  <si>
    <t>TP</t>
  </si>
  <si>
    <t>FN</t>
  </si>
  <si>
    <t>FP</t>
  </si>
  <si>
    <t>PPV</t>
  </si>
  <si>
    <t>TN</t>
  </si>
  <si>
    <t>a</t>
  </si>
  <si>
    <t>b</t>
  </si>
  <si>
    <t>c</t>
  </si>
  <si>
    <t>d</t>
  </si>
  <si>
    <t>e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</si>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</sst>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0" applyFont="1" applyFill="1"/>
    <xf numFmtId="0" fontId="0" fillId="4" borderId="0" xfId="0" applyFill="1"/>
    <xf numFmtId="0" fontId="0" fillId="5" borderId="0" xfId="0" applyFill="1" applyBorder="1"/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3" borderId="0" xfId="0" applyNumberFormat="1" applyFill="1"/>
    <xf numFmtId="0" fontId="0" fillId="5" borderId="0" xfId="0" applyFill="1"/>
    <xf numFmtId="0" fontId="0" fillId="10" borderId="0" xfId="0" applyFont="1" applyFill="1" applyAlignment="1">
      <alignment horizontal="left"/>
    </xf>
    <xf numFmtId="49" fontId="0" fillId="11" borderId="0" xfId="0" applyNumberFormat="1" applyFill="1"/>
    <xf numFmtId="49" fontId="0" fillId="7" borderId="0" xfId="0" applyNumberFormat="1" applyFill="1"/>
    <xf numFmtId="49" fontId="0" fillId="8" borderId="0" xfId="0" applyNumberFormat="1" applyFill="1"/>
    <xf numFmtId="49" fontId="0" fillId="12" borderId="0" xfId="0" applyNumberFormat="1" applyFill="1"/>
    <xf numFmtId="49" fontId="0" fillId="13" borderId="0" xfId="0" applyNumberFormat="1" applyFill="1"/>
    <xf numFmtId="49" fontId="0" fillId="9" borderId="0" xfId="0" applyNumberFormat="1" applyFill="1"/>
    <xf numFmtId="49" fontId="2" fillId="1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87.845312962963" createdVersion="4" refreshedVersion="4" minRefreshableVersion="3" recordCount="942">
  <cacheSource type="worksheet">
    <worksheetSource ref="A1:H1048576" sheet="input"/>
  </cacheSource>
  <cacheFields count="8">
    <cacheField name="Sequence_ID" numFmtId="0">
      <sharedItems containsBlank="1" count="368">
        <s v="A0EI04_PARTE"/>
        <s v="A1YUF1_DROAE"/>
        <s v="A1YUF2_DROAE"/>
        <s v="A1YUF4_DROAE"/>
        <s v="A1YUG0_DROAE"/>
        <s v="A1YUG7_DROAE"/>
        <s v="A2DDT2_TRIVA"/>
        <s v="A4IE79_DROME"/>
        <s v="A4IE81_DROME"/>
        <s v="A4RT22_OSTLU"/>
        <s v="A6QQJ4_BOVIN"/>
        <s v="A6RDL6_AJECN"/>
        <s v="A6RJA6_BOTFB"/>
        <s v="A6ZRH1_YEAS7"/>
        <s v="A7E5U8_SCLS1"/>
        <s v="A7RHY6_NEMVE"/>
        <s v="A7TF75_VANPO"/>
        <s v="A7UGV9_DROAE"/>
        <s v="A7UGW7_DROAE"/>
        <s v="A7UUK1_ANOGA"/>
        <s v="A7UV10_ANOGA"/>
        <s v="A8P182_COPC7"/>
        <s v="A8PC46_BRUMA"/>
        <s v="A8Q4M7_MALGO"/>
        <s v="A8W369_9MUSC"/>
        <s v="A8W370_9MUSC"/>
        <s v="A8WVE9_CAEBR"/>
        <s v="A9SXS1_PHYPA"/>
        <s v="A9V8H3_MONBE"/>
        <s v="A9XCF3_TRICA"/>
        <s v="A9XCF4_TRICA"/>
        <s v="B0DMN1_LACBS"/>
        <s v="B0W0J0_CULQU"/>
        <s v="B0WIS7_CULQU"/>
        <s v="B0YEB8_ASPFC"/>
        <s v="B1WBQ6_RAT"/>
        <s v="B2B5K9_PODAN"/>
        <s v="B2G469_ZYGRO"/>
        <s v="B2WEG7_PYRTR"/>
        <s v="B3F207_SHEEP"/>
        <s v="B3FY27_DROVI"/>
        <s v="B3FY33_9MUSC"/>
        <s v="B3LPB2_YEAS1"/>
        <s v="B3LX42_DROAN"/>
        <s v="B3MP29_DROAN"/>
        <s v="B3N332_DROER"/>
        <s v="B3P181_DROER"/>
        <s v="B3RPI9_TRIAD"/>
        <s v="B4DL70_HUMAN"/>
        <s v="B4G5M5_DROPE"/>
        <s v="B4G9F8_DROPE"/>
        <s v="B4HGA8_DROSE"/>
        <s v="B4I2Z6_DROSE"/>
        <s v="B4JEV1_DROGR"/>
        <s v="B4JQG0_DROGR"/>
        <s v="B4K1K6_DROGR"/>
        <s v="B4K8G7_DROMO"/>
        <s v="B4KK95_DROMO"/>
        <s v="B4LRU8_DROVI"/>
        <s v="B4M6L1_DROVI"/>
        <s v="B4MV73_DROWI"/>
        <s v="B4NG61_DROWI"/>
        <s v="B4NXX7_DROYA"/>
        <s v="B4PPX0_DROYA"/>
        <s v="B4Q9L3_DROSI"/>
        <s v="B4R1V9_DROSI"/>
        <s v="B5DVE2_DROPS"/>
        <s v="B5VQE1_YEAS6"/>
        <s v="B5Y4M8_PHATC"/>
        <s v="B6H3J8_PENCW"/>
        <s v="B6K106_SCHJY"/>
        <s v="B6QGJ0_PENMQ"/>
        <s v="B7PRZ4_IXOSC"/>
        <s v="B7QB49_IXOSC"/>
        <s v="B7Z007_DROME"/>
        <s v="B8AZ66_ORYSI"/>
        <s v="B8CBZ9_THAPS"/>
        <s v="B8MDV6_TALSN"/>
        <s v="B8NYZ1_ASPFN"/>
        <s v="B8PCQ2_POSPM"/>
        <s v="B9FN33_ORYSJ"/>
        <s v="B9N9A6_POPTR"/>
        <s v="B9RIP5_RICCO"/>
        <s v="B9WH30_CANDC"/>
        <s v="C0NYP4_AJECG"/>
        <s v="C0S5P9_PARBP"/>
        <s v="C1FE20_MICSR"/>
        <s v="C1G2R3_PARBD"/>
        <s v="C1H6D9_PARBA"/>
        <s v="C1MKK6_MICPC"/>
        <s v="C3Z057_BRAFL"/>
        <s v="C4JH56_UNCRE"/>
        <s v="C4R350_PICPG"/>
        <s v="C4XZ83_CLAL4"/>
        <s v="C4YR34_CANAW"/>
        <s v="C5DK73_LACTC"/>
        <s v="C5DYY5_ZYGRC"/>
        <s v="C5FJ74_ARTOC"/>
        <s v="C5GWU0_AJEDR"/>
        <s v="C5K392_AJEDS"/>
        <s v="C5LW36_PERM5"/>
        <s v="C5M8J4_CANTT"/>
        <s v="C5P3U5_COCP7"/>
        <s v="C5YVZ1_SORBI"/>
        <s v="C6H514_AJECH"/>
        <s v="C7GP90_YEAS2"/>
        <s v="C7YU38_NECH7"/>
        <s v="C8ZFW6_YEAS8"/>
        <s v="C9QPB7_DROME"/>
        <s v="C9S978_VERA1"/>
        <s v="D0MXM5_PHYIT"/>
        <s v="D2H357_AILME"/>
        <s v="D2T1E9_ACYPI"/>
        <s v="D3BEF2_POLPA"/>
        <s v="D4B5G1_ARTBC"/>
        <s v="D4CZN3_TRIVH"/>
        <s v="D5G6E4_TUBMM"/>
        <s v="D6W9F2_TRICA"/>
        <s v="D6WJ29_TRICA"/>
        <s v="D7MSA2_ARALL"/>
        <s v="D8LBE5_ECTSI"/>
        <s v="D8PUK3_SCHCM"/>
        <s v="D8R0U2_SELML"/>
        <s v="D8TGL9_SELML"/>
        <s v="D8U095_VOLCA"/>
        <s v="E0D5C1_GRYBI"/>
        <s v="E0VIJ2_PEDHC"/>
        <s v="E0W227_PEDHC"/>
        <s v="E1GCW1_LOALO"/>
        <s v="E1ZM66_CHLVA"/>
        <s v="E2A649_CAMFO"/>
        <s v="E2C3N8_HARSA"/>
        <s v="E2QV98_CANFA"/>
        <s v="E3KJU2_PUCGT"/>
        <s v="E3M8J7_CAERE"/>
        <s v="E3QAT8_COLGM"/>
        <s v="E3RKF4_PYRTT"/>
        <s v="E3XGC0_ANODA"/>
        <s v="E4V2T4_ARTGP"/>
        <s v="E4YSM5_OIKDI"/>
        <s v="E5S9A6_TRISP"/>
        <s v="E6R8R0_CRYGW"/>
        <s v="E7A1J3_SPORE"/>
        <s v="E7EWS5_HUMAN"/>
        <s v="E7FGL0_DANRE"/>
        <s v="E7LZ74_YEASV"/>
        <s v="E7R759_PICAD"/>
        <s v="E9BXU8_CAPO3"/>
        <s v="E9D6X2_COCPS"/>
        <s v="E9E7T8_METAQ"/>
        <s v="E9F6F9_METAR"/>
        <s v="E9FZ81_DAPPU"/>
        <s v="E9FZ83_DAPPU"/>
        <s v="E9FZR9_DAPPU"/>
        <s v="E9FZU1_DAPPU"/>
        <s v="E9G586_DAPPU"/>
        <s v="E9GI54_DAPPU"/>
        <s v="E9GI55_DAPPU"/>
        <s v="E9GIA4_DAPPU"/>
        <s v="E9GIT3_DAPPU"/>
        <s v="E9H6A2_DAPPU"/>
        <s v="E9HAR2_DAPPU"/>
        <s v="E9JCZ4_SOLIN"/>
        <s v="E9PTS7_RAT"/>
        <s v="E9PU68_RAT"/>
        <s v="F0UIG0_AJEC8"/>
        <s v="F0WX56_9STRA"/>
        <s v="F0XEA4_GROCL"/>
        <s v="F0ZV88_DICPU"/>
        <s v="F1KRU9_ASCSU"/>
        <s v="F1MAI7_RAT"/>
        <s v="F1MQI4_BOVIN"/>
        <s v="F1SLB6_PIG"/>
        <s v="F2PZB4_TRIEC"/>
        <s v="F2QQM9_PICP7"/>
        <s v="F2S5Y1_TRIT1"/>
        <s v="F2ST76_TRIRC"/>
        <s v="F2TNU0_AJEDA"/>
        <s v="F2UT00_SALS5"/>
        <s v="F4PDL4_BATDJ"/>
        <s v="F4PIF7_DICFS"/>
        <s v="F4R2Z6_MELLP"/>
        <s v="F4WT13_ACREC"/>
        <s v="F6H6I1_VITVI"/>
        <s v="F6H6I2_VITVI"/>
        <s v="F6PYQ9_MACMU"/>
        <s v="F6QW70_HORSE"/>
        <s v="F6THE4_CIOIN"/>
        <s v="F6YH93_CIOIN"/>
        <s v="F6Z6K7_XENTR"/>
        <s v="F7DT20_ORNAN"/>
        <s v="F7F5T6_CALJA"/>
        <s v="F7FXN9_CALJA"/>
        <s v="F7GAD0_CALJA"/>
        <s v="F7W6Y5_SORMK"/>
        <s v="F8MCY2_NEUT8"/>
        <s v="F8NS69_SERL9"/>
        <s v="F8PS75_SERL3"/>
        <s v="F9FTD8_FUSOF"/>
        <s v="F9X3P1_MYCGM"/>
        <s v="G0MC22_CAEBE"/>
        <s v="G0R7I1_HYPJQ"/>
        <s v="G0S825_CHATD"/>
        <s v="G0V581_NAUCC"/>
        <s v="G0WD81_NAUDC"/>
        <s v="G0YQM6_SPOEX"/>
        <s v="G1KSP3_ANOCA"/>
        <s v="G1LBC9_AILME"/>
        <s v="G1P7X4_MYOLU"/>
        <s v="G1S6U2_NOMLE"/>
        <s v="G1S6U4_NOMLE"/>
        <s v="G1T2J2_RABIT"/>
        <s v="G1TN09_RABIT"/>
        <s v="G1X2S8_ARTOA"/>
        <s v="G2Q940_THIHA"/>
        <s v="G2QTQ6_THITE"/>
        <s v="G2WLJ3_YEASK"/>
        <s v="G2XED3_VERDV"/>
        <s v="G3AP37_SPAPN"/>
        <s v="G3B6I2_CANTC"/>
        <s v="G3HRN7_CRIGR"/>
        <s v="G3J948_CORMM"/>
        <s v="G3N5Y5_GASAC"/>
        <s v="G3RK99_GORGO"/>
        <s v="G3S3K4_GORGO"/>
        <s v="G3SUV3_LOXAF"/>
        <s v="G3U4J9_LOXAF"/>
        <s v="G3VBC7_SARHA"/>
        <s v="G3XN97_ASPNA"/>
        <s v="G4LZH9_SCHMA"/>
        <s v="G4TF23_PIRID"/>
        <s v="G4UHF8_NEUT9"/>
        <s v="G4ZY64_PHYSP"/>
        <s v="G5EDN3_CAEEL"/>
        <s v="G6CPX7_DANPL"/>
        <s v="G6DEW8_DANPL"/>
        <s v="G7E123_MIXOS"/>
        <s v="G7IDV7_MEDTR"/>
        <s v="G7N7D1_MACMU"/>
        <s v="G7PII1_MACFA"/>
        <s v="G7XJL7_ASPKW"/>
        <s v="G8BHK9_CANPC"/>
        <s v="G8BQ39_TETPH"/>
        <s v="G8JMD1_ERECY"/>
        <s v="G8XZD7_PICSO"/>
        <s v="G8Y2D0_PICSO"/>
        <s v="G8ZQM4_TORDC"/>
        <s v="G9M9V8_9INSE"/>
        <s v="G9MDS5_HYPVG"/>
        <s v="G9P7X7_HYPAI"/>
        <s v="H0GM61_9SACH"/>
        <s v="H0UYB9_CAVPO"/>
        <s v="H0X7S3_OTOGA"/>
        <s v="H1UXY1_COLHI"/>
        <s v="H2AUJ5_KAZAF"/>
        <s v="H2D5T9_AEDAL"/>
        <s v="H2KQ41_CLOSI"/>
        <s v="H2MJN6_ORYLA"/>
        <s v="H2NHQ3_PONAB"/>
        <s v="H2R1D2_PANTR"/>
        <s v="H2VDN5_TAKRU"/>
        <s v="H2VDN6_TAKRU"/>
        <s v="H2VDN7_TAKRU"/>
        <s v="H2WK29_CAEJA"/>
        <s v="H2Y692_CIOSA"/>
        <s v="H3BID0_LATCH"/>
        <s v="H3DLL5_TETNG"/>
        <s v="H3FS65_PRIPA"/>
        <s v="H3H2K5_PHYRM"/>
        <s v="H3HWZ1_STRPU"/>
        <s v="H3JG21_STRPU"/>
        <s v="H3JP62_STRPU"/>
        <s v="H6BTM9_EXODN"/>
        <s v="H6UDU4_GADMO"/>
        <s v="H7BX89_MOUSE"/>
        <s v="H8X0K4_9ASCO"/>
        <s v="H9H0Z4_MELGA"/>
        <s v="H9HHN0_ATTCE"/>
        <s v="H9J9N3_BOMMO"/>
        <s v="H9JSP7_BOMMO"/>
        <s v="H9K887_APIME"/>
        <s v="H9KTQ8_APIME"/>
        <s v="I0YPM0_9CHLO"/>
        <s v="I1BXA7_RHIO9"/>
        <s v="I1FDB5_AMPQE"/>
        <s v="I1FHF8_AMPQE"/>
        <s v="I1FHG2_AMPQE"/>
        <s v="I1HG86_BRADI"/>
        <s v="I1LDJ2_SOYBN"/>
        <s v="I1NGZ9_SOYBN"/>
        <s v="I1PTB2_ORYGL"/>
        <s v="I1RRS7_GIBZE"/>
        <s v="O62719_BOVIN"/>
        <s v="Q01EF3_OSTTA"/>
        <s v="Q05E95_AEDAE"/>
        <s v="Q0IF87_AEDAE"/>
        <s v="Q0IF88_AEDAE"/>
        <s v="Q16VM6_AEDAE"/>
        <s v="Q1A178_BOMMO"/>
        <s v="Q23DS8_TETTS"/>
        <s v="Q299R9_DROPS"/>
        <s v="Q29MC5_DROPS"/>
        <s v="Q3LGB9_XENLA"/>
        <s v="Q3U574_MOUSE"/>
        <s v="Q3ZTQ6_DANPL"/>
        <s v="Q4RIM2_TETNG"/>
        <s v="Q54KW8_DICDI"/>
        <s v="Q59E16_DROME"/>
        <s v="Q5NIQ9_DROSI"/>
        <s v="Q5NIS7_DROME"/>
        <s v="Q5NIT0_DROME"/>
        <s v="Q5NIT1_DROME"/>
        <s v="Q6DCJ5_XENLA"/>
        <s v="Q6L573_ORYSJ"/>
        <s v="Q7YSH7_DROAE"/>
        <s v="Q7YSR4_DROAE"/>
        <s v="Q7YST7_DROAE"/>
        <s v="Q7YU23_DROME"/>
        <s v="Q7YU98_DROAE"/>
        <s v="Q7YU99_DROAE"/>
        <s v="Q7YUA0_DROAE"/>
        <s v="Q7YUA1_DROAE"/>
        <s v="Q7YUA2_DROAE"/>
        <s v="Q7YUA3_DROAE"/>
        <s v="Q7YUA4_DROAE"/>
        <s v="Q7YUA5_DROAE"/>
        <s v="Q8INH7_DROME"/>
        <s v="Q8MML1_9MUSC"/>
        <s v="Q8SQI2_SARCR"/>
        <s v="Q8TA55_SARBU"/>
        <s v="Q9BDH5_SHEEP"/>
        <s v="Q9FLX0_ARATH"/>
        <s v="Q9NAX2_DROME"/>
        <s v="Q9NG27_DROME"/>
        <s v="Q9NJQ0_ANTPE"/>
        <s v="SWI1_SCHPO"/>
        <s v="TIM_DROHY"/>
        <s v="TIM_DROME"/>
        <s v="TIM_DROVI"/>
        <s v="TIM_HUMAN"/>
        <s v="TIM_MOUSE"/>
        <s v="TIM_RAT"/>
        <s v="TOF1_ASHGO"/>
        <s v="TOF1_ASPCL"/>
        <s v="TOF1_ASPFU"/>
        <s v="TOF1_ASPNC"/>
        <s v="TOF1_ASPOR"/>
        <s v="TOF1_ASPTN"/>
        <s v="TOF1_CANAL"/>
        <s v="TOF1_CANGA"/>
        <s v="TOF1_CHAGB"/>
        <s v="TOF1_COCIM"/>
        <s v="TOF1_CRYNB"/>
        <s v="TOF1_CRYNJ"/>
        <s v="TOF1_DEBHA"/>
        <s v="TOF1_EMENI"/>
        <s v="TOF1_KLULA"/>
        <s v="TOF1_LODEL"/>
        <s v="TOF1_MAGO7"/>
        <s v="TOF1_NEOFI"/>
        <s v="TOF1_NEUCR"/>
        <s v="TOF1_PHANO"/>
        <s v="TOF1_PICGU"/>
        <s v="TOF1_PICST"/>
        <s v="TOF1_USTMA"/>
        <s v="TOF1_YARLI"/>
        <s v="TOF1_YEAST"/>
        <m/>
      </sharedItems>
    </cacheField>
    <cacheField name="Sequence_AC" numFmtId="0">
      <sharedItems containsBlank="1" count="368">
        <s v="A0EI04"/>
        <s v="A1YUF1"/>
        <s v="A1YUF2"/>
        <s v="A1YUF4"/>
        <s v="A1YUG0"/>
        <s v="A1YUG7"/>
        <s v="A2DDT2"/>
        <s v="A4IE79"/>
        <s v="A4IE81"/>
        <s v="A4RT22"/>
        <s v="A6QQJ4"/>
        <s v="A6RDL6"/>
        <s v="A6RJA6"/>
        <s v="A6ZRH1"/>
        <s v="A7E5U8"/>
        <s v="A7RHY6"/>
        <s v="A7TF75"/>
        <s v="A7UGV9"/>
        <s v="A7UGW7"/>
        <s v="A7UUK1"/>
        <s v="A7UV10"/>
        <s v="A8P182"/>
        <s v="A8PC46"/>
        <s v="A8Q4M7"/>
        <s v="A8W369"/>
        <s v="A8W370"/>
        <s v="A8WVE9"/>
        <s v="A9SXS1"/>
        <s v="A9V8H3"/>
        <s v="A9XCF3"/>
        <s v="A9XCF4"/>
        <s v="B0DMN1"/>
        <s v="B0W0J0"/>
        <s v="B0WIS7"/>
        <s v="B0YEB8"/>
        <s v="B1WBQ6"/>
        <s v="B2B5K9"/>
        <s v="B2G469"/>
        <s v="B2WEG7"/>
        <s v="B3F207"/>
        <s v="B3FY27"/>
        <s v="B3FY33"/>
        <s v="B3LPB2"/>
        <s v="B3LX42"/>
        <s v="B3MP29"/>
        <s v="B3N332"/>
        <s v="B3P181"/>
        <s v="B3RPI9"/>
        <s v="B4DL70"/>
        <s v="B4G5M5"/>
        <s v="B4G9F8"/>
        <s v="B4HGA8"/>
        <s v="B4I2Z6"/>
        <s v="B4JEV1"/>
        <s v="B4JQG0"/>
        <s v="B4K1K6"/>
        <s v="B4K8G7"/>
        <s v="B4KK95"/>
        <s v="B4LRU8"/>
        <s v="B4M6L1"/>
        <s v="B4MV73"/>
        <s v="B4NG61"/>
        <s v="B4NXX7"/>
        <s v="B4PPX0"/>
        <s v="B4Q9L3"/>
        <s v="B4R1V9"/>
        <s v="B5DVE2"/>
        <s v="B5VQE1"/>
        <s v="B5Y4M8"/>
        <s v="B6H3J8"/>
        <s v="B6K106"/>
        <s v="B6QGJ0"/>
        <s v="B7PRZ4"/>
        <s v="B7QB49"/>
        <s v="B7Z007"/>
        <s v="B8AZ66"/>
        <s v="B8CBZ9"/>
        <s v="B8MDV6"/>
        <s v="B8NYZ1"/>
        <s v="B8PCQ2"/>
        <s v="B9FN33"/>
        <s v="B9N9A6"/>
        <s v="B9RIP5"/>
        <s v="B9WH30"/>
        <s v="C0NYP4"/>
        <s v="C0S5P9"/>
        <s v="C1FE20"/>
        <s v="C1G2R3"/>
        <s v="C1H6D9"/>
        <s v="C1MKK6"/>
        <s v="C3Z057"/>
        <s v="C4JH56"/>
        <s v="C4R350"/>
        <s v="C4XZ83"/>
        <s v="C4YR34"/>
        <s v="C5DK73"/>
        <s v="C5DYY5"/>
        <s v="C5FJ74"/>
        <s v="C5GWU0"/>
        <s v="C5K392"/>
        <s v="C5LW36"/>
        <s v="C5M8J4"/>
        <s v="C5P3U5"/>
        <s v="C5YVZ1"/>
        <s v="C6H514"/>
        <s v="C7GP90"/>
        <s v="C7YU38"/>
        <s v="C8ZFW6"/>
        <s v="C9QPB7"/>
        <s v="C9S978"/>
        <s v="D0MXM5"/>
        <s v="D2H357"/>
        <s v="D2T1E9"/>
        <s v="D3BEF2"/>
        <s v="D4B5G1"/>
        <s v="D4CZN3"/>
        <s v="D5G6E4"/>
        <s v="D6W9F2"/>
        <s v="D6WJ29"/>
        <s v="D7MSA2"/>
        <s v="D8LBE5"/>
        <s v="D8PUK3"/>
        <s v="D8R0U2"/>
        <s v="D8TGL9"/>
        <s v="D8U095"/>
        <s v="E0D5C1"/>
        <s v="E0VIJ2"/>
        <s v="E0W227"/>
        <s v="E1GCW1"/>
        <s v="E1ZM66"/>
        <s v="E2A649"/>
        <s v="E2C3N8"/>
        <s v="E2QV98"/>
        <s v="E3KJU2"/>
        <s v="E3M8J7"/>
        <s v="E3QAT8"/>
        <s v="E3RKF4"/>
        <s v="E3XGC0"/>
        <s v="E4V2T4"/>
        <s v="E4YSM5"/>
        <s v="E5S9A6"/>
        <s v="E6R8R0"/>
        <s v="E7A1J3"/>
        <s v="E7EWS5"/>
        <s v="E7FGL0"/>
        <s v="E7LZ74"/>
        <s v="E7R759"/>
        <s v="E9BXU8"/>
        <s v="E9D6X2"/>
        <s v="E9E7T8"/>
        <s v="E9F6F9"/>
        <s v="E9FZ81"/>
        <s v="E9FZ83"/>
        <s v="E9FZR9"/>
        <s v="E9FZU1"/>
        <s v="E9G586"/>
        <s v="E9GI54"/>
        <s v="E9GI55"/>
        <s v="E9GIA4"/>
        <s v="E9GIT3"/>
        <s v="E9H6A2"/>
        <s v="E9HAR2"/>
        <s v="E9JCZ4"/>
        <s v="E9PTS7"/>
        <s v="E9PU68"/>
        <s v="F0UIG0"/>
        <s v="F0WX56"/>
        <s v="F0XEA4"/>
        <s v="F0ZV88"/>
        <s v="F1KRU9"/>
        <s v="F1MAI7"/>
        <s v="F1MQI4"/>
        <s v="F1SLB6"/>
        <s v="F2PZB4"/>
        <s v="F2QQM9"/>
        <s v="F2S5Y1"/>
        <s v="F2ST76"/>
        <s v="F2TNU0"/>
        <s v="F2UT00"/>
        <s v="F4PDL4"/>
        <s v="F4PIF7"/>
        <s v="F4R2Z6"/>
        <s v="F4WT13"/>
        <s v="F6H6I1"/>
        <s v="F6H6I2"/>
        <s v="F6PYQ9"/>
        <s v="F6QW70"/>
        <s v="F6THE4"/>
        <s v="F6YH93"/>
        <s v="F6Z6K7"/>
        <s v="F7DT20"/>
        <s v="F7F5T6"/>
        <s v="F7FXN9"/>
        <s v="F7GAD0"/>
        <s v="F7W6Y5"/>
        <s v="F8MCY2"/>
        <s v="F8NS69"/>
        <s v="F8PS75"/>
        <s v="F9FTD8"/>
        <s v="F9X3P1"/>
        <s v="G0MC22"/>
        <s v="G0R7I1"/>
        <s v="G0S825"/>
        <s v="G0V581"/>
        <s v="G0WD81"/>
        <s v="G0YQM6"/>
        <s v="G1KSP3"/>
        <s v="G1LBC9"/>
        <s v="G1P7X4"/>
        <s v="G1S6U2"/>
        <s v="G1S6U4"/>
        <s v="G1T2J2"/>
        <s v="G1TN09"/>
        <s v="G1X2S8"/>
        <s v="G2Q940"/>
        <s v="G2QTQ6"/>
        <s v="G2WLJ3"/>
        <s v="G2XED3"/>
        <s v="G3AP37"/>
        <s v="G3B6I2"/>
        <s v="G3HRN7"/>
        <s v="G3J948"/>
        <s v="G3N5Y5"/>
        <s v="G3RK99"/>
        <s v="G3S3K4"/>
        <s v="G3SUV3"/>
        <s v="G3U4J9"/>
        <s v="G3VBC7"/>
        <s v="G3XN97"/>
        <s v="G4LZH9"/>
        <s v="G4TF23"/>
        <s v="G4UHF8"/>
        <s v="G4ZY64"/>
        <s v="G5EDN3"/>
        <s v="G6CPX7"/>
        <s v="G6DEW8"/>
        <s v="G7E123"/>
        <s v="G7IDV7"/>
        <s v="G7N7D1"/>
        <s v="G7PII1"/>
        <s v="G7XJL7"/>
        <s v="G8BHK9"/>
        <s v="G8BQ39"/>
        <s v="G8JMD1"/>
        <s v="G8XZD7"/>
        <s v="G8Y2D0"/>
        <s v="G8ZQM4"/>
        <s v="G9M9V8"/>
        <s v="G9MDS5"/>
        <s v="G9P7X7"/>
        <s v="H0GM61"/>
        <s v="H0UYB9"/>
        <s v="H0X7S3"/>
        <s v="H1UXY1"/>
        <s v="H2AUJ5"/>
        <s v="H2D5T9"/>
        <s v="H2KQ41"/>
        <s v="H2MJN6"/>
        <s v="H2NHQ3"/>
        <s v="H2R1D2"/>
        <s v="H2VDN5"/>
        <s v="H2VDN6"/>
        <s v="H2VDN7"/>
        <s v="H2WK29"/>
        <s v="H2Y692"/>
        <s v="H3BID0"/>
        <s v="H3DLL5"/>
        <s v="H3FS65"/>
        <s v="H3H2K5"/>
        <s v="H3HWZ1"/>
        <s v="H3JG21"/>
        <s v="H3JP62"/>
        <s v="H6BTM9"/>
        <s v="H6UDU4"/>
        <s v="H7BX89"/>
        <s v="H8X0K4"/>
        <s v="H9H0Z4"/>
        <s v="H9HHN0"/>
        <s v="H9J9N3"/>
        <s v="H9JSP7"/>
        <s v="H9K887"/>
        <s v="H9KTQ8"/>
        <s v="I0YPM0"/>
        <s v="I1BXA7"/>
        <s v="I1FDB5"/>
        <s v="I1FHF8"/>
        <s v="I1FHG2"/>
        <s v="I1HG86"/>
        <s v="I1LDJ2"/>
        <s v="I1NGZ9"/>
        <s v="I1PTB2"/>
        <s v="I1RRS7"/>
        <s v="O62719"/>
        <s v="Q01EF3"/>
        <s v="Q05E95"/>
        <s v="Q0IF87"/>
        <s v="Q0IF88"/>
        <s v="Q16VM6"/>
        <s v="Q1A178"/>
        <s v="Q23DS8"/>
        <s v="Q299R9"/>
        <s v="Q29MC5"/>
        <s v="Q3LGB9"/>
        <s v="Q3U574"/>
        <s v="Q3ZTQ6"/>
        <s v="Q4RIM2"/>
        <s v="Q54KW8"/>
        <s v="Q59E16"/>
        <s v="Q5NIQ9"/>
        <s v="Q5NIS7"/>
        <s v="Q5NIT0"/>
        <s v="Q5NIT1"/>
        <s v="Q6DCJ5"/>
        <s v="Q6L573"/>
        <s v="Q7YSH7"/>
        <s v="Q7YSR4"/>
        <s v="Q7YST7"/>
        <s v="Q7YU23"/>
        <s v="Q7YU98"/>
        <s v="Q7YU99"/>
        <s v="Q7YUA0"/>
        <s v="Q7YUA1"/>
        <s v="Q7YUA2"/>
        <s v="Q7YUA3"/>
        <s v="Q7YUA4"/>
        <s v="Q7YUA5"/>
        <s v="Q8INH7"/>
        <s v="Q8MML1"/>
        <s v="Q8SQI2"/>
        <s v="Q8TA55"/>
        <s v="Q9BDH5"/>
        <s v="Q9FLX0"/>
        <s v="Q9NAX2"/>
        <s v="Q9NG27"/>
        <s v="Q9NJQ0"/>
        <s v="Q9UUM2"/>
        <s v="O44431"/>
        <s v="P49021"/>
        <s v="O17482"/>
        <s v="Q9UNS1"/>
        <s v="Q9R1X4"/>
        <s v="Q9Z2Y1"/>
        <s v="Q752A3"/>
        <s v="A1C928"/>
        <s v="Q4W9M7"/>
        <s v="A2R2E3"/>
        <s v="Q2PIU8"/>
        <s v="Q0CU99"/>
        <s v="Q59NW5"/>
        <s v="Q6FNX7"/>
        <s v="Q2HBI0"/>
        <s v="Q1DM35"/>
        <s v="P0CR93"/>
        <s v="P0CR92"/>
        <s v="Q6BPI8"/>
        <s v="Q5AXH3"/>
        <s v="Q6CUU2"/>
        <s v="A5E2H7"/>
        <s v="A4R4R3"/>
        <s v="A1D9I5"/>
        <s v="Q7S2A9"/>
        <s v="Q0UJF3"/>
        <s v="A5DJ85"/>
        <s v="A3LR41"/>
        <s v="Q4PAB2"/>
        <s v="Q6CFJ2"/>
        <s v="P53840"/>
        <m/>
      </sharedItems>
    </cacheField>
    <cacheField name="Sequence_length" numFmtId="0">
      <sharedItems containsBlank="1"/>
    </cacheField>
    <cacheField name="Pfam_AC" numFmtId="0">
      <sharedItems containsBlank="1" count="76">
        <s v="PB312547"/>
        <s v="PF04821"/>
        <s v="PF05029"/>
        <s v="PB001545"/>
        <s v="PB019067"/>
        <s v="PB036601"/>
        <s v="PB003727"/>
        <s v="PB046591"/>
        <s v="PB057661"/>
        <s v="PB059292"/>
        <s v="PB366785"/>
        <s v="PB122560"/>
        <s v="PB031464"/>
        <s v="PB048189"/>
        <s v="PB021895"/>
        <s v="PB452881"/>
        <s v="PB419474"/>
        <s v="PB004660"/>
        <s v="PB000366"/>
        <s v="PB023909"/>
        <s v="PB151039"/>
        <s v="PB203851"/>
        <s v="PF13923"/>
        <s v="PB017906"/>
        <s v="PB414014"/>
        <s v="PB000789"/>
        <s v="PF00097"/>
        <s v="PB000736"/>
        <s v="PB373881"/>
        <s v="PB446770"/>
        <s v="PB175288"/>
        <s v="PB179929"/>
        <s v="PB141133"/>
        <s v="PB280983"/>
        <s v="PF13499"/>
        <s v="PB012223"/>
        <s v="PB002478"/>
        <s v="PB373080"/>
        <s v="PB449485"/>
        <s v="PB142365"/>
        <s v="PB000579"/>
        <s v="PB001397"/>
        <s v="PB331786"/>
        <s v="PB464945"/>
        <s v="PB464950"/>
        <s v="PB026511"/>
        <s v="PB100160"/>
        <s v="PB471879"/>
        <s v="PB259862"/>
        <s v="PB038036"/>
        <s v="PB044180"/>
        <s v="PF13921"/>
        <s v="PB016990"/>
        <s v="PB051232"/>
        <s v="PB000659"/>
        <s v="PF04669"/>
        <s v="PB007707"/>
        <s v="PB029158"/>
        <s v="PB265439"/>
        <s v="PB112396"/>
        <s v="PB029245"/>
        <s v="PB367953"/>
        <s v="PB462003"/>
        <s v="PB073615"/>
        <s v="PB007071"/>
        <s v="PB000416"/>
        <s v="PB267576"/>
        <s v="PB007282"/>
        <s v="PB195823"/>
        <s v="PB215912"/>
        <s v="PB440227"/>
        <s v="PB117414"/>
        <s v="PB000289"/>
        <s v="PB025956"/>
        <s v="PB121794"/>
        <m/>
      </sharedItems>
    </cacheField>
    <cacheField name="From" numFmtId="0">
      <sharedItems containsBlank="1"/>
    </cacheField>
    <cacheField name="To" numFmtId="0">
      <sharedItems containsBlank="1"/>
    </cacheField>
    <cacheField name="Pfam_seq_num" numFmtId="0">
      <sharedItems containsBlank="1"/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2">
  <r>
    <x v="0"/>
    <x v="0"/>
    <s v="1069"/>
    <x v="0"/>
    <s v="1"/>
    <s v="45"/>
    <s v="3"/>
    <s v="PB312547"/>
  </r>
  <r>
    <x v="0"/>
    <x v="0"/>
    <s v="1069"/>
    <x v="1"/>
    <s v="46"/>
    <s v="304"/>
    <s v="381"/>
    <s v="PF04821.9 Timeless protein"/>
  </r>
  <r>
    <x v="1"/>
    <x v="1"/>
    <s v="167"/>
    <x v="1"/>
    <s v="1"/>
    <s v="160"/>
    <s v="381"/>
    <s v="PF04821.9 Timeless protein"/>
  </r>
  <r>
    <x v="2"/>
    <x v="2"/>
    <s v="167"/>
    <x v="1"/>
    <s v="1"/>
    <s v="160"/>
    <s v="381"/>
    <s v="PF04821.9 Timeless protein"/>
  </r>
  <r>
    <x v="3"/>
    <x v="3"/>
    <s v="167"/>
    <x v="1"/>
    <s v="1"/>
    <s v="160"/>
    <s v="381"/>
    <s v="PF04821.9 Timeless protein"/>
  </r>
  <r>
    <x v="4"/>
    <x v="4"/>
    <s v="167"/>
    <x v="1"/>
    <s v="1"/>
    <s v="160"/>
    <s v="381"/>
    <s v="PF04821.9 Timeless protein"/>
  </r>
  <r>
    <x v="5"/>
    <x v="5"/>
    <s v="167"/>
    <x v="1"/>
    <s v="1"/>
    <s v="160"/>
    <s v="381"/>
    <s v="PF04821.9 Timeless protein"/>
  </r>
  <r>
    <x v="6"/>
    <x v="6"/>
    <s v="770"/>
    <x v="1"/>
    <s v="19"/>
    <s v="167"/>
    <s v="381"/>
    <s v="PF04821.9 Timeless protein"/>
  </r>
  <r>
    <x v="7"/>
    <x v="7"/>
    <s v="103"/>
    <x v="1"/>
    <s v="44"/>
    <s v="103"/>
    <s v="381"/>
    <s v="PF04821.9 Timeless protein"/>
  </r>
  <r>
    <x v="8"/>
    <x v="8"/>
    <s v="80"/>
    <x v="1"/>
    <s v="21"/>
    <s v="80"/>
    <s v="381"/>
    <s v="PF04821.9 Timeless protein"/>
  </r>
  <r>
    <x v="9"/>
    <x v="9"/>
    <s v="611"/>
    <x v="1"/>
    <s v="21"/>
    <s v="222"/>
    <s v="381"/>
    <s v="PF04821.9 Timeless protein"/>
  </r>
  <r>
    <x v="10"/>
    <x v="10"/>
    <s v="532"/>
    <x v="1"/>
    <s v="17"/>
    <s v="281"/>
    <s v="381"/>
    <s v="PF04821.9 Timeless protein"/>
  </r>
  <r>
    <x v="11"/>
    <x v="11"/>
    <s v="1059"/>
    <x v="1"/>
    <s v="34"/>
    <s v="72"/>
    <s v="381"/>
    <s v="PF04821.9 Timeless protein"/>
  </r>
  <r>
    <x v="11"/>
    <x v="11"/>
    <s v="1059"/>
    <x v="1"/>
    <s v="65"/>
    <s v="254"/>
    <s v="381"/>
    <s v="PF04821.9 Timeless protein"/>
  </r>
  <r>
    <x v="11"/>
    <x v="11"/>
    <s v="1059"/>
    <x v="2"/>
    <s v="596"/>
    <s v="917"/>
    <s v="232"/>
    <s v="PF05029.8 Timeless protein C terminal region"/>
  </r>
  <r>
    <x v="12"/>
    <x v="12"/>
    <s v="470"/>
    <x v="1"/>
    <s v="1"/>
    <s v="143"/>
    <s v="381"/>
    <s v="PF04821.9 Timeless protein"/>
  </r>
  <r>
    <x v="13"/>
    <x v="13"/>
    <s v="1238"/>
    <x v="3"/>
    <s v="531"/>
    <s v="679"/>
    <s v="240"/>
    <s v="PB001545"/>
  </r>
  <r>
    <x v="13"/>
    <x v="13"/>
    <s v="1238"/>
    <x v="4"/>
    <s v="1011"/>
    <s v="1179"/>
    <s v="43"/>
    <s v="PB019067"/>
  </r>
  <r>
    <x v="13"/>
    <x v="13"/>
    <s v="1238"/>
    <x v="5"/>
    <s v="831"/>
    <s v="909"/>
    <s v="23"/>
    <s v="PB036601"/>
  </r>
  <r>
    <x v="13"/>
    <x v="13"/>
    <s v="1238"/>
    <x v="6"/>
    <s v="681"/>
    <s v="829"/>
    <s v="143"/>
    <s v="PB003727"/>
  </r>
  <r>
    <x v="13"/>
    <x v="13"/>
    <s v="1238"/>
    <x v="7"/>
    <s v="1181"/>
    <s v="1236"/>
    <s v="18"/>
    <s v="PB046591"/>
  </r>
  <r>
    <x v="13"/>
    <x v="13"/>
    <s v="1238"/>
    <x v="8"/>
    <s v="401"/>
    <s v="529"/>
    <s v="15"/>
    <s v="PB057661"/>
  </r>
  <r>
    <x v="13"/>
    <x v="13"/>
    <s v="1238"/>
    <x v="9"/>
    <s v="911"/>
    <s v="1009"/>
    <s v="14"/>
    <s v="PB059292"/>
  </r>
  <r>
    <x v="13"/>
    <x v="13"/>
    <s v="1238"/>
    <x v="1"/>
    <s v="41"/>
    <s v="367"/>
    <s v="381"/>
    <s v="PF04821.9 Timeless protein"/>
  </r>
  <r>
    <x v="14"/>
    <x v="14"/>
    <s v="1112"/>
    <x v="1"/>
    <s v="33"/>
    <s v="305"/>
    <s v="381"/>
    <s v="PF04821.9 Timeless protein"/>
  </r>
  <r>
    <x v="14"/>
    <x v="14"/>
    <s v="1112"/>
    <x v="2"/>
    <s v="639"/>
    <s v="853"/>
    <s v="232"/>
    <s v="PF05029.8 Timeless protein C terminal region"/>
  </r>
  <r>
    <x v="15"/>
    <x v="15"/>
    <s v="1115"/>
    <x v="10"/>
    <s v="530"/>
    <s v="598"/>
    <s v="2"/>
    <s v="PB366785"/>
  </r>
  <r>
    <x v="15"/>
    <x v="15"/>
    <s v="1115"/>
    <x v="1"/>
    <s v="20"/>
    <s v="287"/>
    <s v="381"/>
    <s v="PF04821.9 Timeless protein"/>
  </r>
  <r>
    <x v="15"/>
    <x v="15"/>
    <s v="1115"/>
    <x v="2"/>
    <s v="729"/>
    <s v="1115"/>
    <s v="232"/>
    <s v="PF05029.8 Timeless protein C terminal region"/>
  </r>
  <r>
    <x v="16"/>
    <x v="16"/>
    <s v="1278"/>
    <x v="11"/>
    <s v="1061"/>
    <s v="1112"/>
    <s v="7"/>
    <s v="PB122560"/>
  </r>
  <r>
    <x v="16"/>
    <x v="16"/>
    <s v="1278"/>
    <x v="3"/>
    <s v="553"/>
    <s v="677"/>
    <s v="240"/>
    <s v="PB001545"/>
  </r>
  <r>
    <x v="16"/>
    <x v="16"/>
    <s v="1278"/>
    <x v="6"/>
    <s v="679"/>
    <s v="732"/>
    <s v="143"/>
    <s v="PB003727"/>
  </r>
  <r>
    <x v="16"/>
    <x v="16"/>
    <s v="1278"/>
    <x v="8"/>
    <s v="400"/>
    <s v="485"/>
    <s v="15"/>
    <s v="PB057661"/>
  </r>
  <r>
    <x v="16"/>
    <x v="16"/>
    <s v="1278"/>
    <x v="1"/>
    <s v="37"/>
    <s v="366"/>
    <s v="381"/>
    <s v="PF04821.9 Timeless protein"/>
  </r>
  <r>
    <x v="17"/>
    <x v="17"/>
    <s v="172"/>
    <x v="1"/>
    <s v="1"/>
    <s v="161"/>
    <s v="381"/>
    <s v="PF04821.9 Timeless protein"/>
  </r>
  <r>
    <x v="18"/>
    <x v="18"/>
    <s v="172"/>
    <x v="1"/>
    <s v="1"/>
    <s v="161"/>
    <s v="381"/>
    <s v="PF04821.9 Timeless protein"/>
  </r>
  <r>
    <x v="19"/>
    <x v="19"/>
    <s v="1263"/>
    <x v="12"/>
    <s v="1020"/>
    <s v="1063"/>
    <s v="27"/>
    <s v="PB031464"/>
  </r>
  <r>
    <x v="19"/>
    <x v="19"/>
    <s v="1263"/>
    <x v="1"/>
    <s v="21"/>
    <s v="298"/>
    <s v="381"/>
    <s v="PF04821.9 Timeless protein"/>
  </r>
  <r>
    <x v="20"/>
    <x v="20"/>
    <s v="1154"/>
    <x v="13"/>
    <s v="290"/>
    <s v="533"/>
    <s v="18"/>
    <s v="PB048189"/>
  </r>
  <r>
    <x v="20"/>
    <x v="20"/>
    <s v="1154"/>
    <x v="1"/>
    <s v="19"/>
    <s v="289"/>
    <s v="381"/>
    <s v="PF04821.9 Timeless protein"/>
  </r>
  <r>
    <x v="20"/>
    <x v="20"/>
    <s v="1154"/>
    <x v="2"/>
    <s v="737"/>
    <s v="1154"/>
    <s v="232"/>
    <s v="PF05029.8 Timeless protein C terminal region"/>
  </r>
  <r>
    <x v="21"/>
    <x v="21"/>
    <s v="1126"/>
    <x v="14"/>
    <s v="441"/>
    <s v="529"/>
    <s v="38"/>
    <s v="PB021895"/>
  </r>
  <r>
    <x v="21"/>
    <x v="21"/>
    <s v="1126"/>
    <x v="15"/>
    <s v="1"/>
    <s v="48"/>
    <s v="2"/>
    <s v="PB452881"/>
  </r>
  <r>
    <x v="21"/>
    <x v="21"/>
    <s v="1126"/>
    <x v="1"/>
    <s v="49"/>
    <s v="321"/>
    <s v="381"/>
    <s v="PF04821.9 Timeless protein"/>
  </r>
  <r>
    <x v="22"/>
    <x v="22"/>
    <s v="1048"/>
    <x v="16"/>
    <s v="192"/>
    <s v="411"/>
    <s v="2"/>
    <s v="PB419474"/>
  </r>
  <r>
    <x v="22"/>
    <x v="22"/>
    <s v="1048"/>
    <x v="1"/>
    <s v="3"/>
    <s v="191"/>
    <s v="381"/>
    <s v="PF04821.9 Timeless protein"/>
  </r>
  <r>
    <x v="22"/>
    <x v="22"/>
    <s v="1048"/>
    <x v="2"/>
    <s v="662"/>
    <s v="973"/>
    <s v="232"/>
    <s v="PF05029.8 Timeless protein C terminal region"/>
  </r>
  <r>
    <x v="23"/>
    <x v="23"/>
    <s v="1050"/>
    <x v="1"/>
    <s v="88"/>
    <s v="385"/>
    <s v="381"/>
    <s v="PF04821.9 Timeless protein"/>
  </r>
  <r>
    <x v="24"/>
    <x v="24"/>
    <s v="1356"/>
    <x v="17"/>
    <s v="684"/>
    <s v="736"/>
    <s v="122"/>
    <s v="PB004660"/>
  </r>
  <r>
    <x v="24"/>
    <x v="24"/>
    <s v="1356"/>
    <x v="1"/>
    <s v="21"/>
    <s v="296"/>
    <s v="381"/>
    <s v="PF04821.9 Timeless protein"/>
  </r>
  <r>
    <x v="25"/>
    <x v="25"/>
    <s v="1356"/>
    <x v="17"/>
    <s v="684"/>
    <s v="736"/>
    <s v="122"/>
    <s v="PB004660"/>
  </r>
  <r>
    <x v="25"/>
    <x v="25"/>
    <s v="1356"/>
    <x v="1"/>
    <s v="21"/>
    <s v="296"/>
    <s v="381"/>
    <s v="PF04821.9 Timeless protein"/>
  </r>
  <r>
    <x v="26"/>
    <x v="26"/>
    <s v="1404"/>
    <x v="1"/>
    <s v="16"/>
    <s v="280"/>
    <s v="381"/>
    <s v="PF04821.9 Timeless protein"/>
  </r>
  <r>
    <x v="26"/>
    <x v="26"/>
    <s v="1404"/>
    <x v="2"/>
    <s v="861"/>
    <s v="1126"/>
    <s v="232"/>
    <s v="PF05029.8 Timeless protein C terminal region"/>
  </r>
  <r>
    <x v="27"/>
    <x v="27"/>
    <s v="1480"/>
    <x v="1"/>
    <s v="67"/>
    <s v="332"/>
    <s v="381"/>
    <s v="PF04821.9 Timeless protein"/>
  </r>
  <r>
    <x v="27"/>
    <x v="27"/>
    <s v="1480"/>
    <x v="2"/>
    <s v="738"/>
    <s v="1065"/>
    <s v="232"/>
    <s v="PF05029.8 Timeless protein C terminal region"/>
  </r>
  <r>
    <x v="28"/>
    <x v="28"/>
    <s v="1492"/>
    <x v="1"/>
    <s v="32"/>
    <s v="363"/>
    <s v="381"/>
    <s v="PF04821.9 Timeless protein"/>
  </r>
  <r>
    <x v="28"/>
    <x v="28"/>
    <s v="1492"/>
    <x v="2"/>
    <s v="772"/>
    <s v="931"/>
    <s v="232"/>
    <s v="PF05029.8 Timeless protein C terminal region"/>
  </r>
  <r>
    <x v="29"/>
    <x v="29"/>
    <s v="1107"/>
    <x v="17"/>
    <s v="570"/>
    <s v="679"/>
    <s v="122"/>
    <s v="PB004660"/>
  </r>
  <r>
    <x v="29"/>
    <x v="29"/>
    <s v="1107"/>
    <x v="1"/>
    <s v="15"/>
    <s v="288"/>
    <s v="381"/>
    <s v="PF04821.9 Timeless protein"/>
  </r>
  <r>
    <x v="30"/>
    <x v="30"/>
    <s v="1079"/>
    <x v="17"/>
    <s v="570"/>
    <s v="679"/>
    <s v="122"/>
    <s v="PB004660"/>
  </r>
  <r>
    <x v="30"/>
    <x v="30"/>
    <s v="1079"/>
    <x v="1"/>
    <s v="15"/>
    <s v="288"/>
    <s v="381"/>
    <s v="PF04821.9 Timeless protein"/>
  </r>
  <r>
    <x v="31"/>
    <x v="31"/>
    <s v="1147"/>
    <x v="14"/>
    <s v="458"/>
    <s v="538"/>
    <s v="38"/>
    <s v="PB021895"/>
  </r>
  <r>
    <x v="31"/>
    <x v="31"/>
    <s v="1147"/>
    <x v="18"/>
    <s v="346"/>
    <s v="445"/>
    <s v="445"/>
    <s v="PB000366"/>
  </r>
  <r>
    <x v="31"/>
    <x v="31"/>
    <s v="1147"/>
    <x v="1"/>
    <s v="41"/>
    <s v="313"/>
    <s v="381"/>
    <s v="PF04821.9 Timeless protein"/>
  </r>
  <r>
    <x v="31"/>
    <x v="31"/>
    <s v="1147"/>
    <x v="2"/>
    <s v="664"/>
    <s v="865"/>
    <s v="232"/>
    <s v="PF05029.8 Timeless protein C terminal region"/>
  </r>
  <r>
    <x v="32"/>
    <x v="32"/>
    <s v="1412"/>
    <x v="13"/>
    <s v="283"/>
    <s v="397"/>
    <s v="18"/>
    <s v="PB048189"/>
  </r>
  <r>
    <x v="32"/>
    <x v="32"/>
    <s v="1412"/>
    <x v="13"/>
    <s v="1130"/>
    <s v="1260"/>
    <s v="18"/>
    <s v="PB048189"/>
  </r>
  <r>
    <x v="32"/>
    <x v="32"/>
    <s v="1412"/>
    <x v="1"/>
    <s v="19"/>
    <s v="282"/>
    <s v="381"/>
    <s v="PF04821.9 Timeless protein"/>
  </r>
  <r>
    <x v="33"/>
    <x v="33"/>
    <s v="996"/>
    <x v="12"/>
    <s v="735"/>
    <s v="778"/>
    <s v="27"/>
    <s v="PB031464"/>
  </r>
  <r>
    <x v="33"/>
    <x v="33"/>
    <s v="996"/>
    <x v="17"/>
    <s v="430"/>
    <s v="524"/>
    <s v="122"/>
    <s v="PB004660"/>
  </r>
  <r>
    <x v="33"/>
    <x v="33"/>
    <s v="996"/>
    <x v="1"/>
    <s v="21"/>
    <s v="290"/>
    <s v="381"/>
    <s v="PF04821.9 Timeless protein"/>
  </r>
  <r>
    <x v="34"/>
    <x v="34"/>
    <s v="1176"/>
    <x v="1"/>
    <s v="37"/>
    <s v="309"/>
    <s v="381"/>
    <s v="PF04821.9 Timeless protein"/>
  </r>
  <r>
    <x v="34"/>
    <x v="34"/>
    <s v="1176"/>
    <x v="2"/>
    <s v="648"/>
    <s v="1033"/>
    <s v="232"/>
    <s v="PF05029.8 Timeless protein C terminal region"/>
  </r>
  <r>
    <x v="35"/>
    <x v="35"/>
    <s v="535"/>
    <x v="1"/>
    <s v="21"/>
    <s v="285"/>
    <s v="381"/>
    <s v="PF04821.9 Timeless protein"/>
  </r>
  <r>
    <x v="36"/>
    <x v="36"/>
    <s v="1214"/>
    <x v="1"/>
    <s v="34"/>
    <s v="307"/>
    <s v="381"/>
    <s v="PF04821.9 Timeless protein"/>
  </r>
  <r>
    <x v="36"/>
    <x v="36"/>
    <s v="1214"/>
    <x v="2"/>
    <s v="656"/>
    <s v="1046"/>
    <s v="232"/>
    <s v="PF05029.8 Timeless protein C terminal region"/>
  </r>
  <r>
    <x v="37"/>
    <x v="37"/>
    <s v="1208"/>
    <x v="4"/>
    <s v="1026"/>
    <s v="1094"/>
    <s v="43"/>
    <s v="PB019067"/>
  </r>
  <r>
    <x v="37"/>
    <x v="37"/>
    <s v="1208"/>
    <x v="9"/>
    <s v="885"/>
    <s v="917"/>
    <s v="14"/>
    <s v="PB059292"/>
  </r>
  <r>
    <x v="37"/>
    <x v="37"/>
    <s v="1208"/>
    <x v="1"/>
    <s v="33"/>
    <s v="343"/>
    <s v="381"/>
    <s v="PF04821.9 Timeless protein"/>
  </r>
  <r>
    <x v="38"/>
    <x v="38"/>
    <s v="1169"/>
    <x v="1"/>
    <s v="34"/>
    <s v="307"/>
    <s v="381"/>
    <s v="PF04821.9 Timeless protein"/>
  </r>
  <r>
    <x v="38"/>
    <x v="38"/>
    <s v="1169"/>
    <x v="2"/>
    <s v="649"/>
    <s v="1047"/>
    <s v="232"/>
    <s v="PF05029.8 Timeless protein C terminal region"/>
  </r>
  <r>
    <x v="39"/>
    <x v="39"/>
    <s v="1226"/>
    <x v="19"/>
    <s v="535"/>
    <s v="590"/>
    <s v="35"/>
    <s v="PB023909"/>
  </r>
  <r>
    <x v="39"/>
    <x v="39"/>
    <s v="1226"/>
    <x v="1"/>
    <s v="17"/>
    <s v="281"/>
    <s v="381"/>
    <s v="PF04821.9 Timeless protein"/>
  </r>
  <r>
    <x v="39"/>
    <x v="39"/>
    <s v="1226"/>
    <x v="2"/>
    <s v="722"/>
    <s v="1130"/>
    <s v="232"/>
    <s v="PF05029.8 Timeless protein C terminal region"/>
  </r>
  <r>
    <x v="40"/>
    <x v="40"/>
    <s v="164"/>
    <x v="1"/>
    <s v="1"/>
    <s v="161"/>
    <s v="381"/>
    <s v="PF04821.9 Timeless protein"/>
  </r>
  <r>
    <x v="41"/>
    <x v="41"/>
    <s v="164"/>
    <x v="1"/>
    <s v="1"/>
    <s v="161"/>
    <s v="381"/>
    <s v="PF04821.9 Timeless protein"/>
  </r>
  <r>
    <x v="42"/>
    <x v="42"/>
    <s v="1238"/>
    <x v="3"/>
    <s v="531"/>
    <s v="679"/>
    <s v="240"/>
    <s v="PB001545"/>
  </r>
  <r>
    <x v="42"/>
    <x v="42"/>
    <s v="1238"/>
    <x v="4"/>
    <s v="1011"/>
    <s v="1179"/>
    <s v="43"/>
    <s v="PB019067"/>
  </r>
  <r>
    <x v="42"/>
    <x v="42"/>
    <s v="1238"/>
    <x v="5"/>
    <s v="831"/>
    <s v="909"/>
    <s v="23"/>
    <s v="PB036601"/>
  </r>
  <r>
    <x v="42"/>
    <x v="42"/>
    <s v="1238"/>
    <x v="6"/>
    <s v="681"/>
    <s v="829"/>
    <s v="143"/>
    <s v="PB003727"/>
  </r>
  <r>
    <x v="42"/>
    <x v="42"/>
    <s v="1238"/>
    <x v="7"/>
    <s v="1181"/>
    <s v="1236"/>
    <s v="18"/>
    <s v="PB046591"/>
  </r>
  <r>
    <x v="42"/>
    <x v="42"/>
    <s v="1238"/>
    <x v="8"/>
    <s v="401"/>
    <s v="529"/>
    <s v="15"/>
    <s v="PB057661"/>
  </r>
  <r>
    <x v="42"/>
    <x v="42"/>
    <s v="1238"/>
    <x v="9"/>
    <s v="911"/>
    <s v="1009"/>
    <s v="14"/>
    <s v="PB059292"/>
  </r>
  <r>
    <x v="42"/>
    <x v="42"/>
    <s v="1238"/>
    <x v="1"/>
    <s v="41"/>
    <s v="367"/>
    <s v="381"/>
    <s v="PF04821.9 Timeless protein"/>
  </r>
  <r>
    <x v="43"/>
    <x v="43"/>
    <s v="1584"/>
    <x v="20"/>
    <s v="477"/>
    <s v="515"/>
    <s v="5"/>
    <s v="PB151039"/>
  </r>
  <r>
    <x v="43"/>
    <x v="43"/>
    <s v="1584"/>
    <x v="21"/>
    <s v="607"/>
    <s v="735"/>
    <s v="4"/>
    <s v="PB203851"/>
  </r>
  <r>
    <x v="43"/>
    <x v="43"/>
    <s v="1584"/>
    <x v="1"/>
    <s v="19"/>
    <s v="147"/>
    <s v="381"/>
    <s v="PF04821.9 Timeless protein"/>
  </r>
  <r>
    <x v="43"/>
    <x v="43"/>
    <s v="1584"/>
    <x v="1"/>
    <s v="312"/>
    <s v="468"/>
    <s v="381"/>
    <s v="PF04821.9 Timeless protein"/>
  </r>
  <r>
    <x v="43"/>
    <x v="43"/>
    <s v="1584"/>
    <x v="2"/>
    <s v="921"/>
    <s v="1581"/>
    <s v="232"/>
    <s v="PF05029.8 Timeless protein C terminal region"/>
  </r>
  <r>
    <x v="43"/>
    <x v="43"/>
    <s v="1584"/>
    <x v="22"/>
    <s v="184"/>
    <s v="224"/>
    <s v="3897"/>
    <s v="PF13923.1 Zinc finger, C3HC4 type (RING finger)"/>
  </r>
  <r>
    <x v="44"/>
    <x v="44"/>
    <s v="1404"/>
    <x v="12"/>
    <s v="1043"/>
    <s v="1090"/>
    <s v="27"/>
    <s v="PB031464"/>
  </r>
  <r>
    <x v="44"/>
    <x v="44"/>
    <s v="1404"/>
    <x v="17"/>
    <s v="735"/>
    <s v="832"/>
    <s v="122"/>
    <s v="PB004660"/>
  </r>
  <r>
    <x v="44"/>
    <x v="44"/>
    <s v="1404"/>
    <x v="1"/>
    <s v="21"/>
    <s v="294"/>
    <s v="381"/>
    <s v="PF04821.9 Timeless protein"/>
  </r>
  <r>
    <x v="45"/>
    <x v="45"/>
    <s v="1418"/>
    <x v="23"/>
    <s v="1308"/>
    <s v="1340"/>
    <s v="45"/>
    <s v="PB017906"/>
  </r>
  <r>
    <x v="45"/>
    <x v="45"/>
    <s v="1418"/>
    <x v="12"/>
    <s v="1034"/>
    <s v="1079"/>
    <s v="27"/>
    <s v="PB031464"/>
  </r>
  <r>
    <x v="45"/>
    <x v="45"/>
    <s v="1418"/>
    <x v="17"/>
    <s v="713"/>
    <s v="820"/>
    <s v="122"/>
    <s v="PB004660"/>
  </r>
  <r>
    <x v="45"/>
    <x v="45"/>
    <s v="1418"/>
    <x v="1"/>
    <s v="21"/>
    <s v="294"/>
    <s v="381"/>
    <s v="PF04821.9 Timeless protein"/>
  </r>
  <r>
    <x v="46"/>
    <x v="46"/>
    <s v="1389"/>
    <x v="13"/>
    <s v="283"/>
    <s v="524"/>
    <s v="18"/>
    <s v="PB048189"/>
  </r>
  <r>
    <x v="46"/>
    <x v="46"/>
    <s v="1389"/>
    <x v="1"/>
    <s v="19"/>
    <s v="282"/>
    <s v="381"/>
    <s v="PF04821.9 Timeless protein"/>
  </r>
  <r>
    <x v="46"/>
    <x v="46"/>
    <s v="1389"/>
    <x v="2"/>
    <s v="736"/>
    <s v="1386"/>
    <s v="232"/>
    <s v="PF05029.8 Timeless protein C terminal region"/>
  </r>
  <r>
    <x v="47"/>
    <x v="47"/>
    <s v="949"/>
    <x v="1"/>
    <s v="2"/>
    <s v="222"/>
    <s v="381"/>
    <s v="PF04821.9 Timeless protein"/>
  </r>
  <r>
    <x v="47"/>
    <x v="47"/>
    <s v="949"/>
    <x v="2"/>
    <s v="670"/>
    <s v="880"/>
    <s v="232"/>
    <s v="PF05029.8 Timeless protein C terminal region"/>
  </r>
  <r>
    <x v="48"/>
    <x v="48"/>
    <s v="705"/>
    <x v="1"/>
    <s v="21"/>
    <s v="285"/>
    <s v="381"/>
    <s v="PF04821.9 Timeless protein"/>
  </r>
  <r>
    <x v="48"/>
    <x v="48"/>
    <s v="705"/>
    <x v="2"/>
    <s v="294"/>
    <s v="704"/>
    <s v="232"/>
    <s v="PF05029.8 Timeless protein C terminal region"/>
  </r>
  <r>
    <x v="49"/>
    <x v="49"/>
    <s v="1390"/>
    <x v="13"/>
    <s v="283"/>
    <s v="523"/>
    <s v="18"/>
    <s v="PB048189"/>
  </r>
  <r>
    <x v="49"/>
    <x v="49"/>
    <s v="1390"/>
    <x v="1"/>
    <s v="19"/>
    <s v="282"/>
    <s v="381"/>
    <s v="PF04821.9 Timeless protein"/>
  </r>
  <r>
    <x v="49"/>
    <x v="49"/>
    <s v="1390"/>
    <x v="2"/>
    <s v="731"/>
    <s v="1389"/>
    <s v="232"/>
    <s v="PF05029.8 Timeless protein C terminal region"/>
  </r>
  <r>
    <x v="50"/>
    <x v="50"/>
    <s v="1340"/>
    <x v="12"/>
    <s v="942"/>
    <s v="987"/>
    <s v="27"/>
    <s v="PB031464"/>
  </r>
  <r>
    <x v="50"/>
    <x v="50"/>
    <s v="1340"/>
    <x v="24"/>
    <s v="301"/>
    <s v="343"/>
    <s v="2"/>
    <s v="PB414014"/>
  </r>
  <r>
    <x v="50"/>
    <x v="50"/>
    <s v="1340"/>
    <x v="17"/>
    <s v="638"/>
    <s v="732"/>
    <s v="122"/>
    <s v="PB004660"/>
  </r>
  <r>
    <x v="50"/>
    <x v="50"/>
    <s v="1340"/>
    <x v="25"/>
    <s v="443"/>
    <s v="472"/>
    <s v="331"/>
    <s v="PB000789"/>
  </r>
  <r>
    <x v="50"/>
    <x v="50"/>
    <s v="1340"/>
    <x v="1"/>
    <s v="21"/>
    <s v="295"/>
    <s v="381"/>
    <s v="PF04821.9 Timeless protein"/>
  </r>
  <r>
    <x v="51"/>
    <x v="51"/>
    <s v="1383"/>
    <x v="13"/>
    <s v="283"/>
    <s v="524"/>
    <s v="18"/>
    <s v="PB048189"/>
  </r>
  <r>
    <x v="51"/>
    <x v="51"/>
    <s v="1383"/>
    <x v="1"/>
    <s v="19"/>
    <s v="282"/>
    <s v="381"/>
    <s v="PF04821.9 Timeless protein"/>
  </r>
  <r>
    <x v="51"/>
    <x v="51"/>
    <s v="1383"/>
    <x v="2"/>
    <s v="736"/>
    <s v="1381"/>
    <s v="232"/>
    <s v="PF05029.8 Timeless protein C terminal region"/>
  </r>
  <r>
    <x v="52"/>
    <x v="52"/>
    <s v="1364"/>
    <x v="17"/>
    <s v="685"/>
    <s v="792"/>
    <s v="122"/>
    <s v="PB004660"/>
  </r>
  <r>
    <x v="52"/>
    <x v="52"/>
    <s v="1364"/>
    <x v="1"/>
    <s v="21"/>
    <s v="282"/>
    <s v="381"/>
    <s v="PF04821.9 Timeless protein"/>
  </r>
  <r>
    <x v="53"/>
    <x v="53"/>
    <s v="938"/>
    <x v="13"/>
    <s v="283"/>
    <s v="524"/>
    <s v="18"/>
    <s v="PB048189"/>
  </r>
  <r>
    <x v="53"/>
    <x v="53"/>
    <s v="938"/>
    <x v="1"/>
    <s v="19"/>
    <s v="282"/>
    <s v="381"/>
    <s v="PF04821.9 Timeless protein"/>
  </r>
  <r>
    <x v="53"/>
    <x v="53"/>
    <s v="938"/>
    <x v="2"/>
    <s v="728"/>
    <s v="938"/>
    <s v="232"/>
    <s v="PF05029.8 Timeless protein C terminal region"/>
  </r>
  <r>
    <x v="54"/>
    <x v="54"/>
    <s v="1351"/>
    <x v="12"/>
    <s v="999"/>
    <s v="1042"/>
    <s v="27"/>
    <s v="PB031464"/>
  </r>
  <r>
    <x v="54"/>
    <x v="54"/>
    <s v="1351"/>
    <x v="17"/>
    <s v="670"/>
    <s v="784"/>
    <s v="122"/>
    <s v="PB004660"/>
  </r>
  <r>
    <x v="54"/>
    <x v="54"/>
    <s v="1351"/>
    <x v="1"/>
    <s v="21"/>
    <s v="306"/>
    <s v="381"/>
    <s v="PF04821.9 Timeless protein"/>
  </r>
  <r>
    <x v="55"/>
    <x v="55"/>
    <s v="362"/>
    <x v="1"/>
    <s v="21"/>
    <s v="239"/>
    <s v="381"/>
    <s v="PF04821.9 Timeless protein"/>
  </r>
  <r>
    <x v="56"/>
    <x v="56"/>
    <s v="1412"/>
    <x v="13"/>
    <s v="283"/>
    <s v="524"/>
    <s v="18"/>
    <s v="PB048189"/>
  </r>
  <r>
    <x v="56"/>
    <x v="56"/>
    <s v="1412"/>
    <x v="1"/>
    <s v="19"/>
    <s v="282"/>
    <s v="381"/>
    <s v="PF04821.9 Timeless protein"/>
  </r>
  <r>
    <x v="56"/>
    <x v="56"/>
    <s v="1412"/>
    <x v="2"/>
    <s v="735"/>
    <s v="1402"/>
    <s v="232"/>
    <s v="PF05029.8 Timeless protein C terminal region"/>
  </r>
  <r>
    <x v="57"/>
    <x v="57"/>
    <s v="1348"/>
    <x v="12"/>
    <s v="1003"/>
    <s v="1048"/>
    <s v="27"/>
    <s v="PB031464"/>
  </r>
  <r>
    <x v="57"/>
    <x v="57"/>
    <s v="1348"/>
    <x v="17"/>
    <s v="683"/>
    <s v="790"/>
    <s v="122"/>
    <s v="PB004660"/>
  </r>
  <r>
    <x v="57"/>
    <x v="57"/>
    <s v="1348"/>
    <x v="1"/>
    <s v="21"/>
    <s v="294"/>
    <s v="381"/>
    <s v="PF04821.9 Timeless protein"/>
  </r>
  <r>
    <x v="58"/>
    <x v="58"/>
    <s v="1311"/>
    <x v="17"/>
    <s v="652"/>
    <s v="701"/>
    <s v="122"/>
    <s v="PB004660"/>
  </r>
  <r>
    <x v="58"/>
    <x v="58"/>
    <s v="1311"/>
    <x v="1"/>
    <s v="21"/>
    <s v="290"/>
    <s v="381"/>
    <s v="PF04821.9 Timeless protein"/>
  </r>
  <r>
    <x v="59"/>
    <x v="59"/>
    <s v="1435"/>
    <x v="13"/>
    <s v="283"/>
    <s v="525"/>
    <s v="18"/>
    <s v="PB048189"/>
  </r>
  <r>
    <x v="59"/>
    <x v="59"/>
    <s v="1435"/>
    <x v="1"/>
    <s v="19"/>
    <s v="282"/>
    <s v="381"/>
    <s v="PF04821.9 Timeless protein"/>
  </r>
  <r>
    <x v="59"/>
    <x v="59"/>
    <s v="1435"/>
    <x v="2"/>
    <s v="738"/>
    <s v="1431"/>
    <s v="232"/>
    <s v="PF05029.8 Timeless protein C terminal region"/>
  </r>
  <r>
    <x v="60"/>
    <x v="60"/>
    <s v="1425"/>
    <x v="12"/>
    <s v="1051"/>
    <s v="1096"/>
    <s v="27"/>
    <s v="PB031464"/>
  </r>
  <r>
    <x v="60"/>
    <x v="60"/>
    <s v="1425"/>
    <x v="17"/>
    <s v="729"/>
    <s v="836"/>
    <s v="122"/>
    <s v="PB004660"/>
  </r>
  <r>
    <x v="60"/>
    <x v="60"/>
    <s v="1425"/>
    <x v="1"/>
    <s v="21"/>
    <s v="293"/>
    <s v="381"/>
    <s v="PF04821.9 Timeless protein"/>
  </r>
  <r>
    <x v="61"/>
    <x v="61"/>
    <s v="1605"/>
    <x v="20"/>
    <s v="488"/>
    <s v="526"/>
    <s v="5"/>
    <s v="PB151039"/>
  </r>
  <r>
    <x v="61"/>
    <x v="61"/>
    <s v="1605"/>
    <x v="21"/>
    <s v="618"/>
    <s v="749"/>
    <s v="4"/>
    <s v="PB203851"/>
  </r>
  <r>
    <x v="61"/>
    <x v="61"/>
    <s v="1605"/>
    <x v="1"/>
    <s v="19"/>
    <s v="149"/>
    <s v="381"/>
    <s v="PF04821.9 Timeless protein"/>
  </r>
  <r>
    <x v="61"/>
    <x v="61"/>
    <s v="1605"/>
    <x v="1"/>
    <s v="318"/>
    <s v="479"/>
    <s v="381"/>
    <s v="PF04821.9 Timeless protein"/>
  </r>
  <r>
    <x v="61"/>
    <x v="61"/>
    <s v="1605"/>
    <x v="2"/>
    <s v="935"/>
    <s v="1601"/>
    <s v="232"/>
    <s v="PF05029.8 Timeless protein C terminal region"/>
  </r>
  <r>
    <x v="61"/>
    <x v="61"/>
    <s v="1605"/>
    <x v="22"/>
    <s v="180"/>
    <s v="220"/>
    <s v="3897"/>
    <s v="PF13923.1 Zinc finger, C3HC4 type (RING finger)"/>
  </r>
  <r>
    <x v="62"/>
    <x v="62"/>
    <s v="1376"/>
    <x v="12"/>
    <s v="1005"/>
    <s v="1050"/>
    <s v="27"/>
    <s v="PB031464"/>
  </r>
  <r>
    <x v="62"/>
    <x v="62"/>
    <s v="1376"/>
    <x v="17"/>
    <s v="685"/>
    <s v="792"/>
    <s v="122"/>
    <s v="PB004660"/>
  </r>
  <r>
    <x v="62"/>
    <x v="62"/>
    <s v="1376"/>
    <x v="1"/>
    <s v="21"/>
    <s v="282"/>
    <s v="381"/>
    <s v="PF04821.9 Timeless protein"/>
  </r>
  <r>
    <x v="63"/>
    <x v="63"/>
    <s v="1578"/>
    <x v="20"/>
    <s v="480"/>
    <s v="518"/>
    <s v="5"/>
    <s v="PB151039"/>
  </r>
  <r>
    <x v="63"/>
    <x v="63"/>
    <s v="1578"/>
    <x v="21"/>
    <s v="610"/>
    <s v="738"/>
    <s v="4"/>
    <s v="PB203851"/>
  </r>
  <r>
    <x v="63"/>
    <x v="63"/>
    <s v="1578"/>
    <x v="1"/>
    <s v="19"/>
    <s v="149"/>
    <s v="381"/>
    <s v="PF04821.9 Timeless protein"/>
  </r>
  <r>
    <x v="63"/>
    <x v="63"/>
    <s v="1578"/>
    <x v="1"/>
    <s v="311"/>
    <s v="471"/>
    <s v="381"/>
    <s v="PF04821.9 Timeless protein"/>
  </r>
  <r>
    <x v="63"/>
    <x v="63"/>
    <s v="1578"/>
    <x v="2"/>
    <s v="923"/>
    <s v="1575"/>
    <s v="232"/>
    <s v="PF05029.8 Timeless protein C terminal region"/>
  </r>
  <r>
    <x v="63"/>
    <x v="63"/>
    <s v="1578"/>
    <x v="26"/>
    <s v="173"/>
    <s v="213"/>
    <s v="9094"/>
    <s v="PF00097.20 Zinc finger, C3HC4 type (RING finger)"/>
  </r>
  <r>
    <x v="64"/>
    <x v="64"/>
    <s v="1382"/>
    <x v="12"/>
    <s v="1021"/>
    <s v="1066"/>
    <s v="27"/>
    <s v="PB031464"/>
  </r>
  <r>
    <x v="64"/>
    <x v="64"/>
    <s v="1382"/>
    <x v="17"/>
    <s v="711"/>
    <s v="808"/>
    <s v="122"/>
    <s v="PB004660"/>
  </r>
  <r>
    <x v="64"/>
    <x v="64"/>
    <s v="1382"/>
    <x v="1"/>
    <s v="21"/>
    <s v="293"/>
    <s v="381"/>
    <s v="PF04821.9 Timeless protein"/>
  </r>
  <r>
    <x v="65"/>
    <x v="65"/>
    <s v="1333"/>
    <x v="20"/>
    <s v="291"/>
    <s v="329"/>
    <s v="5"/>
    <s v="PB151039"/>
  </r>
  <r>
    <x v="65"/>
    <x v="65"/>
    <s v="1333"/>
    <x v="21"/>
    <s v="370"/>
    <s v="498"/>
    <s v="4"/>
    <s v="PB203851"/>
  </r>
  <r>
    <x v="65"/>
    <x v="65"/>
    <s v="1333"/>
    <x v="1"/>
    <s v="19"/>
    <s v="282"/>
    <s v="381"/>
    <s v="PF04821.9 Timeless protein"/>
  </r>
  <r>
    <x v="65"/>
    <x v="65"/>
    <s v="1333"/>
    <x v="2"/>
    <s v="685"/>
    <s v="1330"/>
    <s v="232"/>
    <s v="PF05029.8 Timeless protein C terminal region"/>
  </r>
  <r>
    <x v="66"/>
    <x v="66"/>
    <s v="139"/>
    <x v="20"/>
    <s v="95"/>
    <s v="133"/>
    <s v="5"/>
    <s v="PB151039"/>
  </r>
  <r>
    <x v="66"/>
    <x v="66"/>
    <s v="139"/>
    <x v="1"/>
    <s v="1"/>
    <s v="86"/>
    <s v="381"/>
    <s v="PF04821.9 Timeless protein"/>
  </r>
  <r>
    <x v="67"/>
    <x v="67"/>
    <s v="1238"/>
    <x v="3"/>
    <s v="531"/>
    <s v="679"/>
    <s v="240"/>
    <s v="PB001545"/>
  </r>
  <r>
    <x v="67"/>
    <x v="67"/>
    <s v="1238"/>
    <x v="4"/>
    <s v="1011"/>
    <s v="1179"/>
    <s v="43"/>
    <s v="PB019067"/>
  </r>
  <r>
    <x v="67"/>
    <x v="67"/>
    <s v="1238"/>
    <x v="5"/>
    <s v="831"/>
    <s v="909"/>
    <s v="23"/>
    <s v="PB036601"/>
  </r>
  <r>
    <x v="67"/>
    <x v="67"/>
    <s v="1238"/>
    <x v="6"/>
    <s v="681"/>
    <s v="829"/>
    <s v="143"/>
    <s v="PB003727"/>
  </r>
  <r>
    <x v="67"/>
    <x v="67"/>
    <s v="1238"/>
    <x v="7"/>
    <s v="1181"/>
    <s v="1236"/>
    <s v="18"/>
    <s v="PB046591"/>
  </r>
  <r>
    <x v="67"/>
    <x v="67"/>
    <s v="1238"/>
    <x v="8"/>
    <s v="401"/>
    <s v="529"/>
    <s v="15"/>
    <s v="PB057661"/>
  </r>
  <r>
    <x v="67"/>
    <x v="67"/>
    <s v="1238"/>
    <x v="9"/>
    <s v="911"/>
    <s v="1009"/>
    <s v="14"/>
    <s v="PB059292"/>
  </r>
  <r>
    <x v="67"/>
    <x v="67"/>
    <s v="1238"/>
    <x v="1"/>
    <s v="41"/>
    <s v="367"/>
    <s v="381"/>
    <s v="PF04821.9 Timeless protein"/>
  </r>
  <r>
    <x v="68"/>
    <x v="68"/>
    <s v="944"/>
    <x v="1"/>
    <s v="70"/>
    <s v="365"/>
    <s v="381"/>
    <s v="PF04821.9 Timeless protein"/>
  </r>
  <r>
    <x v="69"/>
    <x v="69"/>
    <s v="1127"/>
    <x v="1"/>
    <s v="37"/>
    <s v="309"/>
    <s v="381"/>
    <s v="PF04821.9 Timeless protein"/>
  </r>
  <r>
    <x v="69"/>
    <x v="69"/>
    <s v="1127"/>
    <x v="2"/>
    <s v="652"/>
    <s v="920"/>
    <s v="232"/>
    <s v="PF05029.8 Timeless protein C terminal region"/>
  </r>
  <r>
    <x v="70"/>
    <x v="70"/>
    <s v="995"/>
    <x v="27"/>
    <s v="371"/>
    <s v="509"/>
    <s v="342"/>
    <s v="PB000736"/>
  </r>
  <r>
    <x v="70"/>
    <x v="70"/>
    <s v="995"/>
    <x v="1"/>
    <s v="22"/>
    <s v="277"/>
    <s v="381"/>
    <s v="PF04821.9 Timeless protein"/>
  </r>
  <r>
    <x v="70"/>
    <x v="70"/>
    <s v="995"/>
    <x v="2"/>
    <s v="591"/>
    <s v="750"/>
    <s v="232"/>
    <s v="PF05029.8 Timeless protein C terminal region"/>
  </r>
  <r>
    <x v="71"/>
    <x v="71"/>
    <s v="1172"/>
    <x v="1"/>
    <s v="37"/>
    <s v="311"/>
    <s v="381"/>
    <s v="PF04821.9 Timeless protein"/>
  </r>
  <r>
    <x v="71"/>
    <x v="71"/>
    <s v="1172"/>
    <x v="2"/>
    <s v="649"/>
    <s v="1040"/>
    <s v="232"/>
    <s v="PF05029.8 Timeless protein C terminal region"/>
  </r>
  <r>
    <x v="72"/>
    <x v="72"/>
    <s v="797"/>
    <x v="1"/>
    <s v="5"/>
    <s v="153"/>
    <s v="381"/>
    <s v="PF04821.9 Timeless protein"/>
  </r>
  <r>
    <x v="73"/>
    <x v="73"/>
    <s v="143"/>
    <x v="1"/>
    <s v="3"/>
    <s v="75"/>
    <s v="381"/>
    <s v="PF04821.9 Timeless protein"/>
  </r>
  <r>
    <x v="73"/>
    <x v="73"/>
    <s v="143"/>
    <x v="1"/>
    <s v="78"/>
    <s v="143"/>
    <s v="381"/>
    <s v="PF04821.9 Timeless protein"/>
  </r>
  <r>
    <x v="74"/>
    <x v="74"/>
    <s v="1389"/>
    <x v="12"/>
    <s v="1028"/>
    <s v="1073"/>
    <s v="27"/>
    <s v="PB031464"/>
  </r>
  <r>
    <x v="74"/>
    <x v="74"/>
    <s v="1389"/>
    <x v="17"/>
    <s v="708"/>
    <s v="815"/>
    <s v="122"/>
    <s v="PB004660"/>
  </r>
  <r>
    <x v="74"/>
    <x v="74"/>
    <s v="1389"/>
    <x v="1"/>
    <s v="44"/>
    <s v="305"/>
    <s v="381"/>
    <s v="PF04821.9 Timeless protein"/>
  </r>
  <r>
    <x v="75"/>
    <x v="75"/>
    <s v="1254"/>
    <x v="28"/>
    <s v="291"/>
    <s v="354"/>
    <s v="2"/>
    <s v="PB373881"/>
  </r>
  <r>
    <x v="75"/>
    <x v="75"/>
    <s v="1254"/>
    <x v="1"/>
    <s v="24"/>
    <s v="290"/>
    <s v="381"/>
    <s v="PF04821.9 Timeless protein"/>
  </r>
  <r>
    <x v="75"/>
    <x v="75"/>
    <s v="1254"/>
    <x v="2"/>
    <s v="724"/>
    <s v="1052"/>
    <s v="232"/>
    <s v="PF05029.8 Timeless protein C terminal region"/>
  </r>
  <r>
    <x v="76"/>
    <x v="76"/>
    <s v="1135"/>
    <x v="1"/>
    <s v="157"/>
    <s v="429"/>
    <s v="381"/>
    <s v="PF04821.9 Timeless protein"/>
  </r>
  <r>
    <x v="77"/>
    <x v="77"/>
    <s v="1165"/>
    <x v="1"/>
    <s v="37"/>
    <s v="311"/>
    <s v="381"/>
    <s v="PF04821.9 Timeless protein"/>
  </r>
  <r>
    <x v="77"/>
    <x v="77"/>
    <s v="1165"/>
    <x v="2"/>
    <s v="649"/>
    <s v="972"/>
    <s v="232"/>
    <s v="PF05029.8 Timeless protein C terminal region"/>
  </r>
  <r>
    <x v="78"/>
    <x v="78"/>
    <s v="652"/>
    <x v="6"/>
    <s v="405"/>
    <s v="462"/>
    <s v="143"/>
    <s v="PB003727"/>
  </r>
  <r>
    <x v="78"/>
    <x v="78"/>
    <s v="652"/>
    <x v="1"/>
    <s v="1"/>
    <s v="143"/>
    <s v="381"/>
    <s v="PF04821.9 Timeless protein"/>
  </r>
  <r>
    <x v="78"/>
    <x v="78"/>
    <s v="652"/>
    <x v="2"/>
    <s v="482"/>
    <s v="644"/>
    <s v="232"/>
    <s v="PF05029.8 Timeless protein C terminal region"/>
  </r>
  <r>
    <x v="79"/>
    <x v="79"/>
    <s v="1177"/>
    <x v="29"/>
    <s v="421"/>
    <s v="472"/>
    <s v="2"/>
    <s v="PB446770"/>
  </r>
  <r>
    <x v="79"/>
    <x v="79"/>
    <s v="1177"/>
    <x v="1"/>
    <s v="40"/>
    <s v="312"/>
    <s v="381"/>
    <s v="PF04821.9 Timeless protein"/>
  </r>
  <r>
    <x v="79"/>
    <x v="79"/>
    <s v="1177"/>
    <x v="2"/>
    <s v="670"/>
    <s v="834"/>
    <s v="232"/>
    <s v="PF05029.8 Timeless protein C terminal region"/>
  </r>
  <r>
    <x v="80"/>
    <x v="80"/>
    <s v="1140"/>
    <x v="28"/>
    <s v="245"/>
    <s v="308"/>
    <s v="2"/>
    <s v="PB373881"/>
  </r>
  <r>
    <x v="80"/>
    <x v="80"/>
    <s v="1140"/>
    <x v="1"/>
    <s v="22"/>
    <s v="244"/>
    <s v="381"/>
    <s v="PF04821.9 Timeless protein"/>
  </r>
  <r>
    <x v="80"/>
    <x v="80"/>
    <s v="1140"/>
    <x v="2"/>
    <s v="678"/>
    <s v="1005"/>
    <s v="232"/>
    <s v="PF05029.8 Timeless protein C terminal region"/>
  </r>
  <r>
    <x v="81"/>
    <x v="81"/>
    <s v="1341"/>
    <x v="30"/>
    <s v="344"/>
    <s v="388"/>
    <s v="5"/>
    <s v="PB175288"/>
  </r>
  <r>
    <x v="81"/>
    <x v="81"/>
    <s v="1341"/>
    <x v="1"/>
    <s v="23"/>
    <s v="289"/>
    <s v="381"/>
    <s v="PF04821.9 Timeless protein"/>
  </r>
  <r>
    <x v="81"/>
    <x v="81"/>
    <s v="1341"/>
    <x v="2"/>
    <s v="780"/>
    <s v="1338"/>
    <s v="232"/>
    <s v="PF05029.8 Timeless protein C terminal region"/>
  </r>
  <r>
    <x v="82"/>
    <x v="82"/>
    <s v="1047"/>
    <x v="30"/>
    <s v="295"/>
    <s v="367"/>
    <s v="5"/>
    <s v="PB175288"/>
  </r>
  <r>
    <x v="82"/>
    <x v="82"/>
    <s v="1047"/>
    <x v="1"/>
    <s v="20"/>
    <s v="283"/>
    <s v="381"/>
    <s v="PF04821.9 Timeless protein"/>
  </r>
  <r>
    <x v="82"/>
    <x v="82"/>
    <s v="1047"/>
    <x v="2"/>
    <s v="686"/>
    <s v="1000"/>
    <s v="232"/>
    <s v="PF05029.8 Timeless protein C terminal region"/>
  </r>
  <r>
    <x v="83"/>
    <x v="83"/>
    <s v="1263"/>
    <x v="31"/>
    <s v="1104"/>
    <s v="1171"/>
    <s v="5"/>
    <s v="PB179929"/>
  </r>
  <r>
    <x v="83"/>
    <x v="83"/>
    <s v="1263"/>
    <x v="1"/>
    <s v="96"/>
    <s v="355"/>
    <s v="381"/>
    <s v="PF04821.9 Timeless protein"/>
  </r>
  <r>
    <x v="84"/>
    <x v="84"/>
    <s v="1110"/>
    <x v="1"/>
    <s v="34"/>
    <s v="305"/>
    <s v="381"/>
    <s v="PF04821.9 Timeless protein"/>
  </r>
  <r>
    <x v="84"/>
    <x v="84"/>
    <s v="1110"/>
    <x v="2"/>
    <s v="647"/>
    <s v="1094"/>
    <s v="232"/>
    <s v="PF05029.8 Timeless protein C terminal region"/>
  </r>
  <r>
    <x v="85"/>
    <x v="85"/>
    <s v="1193"/>
    <x v="1"/>
    <s v="34"/>
    <s v="306"/>
    <s v="381"/>
    <s v="PF04821.9 Timeless protein"/>
  </r>
  <r>
    <x v="85"/>
    <x v="85"/>
    <s v="1193"/>
    <x v="2"/>
    <s v="648"/>
    <s v="1189"/>
    <s v="232"/>
    <s v="PF05029.8 Timeless protein C terminal region"/>
  </r>
  <r>
    <x v="86"/>
    <x v="86"/>
    <s v="615"/>
    <x v="1"/>
    <s v="28"/>
    <s v="278"/>
    <s v="381"/>
    <s v="PF04821.9 Timeless protein"/>
  </r>
  <r>
    <x v="87"/>
    <x v="87"/>
    <s v="1142"/>
    <x v="1"/>
    <s v="34"/>
    <s v="72"/>
    <s v="381"/>
    <s v="PF04821.9 Timeless protein"/>
  </r>
  <r>
    <x v="87"/>
    <x v="87"/>
    <s v="1142"/>
    <x v="1"/>
    <s v="65"/>
    <s v="255"/>
    <s v="381"/>
    <s v="PF04821.9 Timeless protein"/>
  </r>
  <r>
    <x v="87"/>
    <x v="87"/>
    <s v="1142"/>
    <x v="2"/>
    <s v="597"/>
    <s v="1138"/>
    <s v="232"/>
    <s v="PF05029.8 Timeless protein C terminal region"/>
  </r>
  <r>
    <x v="88"/>
    <x v="88"/>
    <s v="1179"/>
    <x v="1"/>
    <s v="33"/>
    <s v="292"/>
    <s v="381"/>
    <s v="PF04821.9 Timeless protein"/>
  </r>
  <r>
    <x v="88"/>
    <x v="88"/>
    <s v="1179"/>
    <x v="2"/>
    <s v="634"/>
    <s v="1174"/>
    <s v="232"/>
    <s v="PF05029.8 Timeless protein C terminal region"/>
  </r>
  <r>
    <x v="89"/>
    <x v="89"/>
    <s v="318"/>
    <x v="1"/>
    <s v="28"/>
    <s v="285"/>
    <s v="381"/>
    <s v="PF04821.9 Timeless protein"/>
  </r>
  <r>
    <x v="90"/>
    <x v="90"/>
    <s v="201"/>
    <x v="1"/>
    <s v="1"/>
    <s v="164"/>
    <s v="381"/>
    <s v="PF04821.9 Timeless protein"/>
  </r>
  <r>
    <x v="91"/>
    <x v="91"/>
    <s v="1001"/>
    <x v="1"/>
    <s v="1"/>
    <s v="143"/>
    <s v="381"/>
    <s v="PF04821.9 Timeless protein"/>
  </r>
  <r>
    <x v="91"/>
    <x v="91"/>
    <s v="1001"/>
    <x v="2"/>
    <s v="483"/>
    <s v="1001"/>
    <s v="232"/>
    <s v="PF05029.8 Timeless protein C terminal region"/>
  </r>
  <r>
    <x v="92"/>
    <x v="92"/>
    <s v="1185"/>
    <x v="1"/>
    <s v="88"/>
    <s v="386"/>
    <s v="381"/>
    <s v="PF04821.9 Timeless protein"/>
  </r>
  <r>
    <x v="93"/>
    <x v="93"/>
    <s v="1245"/>
    <x v="3"/>
    <s v="588"/>
    <s v="649"/>
    <s v="240"/>
    <s v="PB001545"/>
  </r>
  <r>
    <x v="93"/>
    <x v="93"/>
    <s v="1245"/>
    <x v="4"/>
    <s v="1114"/>
    <s v="1170"/>
    <s v="43"/>
    <s v="PB019067"/>
  </r>
  <r>
    <x v="93"/>
    <x v="93"/>
    <s v="1245"/>
    <x v="6"/>
    <s v="696"/>
    <s v="811"/>
    <s v="143"/>
    <s v="PB003727"/>
  </r>
  <r>
    <x v="93"/>
    <x v="93"/>
    <s v="1245"/>
    <x v="1"/>
    <s v="73"/>
    <s v="374"/>
    <s v="381"/>
    <s v="PF04821.9 Timeless protein"/>
  </r>
  <r>
    <x v="94"/>
    <x v="94"/>
    <s v="1263"/>
    <x v="32"/>
    <s v="812"/>
    <s v="845"/>
    <s v="6"/>
    <s v="PB141133"/>
  </r>
  <r>
    <x v="94"/>
    <x v="94"/>
    <s v="1263"/>
    <x v="31"/>
    <s v="1101"/>
    <s v="1169"/>
    <s v="5"/>
    <s v="PB179929"/>
  </r>
  <r>
    <x v="94"/>
    <x v="94"/>
    <s v="1263"/>
    <x v="1"/>
    <s v="96"/>
    <s v="356"/>
    <s v="381"/>
    <s v="PF04821.9 Timeless protein"/>
  </r>
  <r>
    <x v="95"/>
    <x v="95"/>
    <s v="1214"/>
    <x v="11"/>
    <s v="1068"/>
    <s v="1122"/>
    <s v="7"/>
    <s v="PB122560"/>
  </r>
  <r>
    <x v="95"/>
    <x v="95"/>
    <s v="1214"/>
    <x v="33"/>
    <s v="1"/>
    <s v="49"/>
    <s v="3"/>
    <s v="PB280983"/>
  </r>
  <r>
    <x v="95"/>
    <x v="95"/>
    <s v="1214"/>
    <x v="1"/>
    <s v="58"/>
    <s v="379"/>
    <s v="381"/>
    <s v="PF04821.9 Timeless protein"/>
  </r>
  <r>
    <x v="96"/>
    <x v="96"/>
    <s v="1208"/>
    <x v="4"/>
    <s v="1026"/>
    <s v="1094"/>
    <s v="43"/>
    <s v="PB019067"/>
  </r>
  <r>
    <x v="96"/>
    <x v="96"/>
    <s v="1208"/>
    <x v="9"/>
    <s v="885"/>
    <s v="917"/>
    <s v="14"/>
    <s v="PB059292"/>
  </r>
  <r>
    <x v="96"/>
    <x v="96"/>
    <s v="1208"/>
    <x v="1"/>
    <s v="33"/>
    <s v="343"/>
    <s v="381"/>
    <s v="PF04821.9 Timeless protein"/>
  </r>
  <r>
    <x v="97"/>
    <x v="97"/>
    <s v="1167"/>
    <x v="1"/>
    <s v="37"/>
    <s v="309"/>
    <s v="381"/>
    <s v="PF04821.9 Timeless protein"/>
  </r>
  <r>
    <x v="97"/>
    <x v="97"/>
    <s v="1167"/>
    <x v="2"/>
    <s v="653"/>
    <s v="1167"/>
    <s v="232"/>
    <s v="PF05029.8 Timeless protein C terminal region"/>
  </r>
  <r>
    <x v="98"/>
    <x v="98"/>
    <s v="1137"/>
    <x v="1"/>
    <s v="34"/>
    <s v="79"/>
    <s v="381"/>
    <s v="PF04821.9 Timeless protein"/>
  </r>
  <r>
    <x v="98"/>
    <x v="98"/>
    <s v="1137"/>
    <x v="1"/>
    <s v="76"/>
    <s v="248"/>
    <s v="381"/>
    <s v="PF04821.9 Timeless protein"/>
  </r>
  <r>
    <x v="98"/>
    <x v="98"/>
    <s v="1137"/>
    <x v="2"/>
    <s v="590"/>
    <s v="1072"/>
    <s v="232"/>
    <s v="PF05029.8 Timeless protein C terminal region"/>
  </r>
  <r>
    <x v="99"/>
    <x v="99"/>
    <s v="1126"/>
    <x v="1"/>
    <s v="34"/>
    <s v="81"/>
    <s v="381"/>
    <s v="PF04821.9 Timeless protein"/>
  </r>
  <r>
    <x v="99"/>
    <x v="99"/>
    <s v="1126"/>
    <x v="1"/>
    <s v="75"/>
    <s v="248"/>
    <s v="381"/>
    <s v="PF04821.9 Timeless protein"/>
  </r>
  <r>
    <x v="99"/>
    <x v="99"/>
    <s v="1126"/>
    <x v="2"/>
    <s v="579"/>
    <s v="1061"/>
    <s v="232"/>
    <s v="PF05029.8 Timeless protein C terminal region"/>
  </r>
  <r>
    <x v="100"/>
    <x v="100"/>
    <s v="518"/>
    <x v="34"/>
    <s v="443"/>
    <s v="514"/>
    <s v="22951"/>
    <s v="PF13499.1 EF-hand domain pair"/>
  </r>
  <r>
    <x v="100"/>
    <x v="100"/>
    <s v="518"/>
    <x v="1"/>
    <s v="61"/>
    <s v="335"/>
    <s v="381"/>
    <s v="PF04821.9 Timeless protein"/>
  </r>
  <r>
    <x v="101"/>
    <x v="101"/>
    <s v="1297"/>
    <x v="32"/>
    <s v="824"/>
    <s v="857"/>
    <s v="6"/>
    <s v="PB141133"/>
  </r>
  <r>
    <x v="101"/>
    <x v="101"/>
    <s v="1297"/>
    <x v="1"/>
    <s v="97"/>
    <s v="365"/>
    <s v="381"/>
    <s v="PF04821.9 Timeless protein"/>
  </r>
  <r>
    <x v="102"/>
    <x v="102"/>
    <s v="1171"/>
    <x v="1"/>
    <s v="34"/>
    <s v="306"/>
    <s v="381"/>
    <s v="PF04821.9 Timeless protein"/>
  </r>
  <r>
    <x v="102"/>
    <x v="102"/>
    <s v="1171"/>
    <x v="2"/>
    <s v="646"/>
    <s v="1061"/>
    <s v="232"/>
    <s v="PF05029.8 Timeless protein C terminal region"/>
  </r>
  <r>
    <x v="103"/>
    <x v="103"/>
    <s v="1309"/>
    <x v="30"/>
    <s v="388"/>
    <s v="466"/>
    <s v="5"/>
    <s v="PB175288"/>
  </r>
  <r>
    <x v="103"/>
    <x v="103"/>
    <s v="1309"/>
    <x v="1"/>
    <s v="24"/>
    <s v="135"/>
    <s v="381"/>
    <s v="PF04821.9 Timeless protein"/>
  </r>
  <r>
    <x v="103"/>
    <x v="103"/>
    <s v="1309"/>
    <x v="1"/>
    <s v="229"/>
    <s v="363"/>
    <s v="381"/>
    <s v="PF04821.9 Timeless protein"/>
  </r>
  <r>
    <x v="103"/>
    <x v="103"/>
    <s v="1309"/>
    <x v="2"/>
    <s v="811"/>
    <s v="1110"/>
    <s v="232"/>
    <s v="PF05029.8 Timeless protein C terminal region"/>
  </r>
  <r>
    <x v="104"/>
    <x v="104"/>
    <s v="109"/>
    <x v="1"/>
    <s v="34"/>
    <s v="101"/>
    <s v="381"/>
    <s v="PF04821.9 Timeless protein"/>
  </r>
  <r>
    <x v="105"/>
    <x v="105"/>
    <s v="1238"/>
    <x v="3"/>
    <s v="531"/>
    <s v="679"/>
    <s v="240"/>
    <s v="PB001545"/>
  </r>
  <r>
    <x v="105"/>
    <x v="105"/>
    <s v="1238"/>
    <x v="4"/>
    <s v="1011"/>
    <s v="1179"/>
    <s v="43"/>
    <s v="PB019067"/>
  </r>
  <r>
    <x v="105"/>
    <x v="105"/>
    <s v="1238"/>
    <x v="5"/>
    <s v="831"/>
    <s v="909"/>
    <s v="23"/>
    <s v="PB036601"/>
  </r>
  <r>
    <x v="105"/>
    <x v="105"/>
    <s v="1238"/>
    <x v="6"/>
    <s v="681"/>
    <s v="829"/>
    <s v="143"/>
    <s v="PB003727"/>
  </r>
  <r>
    <x v="105"/>
    <x v="105"/>
    <s v="1238"/>
    <x v="7"/>
    <s v="1181"/>
    <s v="1236"/>
    <s v="18"/>
    <s v="PB046591"/>
  </r>
  <r>
    <x v="105"/>
    <x v="105"/>
    <s v="1238"/>
    <x v="8"/>
    <s v="401"/>
    <s v="529"/>
    <s v="15"/>
    <s v="PB057661"/>
  </r>
  <r>
    <x v="105"/>
    <x v="105"/>
    <s v="1238"/>
    <x v="9"/>
    <s v="911"/>
    <s v="1009"/>
    <s v="14"/>
    <s v="PB059292"/>
  </r>
  <r>
    <x v="105"/>
    <x v="105"/>
    <s v="1238"/>
    <x v="1"/>
    <s v="41"/>
    <s v="367"/>
    <s v="381"/>
    <s v="PF04821.9 Timeless protein"/>
  </r>
  <r>
    <x v="106"/>
    <x v="106"/>
    <s v="1133"/>
    <x v="35"/>
    <s v="878"/>
    <s v="919"/>
    <s v="61"/>
    <s v="PB012223"/>
  </r>
  <r>
    <x v="106"/>
    <x v="106"/>
    <s v="1133"/>
    <x v="3"/>
    <s v="370"/>
    <s v="559"/>
    <s v="240"/>
    <s v="PB001545"/>
  </r>
  <r>
    <x v="106"/>
    <x v="106"/>
    <s v="1133"/>
    <x v="1"/>
    <s v="33"/>
    <s v="306"/>
    <s v="381"/>
    <s v="PF04821.9 Timeless protein"/>
  </r>
  <r>
    <x v="106"/>
    <x v="106"/>
    <s v="1133"/>
    <x v="2"/>
    <s v="639"/>
    <s v="815"/>
    <s v="232"/>
    <s v="PF05029.8 Timeless protein C terminal region"/>
  </r>
  <r>
    <x v="107"/>
    <x v="107"/>
    <s v="1238"/>
    <x v="3"/>
    <s v="531"/>
    <s v="679"/>
    <s v="240"/>
    <s v="PB001545"/>
  </r>
  <r>
    <x v="107"/>
    <x v="107"/>
    <s v="1238"/>
    <x v="4"/>
    <s v="1011"/>
    <s v="1179"/>
    <s v="43"/>
    <s v="PB019067"/>
  </r>
  <r>
    <x v="107"/>
    <x v="107"/>
    <s v="1238"/>
    <x v="5"/>
    <s v="831"/>
    <s v="909"/>
    <s v="23"/>
    <s v="PB036601"/>
  </r>
  <r>
    <x v="107"/>
    <x v="107"/>
    <s v="1238"/>
    <x v="6"/>
    <s v="681"/>
    <s v="829"/>
    <s v="143"/>
    <s v="PB003727"/>
  </r>
  <r>
    <x v="107"/>
    <x v="107"/>
    <s v="1238"/>
    <x v="7"/>
    <s v="1181"/>
    <s v="1236"/>
    <s v="18"/>
    <s v="PB046591"/>
  </r>
  <r>
    <x v="107"/>
    <x v="107"/>
    <s v="1238"/>
    <x v="8"/>
    <s v="401"/>
    <s v="529"/>
    <s v="15"/>
    <s v="PB057661"/>
  </r>
  <r>
    <x v="107"/>
    <x v="107"/>
    <s v="1238"/>
    <x v="9"/>
    <s v="911"/>
    <s v="1009"/>
    <s v="14"/>
    <s v="PB059292"/>
  </r>
  <r>
    <x v="107"/>
    <x v="107"/>
    <s v="1238"/>
    <x v="1"/>
    <s v="41"/>
    <s v="367"/>
    <s v="381"/>
    <s v="PF04821.9 Timeless protein"/>
  </r>
  <r>
    <x v="108"/>
    <x v="108"/>
    <s v="913"/>
    <x v="17"/>
    <s v="739"/>
    <s v="846"/>
    <s v="122"/>
    <s v="PB004660"/>
  </r>
  <r>
    <x v="108"/>
    <x v="108"/>
    <s v="913"/>
    <x v="1"/>
    <s v="44"/>
    <s v="316"/>
    <s v="381"/>
    <s v="PF04821.9 Timeless protein"/>
  </r>
  <r>
    <x v="109"/>
    <x v="109"/>
    <s v="1413"/>
    <x v="1"/>
    <s v="33"/>
    <s v="306"/>
    <s v="381"/>
    <s v="PF04821.9 Timeless protein"/>
  </r>
  <r>
    <x v="109"/>
    <x v="109"/>
    <s v="1413"/>
    <x v="2"/>
    <s v="642"/>
    <s v="1052"/>
    <s v="232"/>
    <s v="PF05029.8 Timeless protein C terminal region"/>
  </r>
  <r>
    <x v="110"/>
    <x v="110"/>
    <s v="979"/>
    <x v="36"/>
    <s v="381"/>
    <s v="449"/>
    <s v="182"/>
    <s v="PB002478"/>
  </r>
  <r>
    <x v="110"/>
    <x v="110"/>
    <s v="979"/>
    <x v="36"/>
    <s v="531"/>
    <s v="636"/>
    <s v="182"/>
    <s v="PB002478"/>
  </r>
  <r>
    <x v="110"/>
    <x v="110"/>
    <s v="979"/>
    <x v="1"/>
    <s v="75"/>
    <s v="355"/>
    <s v="381"/>
    <s v="PF04821.9 Timeless protein"/>
  </r>
  <r>
    <x v="111"/>
    <x v="111"/>
    <s v="1204"/>
    <x v="19"/>
    <s v="546"/>
    <s v="594"/>
    <s v="35"/>
    <s v="PB023909"/>
  </r>
  <r>
    <x v="111"/>
    <x v="111"/>
    <s v="1204"/>
    <x v="1"/>
    <s v="21"/>
    <s v="285"/>
    <s v="381"/>
    <s v="PF04821.9 Timeless protein"/>
  </r>
  <r>
    <x v="111"/>
    <x v="111"/>
    <s v="1204"/>
    <x v="2"/>
    <s v="725"/>
    <s v="1203"/>
    <s v="232"/>
    <s v="PF05029.8 Timeless protein C terminal region"/>
  </r>
  <r>
    <x v="112"/>
    <x v="112"/>
    <s v="447"/>
    <x v="1"/>
    <s v="1"/>
    <s v="106"/>
    <s v="381"/>
    <s v="PF04821.9 Timeless protein"/>
  </r>
  <r>
    <x v="113"/>
    <x v="113"/>
    <s v="1392"/>
    <x v="1"/>
    <s v="22"/>
    <s v="305"/>
    <s v="381"/>
    <s v="PF04821.9 Timeless protein"/>
  </r>
  <r>
    <x v="114"/>
    <x v="114"/>
    <s v="1141"/>
    <x v="1"/>
    <s v="37"/>
    <s v="98"/>
    <s v="381"/>
    <s v="PF04821.9 Timeless protein"/>
  </r>
  <r>
    <x v="114"/>
    <x v="114"/>
    <s v="1141"/>
    <x v="1"/>
    <s v="94"/>
    <s v="285"/>
    <s v="381"/>
    <s v="PF04821.9 Timeless protein"/>
  </r>
  <r>
    <x v="114"/>
    <x v="114"/>
    <s v="1141"/>
    <x v="2"/>
    <s v="629"/>
    <s v="941"/>
    <s v="232"/>
    <s v="PF05029.8 Timeless protein C terminal region"/>
  </r>
  <r>
    <x v="115"/>
    <x v="115"/>
    <s v="1049"/>
    <x v="1"/>
    <s v="1"/>
    <s v="185"/>
    <s v="381"/>
    <s v="PF04821.9 Timeless protein"/>
  </r>
  <r>
    <x v="115"/>
    <x v="115"/>
    <s v="1049"/>
    <x v="2"/>
    <s v="529"/>
    <s v="1039"/>
    <s v="232"/>
    <s v="PF05029.8 Timeless protein C terminal region"/>
  </r>
  <r>
    <x v="116"/>
    <x v="116"/>
    <s v="1117"/>
    <x v="1"/>
    <s v="30"/>
    <s v="302"/>
    <s v="381"/>
    <s v="PF04821.9 Timeless protein"/>
  </r>
  <r>
    <x v="116"/>
    <x v="116"/>
    <s v="1117"/>
    <x v="2"/>
    <s v="635"/>
    <s v="871"/>
    <s v="232"/>
    <s v="PF05029.8 Timeless protein C terminal region"/>
  </r>
  <r>
    <x v="117"/>
    <x v="117"/>
    <s v="1255"/>
    <x v="1"/>
    <s v="22"/>
    <s v="288"/>
    <s v="381"/>
    <s v="PF04821.9 Timeless protein"/>
  </r>
  <r>
    <x v="117"/>
    <x v="117"/>
    <s v="1255"/>
    <x v="2"/>
    <s v="724"/>
    <s v="1254"/>
    <s v="232"/>
    <s v="PF05029.8 Timeless protein C terminal region"/>
  </r>
  <r>
    <x v="118"/>
    <x v="118"/>
    <s v="1107"/>
    <x v="17"/>
    <s v="570"/>
    <s v="679"/>
    <s v="122"/>
    <s v="PB004660"/>
  </r>
  <r>
    <x v="118"/>
    <x v="118"/>
    <s v="1107"/>
    <x v="1"/>
    <s v="15"/>
    <s v="288"/>
    <s v="381"/>
    <s v="PF04821.9 Timeless protein"/>
  </r>
  <r>
    <x v="119"/>
    <x v="119"/>
    <s v="1145"/>
    <x v="37"/>
    <s v="1"/>
    <s v="34"/>
    <s v="2"/>
    <s v="PB373080"/>
  </r>
  <r>
    <x v="119"/>
    <x v="119"/>
    <s v="1145"/>
    <x v="1"/>
    <s v="35"/>
    <s v="299"/>
    <s v="381"/>
    <s v="PF04821.9 Timeless protein"/>
  </r>
  <r>
    <x v="119"/>
    <x v="119"/>
    <s v="1145"/>
    <x v="2"/>
    <s v="688"/>
    <s v="1145"/>
    <s v="232"/>
    <s v="PF05029.8 Timeless protein C terminal region"/>
  </r>
  <r>
    <x v="120"/>
    <x v="120"/>
    <s v="1045"/>
    <x v="1"/>
    <s v="37"/>
    <s v="332"/>
    <s v="381"/>
    <s v="PF04821.9 Timeless protein"/>
  </r>
  <r>
    <x v="121"/>
    <x v="121"/>
    <s v="1209"/>
    <x v="29"/>
    <s v="431"/>
    <s v="489"/>
    <s v="2"/>
    <s v="PB446770"/>
  </r>
  <r>
    <x v="121"/>
    <x v="121"/>
    <s v="1209"/>
    <x v="38"/>
    <s v="351"/>
    <s v="429"/>
    <s v="2"/>
    <s v="PB449485"/>
  </r>
  <r>
    <x v="121"/>
    <x v="121"/>
    <s v="1209"/>
    <x v="1"/>
    <s v="66"/>
    <s v="338"/>
    <s v="381"/>
    <s v="PF04821.9 Timeless protein"/>
  </r>
  <r>
    <x v="121"/>
    <x v="121"/>
    <s v="1209"/>
    <x v="2"/>
    <s v="688"/>
    <s v="858"/>
    <s v="232"/>
    <s v="PF05029.8 Timeless protein C terminal region"/>
  </r>
  <r>
    <x v="122"/>
    <x v="122"/>
    <s v="1017"/>
    <x v="1"/>
    <s v="78"/>
    <s v="324"/>
    <s v="381"/>
    <s v="PF04821.9 Timeless protein"/>
  </r>
  <r>
    <x v="122"/>
    <x v="122"/>
    <s v="1017"/>
    <x v="2"/>
    <s v="669"/>
    <s v="789"/>
    <s v="232"/>
    <s v="PF05029.8 Timeless protein C terminal region"/>
  </r>
  <r>
    <x v="123"/>
    <x v="123"/>
    <s v="245"/>
    <x v="1"/>
    <s v="75"/>
    <s v="245"/>
    <s v="381"/>
    <s v="PF04821.9 Timeless protein"/>
  </r>
  <r>
    <x v="124"/>
    <x v="124"/>
    <s v="1475"/>
    <x v="39"/>
    <s v="301"/>
    <s v="384"/>
    <s v="6"/>
    <s v="PB142365"/>
  </r>
  <r>
    <x v="124"/>
    <x v="124"/>
    <s v="1475"/>
    <x v="1"/>
    <s v="92"/>
    <s v="269"/>
    <s v="381"/>
    <s v="PF04821.9 Timeless protein"/>
  </r>
  <r>
    <x v="125"/>
    <x v="125"/>
    <s v="1181"/>
    <x v="12"/>
    <s v="966"/>
    <s v="1009"/>
    <s v="27"/>
    <s v="PB031464"/>
  </r>
  <r>
    <x v="125"/>
    <x v="125"/>
    <s v="1181"/>
    <x v="1"/>
    <s v="22"/>
    <s v="287"/>
    <s v="381"/>
    <s v="PF04821.9 Timeless protein"/>
  </r>
  <r>
    <x v="126"/>
    <x v="126"/>
    <s v="853"/>
    <x v="1"/>
    <s v="27"/>
    <s v="285"/>
    <s v="381"/>
    <s v="PF04821.9 Timeless protein"/>
  </r>
  <r>
    <x v="126"/>
    <x v="126"/>
    <s v="853"/>
    <x v="2"/>
    <s v="600"/>
    <s v="719"/>
    <s v="232"/>
    <s v="PF05029.8 Timeless protein C terminal region"/>
  </r>
  <r>
    <x v="127"/>
    <x v="127"/>
    <s v="1076"/>
    <x v="12"/>
    <s v="889"/>
    <s v="921"/>
    <s v="27"/>
    <s v="PB031464"/>
  </r>
  <r>
    <x v="127"/>
    <x v="127"/>
    <s v="1076"/>
    <x v="25"/>
    <s v="393"/>
    <s v="433"/>
    <s v="331"/>
    <s v="PB000789"/>
  </r>
  <r>
    <x v="127"/>
    <x v="127"/>
    <s v="1076"/>
    <x v="1"/>
    <s v="19"/>
    <s v="271"/>
    <s v="381"/>
    <s v="PF04821.9 Timeless protein"/>
  </r>
  <r>
    <x v="128"/>
    <x v="128"/>
    <s v="842"/>
    <x v="16"/>
    <s v="282"/>
    <s v="501"/>
    <s v="2"/>
    <s v="PB419474"/>
  </r>
  <r>
    <x v="128"/>
    <x v="128"/>
    <s v="842"/>
    <x v="40"/>
    <s v="511"/>
    <s v="605"/>
    <s v="381"/>
    <s v="PB000579"/>
  </r>
  <r>
    <x v="128"/>
    <x v="128"/>
    <s v="842"/>
    <x v="1"/>
    <s v="16"/>
    <s v="281"/>
    <s v="381"/>
    <s v="PF04821.9 Timeless protein"/>
  </r>
  <r>
    <x v="128"/>
    <x v="128"/>
    <s v="842"/>
    <x v="2"/>
    <s v="751"/>
    <s v="842"/>
    <s v="232"/>
    <s v="PF05029.8 Timeless protein C terminal region"/>
  </r>
  <r>
    <x v="129"/>
    <x v="129"/>
    <s v="1559"/>
    <x v="1"/>
    <s v="70"/>
    <s v="327"/>
    <s v="381"/>
    <s v="PF04821.9 Timeless protein"/>
  </r>
  <r>
    <x v="130"/>
    <x v="130"/>
    <s v="654"/>
    <x v="41"/>
    <s v="463"/>
    <s v="513"/>
    <s v="251"/>
    <s v="PB001397"/>
  </r>
  <r>
    <x v="130"/>
    <x v="130"/>
    <s v="654"/>
    <x v="1"/>
    <s v="20"/>
    <s v="285"/>
    <s v="381"/>
    <s v="PF04821.9 Timeless protein"/>
  </r>
  <r>
    <x v="131"/>
    <x v="131"/>
    <s v="215"/>
    <x v="1"/>
    <s v="20"/>
    <s v="84"/>
    <s v="381"/>
    <s v="PF04821.9 Timeless protein"/>
  </r>
  <r>
    <x v="131"/>
    <x v="131"/>
    <s v="215"/>
    <x v="1"/>
    <s v="75"/>
    <s v="215"/>
    <s v="381"/>
    <s v="PF04821.9 Timeless protein"/>
  </r>
  <r>
    <x v="132"/>
    <x v="132"/>
    <s v="1216"/>
    <x v="19"/>
    <s v="548"/>
    <s v="594"/>
    <s v="35"/>
    <s v="PB023909"/>
  </r>
  <r>
    <x v="132"/>
    <x v="132"/>
    <s v="1216"/>
    <x v="1"/>
    <s v="21"/>
    <s v="285"/>
    <s v="381"/>
    <s v="PF04821.9 Timeless protein"/>
  </r>
  <r>
    <x v="132"/>
    <x v="132"/>
    <s v="1216"/>
    <x v="2"/>
    <s v="729"/>
    <s v="1215"/>
    <s v="232"/>
    <s v="PF05029.8 Timeless protein C terminal region"/>
  </r>
  <r>
    <x v="133"/>
    <x v="133"/>
    <s v="1173"/>
    <x v="42"/>
    <s v="809"/>
    <s v="924"/>
    <s v="2"/>
    <s v="PB331786"/>
  </r>
  <r>
    <x v="133"/>
    <x v="133"/>
    <s v="1173"/>
    <x v="43"/>
    <s v="728"/>
    <s v="795"/>
    <s v="2"/>
    <s v="PB464945"/>
  </r>
  <r>
    <x v="133"/>
    <x v="133"/>
    <s v="1173"/>
    <x v="44"/>
    <s v="986"/>
    <s v="1054"/>
    <s v="2"/>
    <s v="PB464950"/>
  </r>
  <r>
    <x v="133"/>
    <x v="133"/>
    <s v="1173"/>
    <x v="1"/>
    <s v="144"/>
    <s v="433"/>
    <s v="381"/>
    <s v="PF04821.9 Timeless protein"/>
  </r>
  <r>
    <x v="134"/>
    <x v="134"/>
    <s v="1377"/>
    <x v="1"/>
    <s v="16"/>
    <s v="280"/>
    <s v="381"/>
    <s v="PF04821.9 Timeless protein"/>
  </r>
  <r>
    <x v="134"/>
    <x v="134"/>
    <s v="1377"/>
    <x v="2"/>
    <s v="878"/>
    <s v="1112"/>
    <s v="232"/>
    <s v="PF05029.8 Timeless protein C terminal region"/>
  </r>
  <r>
    <x v="135"/>
    <x v="135"/>
    <s v="1138"/>
    <x v="45"/>
    <s v="362"/>
    <s v="392"/>
    <s v="32"/>
    <s v="PB026511"/>
  </r>
  <r>
    <x v="135"/>
    <x v="135"/>
    <s v="1138"/>
    <x v="1"/>
    <s v="33"/>
    <s v="306"/>
    <s v="381"/>
    <s v="PF04821.9 Timeless protein"/>
  </r>
  <r>
    <x v="135"/>
    <x v="135"/>
    <s v="1138"/>
    <x v="2"/>
    <s v="641"/>
    <s v="1137"/>
    <s v="232"/>
    <s v="PF05029.8 Timeless protein C terminal region"/>
  </r>
  <r>
    <x v="136"/>
    <x v="136"/>
    <s v="1166"/>
    <x v="1"/>
    <s v="34"/>
    <s v="307"/>
    <s v="381"/>
    <s v="PF04821.9 Timeless protein"/>
  </r>
  <r>
    <x v="136"/>
    <x v="136"/>
    <s v="1166"/>
    <x v="2"/>
    <s v="649"/>
    <s v="1034"/>
    <s v="232"/>
    <s v="PF05029.8 Timeless protein C terminal region"/>
  </r>
  <r>
    <x v="137"/>
    <x v="137"/>
    <s v="650"/>
    <x v="25"/>
    <s v="551"/>
    <s v="584"/>
    <s v="331"/>
    <s v="PB000789"/>
  </r>
  <r>
    <x v="137"/>
    <x v="137"/>
    <s v="650"/>
    <x v="1"/>
    <s v="61"/>
    <s v="337"/>
    <s v="381"/>
    <s v="PF04821.9 Timeless protein"/>
  </r>
  <r>
    <x v="138"/>
    <x v="138"/>
    <s v="1165"/>
    <x v="1"/>
    <s v="37"/>
    <s v="309"/>
    <s v="381"/>
    <s v="PF04821.9 Timeless protein"/>
  </r>
  <r>
    <x v="138"/>
    <x v="138"/>
    <s v="1165"/>
    <x v="2"/>
    <s v="653"/>
    <s v="1035"/>
    <s v="232"/>
    <s v="PF05029.8 Timeless protein C terminal region"/>
  </r>
  <r>
    <x v="139"/>
    <x v="139"/>
    <s v="224"/>
    <x v="1"/>
    <s v="21"/>
    <s v="223"/>
    <s v="381"/>
    <s v="PF04821.9 Timeless protein"/>
  </r>
  <r>
    <x v="140"/>
    <x v="140"/>
    <s v="1269"/>
    <x v="1"/>
    <s v="19"/>
    <s v="265"/>
    <s v="381"/>
    <s v="PF04821.9 Timeless protein"/>
  </r>
  <r>
    <x v="140"/>
    <x v="140"/>
    <s v="1269"/>
    <x v="2"/>
    <s v="704"/>
    <s v="1254"/>
    <s v="232"/>
    <s v="PF05029.8 Timeless protein C terminal region"/>
  </r>
  <r>
    <x v="141"/>
    <x v="141"/>
    <s v="1169"/>
    <x v="46"/>
    <s v="331"/>
    <s v="509"/>
    <s v="8"/>
    <s v="PB100160"/>
  </r>
  <r>
    <x v="141"/>
    <x v="141"/>
    <s v="1169"/>
    <x v="1"/>
    <s v="56"/>
    <s v="324"/>
    <s v="381"/>
    <s v="PF04821.9 Timeless protein"/>
  </r>
  <r>
    <x v="142"/>
    <x v="142"/>
    <s v="1267"/>
    <x v="5"/>
    <s v="752"/>
    <s v="938"/>
    <s v="23"/>
    <s v="PB036601"/>
  </r>
  <r>
    <x v="142"/>
    <x v="142"/>
    <s v="1267"/>
    <x v="6"/>
    <s v="576"/>
    <s v="735"/>
    <s v="143"/>
    <s v="PB003727"/>
  </r>
  <r>
    <x v="142"/>
    <x v="142"/>
    <s v="1267"/>
    <x v="1"/>
    <s v="81"/>
    <s v="390"/>
    <s v="381"/>
    <s v="PF04821.9 Timeless protein"/>
  </r>
  <r>
    <x v="143"/>
    <x v="143"/>
    <s v="705"/>
    <x v="1"/>
    <s v="21"/>
    <s v="285"/>
    <s v="381"/>
    <s v="PF04821.9 Timeless protein"/>
  </r>
  <r>
    <x v="143"/>
    <x v="143"/>
    <s v="705"/>
    <x v="2"/>
    <s v="294"/>
    <s v="704"/>
    <s v="232"/>
    <s v="PF05029.8 Timeless protein C terminal region"/>
  </r>
  <r>
    <x v="144"/>
    <x v="144"/>
    <s v="1278"/>
    <x v="1"/>
    <s v="21"/>
    <s v="285"/>
    <s v="381"/>
    <s v="PF04821.9 Timeless protein"/>
  </r>
  <r>
    <x v="144"/>
    <x v="144"/>
    <s v="1278"/>
    <x v="2"/>
    <s v="721"/>
    <s v="1275"/>
    <s v="232"/>
    <s v="PF05029.8 Timeless protein C terminal region"/>
  </r>
  <r>
    <x v="145"/>
    <x v="145"/>
    <s v="1163"/>
    <x v="3"/>
    <s v="456"/>
    <s v="604"/>
    <s v="240"/>
    <s v="PB001545"/>
  </r>
  <r>
    <x v="145"/>
    <x v="145"/>
    <s v="1163"/>
    <x v="4"/>
    <s v="936"/>
    <s v="1104"/>
    <s v="43"/>
    <s v="PB019067"/>
  </r>
  <r>
    <x v="145"/>
    <x v="145"/>
    <s v="1163"/>
    <x v="5"/>
    <s v="756"/>
    <s v="834"/>
    <s v="23"/>
    <s v="PB036601"/>
  </r>
  <r>
    <x v="145"/>
    <x v="145"/>
    <s v="1163"/>
    <x v="6"/>
    <s v="606"/>
    <s v="754"/>
    <s v="143"/>
    <s v="PB003727"/>
  </r>
  <r>
    <x v="145"/>
    <x v="145"/>
    <s v="1163"/>
    <x v="7"/>
    <s v="1106"/>
    <s v="1161"/>
    <s v="18"/>
    <s v="PB046591"/>
  </r>
  <r>
    <x v="145"/>
    <x v="145"/>
    <s v="1163"/>
    <x v="8"/>
    <s v="326"/>
    <s v="454"/>
    <s v="15"/>
    <s v="PB057661"/>
  </r>
  <r>
    <x v="145"/>
    <x v="145"/>
    <s v="1163"/>
    <x v="9"/>
    <s v="836"/>
    <s v="934"/>
    <s v="14"/>
    <s v="PB059292"/>
  </r>
  <r>
    <x v="145"/>
    <x v="145"/>
    <s v="1163"/>
    <x v="1"/>
    <s v="1"/>
    <s v="292"/>
    <s v="381"/>
    <s v="PF04821.9 Timeless protein"/>
  </r>
  <r>
    <x v="146"/>
    <x v="146"/>
    <s v="213"/>
    <x v="1"/>
    <s v="68"/>
    <s v="130"/>
    <s v="381"/>
    <s v="PF04821.9 Timeless protein"/>
  </r>
  <r>
    <x v="147"/>
    <x v="147"/>
    <s v="1415"/>
    <x v="1"/>
    <s v="29"/>
    <s v="307"/>
    <s v="381"/>
    <s v="PF04821.9 Timeless protein"/>
  </r>
  <r>
    <x v="148"/>
    <x v="148"/>
    <s v="1171"/>
    <x v="1"/>
    <s v="34"/>
    <s v="306"/>
    <s v="381"/>
    <s v="PF04821.9 Timeless protein"/>
  </r>
  <r>
    <x v="148"/>
    <x v="148"/>
    <s v="1171"/>
    <x v="2"/>
    <s v="646"/>
    <s v="1061"/>
    <s v="232"/>
    <s v="PF05029.8 Timeless protein C terminal region"/>
  </r>
  <r>
    <x v="149"/>
    <x v="149"/>
    <s v="1135"/>
    <x v="45"/>
    <s v="362"/>
    <s v="392"/>
    <s v="32"/>
    <s v="PB026511"/>
  </r>
  <r>
    <x v="149"/>
    <x v="149"/>
    <s v="1135"/>
    <x v="1"/>
    <s v="33"/>
    <s v="306"/>
    <s v="381"/>
    <s v="PF04821.9 Timeless protein"/>
  </r>
  <r>
    <x v="149"/>
    <x v="149"/>
    <s v="1135"/>
    <x v="2"/>
    <s v="637"/>
    <s v="1006"/>
    <s v="232"/>
    <s v="PF05029.8 Timeless protein C terminal region"/>
  </r>
  <r>
    <x v="150"/>
    <x v="150"/>
    <s v="1141"/>
    <x v="47"/>
    <s v="330"/>
    <s v="372"/>
    <s v="2"/>
    <s v="PB471879"/>
  </r>
  <r>
    <x v="150"/>
    <x v="150"/>
    <s v="1141"/>
    <x v="1"/>
    <s v="33"/>
    <s v="306"/>
    <s v="381"/>
    <s v="PF04821.9 Timeless protein"/>
  </r>
  <r>
    <x v="150"/>
    <x v="150"/>
    <s v="1141"/>
    <x v="2"/>
    <s v="637"/>
    <s v="1002"/>
    <s v="232"/>
    <s v="PF05029.8 Timeless protein C terminal region"/>
  </r>
  <r>
    <x v="151"/>
    <x v="151"/>
    <s v="1019"/>
    <x v="48"/>
    <s v="311"/>
    <s v="549"/>
    <s v="3"/>
    <s v="PB259862"/>
  </r>
  <r>
    <x v="151"/>
    <x v="151"/>
    <s v="1019"/>
    <x v="49"/>
    <s v="551"/>
    <s v="789"/>
    <s v="23"/>
    <s v="PB038036"/>
  </r>
  <r>
    <x v="151"/>
    <x v="151"/>
    <s v="1019"/>
    <x v="1"/>
    <s v="23"/>
    <s v="310"/>
    <s v="381"/>
    <s v="PF04821.9 Timeless protein"/>
  </r>
  <r>
    <x v="152"/>
    <x v="152"/>
    <s v="98"/>
    <x v="1"/>
    <s v="23"/>
    <s v="87"/>
    <s v="381"/>
    <s v="PF04821.9 Timeless protein"/>
  </r>
  <r>
    <x v="153"/>
    <x v="153"/>
    <s v="273"/>
    <x v="1"/>
    <s v="25"/>
    <s v="264"/>
    <s v="381"/>
    <s v="PF04821.9 Timeless protein"/>
  </r>
  <r>
    <x v="154"/>
    <x v="154"/>
    <s v="936"/>
    <x v="48"/>
    <s v="348"/>
    <s v="382"/>
    <s v="3"/>
    <s v="PB259862"/>
  </r>
  <r>
    <x v="154"/>
    <x v="154"/>
    <s v="936"/>
    <x v="49"/>
    <s v="384"/>
    <s v="541"/>
    <s v="23"/>
    <s v="PB038036"/>
  </r>
  <r>
    <x v="154"/>
    <x v="154"/>
    <s v="936"/>
    <x v="49"/>
    <s v="555"/>
    <s v="619"/>
    <s v="23"/>
    <s v="PB038036"/>
  </r>
  <r>
    <x v="154"/>
    <x v="154"/>
    <s v="936"/>
    <x v="1"/>
    <s v="81"/>
    <s v="339"/>
    <s v="381"/>
    <s v="PF04821.9 Timeless protein"/>
  </r>
  <r>
    <x v="155"/>
    <x v="155"/>
    <s v="943"/>
    <x v="49"/>
    <s v="418"/>
    <s v="471"/>
    <s v="23"/>
    <s v="PB038036"/>
  </r>
  <r>
    <x v="155"/>
    <x v="155"/>
    <s v="943"/>
    <x v="49"/>
    <s v="523"/>
    <s v="651"/>
    <s v="23"/>
    <s v="PB038036"/>
  </r>
  <r>
    <x v="155"/>
    <x v="155"/>
    <s v="943"/>
    <x v="1"/>
    <s v="22"/>
    <s v="262"/>
    <s v="381"/>
    <s v="PF04821.9 Timeless protein"/>
  </r>
  <r>
    <x v="156"/>
    <x v="156"/>
    <s v="831"/>
    <x v="1"/>
    <s v="22"/>
    <s v="266"/>
    <s v="381"/>
    <s v="PF04821.9 Timeless protein"/>
  </r>
  <r>
    <x v="157"/>
    <x v="157"/>
    <s v="745"/>
    <x v="1"/>
    <s v="23"/>
    <s v="278"/>
    <s v="381"/>
    <s v="PF04821.9 Timeless protein"/>
  </r>
  <r>
    <x v="158"/>
    <x v="158"/>
    <s v="1197"/>
    <x v="48"/>
    <s v="543"/>
    <s v="577"/>
    <s v="3"/>
    <s v="PB259862"/>
  </r>
  <r>
    <x v="158"/>
    <x v="158"/>
    <s v="1197"/>
    <x v="49"/>
    <s v="579"/>
    <s v="744"/>
    <s v="23"/>
    <s v="PB038036"/>
  </r>
  <r>
    <x v="158"/>
    <x v="158"/>
    <s v="1197"/>
    <x v="49"/>
    <s v="757"/>
    <s v="816"/>
    <s v="23"/>
    <s v="PB038036"/>
  </r>
  <r>
    <x v="158"/>
    <x v="158"/>
    <s v="1197"/>
    <x v="1"/>
    <s v="22"/>
    <s v="320"/>
    <s v="381"/>
    <s v="PF04821.9 Timeless protein"/>
  </r>
  <r>
    <x v="159"/>
    <x v="159"/>
    <s v="1097"/>
    <x v="50"/>
    <s v="550"/>
    <s v="578"/>
    <s v="19"/>
    <s v="PB044180"/>
  </r>
  <r>
    <x v="159"/>
    <x v="159"/>
    <s v="1097"/>
    <x v="1"/>
    <s v="17"/>
    <s v="283"/>
    <s v="381"/>
    <s v="PF04821.9 Timeless protein"/>
  </r>
  <r>
    <x v="159"/>
    <x v="159"/>
    <s v="1097"/>
    <x v="2"/>
    <s v="727"/>
    <s v="1097"/>
    <s v="232"/>
    <s v="PF05029.8 Timeless protein C terminal region"/>
  </r>
  <r>
    <x v="160"/>
    <x v="160"/>
    <s v="665"/>
    <x v="49"/>
    <s v="402"/>
    <s v="462"/>
    <s v="23"/>
    <s v="PB038036"/>
  </r>
  <r>
    <x v="160"/>
    <x v="160"/>
    <s v="665"/>
    <x v="1"/>
    <s v="2"/>
    <s v="177"/>
    <s v="381"/>
    <s v="PF04821.9 Timeless protein"/>
  </r>
  <r>
    <x v="161"/>
    <x v="161"/>
    <s v="896"/>
    <x v="49"/>
    <s v="474"/>
    <s v="514"/>
    <s v="23"/>
    <s v="PB038036"/>
  </r>
  <r>
    <x v="161"/>
    <x v="161"/>
    <s v="896"/>
    <x v="49"/>
    <s v="532"/>
    <s v="588"/>
    <s v="23"/>
    <s v="PB038036"/>
  </r>
  <r>
    <x v="161"/>
    <x v="161"/>
    <s v="896"/>
    <x v="1"/>
    <s v="72"/>
    <s v="135"/>
    <s v="381"/>
    <s v="PF04821.9 Timeless protein"/>
  </r>
  <r>
    <x v="162"/>
    <x v="162"/>
    <s v="241"/>
    <x v="1"/>
    <s v="1"/>
    <s v="241"/>
    <s v="381"/>
    <s v="PF04821.9 Timeless protein"/>
  </r>
  <r>
    <x v="163"/>
    <x v="163"/>
    <s v="1202"/>
    <x v="19"/>
    <s v="548"/>
    <s v="591"/>
    <s v="35"/>
    <s v="PB023909"/>
  </r>
  <r>
    <x v="163"/>
    <x v="163"/>
    <s v="1202"/>
    <x v="1"/>
    <s v="21"/>
    <s v="285"/>
    <s v="381"/>
    <s v="PF04821.9 Timeless protein"/>
  </r>
  <r>
    <x v="163"/>
    <x v="163"/>
    <s v="1202"/>
    <x v="2"/>
    <s v="725"/>
    <s v="849"/>
    <s v="232"/>
    <s v="PF05029.8 Timeless protein C terminal region"/>
  </r>
  <r>
    <x v="163"/>
    <x v="163"/>
    <s v="1202"/>
    <x v="2"/>
    <s v="946"/>
    <s v="1201"/>
    <s v="232"/>
    <s v="PF05029.8 Timeless protein C terminal region"/>
  </r>
  <r>
    <x v="164"/>
    <x v="164"/>
    <s v="1201"/>
    <x v="19"/>
    <s v="548"/>
    <s v="591"/>
    <s v="35"/>
    <s v="PB023909"/>
  </r>
  <r>
    <x v="164"/>
    <x v="164"/>
    <s v="1201"/>
    <x v="1"/>
    <s v="21"/>
    <s v="285"/>
    <s v="381"/>
    <s v="PF04821.9 Timeless protein"/>
  </r>
  <r>
    <x v="164"/>
    <x v="164"/>
    <s v="1201"/>
    <x v="2"/>
    <s v="725"/>
    <s v="845"/>
    <s v="232"/>
    <s v="PF05029.8 Timeless protein C terminal region"/>
  </r>
  <r>
    <x v="164"/>
    <x v="164"/>
    <s v="1201"/>
    <x v="2"/>
    <s v="947"/>
    <s v="1193"/>
    <s v="232"/>
    <s v="PF05029.8 Timeless protein C terminal region"/>
  </r>
  <r>
    <x v="165"/>
    <x v="165"/>
    <s v="1110"/>
    <x v="1"/>
    <s v="34"/>
    <s v="305"/>
    <s v="381"/>
    <s v="PF04821.9 Timeless protein"/>
  </r>
  <r>
    <x v="165"/>
    <x v="165"/>
    <s v="1110"/>
    <x v="2"/>
    <s v="647"/>
    <s v="1088"/>
    <s v="232"/>
    <s v="PF05029.8 Timeless protein C terminal region"/>
  </r>
  <r>
    <x v="166"/>
    <x v="166"/>
    <s v="865"/>
    <x v="1"/>
    <s v="88"/>
    <s v="337"/>
    <s v="381"/>
    <s v="PF04821.9 Timeless protein"/>
  </r>
  <r>
    <x v="167"/>
    <x v="167"/>
    <s v="673"/>
    <x v="1"/>
    <s v="31"/>
    <s v="304"/>
    <s v="381"/>
    <s v="PF04821.9 Timeless protein"/>
  </r>
  <r>
    <x v="168"/>
    <x v="168"/>
    <s v="1403"/>
    <x v="1"/>
    <s v="70"/>
    <s v="342"/>
    <s v="381"/>
    <s v="PF04821.9 Timeless protein"/>
  </r>
  <r>
    <x v="168"/>
    <x v="168"/>
    <s v="1403"/>
    <x v="2"/>
    <s v="723"/>
    <s v="846"/>
    <s v="232"/>
    <s v="PF05029.8 Timeless protein C terminal region"/>
  </r>
  <r>
    <x v="169"/>
    <x v="169"/>
    <s v="1302"/>
    <x v="40"/>
    <s v="511"/>
    <s v="609"/>
    <s v="381"/>
    <s v="PB000579"/>
  </r>
  <r>
    <x v="169"/>
    <x v="169"/>
    <s v="1302"/>
    <x v="27"/>
    <s v="311"/>
    <s v="509"/>
    <s v="342"/>
    <s v="PB000736"/>
  </r>
  <r>
    <x v="169"/>
    <x v="169"/>
    <s v="1302"/>
    <x v="1"/>
    <s v="16"/>
    <s v="281"/>
    <s v="381"/>
    <s v="PF04821.9 Timeless protein"/>
  </r>
  <r>
    <x v="169"/>
    <x v="169"/>
    <s v="1302"/>
    <x v="2"/>
    <s v="753"/>
    <s v="986"/>
    <s v="232"/>
    <s v="PF05029.8 Timeless protein C terminal region"/>
  </r>
  <r>
    <x v="170"/>
    <x v="170"/>
    <s v="1060"/>
    <x v="19"/>
    <s v="548"/>
    <s v="591"/>
    <s v="35"/>
    <s v="PB023909"/>
  </r>
  <r>
    <x v="170"/>
    <x v="170"/>
    <s v="1060"/>
    <x v="1"/>
    <s v="21"/>
    <s v="285"/>
    <s v="381"/>
    <s v="PF04821.9 Timeless protein"/>
  </r>
  <r>
    <x v="170"/>
    <x v="170"/>
    <s v="1060"/>
    <x v="2"/>
    <s v="725"/>
    <s v="832"/>
    <s v="232"/>
    <s v="PF05029.8 Timeless protein C terminal region"/>
  </r>
  <r>
    <x v="170"/>
    <x v="170"/>
    <s v="1060"/>
    <x v="2"/>
    <s v="951"/>
    <s v="1052"/>
    <s v="232"/>
    <s v="PF05029.8 Timeless protein C terminal region"/>
  </r>
  <r>
    <x v="171"/>
    <x v="171"/>
    <s v="1216"/>
    <x v="19"/>
    <s v="539"/>
    <s v="594"/>
    <s v="35"/>
    <s v="PB023909"/>
  </r>
  <r>
    <x v="171"/>
    <x v="171"/>
    <s v="1216"/>
    <x v="1"/>
    <s v="21"/>
    <s v="285"/>
    <s v="381"/>
    <s v="PF04821.9 Timeless protein"/>
  </r>
  <r>
    <x v="171"/>
    <x v="171"/>
    <s v="1216"/>
    <x v="2"/>
    <s v="726"/>
    <s v="1216"/>
    <s v="232"/>
    <s v="PF05029.8 Timeless protein C terminal region"/>
  </r>
  <r>
    <x v="172"/>
    <x v="172"/>
    <s v="1208"/>
    <x v="19"/>
    <s v="537"/>
    <s v="592"/>
    <s v="35"/>
    <s v="PB023909"/>
  </r>
  <r>
    <x v="172"/>
    <x v="172"/>
    <s v="1208"/>
    <x v="1"/>
    <s v="19"/>
    <s v="283"/>
    <s v="381"/>
    <s v="PF04821.9 Timeless protein"/>
  </r>
  <r>
    <x v="172"/>
    <x v="172"/>
    <s v="1208"/>
    <x v="2"/>
    <s v="724"/>
    <s v="1207"/>
    <s v="232"/>
    <s v="PF05029.8 Timeless protein C terminal region"/>
  </r>
  <r>
    <x v="173"/>
    <x v="173"/>
    <s v="1167"/>
    <x v="1"/>
    <s v="37"/>
    <s v="309"/>
    <s v="381"/>
    <s v="PF04821.9 Timeless protein"/>
  </r>
  <r>
    <x v="173"/>
    <x v="173"/>
    <s v="1167"/>
    <x v="2"/>
    <s v="653"/>
    <s v="1035"/>
    <s v="232"/>
    <s v="PF05029.8 Timeless protein C terminal region"/>
  </r>
  <r>
    <x v="174"/>
    <x v="174"/>
    <s v="1185"/>
    <x v="1"/>
    <s v="88"/>
    <s v="386"/>
    <s v="381"/>
    <s v="PF04821.9 Timeless protein"/>
  </r>
  <r>
    <x v="175"/>
    <x v="175"/>
    <s v="1133"/>
    <x v="1"/>
    <s v="37"/>
    <s v="309"/>
    <s v="381"/>
    <s v="PF04821.9 Timeless protein"/>
  </r>
  <r>
    <x v="175"/>
    <x v="175"/>
    <s v="1133"/>
    <x v="2"/>
    <s v="653"/>
    <s v="967"/>
    <s v="232"/>
    <s v="PF05029.8 Timeless protein C terminal region"/>
  </r>
  <r>
    <x v="176"/>
    <x v="176"/>
    <s v="1172"/>
    <x v="1"/>
    <s v="37"/>
    <s v="309"/>
    <s v="381"/>
    <s v="PF04821.9 Timeless protein"/>
  </r>
  <r>
    <x v="176"/>
    <x v="176"/>
    <s v="1172"/>
    <x v="2"/>
    <s v="653"/>
    <s v="1172"/>
    <s v="232"/>
    <s v="PF05029.8 Timeless protein C terminal region"/>
  </r>
  <r>
    <x v="177"/>
    <x v="177"/>
    <s v="1195"/>
    <x v="1"/>
    <s v="34"/>
    <s v="306"/>
    <s v="381"/>
    <s v="PF04821.9 Timeless protein"/>
  </r>
  <r>
    <x v="177"/>
    <x v="177"/>
    <s v="1195"/>
    <x v="2"/>
    <s v="648"/>
    <s v="1037"/>
    <s v="232"/>
    <s v="PF05029.8 Timeless protein C terminal region"/>
  </r>
  <r>
    <x v="178"/>
    <x v="178"/>
    <s v="1428"/>
    <x v="51"/>
    <s v="940"/>
    <s v="1012"/>
    <s v="4769"/>
    <s v="PF13921.1 Myb-like DNA-binding domain"/>
  </r>
  <r>
    <x v="178"/>
    <x v="178"/>
    <s v="1428"/>
    <x v="52"/>
    <s v="1251"/>
    <s v="1389"/>
    <s v="47"/>
    <s v="PB016990"/>
  </r>
  <r>
    <x v="178"/>
    <x v="178"/>
    <s v="1428"/>
    <x v="53"/>
    <s v="1121"/>
    <s v="1169"/>
    <s v="16"/>
    <s v="PB051232"/>
  </r>
  <r>
    <x v="178"/>
    <x v="178"/>
    <s v="1428"/>
    <x v="1"/>
    <s v="27"/>
    <s v="336"/>
    <s v="381"/>
    <s v="PF04821.9 Timeless protein"/>
  </r>
  <r>
    <x v="178"/>
    <x v="178"/>
    <s v="1428"/>
    <x v="2"/>
    <s v="841"/>
    <s v="939"/>
    <s v="232"/>
    <s v="PF05029.8 Timeless protein C terminal region"/>
  </r>
  <r>
    <x v="179"/>
    <x v="179"/>
    <s v="862"/>
    <x v="1"/>
    <s v="29"/>
    <s v="282"/>
    <s v="381"/>
    <s v="PF04821.9 Timeless protein"/>
  </r>
  <r>
    <x v="180"/>
    <x v="180"/>
    <s v="1636"/>
    <x v="1"/>
    <s v="25"/>
    <s v="304"/>
    <s v="381"/>
    <s v="PF04821.9 Timeless protein"/>
  </r>
  <r>
    <x v="181"/>
    <x v="181"/>
    <s v="1135"/>
    <x v="42"/>
    <s v="621"/>
    <s v="749"/>
    <s v="2"/>
    <s v="PB331786"/>
  </r>
  <r>
    <x v="181"/>
    <x v="181"/>
    <s v="1135"/>
    <x v="43"/>
    <s v="541"/>
    <s v="619"/>
    <s v="2"/>
    <s v="PB464945"/>
  </r>
  <r>
    <x v="181"/>
    <x v="181"/>
    <s v="1135"/>
    <x v="44"/>
    <s v="751"/>
    <s v="1133"/>
    <s v="2"/>
    <s v="PB464950"/>
  </r>
  <r>
    <x v="181"/>
    <x v="181"/>
    <s v="1135"/>
    <x v="1"/>
    <s v="36"/>
    <s v="171"/>
    <s v="381"/>
    <s v="PF04821.9 Timeless protein"/>
  </r>
  <r>
    <x v="181"/>
    <x v="181"/>
    <s v="1135"/>
    <x v="1"/>
    <s v="170"/>
    <s v="296"/>
    <s v="381"/>
    <s v="PF04821.9 Timeless protein"/>
  </r>
  <r>
    <x v="182"/>
    <x v="182"/>
    <s v="643"/>
    <x v="1"/>
    <s v="32"/>
    <s v="250"/>
    <s v="381"/>
    <s v="PF04821.9 Timeless protein"/>
  </r>
  <r>
    <x v="183"/>
    <x v="183"/>
    <s v="139"/>
    <x v="1"/>
    <s v="23"/>
    <s v="136"/>
    <s v="381"/>
    <s v="PF04821.9 Timeless protein"/>
  </r>
  <r>
    <x v="184"/>
    <x v="184"/>
    <s v="1143"/>
    <x v="1"/>
    <s v="2"/>
    <s v="154"/>
    <s v="381"/>
    <s v="PF04821.9 Timeless protein"/>
  </r>
  <r>
    <x v="184"/>
    <x v="184"/>
    <s v="1143"/>
    <x v="2"/>
    <s v="587"/>
    <s v="1143"/>
    <s v="232"/>
    <s v="PF05029.8 Timeless protein C terminal region"/>
  </r>
  <r>
    <x v="185"/>
    <x v="185"/>
    <s v="1205"/>
    <x v="19"/>
    <s v="539"/>
    <s v="594"/>
    <s v="35"/>
    <s v="PB023909"/>
  </r>
  <r>
    <x v="185"/>
    <x v="185"/>
    <s v="1205"/>
    <x v="1"/>
    <s v="21"/>
    <s v="285"/>
    <s v="381"/>
    <s v="PF04821.9 Timeless protein"/>
  </r>
  <r>
    <x v="185"/>
    <x v="185"/>
    <s v="1205"/>
    <x v="2"/>
    <s v="728"/>
    <s v="1205"/>
    <s v="232"/>
    <s v="PF05029.8 Timeless protein C terminal region"/>
  </r>
  <r>
    <x v="186"/>
    <x v="186"/>
    <s v="1211"/>
    <x v="19"/>
    <s v="539"/>
    <s v="594"/>
    <s v="35"/>
    <s v="PB023909"/>
  </r>
  <r>
    <x v="186"/>
    <x v="186"/>
    <s v="1211"/>
    <x v="1"/>
    <s v="21"/>
    <s v="285"/>
    <s v="381"/>
    <s v="PF04821.9 Timeless protein"/>
  </r>
  <r>
    <x v="186"/>
    <x v="186"/>
    <s v="1211"/>
    <x v="2"/>
    <s v="727"/>
    <s v="1211"/>
    <s v="232"/>
    <s v="PF05029.8 Timeless protein C terminal region"/>
  </r>
  <r>
    <x v="187"/>
    <x v="187"/>
    <s v="1093"/>
    <x v="54"/>
    <s v="515"/>
    <s v="693"/>
    <s v="358"/>
    <s v="PB000659"/>
  </r>
  <r>
    <x v="187"/>
    <x v="187"/>
    <s v="1093"/>
    <x v="1"/>
    <s v="17"/>
    <s v="282"/>
    <s v="381"/>
    <s v="PF04821.9 Timeless protein"/>
  </r>
  <r>
    <x v="187"/>
    <x v="187"/>
    <s v="1093"/>
    <x v="2"/>
    <s v="710"/>
    <s v="1085"/>
    <s v="232"/>
    <s v="PF05029.8 Timeless protein C terminal region"/>
  </r>
  <r>
    <x v="188"/>
    <x v="188"/>
    <s v="1111"/>
    <x v="54"/>
    <s v="531"/>
    <s v="709"/>
    <s v="358"/>
    <s v="PB000659"/>
  </r>
  <r>
    <x v="188"/>
    <x v="188"/>
    <s v="1111"/>
    <x v="1"/>
    <s v="17"/>
    <s v="282"/>
    <s v="381"/>
    <s v="PF04821.9 Timeless protein"/>
  </r>
  <r>
    <x v="188"/>
    <x v="188"/>
    <s v="1111"/>
    <x v="2"/>
    <s v="726"/>
    <s v="1104"/>
    <s v="232"/>
    <s v="PF05029.8 Timeless protein C terminal region"/>
  </r>
  <r>
    <x v="189"/>
    <x v="189"/>
    <s v="1204"/>
    <x v="19"/>
    <s v="547"/>
    <s v="592"/>
    <s v="35"/>
    <s v="PB023909"/>
  </r>
  <r>
    <x v="189"/>
    <x v="189"/>
    <s v="1204"/>
    <x v="1"/>
    <s v="21"/>
    <s v="285"/>
    <s v="381"/>
    <s v="PF04821.9 Timeless protein"/>
  </r>
  <r>
    <x v="189"/>
    <x v="189"/>
    <s v="1204"/>
    <x v="2"/>
    <s v="725"/>
    <s v="1204"/>
    <s v="232"/>
    <s v="PF05029.8 Timeless protein C terminal region"/>
  </r>
  <r>
    <x v="190"/>
    <x v="190"/>
    <s v="1141"/>
    <x v="19"/>
    <s v="550"/>
    <s v="595"/>
    <s v="35"/>
    <s v="PB023909"/>
  </r>
  <r>
    <x v="190"/>
    <x v="190"/>
    <s v="1141"/>
    <x v="1"/>
    <s v="21"/>
    <s v="285"/>
    <s v="381"/>
    <s v="PF04821.9 Timeless protein"/>
  </r>
  <r>
    <x v="190"/>
    <x v="190"/>
    <s v="1141"/>
    <x v="2"/>
    <s v="732"/>
    <s v="1141"/>
    <s v="232"/>
    <s v="PF05029.8 Timeless protein C terminal region"/>
  </r>
  <r>
    <x v="191"/>
    <x v="191"/>
    <s v="707"/>
    <x v="1"/>
    <s v="21"/>
    <s v="285"/>
    <s v="381"/>
    <s v="PF04821.9 Timeless protein"/>
  </r>
  <r>
    <x v="191"/>
    <x v="191"/>
    <s v="707"/>
    <x v="2"/>
    <s v="297"/>
    <s v="704"/>
    <s v="232"/>
    <s v="PF05029.8 Timeless protein C terminal region"/>
  </r>
  <r>
    <x v="192"/>
    <x v="192"/>
    <s v="1213"/>
    <x v="19"/>
    <s v="542"/>
    <s v="597"/>
    <s v="35"/>
    <s v="PB023909"/>
  </r>
  <r>
    <x v="192"/>
    <x v="192"/>
    <s v="1213"/>
    <x v="1"/>
    <s v="21"/>
    <s v="285"/>
    <s v="381"/>
    <s v="PF04821.9 Timeless protein"/>
  </r>
  <r>
    <x v="192"/>
    <x v="192"/>
    <s v="1213"/>
    <x v="2"/>
    <s v="731"/>
    <s v="1210"/>
    <s v="232"/>
    <s v="PF05029.8 Timeless protein C terminal region"/>
  </r>
  <r>
    <x v="193"/>
    <x v="193"/>
    <s v="1198"/>
    <x v="19"/>
    <s v="543"/>
    <s v="598"/>
    <s v="35"/>
    <s v="PB023909"/>
  </r>
  <r>
    <x v="193"/>
    <x v="193"/>
    <s v="1198"/>
    <x v="1"/>
    <s v="21"/>
    <s v="288"/>
    <s v="381"/>
    <s v="PF04821.9 Timeless protein"/>
  </r>
  <r>
    <x v="193"/>
    <x v="193"/>
    <s v="1198"/>
    <x v="2"/>
    <s v="717"/>
    <s v="1195"/>
    <s v="232"/>
    <s v="PF05029.8 Timeless protein C terminal region"/>
  </r>
  <r>
    <x v="194"/>
    <x v="194"/>
    <s v="1235"/>
    <x v="1"/>
    <s v="33"/>
    <s v="306"/>
    <s v="381"/>
    <s v="PF04821.9 Timeless protein"/>
  </r>
  <r>
    <x v="194"/>
    <x v="194"/>
    <s v="1235"/>
    <x v="2"/>
    <s v="655"/>
    <s v="1232"/>
    <s v="232"/>
    <s v="PF05029.8 Timeless protein C terminal region"/>
  </r>
  <r>
    <x v="195"/>
    <x v="195"/>
    <s v="1235"/>
    <x v="1"/>
    <s v="33"/>
    <s v="306"/>
    <s v="381"/>
    <s v="PF04821.9 Timeless protein"/>
  </r>
  <r>
    <x v="195"/>
    <x v="195"/>
    <s v="1235"/>
    <x v="2"/>
    <s v="656"/>
    <s v="1224"/>
    <s v="232"/>
    <s v="PF05029.8 Timeless protein C terminal region"/>
  </r>
  <r>
    <x v="196"/>
    <x v="196"/>
    <s v="1338"/>
    <x v="14"/>
    <s v="638"/>
    <s v="715"/>
    <s v="38"/>
    <s v="PB021895"/>
  </r>
  <r>
    <x v="196"/>
    <x v="196"/>
    <s v="1338"/>
    <x v="18"/>
    <s v="523"/>
    <s v="617"/>
    <s v="445"/>
    <s v="PB000366"/>
  </r>
  <r>
    <x v="196"/>
    <x v="196"/>
    <s v="1338"/>
    <x v="55"/>
    <s v="16"/>
    <s v="147"/>
    <s v="437"/>
    <s v="PF04669.8 Polysaccharide biosynthesis"/>
  </r>
  <r>
    <x v="196"/>
    <x v="196"/>
    <s v="1338"/>
    <x v="1"/>
    <s v="217"/>
    <s v="489"/>
    <s v="381"/>
    <s v="PF04821.9 Timeless protein"/>
  </r>
  <r>
    <x v="196"/>
    <x v="196"/>
    <s v="1338"/>
    <x v="2"/>
    <s v="844"/>
    <s v="1017"/>
    <s v="232"/>
    <s v="PF05029.8 Timeless protein C terminal region"/>
  </r>
  <r>
    <x v="197"/>
    <x v="197"/>
    <s v="1163"/>
    <x v="14"/>
    <s v="437"/>
    <s v="514"/>
    <s v="38"/>
    <s v="PB021895"/>
  </r>
  <r>
    <x v="197"/>
    <x v="197"/>
    <s v="1163"/>
    <x v="18"/>
    <s v="322"/>
    <s v="416"/>
    <s v="445"/>
    <s v="PB000366"/>
  </r>
  <r>
    <x v="197"/>
    <x v="197"/>
    <s v="1163"/>
    <x v="1"/>
    <s v="40"/>
    <s v="311"/>
    <s v="381"/>
    <s v="PF04821.9 Timeless protein"/>
  </r>
  <r>
    <x v="197"/>
    <x v="197"/>
    <s v="1163"/>
    <x v="2"/>
    <s v="656"/>
    <s v="1018"/>
    <s v="232"/>
    <s v="PF05029.8 Timeless protein C terminal region"/>
  </r>
  <r>
    <x v="198"/>
    <x v="198"/>
    <s v="1144"/>
    <x v="1"/>
    <s v="33"/>
    <s v="306"/>
    <s v="381"/>
    <s v="PF04821.9 Timeless protein"/>
  </r>
  <r>
    <x v="198"/>
    <x v="198"/>
    <s v="1144"/>
    <x v="2"/>
    <s v="639"/>
    <s v="1021"/>
    <s v="232"/>
    <s v="PF05029.8 Timeless protein C terminal region"/>
  </r>
  <r>
    <x v="199"/>
    <x v="199"/>
    <s v="1181"/>
    <x v="6"/>
    <s v="569"/>
    <s v="624"/>
    <s v="143"/>
    <s v="PB003727"/>
  </r>
  <r>
    <x v="199"/>
    <x v="199"/>
    <s v="1181"/>
    <x v="56"/>
    <s v="351"/>
    <s v="455"/>
    <s v="85"/>
    <s v="PB007707"/>
  </r>
  <r>
    <x v="199"/>
    <x v="199"/>
    <s v="1181"/>
    <x v="1"/>
    <s v="31"/>
    <s v="304"/>
    <s v="381"/>
    <s v="PF04821.9 Timeless protein"/>
  </r>
  <r>
    <x v="199"/>
    <x v="199"/>
    <s v="1181"/>
    <x v="2"/>
    <s v="647"/>
    <s v="1035"/>
    <s v="232"/>
    <s v="PF05029.8 Timeless protein C terminal region"/>
  </r>
  <r>
    <x v="200"/>
    <x v="200"/>
    <s v="1383"/>
    <x v="1"/>
    <s v="16"/>
    <s v="279"/>
    <s v="381"/>
    <s v="PF04821.9 Timeless protein"/>
  </r>
  <r>
    <x v="200"/>
    <x v="200"/>
    <s v="1383"/>
    <x v="2"/>
    <s v="881"/>
    <s v="1261"/>
    <s v="232"/>
    <s v="PF05029.8 Timeless protein C terminal region"/>
  </r>
  <r>
    <x v="201"/>
    <x v="201"/>
    <s v="1155"/>
    <x v="1"/>
    <s v="33"/>
    <s v="306"/>
    <s v="381"/>
    <s v="PF04821.9 Timeless protein"/>
  </r>
  <r>
    <x v="201"/>
    <x v="201"/>
    <s v="1155"/>
    <x v="2"/>
    <s v="644"/>
    <s v="1021"/>
    <s v="232"/>
    <s v="PF05029.8 Timeless protein C terminal region"/>
  </r>
  <r>
    <x v="202"/>
    <x v="202"/>
    <s v="1212"/>
    <x v="1"/>
    <s v="32"/>
    <s v="305"/>
    <s v="381"/>
    <s v="PF04821.9 Timeless protein"/>
  </r>
  <r>
    <x v="202"/>
    <x v="202"/>
    <s v="1212"/>
    <x v="2"/>
    <s v="641"/>
    <s v="1094"/>
    <s v="232"/>
    <s v="PF05029.8 Timeless protein C terminal region"/>
  </r>
  <r>
    <x v="203"/>
    <x v="203"/>
    <s v="1232"/>
    <x v="4"/>
    <s v="1045"/>
    <s v="1116"/>
    <s v="43"/>
    <s v="PB019067"/>
  </r>
  <r>
    <x v="203"/>
    <x v="203"/>
    <s v="1232"/>
    <x v="57"/>
    <s v="431"/>
    <s v="716"/>
    <s v="29"/>
    <s v="PB029158"/>
  </r>
  <r>
    <x v="203"/>
    <x v="203"/>
    <s v="1232"/>
    <x v="9"/>
    <s v="901"/>
    <s v="963"/>
    <s v="14"/>
    <s v="PB059292"/>
  </r>
  <r>
    <x v="203"/>
    <x v="203"/>
    <s v="1232"/>
    <x v="1"/>
    <s v="36"/>
    <s v="360"/>
    <s v="381"/>
    <s v="PF04821.9 Timeless protein"/>
  </r>
  <r>
    <x v="204"/>
    <x v="204"/>
    <s v="1302"/>
    <x v="11"/>
    <s v="1049"/>
    <s v="1087"/>
    <s v="7"/>
    <s v="PB122560"/>
  </r>
  <r>
    <x v="204"/>
    <x v="204"/>
    <s v="1302"/>
    <x v="57"/>
    <s v="428"/>
    <s v="721"/>
    <s v="29"/>
    <s v="PB029158"/>
  </r>
  <r>
    <x v="204"/>
    <x v="204"/>
    <s v="1302"/>
    <x v="9"/>
    <s v="906"/>
    <s v="941"/>
    <s v="14"/>
    <s v="PB059292"/>
  </r>
  <r>
    <x v="204"/>
    <x v="204"/>
    <s v="1302"/>
    <x v="1"/>
    <s v="30"/>
    <s v="365"/>
    <s v="381"/>
    <s v="PF04821.9 Timeless protein"/>
  </r>
  <r>
    <x v="205"/>
    <x v="205"/>
    <s v="1054"/>
    <x v="58"/>
    <s v="271"/>
    <s v="369"/>
    <s v="3"/>
    <s v="PB265439"/>
  </r>
  <r>
    <x v="205"/>
    <x v="205"/>
    <s v="1054"/>
    <x v="17"/>
    <s v="371"/>
    <s v="487"/>
    <s v="122"/>
    <s v="PB004660"/>
  </r>
  <r>
    <x v="205"/>
    <x v="205"/>
    <s v="1054"/>
    <x v="1"/>
    <s v="1"/>
    <s v="71"/>
    <s v="381"/>
    <s v="PF04821.9 Timeless protein"/>
  </r>
  <r>
    <x v="206"/>
    <x v="206"/>
    <s v="1203"/>
    <x v="1"/>
    <s v="21"/>
    <s v="285"/>
    <s v="381"/>
    <s v="PF04821.9 Timeless protein"/>
  </r>
  <r>
    <x v="206"/>
    <x v="206"/>
    <s v="1203"/>
    <x v="2"/>
    <s v="725"/>
    <s v="1201"/>
    <s v="232"/>
    <s v="PF05029.8 Timeless protein C terminal region"/>
  </r>
  <r>
    <x v="207"/>
    <x v="207"/>
    <s v="1207"/>
    <x v="19"/>
    <s v="547"/>
    <s v="595"/>
    <s v="35"/>
    <s v="PB023909"/>
  </r>
  <r>
    <x v="207"/>
    <x v="207"/>
    <s v="1207"/>
    <x v="1"/>
    <s v="21"/>
    <s v="286"/>
    <s v="381"/>
    <s v="PF04821.9 Timeless protein"/>
  </r>
  <r>
    <x v="207"/>
    <x v="207"/>
    <s v="1207"/>
    <x v="2"/>
    <s v="726"/>
    <s v="1207"/>
    <s v="232"/>
    <s v="PF05029.8 Timeless protein C terminal region"/>
  </r>
  <r>
    <x v="208"/>
    <x v="208"/>
    <s v="806"/>
    <x v="19"/>
    <s v="537"/>
    <s v="586"/>
    <s v="35"/>
    <s v="PB023909"/>
  </r>
  <r>
    <x v="208"/>
    <x v="208"/>
    <s v="806"/>
    <x v="1"/>
    <s v="17"/>
    <s v="281"/>
    <s v="381"/>
    <s v="PF04821.9 Timeless protein"/>
  </r>
  <r>
    <x v="208"/>
    <x v="208"/>
    <s v="806"/>
    <x v="2"/>
    <s v="721"/>
    <s v="806"/>
    <s v="232"/>
    <s v="PF05029.8 Timeless protein C terminal region"/>
  </r>
  <r>
    <x v="209"/>
    <x v="209"/>
    <s v="1210"/>
    <x v="19"/>
    <s v="540"/>
    <s v="595"/>
    <s v="35"/>
    <s v="PB023909"/>
  </r>
  <r>
    <x v="209"/>
    <x v="209"/>
    <s v="1210"/>
    <x v="1"/>
    <s v="21"/>
    <s v="284"/>
    <s v="381"/>
    <s v="PF04821.9 Timeless protein"/>
  </r>
  <r>
    <x v="209"/>
    <x v="209"/>
    <s v="1210"/>
    <x v="2"/>
    <s v="730"/>
    <s v="1210"/>
    <s v="232"/>
    <s v="PF05029.8 Timeless protein C terminal region"/>
  </r>
  <r>
    <x v="210"/>
    <x v="210"/>
    <s v="709"/>
    <x v="1"/>
    <s v="21"/>
    <s v="284"/>
    <s v="381"/>
    <s v="PF04821.9 Timeless protein"/>
  </r>
  <r>
    <x v="210"/>
    <x v="210"/>
    <s v="709"/>
    <x v="2"/>
    <s v="306"/>
    <s v="709"/>
    <s v="232"/>
    <s v="PF05029.8 Timeless protein C terminal region"/>
  </r>
  <r>
    <x v="211"/>
    <x v="211"/>
    <s v="1205"/>
    <x v="19"/>
    <s v="539"/>
    <s v="595"/>
    <s v="35"/>
    <s v="PB023909"/>
  </r>
  <r>
    <x v="211"/>
    <x v="211"/>
    <s v="1205"/>
    <x v="1"/>
    <s v="21"/>
    <s v="285"/>
    <s v="381"/>
    <s v="PF04821.9 Timeless protein"/>
  </r>
  <r>
    <x v="211"/>
    <x v="211"/>
    <s v="1205"/>
    <x v="2"/>
    <s v="726"/>
    <s v="1203"/>
    <s v="232"/>
    <s v="PF05029.8 Timeless protein C terminal region"/>
  </r>
  <r>
    <x v="212"/>
    <x v="212"/>
    <s v="1206"/>
    <x v="19"/>
    <s v="539"/>
    <s v="595"/>
    <s v="35"/>
    <s v="PB023909"/>
  </r>
  <r>
    <x v="212"/>
    <x v="212"/>
    <s v="1206"/>
    <x v="1"/>
    <s v="21"/>
    <s v="285"/>
    <s v="381"/>
    <s v="PF04821.9 Timeless protein"/>
  </r>
  <r>
    <x v="212"/>
    <x v="212"/>
    <s v="1206"/>
    <x v="2"/>
    <s v="726"/>
    <s v="1204"/>
    <s v="232"/>
    <s v="PF05029.8 Timeless protein C terminal region"/>
  </r>
  <r>
    <x v="213"/>
    <x v="213"/>
    <s v="1044"/>
    <x v="1"/>
    <s v="38"/>
    <s v="308"/>
    <s v="381"/>
    <s v="PF04821.9 Timeless protein"/>
  </r>
  <r>
    <x v="214"/>
    <x v="214"/>
    <s v="1231"/>
    <x v="1"/>
    <s v="32"/>
    <s v="304"/>
    <s v="381"/>
    <s v="PF04821.9 Timeless protein"/>
  </r>
  <r>
    <x v="214"/>
    <x v="214"/>
    <s v="1231"/>
    <x v="2"/>
    <s v="642"/>
    <s v="932"/>
    <s v="232"/>
    <s v="PF05029.8 Timeless protein C terminal region"/>
  </r>
  <r>
    <x v="215"/>
    <x v="215"/>
    <s v="1214"/>
    <x v="45"/>
    <s v="362"/>
    <s v="392"/>
    <s v="32"/>
    <s v="PB026511"/>
  </r>
  <r>
    <x v="215"/>
    <x v="215"/>
    <s v="1214"/>
    <x v="1"/>
    <s v="33"/>
    <s v="306"/>
    <s v="381"/>
    <s v="PF04821.9 Timeless protein"/>
  </r>
  <r>
    <x v="215"/>
    <x v="215"/>
    <s v="1214"/>
    <x v="2"/>
    <s v="643"/>
    <s v="1023"/>
    <s v="232"/>
    <s v="PF05029.8 Timeless protein C terminal region"/>
  </r>
  <r>
    <x v="216"/>
    <x v="216"/>
    <s v="1238"/>
    <x v="3"/>
    <s v="531"/>
    <s v="679"/>
    <s v="240"/>
    <s v="PB001545"/>
  </r>
  <r>
    <x v="216"/>
    <x v="216"/>
    <s v="1238"/>
    <x v="4"/>
    <s v="1011"/>
    <s v="1179"/>
    <s v="43"/>
    <s v="PB019067"/>
  </r>
  <r>
    <x v="216"/>
    <x v="216"/>
    <s v="1238"/>
    <x v="5"/>
    <s v="831"/>
    <s v="909"/>
    <s v="23"/>
    <s v="PB036601"/>
  </r>
  <r>
    <x v="216"/>
    <x v="216"/>
    <s v="1238"/>
    <x v="6"/>
    <s v="681"/>
    <s v="829"/>
    <s v="143"/>
    <s v="PB003727"/>
  </r>
  <r>
    <x v="216"/>
    <x v="216"/>
    <s v="1238"/>
    <x v="7"/>
    <s v="1181"/>
    <s v="1235"/>
    <s v="18"/>
    <s v="PB046591"/>
  </r>
  <r>
    <x v="216"/>
    <x v="216"/>
    <s v="1238"/>
    <x v="8"/>
    <s v="401"/>
    <s v="529"/>
    <s v="15"/>
    <s v="PB057661"/>
  </r>
  <r>
    <x v="216"/>
    <x v="216"/>
    <s v="1238"/>
    <x v="9"/>
    <s v="911"/>
    <s v="1009"/>
    <s v="14"/>
    <s v="PB059292"/>
  </r>
  <r>
    <x v="216"/>
    <x v="216"/>
    <s v="1238"/>
    <x v="1"/>
    <s v="41"/>
    <s v="367"/>
    <s v="381"/>
    <s v="PF04821.9 Timeless protein"/>
  </r>
  <r>
    <x v="217"/>
    <x v="217"/>
    <s v="1098"/>
    <x v="1"/>
    <s v="33"/>
    <s v="306"/>
    <s v="381"/>
    <s v="PF04821.9 Timeless protein"/>
  </r>
  <r>
    <x v="217"/>
    <x v="217"/>
    <s v="1098"/>
    <x v="2"/>
    <s v="642"/>
    <s v="991"/>
    <s v="232"/>
    <s v="PF05029.8 Timeless protein C terminal region"/>
  </r>
  <r>
    <x v="218"/>
    <x v="218"/>
    <s v="1152"/>
    <x v="3"/>
    <s v="505"/>
    <s v="629"/>
    <s v="240"/>
    <s v="PB001545"/>
  </r>
  <r>
    <x v="218"/>
    <x v="218"/>
    <s v="1152"/>
    <x v="4"/>
    <s v="1014"/>
    <s v="1069"/>
    <s v="43"/>
    <s v="PB019067"/>
  </r>
  <r>
    <x v="218"/>
    <x v="218"/>
    <s v="1152"/>
    <x v="6"/>
    <s v="664"/>
    <s v="793"/>
    <s v="143"/>
    <s v="PB003727"/>
  </r>
  <r>
    <x v="218"/>
    <x v="218"/>
    <s v="1152"/>
    <x v="1"/>
    <s v="83"/>
    <s v="381"/>
    <s v="381"/>
    <s v="PF04821.9 Timeless protein"/>
  </r>
  <r>
    <x v="219"/>
    <x v="219"/>
    <s v="1245"/>
    <x v="3"/>
    <s v="488"/>
    <s v="527"/>
    <s v="240"/>
    <s v="PB001545"/>
  </r>
  <r>
    <x v="219"/>
    <x v="219"/>
    <s v="1245"/>
    <x v="3"/>
    <s v="577"/>
    <s v="613"/>
    <s v="240"/>
    <s v="PB001545"/>
  </r>
  <r>
    <x v="219"/>
    <x v="219"/>
    <s v="1245"/>
    <x v="4"/>
    <s v="1043"/>
    <s v="1088"/>
    <s v="43"/>
    <s v="PB019067"/>
  </r>
  <r>
    <x v="219"/>
    <x v="219"/>
    <s v="1245"/>
    <x v="6"/>
    <s v="663"/>
    <s v="778"/>
    <s v="143"/>
    <s v="PB003727"/>
  </r>
  <r>
    <x v="219"/>
    <x v="219"/>
    <s v="1245"/>
    <x v="1"/>
    <s v="41"/>
    <s v="347"/>
    <s v="381"/>
    <s v="PF04821.9 Timeless protein"/>
  </r>
  <r>
    <x v="220"/>
    <x v="220"/>
    <s v="1200"/>
    <x v="19"/>
    <s v="536"/>
    <s v="590"/>
    <s v="35"/>
    <s v="PB023909"/>
  </r>
  <r>
    <x v="220"/>
    <x v="220"/>
    <s v="1200"/>
    <x v="1"/>
    <s v="16"/>
    <s v="280"/>
    <s v="381"/>
    <s v="PF04821.9 Timeless protein"/>
  </r>
  <r>
    <x v="220"/>
    <x v="220"/>
    <s v="1200"/>
    <x v="2"/>
    <s v="722"/>
    <s v="1199"/>
    <s v="232"/>
    <s v="PF05029.8 Timeless protein C terminal region"/>
  </r>
  <r>
    <x v="221"/>
    <x v="221"/>
    <s v="1162"/>
    <x v="1"/>
    <s v="33"/>
    <s v="306"/>
    <s v="381"/>
    <s v="PF04821.9 Timeless protein"/>
  </r>
  <r>
    <x v="221"/>
    <x v="221"/>
    <s v="1162"/>
    <x v="2"/>
    <s v="637"/>
    <s v="1015"/>
    <s v="232"/>
    <s v="PF05029.8 Timeless protein C terminal region"/>
  </r>
  <r>
    <x v="222"/>
    <x v="222"/>
    <s v="1143"/>
    <x v="1"/>
    <s v="21"/>
    <s v="285"/>
    <s v="381"/>
    <s v="PF04821.9 Timeless protein"/>
  </r>
  <r>
    <x v="222"/>
    <x v="222"/>
    <s v="1143"/>
    <x v="2"/>
    <s v="726"/>
    <s v="1143"/>
    <s v="232"/>
    <s v="PF05029.8 Timeless protein C terminal region"/>
  </r>
  <r>
    <x v="223"/>
    <x v="223"/>
    <s v="1179"/>
    <x v="19"/>
    <s v="510"/>
    <s v="565"/>
    <s v="35"/>
    <s v="PB023909"/>
  </r>
  <r>
    <x v="223"/>
    <x v="223"/>
    <s v="1179"/>
    <x v="1"/>
    <s v="21"/>
    <s v="282"/>
    <s v="381"/>
    <s v="PF04821.9 Timeless protein"/>
  </r>
  <r>
    <x v="223"/>
    <x v="223"/>
    <s v="1179"/>
    <x v="2"/>
    <s v="699"/>
    <s v="1178"/>
    <s v="232"/>
    <s v="PF05029.8 Timeless protein C terminal region"/>
  </r>
  <r>
    <x v="224"/>
    <x v="224"/>
    <s v="868"/>
    <x v="19"/>
    <s v="288"/>
    <s v="389"/>
    <s v="35"/>
    <s v="PB023909"/>
  </r>
  <r>
    <x v="224"/>
    <x v="224"/>
    <s v="868"/>
    <x v="1"/>
    <s v="21"/>
    <s v="287"/>
    <s v="381"/>
    <s v="PF04821.9 Timeless protein"/>
  </r>
  <r>
    <x v="224"/>
    <x v="224"/>
    <s v="868"/>
    <x v="2"/>
    <s v="520"/>
    <s v="868"/>
    <s v="232"/>
    <s v="PF05029.8 Timeless protein C terminal region"/>
  </r>
  <r>
    <x v="225"/>
    <x v="225"/>
    <s v="1199"/>
    <x v="19"/>
    <s v="537"/>
    <s v="592"/>
    <s v="35"/>
    <s v="PB023909"/>
  </r>
  <r>
    <x v="225"/>
    <x v="225"/>
    <s v="1199"/>
    <x v="1"/>
    <s v="21"/>
    <s v="285"/>
    <s v="381"/>
    <s v="PF04821.9 Timeless protein"/>
  </r>
  <r>
    <x v="225"/>
    <x v="225"/>
    <s v="1199"/>
    <x v="2"/>
    <s v="722"/>
    <s v="1195"/>
    <s v="232"/>
    <s v="PF05029.8 Timeless protein C terminal region"/>
  </r>
  <r>
    <x v="226"/>
    <x v="226"/>
    <s v="1193"/>
    <x v="19"/>
    <s v="537"/>
    <s v="592"/>
    <s v="35"/>
    <s v="PB023909"/>
  </r>
  <r>
    <x v="226"/>
    <x v="226"/>
    <s v="1193"/>
    <x v="1"/>
    <s v="21"/>
    <s v="285"/>
    <s v="381"/>
    <s v="PF04821.9 Timeless protein"/>
  </r>
  <r>
    <x v="226"/>
    <x v="226"/>
    <s v="1193"/>
    <x v="2"/>
    <s v="722"/>
    <s v="1192"/>
    <s v="232"/>
    <s v="PF05029.8 Timeless protein C terminal region"/>
  </r>
  <r>
    <x v="227"/>
    <x v="227"/>
    <s v="1202"/>
    <x v="19"/>
    <s v="547"/>
    <s v="595"/>
    <s v="35"/>
    <s v="PB023909"/>
  </r>
  <r>
    <x v="227"/>
    <x v="227"/>
    <s v="1202"/>
    <x v="1"/>
    <s v="21"/>
    <s v="285"/>
    <s v="381"/>
    <s v="PF04821.9 Timeless protein"/>
  </r>
  <r>
    <x v="227"/>
    <x v="227"/>
    <s v="1202"/>
    <x v="2"/>
    <s v="728"/>
    <s v="1193"/>
    <s v="232"/>
    <s v="PF05029.8 Timeless protein C terminal region"/>
  </r>
  <r>
    <x v="228"/>
    <x v="228"/>
    <s v="1108"/>
    <x v="1"/>
    <s v="38"/>
    <s v="310"/>
    <s v="381"/>
    <s v="PF04821.9 Timeless protein"/>
  </r>
  <r>
    <x v="228"/>
    <x v="228"/>
    <s v="1108"/>
    <x v="2"/>
    <s v="649"/>
    <s v="878"/>
    <s v="232"/>
    <s v="PF05029.8 Timeless protein C terminal region"/>
  </r>
  <r>
    <x v="228"/>
    <x v="228"/>
    <s v="1108"/>
    <x v="2"/>
    <s v="827"/>
    <s v="977"/>
    <s v="232"/>
    <s v="PF05029.8 Timeless protein C terminal region"/>
  </r>
  <r>
    <x v="229"/>
    <x v="229"/>
    <s v="1253"/>
    <x v="1"/>
    <s v="23"/>
    <s v="288"/>
    <s v="381"/>
    <s v="PF04821.9 Timeless protein"/>
  </r>
  <r>
    <x v="229"/>
    <x v="229"/>
    <s v="1253"/>
    <x v="2"/>
    <s v="822"/>
    <s v="1159"/>
    <s v="232"/>
    <s v="PF05029.8 Timeless protein C terminal region"/>
  </r>
  <r>
    <x v="230"/>
    <x v="230"/>
    <s v="1467"/>
    <x v="59"/>
    <s v="784"/>
    <s v="829"/>
    <s v="7"/>
    <s v="PB112396"/>
  </r>
  <r>
    <x v="230"/>
    <x v="230"/>
    <s v="1467"/>
    <x v="60"/>
    <s v="61"/>
    <s v="189"/>
    <s v="29"/>
    <s v="PB029245"/>
  </r>
  <r>
    <x v="230"/>
    <x v="230"/>
    <s v="1467"/>
    <x v="18"/>
    <s v="682"/>
    <s v="737"/>
    <s v="445"/>
    <s v="PB000366"/>
  </r>
  <r>
    <x v="230"/>
    <x v="230"/>
    <s v="1467"/>
    <x v="1"/>
    <s v="346"/>
    <s v="615"/>
    <s v="381"/>
    <s v="PF04821.9 Timeless protein"/>
  </r>
  <r>
    <x v="230"/>
    <x v="230"/>
    <s v="1467"/>
    <x v="2"/>
    <s v="965"/>
    <s v="1073"/>
    <s v="232"/>
    <s v="PF05029.8 Timeless protein C terminal region"/>
  </r>
  <r>
    <x v="231"/>
    <x v="231"/>
    <s v="1235"/>
    <x v="1"/>
    <s v="33"/>
    <s v="306"/>
    <s v="381"/>
    <s v="PF04821.9 Timeless protein"/>
  </r>
  <r>
    <x v="231"/>
    <x v="231"/>
    <s v="1235"/>
    <x v="2"/>
    <s v="656"/>
    <s v="1224"/>
    <s v="232"/>
    <s v="PF05029.8 Timeless protein C terminal region"/>
  </r>
  <r>
    <x v="232"/>
    <x v="232"/>
    <s v="1217"/>
    <x v="36"/>
    <s v="429"/>
    <s v="491"/>
    <s v="182"/>
    <s v="PB002478"/>
  </r>
  <r>
    <x v="232"/>
    <x v="232"/>
    <s v="1217"/>
    <x v="36"/>
    <s v="573"/>
    <s v="678"/>
    <s v="182"/>
    <s v="PB002478"/>
  </r>
  <r>
    <x v="232"/>
    <x v="232"/>
    <s v="1217"/>
    <x v="1"/>
    <s v="80"/>
    <s v="360"/>
    <s v="381"/>
    <s v="PF04821.9 Timeless protein"/>
  </r>
  <r>
    <x v="233"/>
    <x v="233"/>
    <s v="1353"/>
    <x v="1"/>
    <s v="16"/>
    <s v="278"/>
    <s v="381"/>
    <s v="PF04821.9 Timeless protein"/>
  </r>
  <r>
    <x v="233"/>
    <x v="233"/>
    <s v="1353"/>
    <x v="2"/>
    <s v="874"/>
    <s v="1294"/>
    <s v="232"/>
    <s v="PF05029.8 Timeless protein C terminal region"/>
  </r>
  <r>
    <x v="234"/>
    <x v="234"/>
    <s v="1254"/>
    <x v="1"/>
    <s v="22"/>
    <s v="288"/>
    <s v="381"/>
    <s v="PF04821.9 Timeless protein"/>
  </r>
  <r>
    <x v="234"/>
    <x v="234"/>
    <s v="1254"/>
    <x v="2"/>
    <s v="722"/>
    <s v="1254"/>
    <s v="232"/>
    <s v="PF05029.8 Timeless protein C terminal region"/>
  </r>
  <r>
    <x v="235"/>
    <x v="235"/>
    <s v="1210"/>
    <x v="1"/>
    <s v="21"/>
    <s v="290"/>
    <s v="381"/>
    <s v="PF04821.9 Timeless protein"/>
  </r>
  <r>
    <x v="236"/>
    <x v="236"/>
    <s v="1175"/>
    <x v="18"/>
    <s v="379"/>
    <s v="459"/>
    <s v="445"/>
    <s v="PB000366"/>
  </r>
  <r>
    <x v="236"/>
    <x v="236"/>
    <s v="1175"/>
    <x v="1"/>
    <s v="81"/>
    <s v="358"/>
    <s v="381"/>
    <s v="PF04821.9 Timeless protein"/>
  </r>
  <r>
    <x v="236"/>
    <x v="236"/>
    <s v="1175"/>
    <x v="2"/>
    <s v="684"/>
    <s v="1034"/>
    <s v="232"/>
    <s v="PF05029.8 Timeless protein C terminal region"/>
  </r>
  <r>
    <x v="237"/>
    <x v="237"/>
    <s v="1335"/>
    <x v="1"/>
    <s v="23"/>
    <s v="289"/>
    <s v="381"/>
    <s v="PF04821.9 Timeless protein"/>
  </r>
  <r>
    <x v="237"/>
    <x v="237"/>
    <s v="1335"/>
    <x v="2"/>
    <s v="757"/>
    <s v="1018"/>
    <s v="232"/>
    <s v="PF05029.8 Timeless protein C terminal region"/>
  </r>
  <r>
    <x v="238"/>
    <x v="238"/>
    <s v="1206"/>
    <x v="19"/>
    <s v="539"/>
    <s v="594"/>
    <s v="35"/>
    <s v="PB023909"/>
  </r>
  <r>
    <x v="238"/>
    <x v="238"/>
    <s v="1206"/>
    <x v="1"/>
    <s v="21"/>
    <s v="285"/>
    <s v="381"/>
    <s v="PF04821.9 Timeless protein"/>
  </r>
  <r>
    <x v="238"/>
    <x v="238"/>
    <s v="1206"/>
    <x v="2"/>
    <s v="728"/>
    <s v="1206"/>
    <s v="232"/>
    <s v="PF05029.8 Timeless protein C terminal region"/>
  </r>
  <r>
    <x v="239"/>
    <x v="239"/>
    <s v="1207"/>
    <x v="19"/>
    <s v="539"/>
    <s v="594"/>
    <s v="35"/>
    <s v="PB023909"/>
  </r>
  <r>
    <x v="239"/>
    <x v="239"/>
    <s v="1207"/>
    <x v="1"/>
    <s v="21"/>
    <s v="285"/>
    <s v="381"/>
    <s v="PF04821.9 Timeless protein"/>
  </r>
  <r>
    <x v="239"/>
    <x v="239"/>
    <s v="1207"/>
    <x v="2"/>
    <s v="729"/>
    <s v="1207"/>
    <s v="232"/>
    <s v="PF05029.8 Timeless protein C terminal region"/>
  </r>
  <r>
    <x v="240"/>
    <x v="240"/>
    <s v="1058"/>
    <x v="1"/>
    <s v="1"/>
    <s v="199"/>
    <s v="381"/>
    <s v="PF04821.9 Timeless protein"/>
  </r>
  <r>
    <x v="240"/>
    <x v="240"/>
    <s v="1058"/>
    <x v="2"/>
    <s v="538"/>
    <s v="926"/>
    <s v="232"/>
    <s v="PF05029.8 Timeless protein C terminal region"/>
  </r>
  <r>
    <x v="241"/>
    <x v="241"/>
    <s v="1156"/>
    <x v="32"/>
    <s v="835"/>
    <s v="868"/>
    <s v="6"/>
    <s v="PB141133"/>
  </r>
  <r>
    <x v="241"/>
    <x v="241"/>
    <s v="1156"/>
    <x v="4"/>
    <s v="988"/>
    <s v="1045"/>
    <s v="43"/>
    <s v="PB019067"/>
  </r>
  <r>
    <x v="241"/>
    <x v="241"/>
    <s v="1156"/>
    <x v="1"/>
    <s v="130"/>
    <s v="440"/>
    <s v="381"/>
    <s v="PF04821.9 Timeless protein"/>
  </r>
  <r>
    <x v="242"/>
    <x v="242"/>
    <s v="1245"/>
    <x v="4"/>
    <s v="1033"/>
    <s v="1098"/>
    <s v="43"/>
    <s v="PB019067"/>
  </r>
  <r>
    <x v="242"/>
    <x v="242"/>
    <s v="1245"/>
    <x v="57"/>
    <s v="428"/>
    <s v="595"/>
    <s v="29"/>
    <s v="PB029158"/>
  </r>
  <r>
    <x v="242"/>
    <x v="242"/>
    <s v="1245"/>
    <x v="6"/>
    <s v="676"/>
    <s v="774"/>
    <s v="143"/>
    <s v="PB003727"/>
  </r>
  <r>
    <x v="242"/>
    <x v="242"/>
    <s v="1245"/>
    <x v="1"/>
    <s v="37"/>
    <s v="365"/>
    <s v="381"/>
    <s v="PF04821.9 Timeless protein"/>
  </r>
  <r>
    <x v="243"/>
    <x v="243"/>
    <s v="1258"/>
    <x v="11"/>
    <s v="1041"/>
    <s v="1163"/>
    <s v="7"/>
    <s v="PB122560"/>
  </r>
  <r>
    <x v="243"/>
    <x v="243"/>
    <s v="1258"/>
    <x v="61"/>
    <s v="521"/>
    <s v="679"/>
    <s v="2"/>
    <s v="PB367953"/>
  </r>
  <r>
    <x v="243"/>
    <x v="243"/>
    <s v="1258"/>
    <x v="62"/>
    <s v="881"/>
    <s v="1039"/>
    <s v="2"/>
    <s v="PB462003"/>
  </r>
  <r>
    <x v="243"/>
    <x v="243"/>
    <s v="1258"/>
    <x v="63"/>
    <s v="681"/>
    <s v="819"/>
    <s v="11"/>
    <s v="PB073615"/>
  </r>
  <r>
    <x v="243"/>
    <x v="243"/>
    <s v="1258"/>
    <x v="1"/>
    <s v="46"/>
    <s v="379"/>
    <s v="381"/>
    <s v="PF04821.9 Timeless protein"/>
  </r>
  <r>
    <x v="244"/>
    <x v="244"/>
    <s v="1287"/>
    <x v="4"/>
    <s v="1094"/>
    <s v="1147"/>
    <s v="43"/>
    <s v="PB019067"/>
  </r>
  <r>
    <x v="244"/>
    <x v="244"/>
    <s v="1287"/>
    <x v="6"/>
    <s v="599"/>
    <s v="820"/>
    <s v="143"/>
    <s v="PB003727"/>
  </r>
  <r>
    <x v="244"/>
    <x v="244"/>
    <s v="1287"/>
    <x v="1"/>
    <s v="86"/>
    <s v="392"/>
    <s v="381"/>
    <s v="PF04821.9 Timeless protein"/>
  </r>
  <r>
    <x v="245"/>
    <x v="245"/>
    <s v="1288"/>
    <x v="4"/>
    <s v="1095"/>
    <s v="1148"/>
    <s v="43"/>
    <s v="PB019067"/>
  </r>
  <r>
    <x v="245"/>
    <x v="245"/>
    <s v="1288"/>
    <x v="6"/>
    <s v="599"/>
    <s v="820"/>
    <s v="143"/>
    <s v="PB003727"/>
  </r>
  <r>
    <x v="245"/>
    <x v="245"/>
    <s v="1288"/>
    <x v="1"/>
    <s v="86"/>
    <s v="392"/>
    <s v="381"/>
    <s v="PF04821.9 Timeless protein"/>
  </r>
  <r>
    <x v="246"/>
    <x v="246"/>
    <s v="1215"/>
    <x v="57"/>
    <s v="661"/>
    <s v="714"/>
    <s v="29"/>
    <s v="PB029158"/>
  </r>
  <r>
    <x v="246"/>
    <x v="246"/>
    <s v="1215"/>
    <x v="6"/>
    <s v="730"/>
    <s v="767"/>
    <s v="143"/>
    <s v="PB003727"/>
  </r>
  <r>
    <x v="246"/>
    <x v="246"/>
    <s v="1215"/>
    <x v="1"/>
    <s v="38"/>
    <s v="359"/>
    <s v="381"/>
    <s v="PF04821.9 Timeless protein"/>
  </r>
  <r>
    <x v="247"/>
    <x v="247"/>
    <s v="1209"/>
    <x v="12"/>
    <s v="946"/>
    <s v="991"/>
    <s v="27"/>
    <s v="PB031464"/>
  </r>
  <r>
    <x v="247"/>
    <x v="247"/>
    <s v="1209"/>
    <x v="1"/>
    <s v="21"/>
    <s v="289"/>
    <s v="381"/>
    <s v="PF04821.9 Timeless protein"/>
  </r>
  <r>
    <x v="248"/>
    <x v="248"/>
    <s v="1135"/>
    <x v="35"/>
    <s v="857"/>
    <s v="915"/>
    <s v="61"/>
    <s v="PB012223"/>
  </r>
  <r>
    <x v="248"/>
    <x v="248"/>
    <s v="1135"/>
    <x v="1"/>
    <s v="33"/>
    <s v="306"/>
    <s v="381"/>
    <s v="PF04821.9 Timeless protein"/>
  </r>
  <r>
    <x v="248"/>
    <x v="248"/>
    <s v="1135"/>
    <x v="2"/>
    <s v="644"/>
    <s v="817"/>
    <s v="232"/>
    <s v="PF05029.8 Timeless protein C terminal region"/>
  </r>
  <r>
    <x v="249"/>
    <x v="249"/>
    <s v="1150"/>
    <x v="1"/>
    <s v="33"/>
    <s v="306"/>
    <s v="381"/>
    <s v="PF04821.9 Timeless protein"/>
  </r>
  <r>
    <x v="249"/>
    <x v="249"/>
    <s v="1150"/>
    <x v="2"/>
    <s v="640"/>
    <s v="1004"/>
    <s v="232"/>
    <s v="PF05029.8 Timeless protein C terminal region"/>
  </r>
  <r>
    <x v="250"/>
    <x v="250"/>
    <s v="1238"/>
    <x v="3"/>
    <s v="531"/>
    <s v="679"/>
    <s v="240"/>
    <s v="PB001545"/>
  </r>
  <r>
    <x v="250"/>
    <x v="250"/>
    <s v="1238"/>
    <x v="4"/>
    <s v="1011"/>
    <s v="1179"/>
    <s v="43"/>
    <s v="PB019067"/>
  </r>
  <r>
    <x v="250"/>
    <x v="250"/>
    <s v="1238"/>
    <x v="5"/>
    <s v="831"/>
    <s v="909"/>
    <s v="23"/>
    <s v="PB036601"/>
  </r>
  <r>
    <x v="250"/>
    <x v="250"/>
    <s v="1238"/>
    <x v="6"/>
    <s v="681"/>
    <s v="829"/>
    <s v="143"/>
    <s v="PB003727"/>
  </r>
  <r>
    <x v="250"/>
    <x v="250"/>
    <s v="1238"/>
    <x v="7"/>
    <s v="1181"/>
    <s v="1236"/>
    <s v="18"/>
    <s v="PB046591"/>
  </r>
  <r>
    <x v="250"/>
    <x v="250"/>
    <s v="1238"/>
    <x v="8"/>
    <s v="401"/>
    <s v="529"/>
    <s v="15"/>
    <s v="PB057661"/>
  </r>
  <r>
    <x v="250"/>
    <x v="250"/>
    <s v="1238"/>
    <x v="9"/>
    <s v="911"/>
    <s v="1009"/>
    <s v="14"/>
    <s v="PB059292"/>
  </r>
  <r>
    <x v="250"/>
    <x v="250"/>
    <s v="1238"/>
    <x v="1"/>
    <s v="41"/>
    <s v="367"/>
    <s v="381"/>
    <s v="PF04821.9 Timeless protein"/>
  </r>
  <r>
    <x v="251"/>
    <x v="251"/>
    <s v="1196"/>
    <x v="19"/>
    <s v="543"/>
    <s v="597"/>
    <s v="35"/>
    <s v="PB023909"/>
  </r>
  <r>
    <x v="251"/>
    <x v="251"/>
    <s v="1196"/>
    <x v="1"/>
    <s v="21"/>
    <s v="285"/>
    <s v="381"/>
    <s v="PF04821.9 Timeless protein"/>
  </r>
  <r>
    <x v="251"/>
    <x v="251"/>
    <s v="1196"/>
    <x v="2"/>
    <s v="722"/>
    <s v="1190"/>
    <s v="232"/>
    <s v="PF05029.8 Timeless protein C terminal region"/>
  </r>
  <r>
    <x v="252"/>
    <x v="252"/>
    <s v="1215"/>
    <x v="19"/>
    <s v="539"/>
    <s v="594"/>
    <s v="35"/>
    <s v="PB023909"/>
  </r>
  <r>
    <x v="252"/>
    <x v="252"/>
    <s v="1215"/>
    <x v="1"/>
    <s v="21"/>
    <s v="285"/>
    <s v="381"/>
    <s v="PF04821.9 Timeless protein"/>
  </r>
  <r>
    <x v="252"/>
    <x v="252"/>
    <s v="1215"/>
    <x v="2"/>
    <s v="726"/>
    <s v="1215"/>
    <s v="232"/>
    <s v="PF05029.8 Timeless protein C terminal region"/>
  </r>
  <r>
    <x v="253"/>
    <x v="253"/>
    <s v="1149"/>
    <x v="47"/>
    <s v="330"/>
    <s v="372"/>
    <s v="2"/>
    <s v="PB471879"/>
  </r>
  <r>
    <x v="253"/>
    <x v="253"/>
    <s v="1149"/>
    <x v="1"/>
    <s v="33"/>
    <s v="306"/>
    <s v="381"/>
    <s v="PF04821.9 Timeless protein"/>
  </r>
  <r>
    <x v="253"/>
    <x v="253"/>
    <s v="1149"/>
    <x v="2"/>
    <s v="640"/>
    <s v="1034"/>
    <s v="232"/>
    <s v="PF05029.8 Timeless protein C terminal region"/>
  </r>
  <r>
    <x v="254"/>
    <x v="254"/>
    <s v="1233"/>
    <x v="4"/>
    <s v="1037"/>
    <s v="1074"/>
    <s v="43"/>
    <s v="PB019067"/>
  </r>
  <r>
    <x v="254"/>
    <x v="254"/>
    <s v="1233"/>
    <x v="57"/>
    <s v="424"/>
    <s v="594"/>
    <s v="29"/>
    <s v="PB029158"/>
  </r>
  <r>
    <x v="254"/>
    <x v="254"/>
    <s v="1233"/>
    <x v="5"/>
    <s v="823"/>
    <s v="859"/>
    <s v="23"/>
    <s v="PB036601"/>
  </r>
  <r>
    <x v="254"/>
    <x v="254"/>
    <s v="1233"/>
    <x v="6"/>
    <s v="673"/>
    <s v="821"/>
    <s v="143"/>
    <s v="PB003727"/>
  </r>
  <r>
    <x v="254"/>
    <x v="254"/>
    <s v="1233"/>
    <x v="1"/>
    <s v="33"/>
    <s v="360"/>
    <s v="381"/>
    <s v="PF04821.9 Timeless protein"/>
  </r>
  <r>
    <x v="255"/>
    <x v="255"/>
    <s v="1251"/>
    <x v="12"/>
    <s v="1001"/>
    <s v="1044"/>
    <s v="27"/>
    <s v="PB031464"/>
  </r>
  <r>
    <x v="255"/>
    <x v="255"/>
    <s v="1251"/>
    <x v="1"/>
    <s v="21"/>
    <s v="297"/>
    <s v="381"/>
    <s v="PF04821.9 Timeless protein"/>
  </r>
  <r>
    <x v="256"/>
    <x v="256"/>
    <s v="1393"/>
    <x v="1"/>
    <s v="47"/>
    <s v="308"/>
    <s v="381"/>
    <s v="PF04821.9 Timeless protein"/>
  </r>
  <r>
    <x v="256"/>
    <x v="256"/>
    <s v="1393"/>
    <x v="2"/>
    <s v="863"/>
    <s v="1195"/>
    <s v="232"/>
    <s v="PF05029.8 Timeless protein C terminal region"/>
  </r>
  <r>
    <x v="257"/>
    <x v="257"/>
    <s v="1218"/>
    <x v="1"/>
    <s v="21"/>
    <s v="285"/>
    <s v="381"/>
    <s v="PF04821.9 Timeless protein"/>
  </r>
  <r>
    <x v="257"/>
    <x v="257"/>
    <s v="1218"/>
    <x v="2"/>
    <s v="724"/>
    <s v="1215"/>
    <s v="232"/>
    <s v="PF05029.8 Timeless protein C terminal region"/>
  </r>
  <r>
    <x v="258"/>
    <x v="258"/>
    <s v="1211"/>
    <x v="19"/>
    <s v="540"/>
    <s v="595"/>
    <s v="35"/>
    <s v="PB023909"/>
  </r>
  <r>
    <x v="258"/>
    <x v="258"/>
    <s v="1211"/>
    <x v="1"/>
    <s v="21"/>
    <s v="285"/>
    <s v="381"/>
    <s v="PF04821.9 Timeless protein"/>
  </r>
  <r>
    <x v="258"/>
    <x v="258"/>
    <s v="1211"/>
    <x v="2"/>
    <s v="731"/>
    <s v="1210"/>
    <s v="232"/>
    <s v="PF05029.8 Timeless protein C terminal region"/>
  </r>
  <r>
    <x v="259"/>
    <x v="259"/>
    <s v="1209"/>
    <x v="19"/>
    <s v="540"/>
    <s v="595"/>
    <s v="35"/>
    <s v="PB023909"/>
  </r>
  <r>
    <x v="259"/>
    <x v="259"/>
    <s v="1209"/>
    <x v="1"/>
    <s v="21"/>
    <s v="285"/>
    <s v="381"/>
    <s v="PF04821.9 Timeless protein"/>
  </r>
  <r>
    <x v="259"/>
    <x v="259"/>
    <s v="1209"/>
    <x v="2"/>
    <s v="729"/>
    <s v="1208"/>
    <s v="232"/>
    <s v="PF05029.8 Timeless protein C terminal region"/>
  </r>
  <r>
    <x v="260"/>
    <x v="260"/>
    <s v="1215"/>
    <x v="1"/>
    <s v="20"/>
    <s v="284"/>
    <s v="381"/>
    <s v="PF04821.9 Timeless protein"/>
  </r>
  <r>
    <x v="260"/>
    <x v="260"/>
    <s v="1215"/>
    <x v="2"/>
    <s v="722"/>
    <s v="1214"/>
    <s v="232"/>
    <s v="PF05029.8 Timeless protein C terminal region"/>
  </r>
  <r>
    <x v="261"/>
    <x v="261"/>
    <s v="1209"/>
    <x v="1"/>
    <s v="20"/>
    <s v="284"/>
    <s v="381"/>
    <s v="PF04821.9 Timeless protein"/>
  </r>
  <r>
    <x v="261"/>
    <x v="261"/>
    <s v="1209"/>
    <x v="2"/>
    <s v="721"/>
    <s v="1189"/>
    <s v="232"/>
    <s v="PF05029.8 Timeless protein C terminal region"/>
  </r>
  <r>
    <x v="262"/>
    <x v="262"/>
    <s v="1195"/>
    <x v="1"/>
    <s v="20"/>
    <s v="284"/>
    <s v="381"/>
    <s v="PF04821.9 Timeless protein"/>
  </r>
  <r>
    <x v="262"/>
    <x v="262"/>
    <s v="1195"/>
    <x v="2"/>
    <s v="721"/>
    <s v="1194"/>
    <s v="232"/>
    <s v="PF05029.8 Timeless protein C terminal region"/>
  </r>
  <r>
    <x v="263"/>
    <x v="263"/>
    <s v="1226"/>
    <x v="1"/>
    <s v="16"/>
    <s v="279"/>
    <s v="381"/>
    <s v="PF04821.9 Timeless protein"/>
  </r>
  <r>
    <x v="263"/>
    <x v="263"/>
    <s v="1226"/>
    <x v="2"/>
    <s v="753"/>
    <s v="1087"/>
    <s v="232"/>
    <s v="PF05029.8 Timeless protein C terminal region"/>
  </r>
  <r>
    <x v="264"/>
    <x v="264"/>
    <s v="1089"/>
    <x v="54"/>
    <s v="539"/>
    <s v="700"/>
    <s v="358"/>
    <s v="PB000659"/>
  </r>
  <r>
    <x v="264"/>
    <x v="264"/>
    <s v="1089"/>
    <x v="1"/>
    <s v="17"/>
    <s v="282"/>
    <s v="381"/>
    <s v="PF04821.9 Timeless protein"/>
  </r>
  <r>
    <x v="264"/>
    <x v="264"/>
    <s v="1089"/>
    <x v="2"/>
    <s v="717"/>
    <s v="1086"/>
    <s v="232"/>
    <s v="PF05029.8 Timeless protein C terminal region"/>
  </r>
  <r>
    <x v="265"/>
    <x v="265"/>
    <s v="1272"/>
    <x v="1"/>
    <s v="21"/>
    <s v="285"/>
    <s v="381"/>
    <s v="PF04821.9 Timeless protein"/>
  </r>
  <r>
    <x v="265"/>
    <x v="265"/>
    <s v="1272"/>
    <x v="2"/>
    <s v="724"/>
    <s v="1270"/>
    <s v="232"/>
    <s v="PF05029.8 Timeless protein C terminal region"/>
  </r>
  <r>
    <x v="266"/>
    <x v="266"/>
    <s v="1121"/>
    <x v="1"/>
    <s v="20"/>
    <s v="284"/>
    <s v="381"/>
    <s v="PF04821.9 Timeless protein"/>
  </r>
  <r>
    <x v="266"/>
    <x v="266"/>
    <s v="1121"/>
    <x v="2"/>
    <s v="721"/>
    <s v="1121"/>
    <s v="232"/>
    <s v="PF05029.8 Timeless protein C terminal region"/>
  </r>
  <r>
    <x v="267"/>
    <x v="267"/>
    <s v="402"/>
    <x v="1"/>
    <s v="16"/>
    <s v="283"/>
    <s v="381"/>
    <s v="PF04821.9 Timeless protein"/>
  </r>
  <r>
    <x v="268"/>
    <x v="268"/>
    <s v="1188"/>
    <x v="36"/>
    <s v="411"/>
    <s v="479"/>
    <s v="182"/>
    <s v="PB002478"/>
  </r>
  <r>
    <x v="268"/>
    <x v="268"/>
    <s v="1188"/>
    <x v="36"/>
    <s v="561"/>
    <s v="653"/>
    <s v="182"/>
    <s v="PB002478"/>
  </r>
  <r>
    <x v="268"/>
    <x v="268"/>
    <s v="1188"/>
    <x v="1"/>
    <s v="44"/>
    <s v="319"/>
    <s v="381"/>
    <s v="PF04821.9 Timeless protein"/>
  </r>
  <r>
    <x v="269"/>
    <x v="269"/>
    <s v="631"/>
    <x v="1"/>
    <s v="26"/>
    <s v="290"/>
    <s v="381"/>
    <s v="PF04821.9 Timeless protein"/>
  </r>
  <r>
    <x v="270"/>
    <x v="270"/>
    <s v="1370"/>
    <x v="1"/>
    <s v="2"/>
    <s v="191"/>
    <s v="381"/>
    <s v="PF04821.9 Timeless protein"/>
  </r>
  <r>
    <x v="270"/>
    <x v="270"/>
    <s v="1370"/>
    <x v="2"/>
    <s v="543"/>
    <s v="1154"/>
    <s v="232"/>
    <s v="PF05029.8 Timeless protein C terminal region"/>
  </r>
  <r>
    <x v="271"/>
    <x v="271"/>
    <s v="940"/>
    <x v="1"/>
    <s v="65"/>
    <s v="317"/>
    <s v="381"/>
    <s v="PF04821.9 Timeless protein"/>
  </r>
  <r>
    <x v="272"/>
    <x v="272"/>
    <s v="1155"/>
    <x v="1"/>
    <s v="35"/>
    <s v="307"/>
    <s v="381"/>
    <s v="PF04821.9 Timeless protein"/>
  </r>
  <r>
    <x v="272"/>
    <x v="272"/>
    <s v="1155"/>
    <x v="2"/>
    <s v="649"/>
    <s v="1150"/>
    <s v="232"/>
    <s v="PF05029.8 Timeless protein C terminal region"/>
  </r>
  <r>
    <x v="273"/>
    <x v="273"/>
    <s v="117"/>
    <x v="1"/>
    <s v="9"/>
    <s v="117"/>
    <s v="381"/>
    <s v="PF04821.9 Timeless protein"/>
  </r>
  <r>
    <x v="274"/>
    <x v="274"/>
    <s v="534"/>
    <x v="1"/>
    <s v="21"/>
    <s v="285"/>
    <s v="381"/>
    <s v="PF04821.9 Timeless protein"/>
  </r>
  <r>
    <x v="275"/>
    <x v="275"/>
    <s v="1132"/>
    <x v="32"/>
    <s v="816"/>
    <s v="849"/>
    <s v="6"/>
    <s v="PB141133"/>
  </r>
  <r>
    <x v="275"/>
    <x v="275"/>
    <s v="1132"/>
    <x v="4"/>
    <s v="965"/>
    <s v="1025"/>
    <s v="43"/>
    <s v="PB019067"/>
  </r>
  <r>
    <x v="275"/>
    <x v="275"/>
    <s v="1132"/>
    <x v="1"/>
    <s v="114"/>
    <s v="424"/>
    <s v="381"/>
    <s v="PF04821.9 Timeless protein"/>
  </r>
  <r>
    <x v="276"/>
    <x v="276"/>
    <s v="537"/>
    <x v="64"/>
    <s v="474"/>
    <s v="532"/>
    <s v="91"/>
    <s v="PB007071"/>
  </r>
  <r>
    <x v="276"/>
    <x v="276"/>
    <s v="537"/>
    <x v="1"/>
    <s v="21"/>
    <s v="215"/>
    <s v="381"/>
    <s v="PF04821.9 Timeless protein"/>
  </r>
  <r>
    <x v="277"/>
    <x v="277"/>
    <s v="620"/>
    <x v="13"/>
    <s v="288"/>
    <s v="317"/>
    <s v="18"/>
    <s v="PB048189"/>
  </r>
  <r>
    <x v="277"/>
    <x v="277"/>
    <s v="620"/>
    <x v="1"/>
    <s v="22"/>
    <s v="287"/>
    <s v="381"/>
    <s v="PF04821.9 Timeless protein"/>
  </r>
  <r>
    <x v="278"/>
    <x v="278"/>
    <s v="674"/>
    <x v="1"/>
    <s v="21"/>
    <s v="294"/>
    <s v="381"/>
    <s v="PF04821.9 Timeless protein"/>
  </r>
  <r>
    <x v="279"/>
    <x v="279"/>
    <s v="1251"/>
    <x v="1"/>
    <s v="22"/>
    <s v="288"/>
    <s v="381"/>
    <s v="PF04821.9 Timeless protein"/>
  </r>
  <r>
    <x v="279"/>
    <x v="279"/>
    <s v="1251"/>
    <x v="2"/>
    <s v="706"/>
    <s v="1251"/>
    <s v="232"/>
    <s v="PF05029.8 Timeless protein C terminal region"/>
  </r>
  <r>
    <x v="280"/>
    <x v="280"/>
    <s v="623"/>
    <x v="13"/>
    <s v="286"/>
    <s v="312"/>
    <s v="18"/>
    <s v="PB048189"/>
  </r>
  <r>
    <x v="280"/>
    <x v="280"/>
    <s v="623"/>
    <x v="1"/>
    <s v="20"/>
    <s v="285"/>
    <s v="381"/>
    <s v="PF04821.9 Timeless protein"/>
  </r>
  <r>
    <x v="281"/>
    <x v="281"/>
    <s v="1316"/>
    <x v="13"/>
    <s v="286"/>
    <s v="312"/>
    <s v="18"/>
    <s v="PB048189"/>
  </r>
  <r>
    <x v="281"/>
    <x v="281"/>
    <s v="1316"/>
    <x v="1"/>
    <s v="20"/>
    <s v="285"/>
    <s v="381"/>
    <s v="PF04821.9 Timeless protein"/>
  </r>
  <r>
    <x v="281"/>
    <x v="281"/>
    <s v="1316"/>
    <x v="2"/>
    <s v="733"/>
    <s v="1313"/>
    <s v="232"/>
    <s v="PF05029.8 Timeless protein C terminal region"/>
  </r>
  <r>
    <x v="282"/>
    <x v="282"/>
    <s v="807"/>
    <x v="1"/>
    <s v="25"/>
    <s v="210"/>
    <s v="381"/>
    <s v="PF04821.9 Timeless protein"/>
  </r>
  <r>
    <x v="283"/>
    <x v="283"/>
    <s v="166"/>
    <x v="1"/>
    <s v="34"/>
    <s v="164"/>
    <s v="381"/>
    <s v="PF04821.9 Timeless protein"/>
  </r>
  <r>
    <x v="284"/>
    <x v="284"/>
    <s v="1352"/>
    <x v="1"/>
    <s v="335"/>
    <s v="437"/>
    <s v="381"/>
    <s v="PF04821.9 Timeless protein"/>
  </r>
  <r>
    <x v="284"/>
    <x v="284"/>
    <s v="1352"/>
    <x v="1"/>
    <s v="435"/>
    <s v="550"/>
    <s v="381"/>
    <s v="PF04821.9 Timeless protein"/>
  </r>
  <r>
    <x v="284"/>
    <x v="284"/>
    <s v="1352"/>
    <x v="2"/>
    <s v="1070"/>
    <s v="1348"/>
    <s v="232"/>
    <s v="PF05029.8 Timeless protein C terminal region"/>
  </r>
  <r>
    <x v="285"/>
    <x v="285"/>
    <s v="90"/>
    <x v="1"/>
    <s v="16"/>
    <s v="80"/>
    <s v="381"/>
    <s v="PF04821.9 Timeless protein"/>
  </r>
  <r>
    <x v="286"/>
    <x v="286"/>
    <s v="788"/>
    <x v="1"/>
    <s v="45"/>
    <s v="81"/>
    <s v="381"/>
    <s v="PF04821.9 Timeless protein"/>
  </r>
  <r>
    <x v="286"/>
    <x v="286"/>
    <s v="788"/>
    <x v="1"/>
    <s v="76"/>
    <s v="153"/>
    <s v="381"/>
    <s v="PF04821.9 Timeless protein"/>
  </r>
  <r>
    <x v="286"/>
    <x v="286"/>
    <s v="788"/>
    <x v="2"/>
    <s v="579"/>
    <s v="783"/>
    <s v="232"/>
    <s v="PF05029.8 Timeless protein C terminal region"/>
  </r>
  <r>
    <x v="287"/>
    <x v="287"/>
    <s v="1131"/>
    <x v="1"/>
    <s v="24"/>
    <s v="250"/>
    <s v="381"/>
    <s v="PF04821.9 Timeless protein"/>
  </r>
  <r>
    <x v="287"/>
    <x v="287"/>
    <s v="1131"/>
    <x v="2"/>
    <s v="667"/>
    <s v="769"/>
    <s v="232"/>
    <s v="PF05029.8 Timeless protein C terminal region"/>
  </r>
  <r>
    <x v="288"/>
    <x v="288"/>
    <s v="1204"/>
    <x v="1"/>
    <s v="23"/>
    <s v="288"/>
    <s v="381"/>
    <s v="PF04821.9 Timeless protein"/>
  </r>
  <r>
    <x v="288"/>
    <x v="288"/>
    <s v="1204"/>
    <x v="2"/>
    <s v="686"/>
    <s v="956"/>
    <s v="232"/>
    <s v="PF05029.8 Timeless protein C terminal region"/>
  </r>
  <r>
    <x v="289"/>
    <x v="289"/>
    <s v="1221"/>
    <x v="30"/>
    <s v="347"/>
    <s v="393"/>
    <s v="5"/>
    <s v="PB175288"/>
  </r>
  <r>
    <x v="289"/>
    <x v="289"/>
    <s v="1221"/>
    <x v="1"/>
    <s v="23"/>
    <s v="289"/>
    <s v="381"/>
    <s v="PF04821.9 Timeless protein"/>
  </r>
  <r>
    <x v="289"/>
    <x v="289"/>
    <s v="1221"/>
    <x v="2"/>
    <s v="712"/>
    <s v="1221"/>
    <s v="232"/>
    <s v="PF05029.8 Timeless protein C terminal region"/>
  </r>
  <r>
    <x v="290"/>
    <x v="290"/>
    <s v="1221"/>
    <x v="1"/>
    <s v="24"/>
    <s v="275"/>
    <s v="381"/>
    <s v="PF04821.9 Timeless protein"/>
  </r>
  <r>
    <x v="290"/>
    <x v="290"/>
    <s v="1221"/>
    <x v="2"/>
    <s v="691"/>
    <s v="793"/>
    <s v="232"/>
    <s v="PF05029.8 Timeless protein C terminal region"/>
  </r>
  <r>
    <x v="291"/>
    <x v="291"/>
    <s v="1162"/>
    <x v="1"/>
    <s v="32"/>
    <s v="305"/>
    <s v="381"/>
    <s v="PF04821.9 Timeless protein"/>
  </r>
  <r>
    <x v="291"/>
    <x v="291"/>
    <s v="1162"/>
    <x v="2"/>
    <s v="638"/>
    <s v="1160"/>
    <s v="232"/>
    <s v="PF05029.8 Timeless protein C terminal region"/>
  </r>
  <r>
    <x v="292"/>
    <x v="292"/>
    <s v="132"/>
    <x v="1"/>
    <s v="1"/>
    <s v="61"/>
    <s v="381"/>
    <s v="PF04821.9 Timeless protein"/>
  </r>
  <r>
    <x v="293"/>
    <x v="293"/>
    <s v="614"/>
    <x v="65"/>
    <s v="321"/>
    <s v="405"/>
    <s v="430"/>
    <s v="PB000416"/>
  </r>
  <r>
    <x v="293"/>
    <x v="293"/>
    <s v="614"/>
    <x v="1"/>
    <s v="21"/>
    <s v="226"/>
    <s v="381"/>
    <s v="PF04821.9 Timeless protein"/>
  </r>
  <r>
    <x v="294"/>
    <x v="294"/>
    <s v="1300"/>
    <x v="66"/>
    <s v="391"/>
    <s v="440"/>
    <s v="3"/>
    <s v="PB267576"/>
  </r>
  <r>
    <x v="294"/>
    <x v="294"/>
    <s v="1300"/>
    <x v="12"/>
    <s v="1039"/>
    <s v="1082"/>
    <s v="27"/>
    <s v="PB031464"/>
  </r>
  <r>
    <x v="294"/>
    <x v="294"/>
    <s v="1300"/>
    <x v="1"/>
    <s v="21"/>
    <s v="294"/>
    <s v="381"/>
    <s v="PF04821.9 Timeless protein"/>
  </r>
  <r>
    <x v="295"/>
    <x v="295"/>
    <s v="1291"/>
    <x v="66"/>
    <s v="391"/>
    <s v="440"/>
    <s v="3"/>
    <s v="PB267576"/>
  </r>
  <r>
    <x v="295"/>
    <x v="295"/>
    <s v="1291"/>
    <x v="12"/>
    <s v="1039"/>
    <s v="1082"/>
    <s v="27"/>
    <s v="PB031464"/>
  </r>
  <r>
    <x v="295"/>
    <x v="295"/>
    <s v="1291"/>
    <x v="1"/>
    <s v="21"/>
    <s v="294"/>
    <s v="381"/>
    <s v="PF04821.9 Timeless protein"/>
  </r>
  <r>
    <x v="296"/>
    <x v="296"/>
    <s v="1300"/>
    <x v="66"/>
    <s v="391"/>
    <s v="440"/>
    <s v="3"/>
    <s v="PB267576"/>
  </r>
  <r>
    <x v="296"/>
    <x v="296"/>
    <s v="1300"/>
    <x v="12"/>
    <s v="1039"/>
    <s v="1082"/>
    <s v="27"/>
    <s v="PB031464"/>
  </r>
  <r>
    <x v="296"/>
    <x v="296"/>
    <s v="1300"/>
    <x v="1"/>
    <s v="21"/>
    <s v="294"/>
    <s v="381"/>
    <s v="PF04821.9 Timeless protein"/>
  </r>
  <r>
    <x v="297"/>
    <x v="297"/>
    <s v="813"/>
    <x v="13"/>
    <s v="283"/>
    <s v="529"/>
    <s v="18"/>
    <s v="PB048189"/>
  </r>
  <r>
    <x v="297"/>
    <x v="297"/>
    <s v="813"/>
    <x v="1"/>
    <s v="19"/>
    <s v="282"/>
    <s v="381"/>
    <s v="PF04821.9 Timeless protein"/>
  </r>
  <r>
    <x v="297"/>
    <x v="297"/>
    <s v="813"/>
    <x v="2"/>
    <s v="726"/>
    <s v="812"/>
    <s v="232"/>
    <s v="PF05029.8 Timeless protein C terminal region"/>
  </r>
  <r>
    <x v="298"/>
    <x v="298"/>
    <s v="997"/>
    <x v="58"/>
    <s v="268"/>
    <s v="366"/>
    <s v="3"/>
    <s v="PB265439"/>
  </r>
  <r>
    <x v="298"/>
    <x v="298"/>
    <s v="997"/>
    <x v="17"/>
    <s v="368"/>
    <s v="484"/>
    <s v="122"/>
    <s v="PB004660"/>
  </r>
  <r>
    <x v="298"/>
    <x v="298"/>
    <s v="997"/>
    <x v="67"/>
    <s v="778"/>
    <s v="886"/>
    <s v="89"/>
    <s v="PB007282"/>
  </r>
  <r>
    <x v="298"/>
    <x v="298"/>
    <s v="997"/>
    <x v="1"/>
    <s v="1"/>
    <s v="72"/>
    <s v="381"/>
    <s v="PF04821.9 Timeless protein"/>
  </r>
  <r>
    <x v="299"/>
    <x v="299"/>
    <s v="1502"/>
    <x v="68"/>
    <s v="71"/>
    <s v="169"/>
    <s v="4"/>
    <s v="PB195823"/>
  </r>
  <r>
    <x v="299"/>
    <x v="299"/>
    <s v="1502"/>
    <x v="69"/>
    <s v="171"/>
    <s v="309"/>
    <s v="4"/>
    <s v="PB215912"/>
  </r>
  <r>
    <x v="299"/>
    <x v="299"/>
    <s v="1502"/>
    <x v="70"/>
    <s v="824"/>
    <s v="887"/>
    <s v="2"/>
    <s v="PB440227"/>
  </r>
  <r>
    <x v="299"/>
    <x v="299"/>
    <s v="1502"/>
    <x v="1"/>
    <s v="337"/>
    <s v="602"/>
    <s v="381"/>
    <s v="PF04821.9 Timeless protein"/>
  </r>
  <r>
    <x v="299"/>
    <x v="299"/>
    <s v="1502"/>
    <x v="2"/>
    <s v="1003"/>
    <s v="1222"/>
    <s v="232"/>
    <s v="PF05029.8 Timeless protein C terminal region"/>
  </r>
  <r>
    <x v="300"/>
    <x v="300"/>
    <s v="1395"/>
    <x v="13"/>
    <s v="283"/>
    <s v="523"/>
    <s v="18"/>
    <s v="PB048189"/>
  </r>
  <r>
    <x v="300"/>
    <x v="300"/>
    <s v="1395"/>
    <x v="1"/>
    <s v="19"/>
    <s v="282"/>
    <s v="381"/>
    <s v="PF04821.9 Timeless protein"/>
  </r>
  <r>
    <x v="300"/>
    <x v="300"/>
    <s v="1395"/>
    <x v="2"/>
    <s v="734"/>
    <s v="1394"/>
    <s v="232"/>
    <s v="PF05029.8 Timeless protein C terminal region"/>
  </r>
  <r>
    <x v="301"/>
    <x v="301"/>
    <s v="1238"/>
    <x v="12"/>
    <s v="1031"/>
    <s v="1076"/>
    <s v="27"/>
    <s v="PB031464"/>
  </r>
  <r>
    <x v="301"/>
    <x v="301"/>
    <s v="1238"/>
    <x v="24"/>
    <s v="301"/>
    <s v="343"/>
    <s v="2"/>
    <s v="PB414014"/>
  </r>
  <r>
    <x v="301"/>
    <x v="301"/>
    <s v="1238"/>
    <x v="17"/>
    <s v="727"/>
    <s v="821"/>
    <s v="122"/>
    <s v="PB004660"/>
  </r>
  <r>
    <x v="301"/>
    <x v="301"/>
    <s v="1238"/>
    <x v="1"/>
    <s v="21"/>
    <s v="295"/>
    <s v="381"/>
    <s v="PF04821.9 Timeless protein"/>
  </r>
  <r>
    <x v="302"/>
    <x v="302"/>
    <s v="1286"/>
    <x v="1"/>
    <s v="21"/>
    <s v="285"/>
    <s v="381"/>
    <s v="PF04821.9 Timeless protein"/>
  </r>
  <r>
    <x v="302"/>
    <x v="302"/>
    <s v="1286"/>
    <x v="2"/>
    <s v="725"/>
    <s v="1285"/>
    <s v="232"/>
    <s v="PF05029.8 Timeless protein C terminal region"/>
  </r>
  <r>
    <x v="303"/>
    <x v="303"/>
    <s v="1196"/>
    <x v="19"/>
    <s v="548"/>
    <s v="591"/>
    <s v="35"/>
    <s v="PB023909"/>
  </r>
  <r>
    <x v="303"/>
    <x v="303"/>
    <s v="1196"/>
    <x v="1"/>
    <s v="21"/>
    <s v="285"/>
    <s v="381"/>
    <s v="PF04821.9 Timeless protein"/>
  </r>
  <r>
    <x v="303"/>
    <x v="303"/>
    <s v="1196"/>
    <x v="2"/>
    <s v="722"/>
    <s v="1196"/>
    <s v="232"/>
    <s v="PF05029.8 Timeless protein C terminal region"/>
  </r>
  <r>
    <x v="304"/>
    <x v="304"/>
    <s v="1210"/>
    <x v="1"/>
    <s v="21"/>
    <s v="290"/>
    <s v="381"/>
    <s v="PF04821.9 Timeless protein"/>
  </r>
  <r>
    <x v="305"/>
    <x v="305"/>
    <s v="1200"/>
    <x v="1"/>
    <s v="16"/>
    <s v="280"/>
    <s v="381"/>
    <s v="PF04821.9 Timeless protein"/>
  </r>
  <r>
    <x v="305"/>
    <x v="305"/>
    <s v="1200"/>
    <x v="2"/>
    <s v="752"/>
    <s v="853"/>
    <s v="232"/>
    <s v="PF05029.8 Timeless protein C terminal region"/>
  </r>
  <r>
    <x v="305"/>
    <x v="305"/>
    <s v="1200"/>
    <x v="2"/>
    <s v="978"/>
    <s v="1200"/>
    <s v="232"/>
    <s v="PF05029.8 Timeless protein C terminal region"/>
  </r>
  <r>
    <x v="306"/>
    <x v="306"/>
    <s v="1326"/>
    <x v="71"/>
    <s v="1048"/>
    <s v="1078"/>
    <s v="7"/>
    <s v="PB117414"/>
  </r>
  <r>
    <x v="306"/>
    <x v="306"/>
    <s v="1326"/>
    <x v="72"/>
    <s v="1145"/>
    <s v="1195"/>
    <s v="477"/>
    <s v="PB000289"/>
  </r>
  <r>
    <x v="306"/>
    <x v="306"/>
    <s v="1326"/>
    <x v="1"/>
    <s v="62"/>
    <s v="342"/>
    <s v="381"/>
    <s v="PF04821.9 Timeless protein"/>
  </r>
  <r>
    <x v="306"/>
    <x v="306"/>
    <s v="1326"/>
    <x v="2"/>
    <s v="719"/>
    <s v="877"/>
    <s v="232"/>
    <s v="PF05029.8 Timeless protein C terminal region"/>
  </r>
  <r>
    <x v="307"/>
    <x v="307"/>
    <s v="1122"/>
    <x v="12"/>
    <s v="1028"/>
    <s v="1073"/>
    <s v="27"/>
    <s v="PB031464"/>
  </r>
  <r>
    <x v="307"/>
    <x v="307"/>
    <s v="1122"/>
    <x v="17"/>
    <s v="708"/>
    <s v="815"/>
    <s v="122"/>
    <s v="PB004660"/>
  </r>
  <r>
    <x v="307"/>
    <x v="307"/>
    <s v="1122"/>
    <x v="1"/>
    <s v="44"/>
    <s v="305"/>
    <s v="381"/>
    <s v="PF04821.9 Timeless protein"/>
  </r>
  <r>
    <x v="308"/>
    <x v="308"/>
    <s v="76"/>
    <x v="1"/>
    <s v="21"/>
    <s v="76"/>
    <s v="381"/>
    <s v="PF04821.9 Timeless protein"/>
  </r>
  <r>
    <x v="309"/>
    <x v="309"/>
    <s v="100"/>
    <x v="1"/>
    <s v="44"/>
    <s v="100"/>
    <s v="381"/>
    <s v="PF04821.9 Timeless protein"/>
  </r>
  <r>
    <x v="310"/>
    <x v="310"/>
    <s v="76"/>
    <x v="1"/>
    <s v="21"/>
    <s v="76"/>
    <s v="381"/>
    <s v="PF04821.9 Timeless protein"/>
  </r>
  <r>
    <x v="311"/>
    <x v="311"/>
    <s v="77"/>
    <x v="1"/>
    <s v="21"/>
    <s v="77"/>
    <s v="381"/>
    <s v="PF04821.9 Timeless protein"/>
  </r>
  <r>
    <x v="312"/>
    <x v="312"/>
    <s v="883"/>
    <x v="1"/>
    <s v="21"/>
    <s v="285"/>
    <s v="381"/>
    <s v="PF04821.9 Timeless protein"/>
  </r>
  <r>
    <x v="312"/>
    <x v="312"/>
    <s v="883"/>
    <x v="2"/>
    <s v="725"/>
    <s v="883"/>
    <s v="232"/>
    <s v="PF05029.8 Timeless protein C terminal region"/>
  </r>
  <r>
    <x v="313"/>
    <x v="313"/>
    <s v="1226"/>
    <x v="1"/>
    <s v="24"/>
    <s v="273"/>
    <s v="381"/>
    <s v="PF04821.9 Timeless protein"/>
  </r>
  <r>
    <x v="313"/>
    <x v="313"/>
    <s v="1226"/>
    <x v="2"/>
    <s v="696"/>
    <s v="1019"/>
    <s v="232"/>
    <s v="PF05029.8 Timeless protein C terminal region"/>
  </r>
  <r>
    <x v="314"/>
    <x v="314"/>
    <s v="164"/>
    <x v="1"/>
    <s v="1"/>
    <s v="161"/>
    <s v="381"/>
    <s v="PF04821.9 Timeless protein"/>
  </r>
  <r>
    <x v="315"/>
    <x v="315"/>
    <s v="164"/>
    <x v="1"/>
    <s v="1"/>
    <s v="161"/>
    <s v="381"/>
    <s v="PF04821.9 Timeless protein"/>
  </r>
  <r>
    <x v="316"/>
    <x v="316"/>
    <s v="164"/>
    <x v="1"/>
    <s v="1"/>
    <s v="161"/>
    <s v="381"/>
    <s v="PF04821.9 Timeless protein"/>
  </r>
  <r>
    <x v="317"/>
    <x v="317"/>
    <s v="787"/>
    <x v="13"/>
    <s v="283"/>
    <s v="524"/>
    <s v="18"/>
    <s v="PB048189"/>
  </r>
  <r>
    <x v="317"/>
    <x v="317"/>
    <s v="787"/>
    <x v="1"/>
    <s v="19"/>
    <s v="282"/>
    <s v="381"/>
    <s v="PF04821.9 Timeless protein"/>
  </r>
  <r>
    <x v="317"/>
    <x v="317"/>
    <s v="787"/>
    <x v="2"/>
    <s v="736"/>
    <s v="777"/>
    <s v="232"/>
    <s v="PF05029.8 Timeless protein C terminal region"/>
  </r>
  <r>
    <x v="318"/>
    <x v="318"/>
    <s v="164"/>
    <x v="1"/>
    <s v="1"/>
    <s v="161"/>
    <s v="381"/>
    <s v="PF04821.9 Timeless protein"/>
  </r>
  <r>
    <x v="319"/>
    <x v="319"/>
    <s v="157"/>
    <x v="1"/>
    <s v="1"/>
    <s v="154"/>
    <s v="381"/>
    <s v="PF04821.9 Timeless protein"/>
  </r>
  <r>
    <x v="320"/>
    <x v="320"/>
    <s v="164"/>
    <x v="1"/>
    <s v="1"/>
    <s v="161"/>
    <s v="381"/>
    <s v="PF04821.9 Timeless protein"/>
  </r>
  <r>
    <x v="321"/>
    <x v="321"/>
    <s v="164"/>
    <x v="1"/>
    <s v="1"/>
    <s v="161"/>
    <s v="381"/>
    <s v="PF04821.9 Timeless protein"/>
  </r>
  <r>
    <x v="322"/>
    <x v="322"/>
    <s v="164"/>
    <x v="1"/>
    <s v="1"/>
    <s v="160"/>
    <s v="381"/>
    <s v="PF04821.9 Timeless protein"/>
  </r>
  <r>
    <x v="323"/>
    <x v="323"/>
    <s v="164"/>
    <x v="1"/>
    <s v="1"/>
    <s v="161"/>
    <s v="381"/>
    <s v="PF04821.9 Timeless protein"/>
  </r>
  <r>
    <x v="324"/>
    <x v="324"/>
    <s v="164"/>
    <x v="1"/>
    <s v="1"/>
    <s v="161"/>
    <s v="381"/>
    <s v="PF04821.9 Timeless protein"/>
  </r>
  <r>
    <x v="325"/>
    <x v="325"/>
    <s v="164"/>
    <x v="1"/>
    <s v="1"/>
    <s v="161"/>
    <s v="381"/>
    <s v="PF04821.9 Timeless protein"/>
  </r>
  <r>
    <x v="326"/>
    <x v="326"/>
    <s v="1384"/>
    <x v="13"/>
    <s v="283"/>
    <s v="524"/>
    <s v="18"/>
    <s v="PB048189"/>
  </r>
  <r>
    <x v="326"/>
    <x v="326"/>
    <s v="1384"/>
    <x v="1"/>
    <s v="19"/>
    <s v="282"/>
    <s v="381"/>
    <s v="PF04821.9 Timeless protein"/>
  </r>
  <r>
    <x v="326"/>
    <x v="326"/>
    <s v="1384"/>
    <x v="2"/>
    <s v="736"/>
    <s v="1381"/>
    <s v="232"/>
    <s v="PF05029.8 Timeless protein C terminal region"/>
  </r>
  <r>
    <x v="327"/>
    <x v="327"/>
    <s v="1356"/>
    <x v="17"/>
    <s v="697"/>
    <s v="736"/>
    <s v="122"/>
    <s v="PB004660"/>
  </r>
  <r>
    <x v="327"/>
    <x v="327"/>
    <s v="1356"/>
    <x v="1"/>
    <s v="21"/>
    <s v="296"/>
    <s v="381"/>
    <s v="PF04821.9 Timeless protein"/>
  </r>
  <r>
    <x v="328"/>
    <x v="328"/>
    <s v="1378"/>
    <x v="73"/>
    <s v="1255"/>
    <s v="1291"/>
    <s v="33"/>
    <s v="PB025956"/>
  </r>
  <r>
    <x v="328"/>
    <x v="328"/>
    <s v="1378"/>
    <x v="12"/>
    <s v="898"/>
    <s v="943"/>
    <s v="27"/>
    <s v="PB031464"/>
  </r>
  <r>
    <x v="328"/>
    <x v="328"/>
    <s v="1378"/>
    <x v="1"/>
    <s v="1"/>
    <s v="157"/>
    <s v="381"/>
    <s v="PF04821.9 Timeless protein"/>
  </r>
  <r>
    <x v="329"/>
    <x v="329"/>
    <s v="1590"/>
    <x v="12"/>
    <s v="1045"/>
    <s v="1090"/>
    <s v="27"/>
    <s v="PB031464"/>
  </r>
  <r>
    <x v="329"/>
    <x v="329"/>
    <s v="1590"/>
    <x v="1"/>
    <s v="21"/>
    <s v="299"/>
    <s v="381"/>
    <s v="PF04821.9 Timeless protein"/>
  </r>
  <r>
    <x v="330"/>
    <x v="330"/>
    <s v="109"/>
    <x v="1"/>
    <s v="1"/>
    <s v="109"/>
    <s v="381"/>
    <s v="PF04821.9 Timeless protein"/>
  </r>
  <r>
    <x v="331"/>
    <x v="331"/>
    <s v="1141"/>
    <x v="37"/>
    <s v="1"/>
    <s v="34"/>
    <s v="2"/>
    <s v="PB373080"/>
  </r>
  <r>
    <x v="331"/>
    <x v="331"/>
    <s v="1141"/>
    <x v="1"/>
    <s v="36"/>
    <s v="299"/>
    <s v="381"/>
    <s v="PF04821.9 Timeless protein"/>
  </r>
  <r>
    <x v="331"/>
    <x v="331"/>
    <s v="1141"/>
    <x v="2"/>
    <s v="688"/>
    <s v="1139"/>
    <s v="232"/>
    <s v="PF05029.8 Timeless protein C terminal region"/>
  </r>
  <r>
    <x v="332"/>
    <x v="332"/>
    <s v="1384"/>
    <x v="13"/>
    <s v="283"/>
    <s v="524"/>
    <s v="18"/>
    <s v="PB048189"/>
  </r>
  <r>
    <x v="332"/>
    <x v="332"/>
    <s v="1384"/>
    <x v="1"/>
    <s v="19"/>
    <s v="282"/>
    <s v="381"/>
    <s v="PF04821.9 Timeless protein"/>
  </r>
  <r>
    <x v="332"/>
    <x v="332"/>
    <s v="1384"/>
    <x v="2"/>
    <s v="736"/>
    <s v="1381"/>
    <s v="232"/>
    <s v="PF05029.8 Timeless protein C terminal region"/>
  </r>
  <r>
    <x v="333"/>
    <x v="333"/>
    <s v="1384"/>
    <x v="13"/>
    <s v="283"/>
    <s v="524"/>
    <s v="18"/>
    <s v="PB048189"/>
  </r>
  <r>
    <x v="333"/>
    <x v="333"/>
    <s v="1384"/>
    <x v="1"/>
    <s v="19"/>
    <s v="282"/>
    <s v="381"/>
    <s v="PF04821.9 Timeless protein"/>
  </r>
  <r>
    <x v="333"/>
    <x v="333"/>
    <s v="1384"/>
    <x v="2"/>
    <s v="736"/>
    <s v="1381"/>
    <s v="232"/>
    <s v="PF05029.8 Timeless protein C terminal region"/>
  </r>
  <r>
    <x v="334"/>
    <x v="334"/>
    <s v="1233"/>
    <x v="1"/>
    <s v="21"/>
    <s v="292"/>
    <s v="381"/>
    <s v="PF04821.9 Timeless protein"/>
  </r>
  <r>
    <x v="335"/>
    <x v="335"/>
    <s v="971"/>
    <x v="27"/>
    <s v="448"/>
    <s v="512"/>
    <s v="342"/>
    <s v="PB000736"/>
  </r>
  <r>
    <x v="335"/>
    <x v="335"/>
    <s v="971"/>
    <x v="1"/>
    <s v="22"/>
    <s v="279"/>
    <s v="381"/>
    <s v="PF04821.9 Timeless protein"/>
  </r>
  <r>
    <x v="335"/>
    <x v="335"/>
    <s v="971"/>
    <x v="2"/>
    <s v="595"/>
    <s v="825"/>
    <s v="232"/>
    <s v="PF05029.8 Timeless protein C terminal region"/>
  </r>
  <r>
    <x v="336"/>
    <x v="336"/>
    <s v="676"/>
    <x v="17"/>
    <s v="555"/>
    <s v="662"/>
    <s v="122"/>
    <s v="PB004660"/>
  </r>
  <r>
    <x v="336"/>
    <x v="336"/>
    <s v="676"/>
    <x v="1"/>
    <s v="1"/>
    <s v="132"/>
    <s v="381"/>
    <s v="PF04821.9 Timeless protein"/>
  </r>
  <r>
    <x v="337"/>
    <x v="337"/>
    <s v="1421"/>
    <x v="12"/>
    <s v="1060"/>
    <s v="1105"/>
    <s v="27"/>
    <s v="PB031464"/>
  </r>
  <r>
    <x v="337"/>
    <x v="337"/>
    <s v="1421"/>
    <x v="17"/>
    <s v="740"/>
    <s v="847"/>
    <s v="122"/>
    <s v="PB004660"/>
  </r>
  <r>
    <x v="337"/>
    <x v="337"/>
    <s v="1421"/>
    <x v="1"/>
    <s v="44"/>
    <s v="316"/>
    <s v="381"/>
    <s v="PF04821.9 Timeless protein"/>
  </r>
  <r>
    <x v="338"/>
    <x v="338"/>
    <s v="1343"/>
    <x v="17"/>
    <s v="684"/>
    <s v="733"/>
    <s v="122"/>
    <s v="PB004660"/>
  </r>
  <r>
    <x v="338"/>
    <x v="338"/>
    <s v="1343"/>
    <x v="1"/>
    <s v="21"/>
    <s v="294"/>
    <s v="381"/>
    <s v="PF04821.9 Timeless protein"/>
  </r>
  <r>
    <x v="339"/>
    <x v="339"/>
    <s v="1208"/>
    <x v="19"/>
    <s v="540"/>
    <s v="595"/>
    <s v="35"/>
    <s v="PB023909"/>
  </r>
  <r>
    <x v="339"/>
    <x v="339"/>
    <s v="1208"/>
    <x v="1"/>
    <s v="21"/>
    <s v="285"/>
    <s v="381"/>
    <s v="PF04821.9 Timeless protein"/>
  </r>
  <r>
    <x v="339"/>
    <x v="339"/>
    <s v="1208"/>
    <x v="2"/>
    <s v="728"/>
    <s v="1207"/>
    <s v="232"/>
    <s v="PF05029.8 Timeless protein C terminal region"/>
  </r>
  <r>
    <x v="340"/>
    <x v="340"/>
    <s v="1197"/>
    <x v="19"/>
    <s v="548"/>
    <s v="591"/>
    <s v="35"/>
    <s v="PB023909"/>
  </r>
  <r>
    <x v="340"/>
    <x v="340"/>
    <s v="1197"/>
    <x v="1"/>
    <s v="21"/>
    <s v="285"/>
    <s v="381"/>
    <s v="PF04821.9 Timeless protein"/>
  </r>
  <r>
    <x v="340"/>
    <x v="340"/>
    <s v="1197"/>
    <x v="2"/>
    <s v="722"/>
    <s v="1197"/>
    <s v="232"/>
    <s v="PF05029.8 Timeless protein C terminal region"/>
  </r>
  <r>
    <x v="341"/>
    <x v="341"/>
    <s v="1205"/>
    <x v="19"/>
    <s v="548"/>
    <s v="591"/>
    <s v="35"/>
    <s v="PB023909"/>
  </r>
  <r>
    <x v="341"/>
    <x v="341"/>
    <s v="1205"/>
    <x v="1"/>
    <s v="21"/>
    <s v="285"/>
    <s v="381"/>
    <s v="PF04821.9 Timeless protein"/>
  </r>
  <r>
    <x v="341"/>
    <x v="341"/>
    <s v="1205"/>
    <x v="2"/>
    <s v="725"/>
    <s v="1205"/>
    <s v="232"/>
    <s v="PF05029.8 Timeless protein C terminal region"/>
  </r>
  <r>
    <x v="342"/>
    <x v="342"/>
    <s v="1265"/>
    <x v="11"/>
    <s v="1067"/>
    <s v="1137"/>
    <s v="7"/>
    <s v="PB122560"/>
  </r>
  <r>
    <x v="342"/>
    <x v="342"/>
    <s v="1265"/>
    <x v="62"/>
    <s v="886"/>
    <s v="965"/>
    <s v="2"/>
    <s v="PB462003"/>
  </r>
  <r>
    <x v="342"/>
    <x v="342"/>
    <s v="1265"/>
    <x v="63"/>
    <s v="768"/>
    <s v="802"/>
    <s v="11"/>
    <s v="PB073615"/>
  </r>
  <r>
    <x v="342"/>
    <x v="342"/>
    <s v="1265"/>
    <x v="1"/>
    <s v="60"/>
    <s v="388"/>
    <s v="381"/>
    <s v="PF04821.9 Timeless protein"/>
  </r>
  <r>
    <x v="343"/>
    <x v="343"/>
    <s v="1178"/>
    <x v="1"/>
    <s v="37"/>
    <s v="309"/>
    <s v="381"/>
    <s v="PF04821.9 Timeless protein"/>
  </r>
  <r>
    <x v="343"/>
    <x v="343"/>
    <s v="1178"/>
    <x v="2"/>
    <s v="647"/>
    <s v="965"/>
    <s v="232"/>
    <s v="PF05029.8 Timeless protein C terminal region"/>
  </r>
  <r>
    <x v="343"/>
    <x v="343"/>
    <s v="1178"/>
    <x v="2"/>
    <s v="950"/>
    <s v="1033"/>
    <s v="232"/>
    <s v="PF05029.8 Timeless protein C terminal region"/>
  </r>
  <r>
    <x v="344"/>
    <x v="344"/>
    <s v="1176"/>
    <x v="1"/>
    <s v="37"/>
    <s v="309"/>
    <s v="381"/>
    <s v="PF04821.9 Timeless protein"/>
  </r>
  <r>
    <x v="344"/>
    <x v="344"/>
    <s v="1176"/>
    <x v="2"/>
    <s v="648"/>
    <s v="1033"/>
    <s v="232"/>
    <s v="PF05029.8 Timeless protein C terminal region"/>
  </r>
  <r>
    <x v="345"/>
    <x v="345"/>
    <s v="1169"/>
    <x v="1"/>
    <s v="38"/>
    <s v="310"/>
    <s v="381"/>
    <s v="PF04821.9 Timeless protein"/>
  </r>
  <r>
    <x v="345"/>
    <x v="345"/>
    <s v="1169"/>
    <x v="2"/>
    <s v="649"/>
    <s v="1039"/>
    <s v="232"/>
    <s v="PF05029.8 Timeless protein C terminal region"/>
  </r>
  <r>
    <x v="346"/>
    <x v="346"/>
    <s v="1166"/>
    <x v="6"/>
    <s v="571"/>
    <s v="628"/>
    <s v="143"/>
    <s v="PB003727"/>
  </r>
  <r>
    <x v="346"/>
    <x v="346"/>
    <s v="1166"/>
    <x v="1"/>
    <s v="37"/>
    <s v="309"/>
    <s v="381"/>
    <s v="PF04821.9 Timeless protein"/>
  </r>
  <r>
    <x v="346"/>
    <x v="346"/>
    <s v="1166"/>
    <x v="2"/>
    <s v="648"/>
    <s v="958"/>
    <s v="232"/>
    <s v="PF05029.8 Timeless protein C terminal region"/>
  </r>
  <r>
    <x v="346"/>
    <x v="346"/>
    <s v="1166"/>
    <x v="2"/>
    <s v="940"/>
    <s v="1028"/>
    <s v="232"/>
    <s v="PF05029.8 Timeless protein C terminal region"/>
  </r>
  <r>
    <x v="347"/>
    <x v="347"/>
    <s v="1147"/>
    <x v="1"/>
    <s v="36"/>
    <s v="309"/>
    <s v="381"/>
    <s v="PF04821.9 Timeless protein"/>
  </r>
  <r>
    <x v="347"/>
    <x v="347"/>
    <s v="1147"/>
    <x v="2"/>
    <s v="647"/>
    <s v="960"/>
    <s v="232"/>
    <s v="PF05029.8 Timeless protein C terminal region"/>
  </r>
  <r>
    <x v="347"/>
    <x v="347"/>
    <s v="1147"/>
    <x v="2"/>
    <s v="952"/>
    <s v="1066"/>
    <s v="232"/>
    <s v="PF05029.8 Timeless protein C terminal region"/>
  </r>
  <r>
    <x v="348"/>
    <x v="348"/>
    <s v="1263"/>
    <x v="32"/>
    <s v="812"/>
    <s v="845"/>
    <s v="6"/>
    <s v="PB141133"/>
  </r>
  <r>
    <x v="348"/>
    <x v="348"/>
    <s v="1263"/>
    <x v="31"/>
    <s v="1101"/>
    <s v="1169"/>
    <s v="5"/>
    <s v="PB179929"/>
  </r>
  <r>
    <x v="348"/>
    <x v="348"/>
    <s v="1263"/>
    <x v="1"/>
    <s v="96"/>
    <s v="356"/>
    <s v="381"/>
    <s v="PF04821.9 Timeless protein"/>
  </r>
  <r>
    <x v="349"/>
    <x v="349"/>
    <s v="1176"/>
    <x v="11"/>
    <s v="1019"/>
    <s v="1089"/>
    <s v="7"/>
    <s v="PB122560"/>
  </r>
  <r>
    <x v="349"/>
    <x v="349"/>
    <s v="1176"/>
    <x v="3"/>
    <s v="513"/>
    <s v="626"/>
    <s v="240"/>
    <s v="PB001545"/>
  </r>
  <r>
    <x v="349"/>
    <x v="349"/>
    <s v="1176"/>
    <x v="8"/>
    <s v="422"/>
    <s v="511"/>
    <s v="15"/>
    <s v="PB057661"/>
  </r>
  <r>
    <x v="349"/>
    <x v="349"/>
    <s v="1176"/>
    <x v="63"/>
    <s v="686"/>
    <s v="761"/>
    <s v="11"/>
    <s v="PB073615"/>
  </r>
  <r>
    <x v="349"/>
    <x v="349"/>
    <s v="1176"/>
    <x v="1"/>
    <s v="32"/>
    <s v="349"/>
    <s v="381"/>
    <s v="PF04821.9 Timeless protein"/>
  </r>
  <r>
    <x v="350"/>
    <x v="350"/>
    <s v="1251"/>
    <x v="45"/>
    <s v="362"/>
    <s v="392"/>
    <s v="32"/>
    <s v="PB026511"/>
  </r>
  <r>
    <x v="350"/>
    <x v="350"/>
    <s v="1251"/>
    <x v="1"/>
    <s v="33"/>
    <s v="306"/>
    <s v="381"/>
    <s v="PF04821.9 Timeless protein"/>
  </r>
  <r>
    <x v="350"/>
    <x v="350"/>
    <s v="1251"/>
    <x v="2"/>
    <s v="644"/>
    <s v="928"/>
    <s v="232"/>
    <s v="PF05029.8 Timeless protein C terminal region"/>
  </r>
  <r>
    <x v="351"/>
    <x v="351"/>
    <s v="1171"/>
    <x v="1"/>
    <s v="34"/>
    <s v="306"/>
    <s v="381"/>
    <s v="PF04821.9 Timeless protein"/>
  </r>
  <r>
    <x v="351"/>
    <x v="351"/>
    <s v="1171"/>
    <x v="2"/>
    <s v="646"/>
    <s v="1061"/>
    <s v="232"/>
    <s v="PF05029.8 Timeless protein C terminal region"/>
  </r>
  <r>
    <x v="352"/>
    <x v="352"/>
    <s v="1074"/>
    <x v="46"/>
    <s v="331"/>
    <s v="509"/>
    <s v="8"/>
    <s v="PB100160"/>
  </r>
  <r>
    <x v="352"/>
    <x v="352"/>
    <s v="1074"/>
    <x v="1"/>
    <s v="56"/>
    <s v="324"/>
    <s v="381"/>
    <s v="PF04821.9 Timeless protein"/>
  </r>
  <r>
    <x v="352"/>
    <x v="352"/>
    <s v="1074"/>
    <x v="2"/>
    <s v="661"/>
    <s v="839"/>
    <s v="232"/>
    <s v="PF05029.8 Timeless protein C terminal region"/>
  </r>
  <r>
    <x v="353"/>
    <x v="353"/>
    <s v="1074"/>
    <x v="46"/>
    <s v="331"/>
    <s v="509"/>
    <s v="8"/>
    <s v="PB100160"/>
  </r>
  <r>
    <x v="353"/>
    <x v="353"/>
    <s v="1074"/>
    <x v="1"/>
    <s v="56"/>
    <s v="324"/>
    <s v="381"/>
    <s v="PF04821.9 Timeless protein"/>
  </r>
  <r>
    <x v="353"/>
    <x v="353"/>
    <s v="1074"/>
    <x v="2"/>
    <s v="661"/>
    <s v="839"/>
    <s v="232"/>
    <s v="PF05029.8 Timeless protein C terminal region"/>
  </r>
  <r>
    <x v="354"/>
    <x v="354"/>
    <s v="1299"/>
    <x v="32"/>
    <s v="811"/>
    <s v="844"/>
    <s v="6"/>
    <s v="PB141133"/>
  </r>
  <r>
    <x v="354"/>
    <x v="354"/>
    <s v="1299"/>
    <x v="4"/>
    <s v="1115"/>
    <s v="1165"/>
    <s v="43"/>
    <s v="PB019067"/>
  </r>
  <r>
    <x v="354"/>
    <x v="354"/>
    <s v="1299"/>
    <x v="1"/>
    <s v="88"/>
    <s v="405"/>
    <s v="381"/>
    <s v="PF04821.9 Timeless protein"/>
  </r>
  <r>
    <x v="355"/>
    <x v="355"/>
    <s v="1167"/>
    <x v="1"/>
    <s v="32"/>
    <s v="304"/>
    <s v="381"/>
    <s v="PF04821.9 Timeless protein"/>
  </r>
  <r>
    <x v="355"/>
    <x v="355"/>
    <s v="1167"/>
    <x v="2"/>
    <s v="643"/>
    <s v="952"/>
    <s v="232"/>
    <s v="PF05029.8 Timeless protein C terminal region"/>
  </r>
  <r>
    <x v="355"/>
    <x v="355"/>
    <s v="1167"/>
    <x v="2"/>
    <s v="947"/>
    <s v="1027"/>
    <s v="232"/>
    <s v="PF05029.8 Timeless protein C terminal region"/>
  </r>
  <r>
    <x v="355"/>
    <x v="355"/>
    <s v="1167"/>
    <x v="2"/>
    <s v="1019"/>
    <s v="1167"/>
    <s v="232"/>
    <s v="PF05029.8 Timeless protein C terminal region"/>
  </r>
  <r>
    <x v="356"/>
    <x v="356"/>
    <s v="1162"/>
    <x v="61"/>
    <s v="520"/>
    <s v="553"/>
    <s v="2"/>
    <s v="PB367953"/>
  </r>
  <r>
    <x v="356"/>
    <x v="356"/>
    <s v="1162"/>
    <x v="1"/>
    <s v="57"/>
    <s v="378"/>
    <s v="381"/>
    <s v="PF04821.9 Timeless protein"/>
  </r>
  <r>
    <x v="357"/>
    <x v="357"/>
    <s v="1175"/>
    <x v="4"/>
    <s v="960"/>
    <s v="1149"/>
    <s v="43"/>
    <s v="PB019067"/>
  </r>
  <r>
    <x v="357"/>
    <x v="357"/>
    <s v="1175"/>
    <x v="5"/>
    <s v="811"/>
    <s v="889"/>
    <s v="23"/>
    <s v="PB036601"/>
  </r>
  <r>
    <x v="357"/>
    <x v="357"/>
    <s v="1175"/>
    <x v="6"/>
    <s v="631"/>
    <s v="809"/>
    <s v="143"/>
    <s v="PB003727"/>
  </r>
  <r>
    <x v="357"/>
    <x v="357"/>
    <s v="1175"/>
    <x v="1"/>
    <s v="47"/>
    <s v="343"/>
    <s v="381"/>
    <s v="PF04821.9 Timeless protein"/>
  </r>
  <r>
    <x v="358"/>
    <x v="358"/>
    <s v="1214"/>
    <x v="1"/>
    <s v="33"/>
    <s v="306"/>
    <s v="381"/>
    <s v="PF04821.9 Timeless protein"/>
  </r>
  <r>
    <x v="358"/>
    <x v="358"/>
    <s v="1214"/>
    <x v="2"/>
    <s v="645"/>
    <s v="1203"/>
    <s v="232"/>
    <s v="PF05029.8 Timeless protein C terminal region"/>
  </r>
  <r>
    <x v="359"/>
    <x v="359"/>
    <s v="1177"/>
    <x v="1"/>
    <s v="37"/>
    <s v="309"/>
    <s v="381"/>
    <s v="PF04821.9 Timeless protein"/>
  </r>
  <r>
    <x v="359"/>
    <x v="359"/>
    <s v="1177"/>
    <x v="2"/>
    <s v="648"/>
    <s v="962"/>
    <s v="232"/>
    <s v="PF05029.8 Timeless protein C terminal region"/>
  </r>
  <r>
    <x v="359"/>
    <x v="359"/>
    <s v="1177"/>
    <x v="2"/>
    <s v="948"/>
    <s v="1032"/>
    <s v="232"/>
    <s v="PF05029.8 Timeless protein C terminal region"/>
  </r>
  <r>
    <x v="360"/>
    <x v="360"/>
    <s v="1235"/>
    <x v="1"/>
    <s v="33"/>
    <s v="306"/>
    <s v="381"/>
    <s v="PF04821.9 Timeless protein"/>
  </r>
  <r>
    <x v="360"/>
    <x v="360"/>
    <s v="1235"/>
    <x v="2"/>
    <s v="656"/>
    <s v="1224"/>
    <s v="232"/>
    <s v="PF05029.8 Timeless protein C terminal region"/>
  </r>
  <r>
    <x v="361"/>
    <x v="361"/>
    <s v="1177"/>
    <x v="74"/>
    <s v="1035"/>
    <s v="1175"/>
    <s v="7"/>
    <s v="PB121794"/>
  </r>
  <r>
    <x v="361"/>
    <x v="361"/>
    <s v="1177"/>
    <x v="1"/>
    <s v="34"/>
    <s v="307"/>
    <s v="381"/>
    <s v="PF04821.9 Timeless protein"/>
  </r>
  <r>
    <x v="361"/>
    <x v="361"/>
    <s v="1177"/>
    <x v="2"/>
    <s v="649"/>
    <s v="1034"/>
    <s v="232"/>
    <s v="PF05029.8 Timeless protein C terminal region"/>
  </r>
  <r>
    <x v="362"/>
    <x v="362"/>
    <s v="1216"/>
    <x v="4"/>
    <s v="1011"/>
    <s v="1159"/>
    <s v="43"/>
    <s v="PB019067"/>
  </r>
  <r>
    <x v="362"/>
    <x v="362"/>
    <s v="1216"/>
    <x v="5"/>
    <s v="831"/>
    <s v="909"/>
    <s v="23"/>
    <s v="PB036601"/>
  </r>
  <r>
    <x v="362"/>
    <x v="362"/>
    <s v="1216"/>
    <x v="6"/>
    <s v="681"/>
    <s v="829"/>
    <s v="143"/>
    <s v="PB003727"/>
  </r>
  <r>
    <x v="362"/>
    <x v="362"/>
    <s v="1216"/>
    <x v="9"/>
    <s v="911"/>
    <s v="1009"/>
    <s v="14"/>
    <s v="PB059292"/>
  </r>
  <r>
    <x v="362"/>
    <x v="362"/>
    <s v="1216"/>
    <x v="1"/>
    <s v="88"/>
    <s v="395"/>
    <s v="381"/>
    <s v="PF04821.9 Timeless protein"/>
  </r>
  <r>
    <x v="363"/>
    <x v="363"/>
    <s v="1256"/>
    <x v="31"/>
    <s v="1101"/>
    <s v="1175"/>
    <s v="5"/>
    <s v="PB179929"/>
  </r>
  <r>
    <x v="363"/>
    <x v="363"/>
    <s v="1256"/>
    <x v="4"/>
    <s v="881"/>
    <s v="1099"/>
    <s v="43"/>
    <s v="PB019067"/>
  </r>
  <r>
    <x v="363"/>
    <x v="363"/>
    <s v="1256"/>
    <x v="6"/>
    <s v="601"/>
    <s v="852"/>
    <s v="143"/>
    <s v="PB003727"/>
  </r>
  <r>
    <x v="363"/>
    <x v="363"/>
    <s v="1256"/>
    <x v="1"/>
    <s v="107"/>
    <s v="421"/>
    <s v="381"/>
    <s v="PF04821.9 Timeless protein"/>
  </r>
  <r>
    <x v="364"/>
    <x v="364"/>
    <s v="1251"/>
    <x v="5"/>
    <s v="741"/>
    <s v="919"/>
    <s v="23"/>
    <s v="PB036601"/>
  </r>
  <r>
    <x v="364"/>
    <x v="364"/>
    <s v="1251"/>
    <x v="6"/>
    <s v="571"/>
    <s v="739"/>
    <s v="143"/>
    <s v="PB003727"/>
  </r>
  <r>
    <x v="364"/>
    <x v="364"/>
    <s v="1251"/>
    <x v="1"/>
    <s v="76"/>
    <s v="387"/>
    <s v="381"/>
    <s v="PF04821.9 Timeless protein"/>
  </r>
  <r>
    <x v="365"/>
    <x v="365"/>
    <s v="1054"/>
    <x v="1"/>
    <s v="27"/>
    <s v="292"/>
    <s v="381"/>
    <s v="PF04821.9 Timeless protein"/>
  </r>
  <r>
    <x v="365"/>
    <x v="365"/>
    <s v="1054"/>
    <x v="2"/>
    <s v="590"/>
    <s v="761"/>
    <s v="232"/>
    <s v="PF05029.8 Timeless protein C terminal region"/>
  </r>
  <r>
    <x v="366"/>
    <x v="366"/>
    <s v="1238"/>
    <x v="3"/>
    <s v="531"/>
    <s v="679"/>
    <s v="240"/>
    <s v="PB001545"/>
  </r>
  <r>
    <x v="366"/>
    <x v="366"/>
    <s v="1238"/>
    <x v="4"/>
    <s v="1011"/>
    <s v="1179"/>
    <s v="43"/>
    <s v="PB019067"/>
  </r>
  <r>
    <x v="366"/>
    <x v="366"/>
    <s v="1238"/>
    <x v="5"/>
    <s v="831"/>
    <s v="909"/>
    <s v="23"/>
    <s v="PB036601"/>
  </r>
  <r>
    <x v="366"/>
    <x v="366"/>
    <s v="1238"/>
    <x v="6"/>
    <s v="681"/>
    <s v="829"/>
    <s v="143"/>
    <s v="PB003727"/>
  </r>
  <r>
    <x v="366"/>
    <x v="366"/>
    <s v="1238"/>
    <x v="7"/>
    <s v="1181"/>
    <s v="1236"/>
    <s v="18"/>
    <s v="PB046591"/>
  </r>
  <r>
    <x v="366"/>
    <x v="366"/>
    <s v="1238"/>
    <x v="8"/>
    <s v="401"/>
    <s v="529"/>
    <s v="15"/>
    <s v="PB057661"/>
  </r>
  <r>
    <x v="366"/>
    <x v="366"/>
    <s v="1238"/>
    <x v="9"/>
    <s v="911"/>
    <s v="1009"/>
    <s v="14"/>
    <s v="PB059292"/>
  </r>
  <r>
    <x v="366"/>
    <x v="366"/>
    <s v="1238"/>
    <x v="1"/>
    <s v="41"/>
    <s v="367"/>
    <s v="381"/>
    <s v="PF04821.9 Timeless protein"/>
  </r>
  <r>
    <x v="367"/>
    <x v="367"/>
    <m/>
    <x v="7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BZ371" firstHeaderRow="1" firstDataRow="2" firstDataCol="1"/>
  <pivotFields count="8">
    <pivotField axis="axisRow" dataField="1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369">
        <item x="0"/>
        <item x="343"/>
        <item x="359"/>
        <item x="1"/>
        <item x="2"/>
        <item x="3"/>
        <item x="4"/>
        <item x="5"/>
        <item x="6"/>
        <item x="345"/>
        <item x="363"/>
        <item x="7"/>
        <item x="8"/>
        <item x="358"/>
        <item x="9"/>
        <item x="362"/>
        <item x="357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338"/>
        <item x="336"/>
        <item x="292"/>
        <item x="353"/>
        <item x="352"/>
        <item x="337"/>
        <item x="366"/>
        <item x="293"/>
        <item x="294"/>
        <item x="347"/>
        <item x="295"/>
        <item x="296"/>
        <item x="361"/>
        <item x="297"/>
        <item x="298"/>
        <item x="351"/>
        <item x="299"/>
        <item x="300"/>
        <item x="301"/>
        <item x="350"/>
        <item x="346"/>
        <item x="302"/>
        <item x="303"/>
        <item x="304"/>
        <item x="364"/>
        <item x="305"/>
        <item x="344"/>
        <item x="306"/>
        <item x="307"/>
        <item x="348"/>
        <item x="355"/>
        <item x="308"/>
        <item x="309"/>
        <item x="310"/>
        <item x="311"/>
        <item x="354"/>
        <item x="365"/>
        <item x="356"/>
        <item x="312"/>
        <item x="349"/>
        <item x="313"/>
        <item x="342"/>
        <item x="360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40"/>
        <item x="339"/>
        <item x="335"/>
        <item x="341"/>
        <item x="367"/>
        <item t="default"/>
      </items>
    </pivotField>
    <pivotField showAll="0"/>
    <pivotField axis="axisCol" showAll="0">
      <items count="77">
        <item x="75"/>
        <item x="2"/>
        <item x="1"/>
        <item x="72"/>
        <item x="18"/>
        <item x="65"/>
        <item x="40"/>
        <item x="54"/>
        <item x="27"/>
        <item x="25"/>
        <item x="41"/>
        <item x="3"/>
        <item x="36"/>
        <item x="6"/>
        <item x="17"/>
        <item x="64"/>
        <item x="67"/>
        <item x="56"/>
        <item x="35"/>
        <item x="52"/>
        <item x="23"/>
        <item x="4"/>
        <item x="14"/>
        <item x="19"/>
        <item x="73"/>
        <item x="45"/>
        <item x="57"/>
        <item x="60"/>
        <item x="12"/>
        <item x="5"/>
        <item x="49"/>
        <item x="50"/>
        <item x="7"/>
        <item x="13"/>
        <item x="53"/>
        <item x="8"/>
        <item x="9"/>
        <item x="63"/>
        <item x="46"/>
        <item x="59"/>
        <item x="71"/>
        <item x="74"/>
        <item x="11"/>
        <item x="32"/>
        <item x="39"/>
        <item x="20"/>
        <item x="30"/>
        <item x="31"/>
        <item x="68"/>
        <item x="21"/>
        <item x="69"/>
        <item x="48"/>
        <item x="58"/>
        <item x="66"/>
        <item x="33"/>
        <item x="0"/>
        <item x="42"/>
        <item x="10"/>
        <item x="61"/>
        <item x="37"/>
        <item x="28"/>
        <item x="24"/>
        <item x="16"/>
        <item x="70"/>
        <item x="29"/>
        <item x="38"/>
        <item x="15"/>
        <item x="62"/>
        <item x="43"/>
        <item x="44"/>
        <item x="47"/>
        <item x="26"/>
        <item x="55"/>
        <item x="34"/>
        <item x="51"/>
        <item x="22"/>
        <item t="default"/>
      </items>
    </pivotField>
    <pivotField showAll="0"/>
    <pivotField showAll="0"/>
    <pivotField showAll="0"/>
    <pivotField showAll="0"/>
  </pivotFields>
  <rowFields count="1">
    <field x="0"/>
  </rowFields>
  <rowItems count="3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 t="grand">
      <x/>
    </i>
  </rowItems>
  <colFields count="1">
    <field x="3"/>
  </colFields>
  <col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 t="grand">
      <x/>
    </i>
  </colItems>
  <dataFields count="1">
    <dataField name="Количество по полю Sequence_ID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task9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sk9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sk9_tax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sk11_search._2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ask11_search.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2"/>
  <sheetViews>
    <sheetView workbookViewId="0">
      <selection activeCell="J2" sqref="J2:W2"/>
    </sheetView>
  </sheetViews>
  <sheetFormatPr defaultRowHeight="15" x14ac:dyDescent="0.25"/>
  <cols>
    <col min="1" max="1" width="16.28515625" bestFit="1" customWidth="1"/>
    <col min="2" max="2" width="13.28515625" bestFit="1" customWidth="1"/>
    <col min="3" max="3" width="16.5703125" bestFit="1" customWidth="1"/>
    <col min="4" max="4" width="9.28515625" bestFit="1" customWidth="1"/>
    <col min="5" max="5" width="5.5703125" bestFit="1" customWidth="1"/>
    <col min="6" max="6" width="5" bestFit="1" customWidth="1"/>
    <col min="7" max="7" width="14.85546875" bestFit="1" customWidth="1"/>
    <col min="8" max="8" width="11.5703125" customWidth="1"/>
    <col min="10" max="10" width="11.140625" customWidth="1"/>
    <col min="11" max="11" width="10.28515625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1701</v>
      </c>
      <c r="J1" s="1" t="s">
        <v>1713</v>
      </c>
    </row>
    <row r="2" spans="1:27" x14ac:dyDescent="0.25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11</v>
      </c>
      <c r="I2" s="1">
        <f>F2-E2+1</f>
        <v>45</v>
      </c>
      <c r="J2" t="str">
        <f>VLOOKUP($B2,taxonomy!$B:$Y,6,FALSE)</f>
        <v>Eukaryota</v>
      </c>
      <c r="K2" t="str">
        <f>VLOOKUP($B2,taxonomy!$B:$Y,7,FALSE)</f>
        <v xml:space="preserve"> Alveolata</v>
      </c>
      <c r="L2" t="str">
        <f>VLOOKUP($B2,taxonomy!$B:$Y,8,FALSE)</f>
        <v xml:space="preserve"> Ciliophora</v>
      </c>
      <c r="M2" t="str">
        <f>VLOOKUP($B2,taxonomy!$B:$Y,9,FALSE)</f>
        <v xml:space="preserve"> Intramacronucleata</v>
      </c>
      <c r="N2" t="str">
        <f>VLOOKUP($B2,taxonomy!$B:$Y,10,FALSE)</f>
        <v>Oligohymenophorea</v>
      </c>
      <c r="O2" t="str">
        <f>VLOOKUP($B2,taxonomy!$B:$Y,11,FALSE)</f>
        <v xml:space="preserve"> Peniculida</v>
      </c>
      <c r="P2" t="str">
        <f>VLOOKUP($B2,taxonomy!$B:$Y,12,FALSE)</f>
        <v xml:space="preserve"> Parameciidae</v>
      </c>
      <c r="Q2" t="str">
        <f>VLOOKUP($B2,taxonomy!$B:$Y,13,FALSE)</f>
        <v xml:space="preserve"> Paramecium.</v>
      </c>
      <c r="R2">
        <f>VLOOKUP($B2,taxonomy!$B:$Y,14,FALSE)</f>
        <v>0</v>
      </c>
      <c r="S2">
        <f>VLOOKUP($B2,taxonomy!$B:$Y,15,FALSE)</f>
        <v>0</v>
      </c>
      <c r="T2">
        <f>VLOOKUP($B2,taxonomy!$B:$Y,16,FALSE)</f>
        <v>0</v>
      </c>
      <c r="U2">
        <f>VLOOKUP($B2,taxonomy!$B:$Y,17,FALSE)</f>
        <v>0</v>
      </c>
      <c r="V2">
        <f>VLOOKUP($B2,taxonomy!$B:$Y,18,FALSE)</f>
        <v>0</v>
      </c>
      <c r="W2">
        <f>VLOOKUP($B2,taxonomy!$B:$Y,19,FALSE)</f>
        <v>0</v>
      </c>
      <c r="X2">
        <f>VLOOKUP($B2,taxonomy!$B:$Y,20,FALSE)</f>
        <v>0</v>
      </c>
      <c r="Y2">
        <f>VLOOKUP($B2,taxonomy!$B:$Y,21,FALSE)</f>
        <v>0</v>
      </c>
      <c r="Z2">
        <f>VLOOKUP($B2,taxonomy!$B:$Y,22,FALSE)</f>
        <v>0</v>
      </c>
      <c r="AA2">
        <f>VLOOKUP($B2,taxonomy!$B:$Y,23,FALSE)</f>
        <v>0</v>
      </c>
    </row>
    <row r="3" spans="1:27" x14ac:dyDescent="0.25">
      <c r="A3" s="1" t="s">
        <v>8</v>
      </c>
      <c r="B3" s="1" t="s">
        <v>9</v>
      </c>
      <c r="C3" s="1" t="s">
        <v>10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>
        <f t="shared" ref="I3:I66" si="0">F3-E3+1</f>
        <v>259</v>
      </c>
      <c r="J3" t="str">
        <f>VLOOKUP($B3,taxonomy!$B:$Y,6,FALSE)</f>
        <v>Eukaryota</v>
      </c>
      <c r="K3" t="str">
        <f>VLOOKUP($B3,taxonomy!$B:$Y,7,FALSE)</f>
        <v xml:space="preserve"> Alveolata</v>
      </c>
      <c r="L3" t="str">
        <f>VLOOKUP($B3,taxonomy!$B:$Y,8,FALSE)</f>
        <v xml:space="preserve"> Ciliophora</v>
      </c>
      <c r="M3" t="str">
        <f>VLOOKUP($B3,taxonomy!$B:$Y,9,FALSE)</f>
        <v xml:space="preserve"> Intramacronucleata</v>
      </c>
      <c r="N3" t="str">
        <f>VLOOKUP($B3,taxonomy!$B:$Y,10,FALSE)</f>
        <v>Oligohymenophorea</v>
      </c>
      <c r="O3" t="str">
        <f>VLOOKUP($B3,taxonomy!$B:$Y,11,FALSE)</f>
        <v xml:space="preserve"> Peniculida</v>
      </c>
      <c r="P3" t="str">
        <f>VLOOKUP($B3,taxonomy!$B:$Y,12,FALSE)</f>
        <v xml:space="preserve"> Parameciidae</v>
      </c>
      <c r="Q3" t="str">
        <f>VLOOKUP($B3,taxonomy!$B:$Y,13,FALSE)</f>
        <v xml:space="preserve"> Paramecium.</v>
      </c>
      <c r="R3">
        <f>VLOOKUP($B3,taxonomy!$B:$Y,14,FALSE)</f>
        <v>0</v>
      </c>
      <c r="S3">
        <f>VLOOKUP($B3,taxonomy!$B:$Y,15,FALSE)</f>
        <v>0</v>
      </c>
      <c r="T3">
        <f>VLOOKUP($B3,taxonomy!$B:$Y,16,FALSE)</f>
        <v>0</v>
      </c>
      <c r="U3">
        <f>VLOOKUP($B3,taxonomy!$B:$Y,17,FALSE)</f>
        <v>0</v>
      </c>
      <c r="V3">
        <f>VLOOKUP($B3,taxonomy!$B:$Y,18,FALSE)</f>
        <v>0</v>
      </c>
      <c r="W3">
        <f>VLOOKUP($B3,taxonomy!$B:$Y,19,FALSE)</f>
        <v>0</v>
      </c>
      <c r="X3">
        <f>VLOOKUP($B3,taxonomy!$B:$Y,20,FALSE)</f>
        <v>0</v>
      </c>
      <c r="Y3">
        <f>VLOOKUP($B3,taxonomy!$B:$Y,21,FALSE)</f>
        <v>0</v>
      </c>
      <c r="Z3">
        <f>VLOOKUP($B3,taxonomy!$B:$Y,22,FALSE)</f>
        <v>0</v>
      </c>
      <c r="AA3">
        <f>VLOOKUP($B3,taxonomy!$B:$Y,23,FALSE)</f>
        <v>0</v>
      </c>
    </row>
    <row r="4" spans="1:27" x14ac:dyDescent="0.25">
      <c r="A4" s="1" t="s">
        <v>20</v>
      </c>
      <c r="B4" s="1" t="s">
        <v>21</v>
      </c>
      <c r="C4" s="1" t="s">
        <v>22</v>
      </c>
      <c r="D4" s="1" t="s">
        <v>15</v>
      </c>
      <c r="E4" s="1" t="s">
        <v>12</v>
      </c>
      <c r="F4" s="1" t="s">
        <v>23</v>
      </c>
      <c r="G4" s="1" t="s">
        <v>18</v>
      </c>
      <c r="H4" s="1" t="s">
        <v>19</v>
      </c>
      <c r="I4" s="1">
        <f t="shared" si="0"/>
        <v>160</v>
      </c>
      <c r="J4" t="str">
        <f>VLOOKUP($B4,taxonomy!$B:$Y,6,FALSE)</f>
        <v>Eukaryota</v>
      </c>
      <c r="K4" t="str">
        <f>VLOOKUP($B4,taxonomy!$B:$Y,7,FALSE)</f>
        <v xml:space="preserve"> Metazoa</v>
      </c>
      <c r="L4" t="str">
        <f>VLOOKUP($B4,taxonomy!$B:$Y,8,FALSE)</f>
        <v xml:space="preserve"> Ecdysozoa</v>
      </c>
      <c r="M4" t="str">
        <f>VLOOKUP($B4,taxonomy!$B:$Y,9,FALSE)</f>
        <v xml:space="preserve"> Arthropoda</v>
      </c>
      <c r="N4" t="str">
        <f>VLOOKUP($B4,taxonomy!$B:$Y,10,FALSE)</f>
        <v xml:space="preserve"> Hexapoda</v>
      </c>
      <c r="O4" t="str">
        <f>VLOOKUP($B4,taxonomy!$B:$Y,11,FALSE)</f>
        <v xml:space="preserve"> Insecta</v>
      </c>
      <c r="P4" t="str">
        <f>VLOOKUP($B4,taxonomy!$B:$Y,12,FALSE)</f>
        <v>Pterygota</v>
      </c>
      <c r="Q4" t="str">
        <f>VLOOKUP($B4,taxonomy!$B:$Y,13,FALSE)</f>
        <v xml:space="preserve"> Neoptera</v>
      </c>
      <c r="R4" t="str">
        <f>VLOOKUP($B4,taxonomy!$B:$Y,14,FALSE)</f>
        <v xml:space="preserve"> Endopterygota</v>
      </c>
      <c r="S4" t="str">
        <f>VLOOKUP($B4,taxonomy!$B:$Y,15,FALSE)</f>
        <v xml:space="preserve"> Diptera</v>
      </c>
      <c r="T4" t="str">
        <f>VLOOKUP($B4,taxonomy!$B:$Y,16,FALSE)</f>
        <v xml:space="preserve"> Brachycera</v>
      </c>
      <c r="U4" t="str">
        <f>VLOOKUP($B4,taxonomy!$B:$Y,17,FALSE)</f>
        <v xml:space="preserve"> Muscomorpha</v>
      </c>
      <c r="V4" t="str">
        <f>VLOOKUP($B4,taxonomy!$B:$Y,18,FALSE)</f>
        <v>Ephydroidea</v>
      </c>
      <c r="W4" t="str">
        <f>VLOOKUP($B4,taxonomy!$B:$Y,19,FALSE)</f>
        <v xml:space="preserve"> Drosophilidae</v>
      </c>
      <c r="X4" t="str">
        <f>VLOOKUP($B4,taxonomy!$B:$Y,20,FALSE)</f>
        <v xml:space="preserve"> Drosophila.</v>
      </c>
      <c r="Y4">
        <f>VLOOKUP($B4,taxonomy!$B:$Y,21,FALSE)</f>
        <v>0</v>
      </c>
      <c r="Z4">
        <f>VLOOKUP($B4,taxonomy!$B:$Y,22,FALSE)</f>
        <v>0</v>
      </c>
      <c r="AA4">
        <f>VLOOKUP($B4,taxonomy!$B:$Y,23,FALSE)</f>
        <v>0</v>
      </c>
    </row>
    <row r="5" spans="1:27" x14ac:dyDescent="0.25">
      <c r="A5" s="1" t="s">
        <v>24</v>
      </c>
      <c r="B5" s="1" t="s">
        <v>25</v>
      </c>
      <c r="C5" s="1" t="s">
        <v>22</v>
      </c>
      <c r="D5" s="1" t="s">
        <v>15</v>
      </c>
      <c r="E5" s="1" t="s">
        <v>12</v>
      </c>
      <c r="F5" s="1" t="s">
        <v>23</v>
      </c>
      <c r="G5" s="1" t="s">
        <v>18</v>
      </c>
      <c r="H5" s="1" t="s">
        <v>19</v>
      </c>
      <c r="I5" s="1">
        <f t="shared" si="0"/>
        <v>160</v>
      </c>
      <c r="J5" t="str">
        <f>VLOOKUP($B5,taxonomy!$B:$Y,6,FALSE)</f>
        <v>Eukaryota</v>
      </c>
      <c r="K5" t="str">
        <f>VLOOKUP($B5,taxonomy!$B:$Y,7,FALSE)</f>
        <v xml:space="preserve"> Metazoa</v>
      </c>
      <c r="L5" t="str">
        <f>VLOOKUP($B5,taxonomy!$B:$Y,8,FALSE)</f>
        <v xml:space="preserve"> Ecdysozoa</v>
      </c>
      <c r="M5" t="str">
        <f>VLOOKUP($B5,taxonomy!$B:$Y,9,FALSE)</f>
        <v xml:space="preserve"> Arthropoda</v>
      </c>
      <c r="N5" t="str">
        <f>VLOOKUP($B5,taxonomy!$B:$Y,10,FALSE)</f>
        <v xml:space="preserve"> Hexapoda</v>
      </c>
      <c r="O5" t="str">
        <f>VLOOKUP($B5,taxonomy!$B:$Y,11,FALSE)</f>
        <v xml:space="preserve"> Insecta</v>
      </c>
      <c r="P5" t="str">
        <f>VLOOKUP($B5,taxonomy!$B:$Y,12,FALSE)</f>
        <v>Pterygota</v>
      </c>
      <c r="Q5" t="str">
        <f>VLOOKUP($B5,taxonomy!$B:$Y,13,FALSE)</f>
        <v xml:space="preserve"> Neoptera</v>
      </c>
      <c r="R5" t="str">
        <f>VLOOKUP($B5,taxonomy!$B:$Y,14,FALSE)</f>
        <v xml:space="preserve"> Endopterygota</v>
      </c>
      <c r="S5" t="str">
        <f>VLOOKUP($B5,taxonomy!$B:$Y,15,FALSE)</f>
        <v xml:space="preserve"> Diptera</v>
      </c>
      <c r="T5" t="str">
        <f>VLOOKUP($B5,taxonomy!$B:$Y,16,FALSE)</f>
        <v xml:space="preserve"> Brachycera</v>
      </c>
      <c r="U5" t="str">
        <f>VLOOKUP($B5,taxonomy!$B:$Y,17,FALSE)</f>
        <v xml:space="preserve"> Muscomorpha</v>
      </c>
      <c r="V5" t="str">
        <f>VLOOKUP($B5,taxonomy!$B:$Y,18,FALSE)</f>
        <v>Ephydroidea</v>
      </c>
      <c r="W5" t="str">
        <f>VLOOKUP($B5,taxonomy!$B:$Y,19,FALSE)</f>
        <v xml:space="preserve"> Drosophilidae</v>
      </c>
      <c r="X5" t="str">
        <f>VLOOKUP($B5,taxonomy!$B:$Y,20,FALSE)</f>
        <v xml:space="preserve"> Drosophila.</v>
      </c>
      <c r="Y5">
        <f>VLOOKUP($B5,taxonomy!$B:$Y,21,FALSE)</f>
        <v>0</v>
      </c>
      <c r="Z5">
        <f>VLOOKUP($B5,taxonomy!$B:$Y,22,FALSE)</f>
        <v>0</v>
      </c>
      <c r="AA5">
        <f>VLOOKUP($B5,taxonomy!$B:$Y,23,FALSE)</f>
        <v>0</v>
      </c>
    </row>
    <row r="6" spans="1:27" x14ac:dyDescent="0.25">
      <c r="A6" s="1" t="s">
        <v>26</v>
      </c>
      <c r="B6" s="1" t="s">
        <v>27</v>
      </c>
      <c r="C6" s="1" t="s">
        <v>22</v>
      </c>
      <c r="D6" s="1" t="s">
        <v>15</v>
      </c>
      <c r="E6" s="1" t="s">
        <v>12</v>
      </c>
      <c r="F6" s="1" t="s">
        <v>23</v>
      </c>
      <c r="G6" s="1" t="s">
        <v>18</v>
      </c>
      <c r="H6" s="1" t="s">
        <v>19</v>
      </c>
      <c r="I6" s="1">
        <f t="shared" si="0"/>
        <v>160</v>
      </c>
      <c r="J6" t="str">
        <f>VLOOKUP($B6,taxonomy!$B:$Y,6,FALSE)</f>
        <v>Eukaryota</v>
      </c>
      <c r="K6" t="str">
        <f>VLOOKUP($B6,taxonomy!$B:$Y,7,FALSE)</f>
        <v xml:space="preserve"> Metazoa</v>
      </c>
      <c r="L6" t="str">
        <f>VLOOKUP($B6,taxonomy!$B:$Y,8,FALSE)</f>
        <v xml:space="preserve"> Ecdysozoa</v>
      </c>
      <c r="M6" t="str">
        <f>VLOOKUP($B6,taxonomy!$B:$Y,9,FALSE)</f>
        <v xml:space="preserve"> Arthropoda</v>
      </c>
      <c r="N6" t="str">
        <f>VLOOKUP($B6,taxonomy!$B:$Y,10,FALSE)</f>
        <v xml:space="preserve"> Hexapoda</v>
      </c>
      <c r="O6" t="str">
        <f>VLOOKUP($B6,taxonomy!$B:$Y,11,FALSE)</f>
        <v xml:space="preserve"> Insecta</v>
      </c>
      <c r="P6" t="str">
        <f>VLOOKUP($B6,taxonomy!$B:$Y,12,FALSE)</f>
        <v>Pterygota</v>
      </c>
      <c r="Q6" t="str">
        <f>VLOOKUP($B6,taxonomy!$B:$Y,13,FALSE)</f>
        <v xml:space="preserve"> Neoptera</v>
      </c>
      <c r="R6" t="str">
        <f>VLOOKUP($B6,taxonomy!$B:$Y,14,FALSE)</f>
        <v xml:space="preserve"> Endopterygota</v>
      </c>
      <c r="S6" t="str">
        <f>VLOOKUP($B6,taxonomy!$B:$Y,15,FALSE)</f>
        <v xml:space="preserve"> Diptera</v>
      </c>
      <c r="T6" t="str">
        <f>VLOOKUP($B6,taxonomy!$B:$Y,16,FALSE)</f>
        <v xml:space="preserve"> Brachycera</v>
      </c>
      <c r="U6" t="str">
        <f>VLOOKUP($B6,taxonomy!$B:$Y,17,FALSE)</f>
        <v xml:space="preserve"> Muscomorpha</v>
      </c>
      <c r="V6" t="str">
        <f>VLOOKUP($B6,taxonomy!$B:$Y,18,FALSE)</f>
        <v>Ephydroidea</v>
      </c>
      <c r="W6" t="str">
        <f>VLOOKUP($B6,taxonomy!$B:$Y,19,FALSE)</f>
        <v xml:space="preserve"> Drosophilidae</v>
      </c>
      <c r="X6" t="str">
        <f>VLOOKUP($B6,taxonomy!$B:$Y,20,FALSE)</f>
        <v xml:space="preserve"> Drosophila.</v>
      </c>
      <c r="Y6">
        <f>VLOOKUP($B6,taxonomy!$B:$Y,21,FALSE)</f>
        <v>0</v>
      </c>
      <c r="Z6">
        <f>VLOOKUP($B6,taxonomy!$B:$Y,22,FALSE)</f>
        <v>0</v>
      </c>
      <c r="AA6">
        <f>VLOOKUP($B6,taxonomy!$B:$Y,23,FALSE)</f>
        <v>0</v>
      </c>
    </row>
    <row r="7" spans="1:27" x14ac:dyDescent="0.25">
      <c r="A7" s="1" t="s">
        <v>28</v>
      </c>
      <c r="B7" s="1" t="s">
        <v>29</v>
      </c>
      <c r="C7" s="1" t="s">
        <v>22</v>
      </c>
      <c r="D7" s="1" t="s">
        <v>15</v>
      </c>
      <c r="E7" s="1" t="s">
        <v>12</v>
      </c>
      <c r="F7" s="1" t="s">
        <v>23</v>
      </c>
      <c r="G7" s="1" t="s">
        <v>18</v>
      </c>
      <c r="H7" s="1" t="s">
        <v>19</v>
      </c>
      <c r="I7" s="1">
        <f t="shared" si="0"/>
        <v>160</v>
      </c>
      <c r="J7" t="str">
        <f>VLOOKUP($B7,taxonomy!$B:$Y,6,FALSE)</f>
        <v>Eukaryota</v>
      </c>
      <c r="K7" t="str">
        <f>VLOOKUP($B7,taxonomy!$B:$Y,7,FALSE)</f>
        <v xml:space="preserve"> Metazoa</v>
      </c>
      <c r="L7" t="str">
        <f>VLOOKUP($B7,taxonomy!$B:$Y,8,FALSE)</f>
        <v xml:space="preserve"> Ecdysozoa</v>
      </c>
      <c r="M7" t="str">
        <f>VLOOKUP($B7,taxonomy!$B:$Y,9,FALSE)</f>
        <v xml:space="preserve"> Arthropoda</v>
      </c>
      <c r="N7" t="str">
        <f>VLOOKUP($B7,taxonomy!$B:$Y,10,FALSE)</f>
        <v xml:space="preserve"> Hexapoda</v>
      </c>
      <c r="O7" t="str">
        <f>VLOOKUP($B7,taxonomy!$B:$Y,11,FALSE)</f>
        <v xml:space="preserve"> Insecta</v>
      </c>
      <c r="P7" t="str">
        <f>VLOOKUP($B7,taxonomy!$B:$Y,12,FALSE)</f>
        <v>Pterygota</v>
      </c>
      <c r="Q7" t="str">
        <f>VLOOKUP($B7,taxonomy!$B:$Y,13,FALSE)</f>
        <v xml:space="preserve"> Neoptera</v>
      </c>
      <c r="R7" t="str">
        <f>VLOOKUP($B7,taxonomy!$B:$Y,14,FALSE)</f>
        <v xml:space="preserve"> Endopterygota</v>
      </c>
      <c r="S7" t="str">
        <f>VLOOKUP($B7,taxonomy!$B:$Y,15,FALSE)</f>
        <v xml:space="preserve"> Diptera</v>
      </c>
      <c r="T7" t="str">
        <f>VLOOKUP($B7,taxonomy!$B:$Y,16,FALSE)</f>
        <v xml:space="preserve"> Brachycera</v>
      </c>
      <c r="U7" t="str">
        <f>VLOOKUP($B7,taxonomy!$B:$Y,17,FALSE)</f>
        <v xml:space="preserve"> Muscomorpha</v>
      </c>
      <c r="V7" t="str">
        <f>VLOOKUP($B7,taxonomy!$B:$Y,18,FALSE)</f>
        <v>Ephydroidea</v>
      </c>
      <c r="W7" t="str">
        <f>VLOOKUP($B7,taxonomy!$B:$Y,19,FALSE)</f>
        <v xml:space="preserve"> Drosophilidae</v>
      </c>
      <c r="X7" t="str">
        <f>VLOOKUP($B7,taxonomy!$B:$Y,20,FALSE)</f>
        <v xml:space="preserve"> Drosophila.</v>
      </c>
      <c r="Y7">
        <f>VLOOKUP($B7,taxonomy!$B:$Y,21,FALSE)</f>
        <v>0</v>
      </c>
      <c r="Z7">
        <f>VLOOKUP($B7,taxonomy!$B:$Y,22,FALSE)</f>
        <v>0</v>
      </c>
      <c r="AA7">
        <f>VLOOKUP($B7,taxonomy!$B:$Y,23,FALSE)</f>
        <v>0</v>
      </c>
    </row>
    <row r="8" spans="1:27" x14ac:dyDescent="0.25">
      <c r="A8" s="1" t="s">
        <v>30</v>
      </c>
      <c r="B8" s="1" t="s">
        <v>31</v>
      </c>
      <c r="C8" s="1" t="s">
        <v>22</v>
      </c>
      <c r="D8" s="1" t="s">
        <v>15</v>
      </c>
      <c r="E8" s="1" t="s">
        <v>12</v>
      </c>
      <c r="F8" s="1" t="s">
        <v>23</v>
      </c>
      <c r="G8" s="1" t="s">
        <v>18</v>
      </c>
      <c r="H8" s="1" t="s">
        <v>19</v>
      </c>
      <c r="I8" s="1">
        <f t="shared" si="0"/>
        <v>160</v>
      </c>
      <c r="J8" t="str">
        <f>VLOOKUP($B8,taxonomy!$B:$Y,6,FALSE)</f>
        <v>Eukaryota</v>
      </c>
      <c r="K8" t="str">
        <f>VLOOKUP($B8,taxonomy!$B:$Y,7,FALSE)</f>
        <v xml:space="preserve"> Metazoa</v>
      </c>
      <c r="L8" t="str">
        <f>VLOOKUP($B8,taxonomy!$B:$Y,8,FALSE)</f>
        <v xml:space="preserve"> Ecdysozoa</v>
      </c>
      <c r="M8" t="str">
        <f>VLOOKUP($B8,taxonomy!$B:$Y,9,FALSE)</f>
        <v xml:space="preserve"> Arthropoda</v>
      </c>
      <c r="N8" t="str">
        <f>VLOOKUP($B8,taxonomy!$B:$Y,10,FALSE)</f>
        <v xml:space="preserve"> Hexapoda</v>
      </c>
      <c r="O8" t="str">
        <f>VLOOKUP($B8,taxonomy!$B:$Y,11,FALSE)</f>
        <v xml:space="preserve"> Insecta</v>
      </c>
      <c r="P8" t="str">
        <f>VLOOKUP($B8,taxonomy!$B:$Y,12,FALSE)</f>
        <v>Pterygota</v>
      </c>
      <c r="Q8" t="str">
        <f>VLOOKUP($B8,taxonomy!$B:$Y,13,FALSE)</f>
        <v xml:space="preserve"> Neoptera</v>
      </c>
      <c r="R8" t="str">
        <f>VLOOKUP($B8,taxonomy!$B:$Y,14,FALSE)</f>
        <v xml:space="preserve"> Endopterygota</v>
      </c>
      <c r="S8" t="str">
        <f>VLOOKUP($B8,taxonomy!$B:$Y,15,FALSE)</f>
        <v xml:space="preserve"> Diptera</v>
      </c>
      <c r="T8" t="str">
        <f>VLOOKUP($B8,taxonomy!$B:$Y,16,FALSE)</f>
        <v xml:space="preserve"> Brachycera</v>
      </c>
      <c r="U8" t="str">
        <f>VLOOKUP($B8,taxonomy!$B:$Y,17,FALSE)</f>
        <v xml:space="preserve"> Muscomorpha</v>
      </c>
      <c r="V8" t="str">
        <f>VLOOKUP($B8,taxonomy!$B:$Y,18,FALSE)</f>
        <v>Ephydroidea</v>
      </c>
      <c r="W8" t="str">
        <f>VLOOKUP($B8,taxonomy!$B:$Y,19,FALSE)</f>
        <v xml:space="preserve"> Drosophilidae</v>
      </c>
      <c r="X8" t="str">
        <f>VLOOKUP($B8,taxonomy!$B:$Y,20,FALSE)</f>
        <v xml:space="preserve"> Drosophila.</v>
      </c>
      <c r="Y8">
        <f>VLOOKUP($B8,taxonomy!$B:$Y,21,FALSE)</f>
        <v>0</v>
      </c>
      <c r="Z8">
        <f>VLOOKUP($B8,taxonomy!$B:$Y,22,FALSE)</f>
        <v>0</v>
      </c>
      <c r="AA8">
        <f>VLOOKUP($B8,taxonomy!$B:$Y,23,FALSE)</f>
        <v>0</v>
      </c>
    </row>
    <row r="9" spans="1:27" x14ac:dyDescent="0.25">
      <c r="A9" s="1" t="s">
        <v>32</v>
      </c>
      <c r="B9" s="1" t="s">
        <v>33</v>
      </c>
      <c r="C9" s="1" t="s">
        <v>34</v>
      </c>
      <c r="D9" s="1" t="s">
        <v>15</v>
      </c>
      <c r="E9" s="1" t="s">
        <v>35</v>
      </c>
      <c r="F9" s="1" t="s">
        <v>22</v>
      </c>
      <c r="G9" s="1" t="s">
        <v>18</v>
      </c>
      <c r="H9" s="1" t="s">
        <v>19</v>
      </c>
      <c r="I9" s="1">
        <f t="shared" si="0"/>
        <v>149</v>
      </c>
      <c r="J9" t="str">
        <f>VLOOKUP($B9,taxonomy!$B:$Y,6,FALSE)</f>
        <v>Eukaryota</v>
      </c>
      <c r="K9" t="str">
        <f>VLOOKUP($B9,taxonomy!$B:$Y,7,FALSE)</f>
        <v xml:space="preserve"> Parabasalia</v>
      </c>
      <c r="L9" t="str">
        <f>VLOOKUP($B9,taxonomy!$B:$Y,8,FALSE)</f>
        <v xml:space="preserve"> Trichomonadida</v>
      </c>
      <c r="M9" t="str">
        <f>VLOOKUP($B9,taxonomy!$B:$Y,9,FALSE)</f>
        <v xml:space="preserve"> Trichomonadidae</v>
      </c>
      <c r="N9" t="str">
        <f>VLOOKUP($B9,taxonomy!$B:$Y,10,FALSE)</f>
        <v xml:space="preserve"> Trichomonas.</v>
      </c>
      <c r="O9">
        <f>VLOOKUP($B9,taxonomy!$B:$Y,11,FALSE)</f>
        <v>0</v>
      </c>
      <c r="P9">
        <f>VLOOKUP($B9,taxonomy!$B:$Y,12,FALSE)</f>
        <v>0</v>
      </c>
      <c r="Q9">
        <f>VLOOKUP($B9,taxonomy!$B:$Y,13,FALSE)</f>
        <v>0</v>
      </c>
      <c r="R9">
        <f>VLOOKUP($B9,taxonomy!$B:$Y,14,FALSE)</f>
        <v>0</v>
      </c>
      <c r="S9">
        <f>VLOOKUP($B9,taxonomy!$B:$Y,15,FALSE)</f>
        <v>0</v>
      </c>
      <c r="T9">
        <f>VLOOKUP($B9,taxonomy!$B:$Y,16,FALSE)</f>
        <v>0</v>
      </c>
      <c r="U9">
        <f>VLOOKUP($B9,taxonomy!$B:$Y,17,FALSE)</f>
        <v>0</v>
      </c>
      <c r="V9">
        <f>VLOOKUP($B9,taxonomy!$B:$Y,18,FALSE)</f>
        <v>0</v>
      </c>
      <c r="W9">
        <f>VLOOKUP($B9,taxonomy!$B:$Y,19,FALSE)</f>
        <v>0</v>
      </c>
      <c r="X9">
        <f>VLOOKUP($B9,taxonomy!$B:$Y,20,FALSE)</f>
        <v>0</v>
      </c>
      <c r="Y9">
        <f>VLOOKUP($B9,taxonomy!$B:$Y,21,FALSE)</f>
        <v>0</v>
      </c>
      <c r="Z9">
        <f>VLOOKUP($B9,taxonomy!$B:$Y,22,FALSE)</f>
        <v>0</v>
      </c>
      <c r="AA9">
        <f>VLOOKUP($B9,taxonomy!$B:$Y,23,FALSE)</f>
        <v>0</v>
      </c>
    </row>
    <row r="10" spans="1:27" x14ac:dyDescent="0.25">
      <c r="A10" s="1" t="s">
        <v>36</v>
      </c>
      <c r="B10" s="1" t="s">
        <v>37</v>
      </c>
      <c r="C10" s="1" t="s">
        <v>38</v>
      </c>
      <c r="D10" s="1" t="s">
        <v>15</v>
      </c>
      <c r="E10" s="1" t="s">
        <v>39</v>
      </c>
      <c r="F10" s="1" t="s">
        <v>38</v>
      </c>
      <c r="G10" s="1" t="s">
        <v>18</v>
      </c>
      <c r="H10" s="1" t="s">
        <v>19</v>
      </c>
      <c r="I10" s="1">
        <f t="shared" si="0"/>
        <v>60</v>
      </c>
      <c r="J10" t="str">
        <f>VLOOKUP($B10,taxonomy!$B:$Y,6,FALSE)</f>
        <v>Eukaryota</v>
      </c>
      <c r="K10" t="str">
        <f>VLOOKUP($B10,taxonomy!$B:$Y,7,FALSE)</f>
        <v xml:space="preserve"> Metazoa</v>
      </c>
      <c r="L10" t="str">
        <f>VLOOKUP($B10,taxonomy!$B:$Y,8,FALSE)</f>
        <v xml:space="preserve"> Ecdysozoa</v>
      </c>
      <c r="M10" t="str">
        <f>VLOOKUP($B10,taxonomy!$B:$Y,9,FALSE)</f>
        <v xml:space="preserve"> Arthropoda</v>
      </c>
      <c r="N10" t="str">
        <f>VLOOKUP($B10,taxonomy!$B:$Y,10,FALSE)</f>
        <v xml:space="preserve"> Hexapoda</v>
      </c>
      <c r="O10" t="str">
        <f>VLOOKUP($B10,taxonomy!$B:$Y,11,FALSE)</f>
        <v xml:space="preserve"> Insecta</v>
      </c>
      <c r="P10" t="str">
        <f>VLOOKUP($B10,taxonomy!$B:$Y,12,FALSE)</f>
        <v>Pterygota</v>
      </c>
      <c r="Q10" t="str">
        <f>VLOOKUP($B10,taxonomy!$B:$Y,13,FALSE)</f>
        <v xml:space="preserve"> Neoptera</v>
      </c>
      <c r="R10" t="str">
        <f>VLOOKUP($B10,taxonomy!$B:$Y,14,FALSE)</f>
        <v xml:space="preserve"> Endopterygota</v>
      </c>
      <c r="S10" t="str">
        <f>VLOOKUP($B10,taxonomy!$B:$Y,15,FALSE)</f>
        <v xml:space="preserve"> Diptera</v>
      </c>
      <c r="T10" t="str">
        <f>VLOOKUP($B10,taxonomy!$B:$Y,16,FALSE)</f>
        <v xml:space="preserve"> Brachycera</v>
      </c>
      <c r="U10" t="str">
        <f>VLOOKUP($B10,taxonomy!$B:$Y,17,FALSE)</f>
        <v xml:space="preserve"> Muscomorpha</v>
      </c>
      <c r="V10" t="str">
        <f>VLOOKUP($B10,taxonomy!$B:$Y,18,FALSE)</f>
        <v>Ephydroidea</v>
      </c>
      <c r="W10" t="str">
        <f>VLOOKUP($B10,taxonomy!$B:$Y,19,FALSE)</f>
        <v xml:space="preserve"> Drosophilidae</v>
      </c>
      <c r="X10" t="str">
        <f>VLOOKUP($B10,taxonomy!$B:$Y,20,FALSE)</f>
        <v xml:space="preserve"> Drosophila</v>
      </c>
      <c r="Y10" t="str">
        <f>VLOOKUP($B10,taxonomy!$B:$Y,21,FALSE)</f>
        <v xml:space="preserve"> Sophophora.</v>
      </c>
      <c r="Z10">
        <f>VLOOKUP($B10,taxonomy!$B:$Y,22,FALSE)</f>
        <v>0</v>
      </c>
      <c r="AA10">
        <f>VLOOKUP($B10,taxonomy!$B:$Y,23,FALSE)</f>
        <v>0</v>
      </c>
    </row>
    <row r="11" spans="1:27" x14ac:dyDescent="0.25">
      <c r="A11" s="1" t="s">
        <v>40</v>
      </c>
      <c r="B11" s="1" t="s">
        <v>41</v>
      </c>
      <c r="C11" s="1" t="s">
        <v>42</v>
      </c>
      <c r="D11" s="1" t="s">
        <v>15</v>
      </c>
      <c r="E11" s="1" t="s">
        <v>43</v>
      </c>
      <c r="F11" s="1" t="s">
        <v>42</v>
      </c>
      <c r="G11" s="1" t="s">
        <v>18</v>
      </c>
      <c r="H11" s="1" t="s">
        <v>19</v>
      </c>
      <c r="I11" s="1">
        <f t="shared" si="0"/>
        <v>60</v>
      </c>
      <c r="J11" t="str">
        <f>VLOOKUP($B11,taxonomy!$B:$Y,6,FALSE)</f>
        <v>Eukaryota</v>
      </c>
      <c r="K11" t="str">
        <f>VLOOKUP($B11,taxonomy!$B:$Y,7,FALSE)</f>
        <v xml:space="preserve"> Metazoa</v>
      </c>
      <c r="L11" t="str">
        <f>VLOOKUP($B11,taxonomy!$B:$Y,8,FALSE)</f>
        <v xml:space="preserve"> Ecdysozoa</v>
      </c>
      <c r="M11" t="str">
        <f>VLOOKUP($B11,taxonomy!$B:$Y,9,FALSE)</f>
        <v xml:space="preserve"> Arthropoda</v>
      </c>
      <c r="N11" t="str">
        <f>VLOOKUP($B11,taxonomy!$B:$Y,10,FALSE)</f>
        <v xml:space="preserve"> Hexapoda</v>
      </c>
      <c r="O11" t="str">
        <f>VLOOKUP($B11,taxonomy!$B:$Y,11,FALSE)</f>
        <v xml:space="preserve"> Insecta</v>
      </c>
      <c r="P11" t="str">
        <f>VLOOKUP($B11,taxonomy!$B:$Y,12,FALSE)</f>
        <v>Pterygota</v>
      </c>
      <c r="Q11" t="str">
        <f>VLOOKUP($B11,taxonomy!$B:$Y,13,FALSE)</f>
        <v xml:space="preserve"> Neoptera</v>
      </c>
      <c r="R11" t="str">
        <f>VLOOKUP($B11,taxonomy!$B:$Y,14,FALSE)</f>
        <v xml:space="preserve"> Endopterygota</v>
      </c>
      <c r="S11" t="str">
        <f>VLOOKUP($B11,taxonomy!$B:$Y,15,FALSE)</f>
        <v xml:space="preserve"> Diptera</v>
      </c>
      <c r="T11" t="str">
        <f>VLOOKUP($B11,taxonomy!$B:$Y,16,FALSE)</f>
        <v xml:space="preserve"> Brachycera</v>
      </c>
      <c r="U11" t="str">
        <f>VLOOKUP($B11,taxonomy!$B:$Y,17,FALSE)</f>
        <v xml:space="preserve"> Muscomorpha</v>
      </c>
      <c r="V11" t="str">
        <f>VLOOKUP($B11,taxonomy!$B:$Y,18,FALSE)</f>
        <v>Ephydroidea</v>
      </c>
      <c r="W11" t="str">
        <f>VLOOKUP($B11,taxonomy!$B:$Y,19,FALSE)</f>
        <v xml:space="preserve"> Drosophilidae</v>
      </c>
      <c r="X11" t="str">
        <f>VLOOKUP($B11,taxonomy!$B:$Y,20,FALSE)</f>
        <v xml:space="preserve"> Drosophila</v>
      </c>
      <c r="Y11" t="str">
        <f>VLOOKUP($B11,taxonomy!$B:$Y,21,FALSE)</f>
        <v xml:space="preserve"> Sophophora.</v>
      </c>
      <c r="Z11">
        <f>VLOOKUP($B11,taxonomy!$B:$Y,22,FALSE)</f>
        <v>0</v>
      </c>
      <c r="AA11">
        <f>VLOOKUP($B11,taxonomy!$B:$Y,23,FALSE)</f>
        <v>0</v>
      </c>
    </row>
    <row r="12" spans="1:27" x14ac:dyDescent="0.25">
      <c r="A12" s="1" t="s">
        <v>44</v>
      </c>
      <c r="B12" s="1" t="s">
        <v>45</v>
      </c>
      <c r="C12" s="1" t="s">
        <v>46</v>
      </c>
      <c r="D12" s="1" t="s">
        <v>15</v>
      </c>
      <c r="E12" s="1" t="s">
        <v>43</v>
      </c>
      <c r="F12" s="1" t="s">
        <v>47</v>
      </c>
      <c r="G12" s="1" t="s">
        <v>18</v>
      </c>
      <c r="H12" s="1" t="s">
        <v>19</v>
      </c>
      <c r="I12" s="1">
        <f t="shared" si="0"/>
        <v>202</v>
      </c>
      <c r="J12" t="str">
        <f>VLOOKUP($B12,taxonomy!$B:$Y,6,FALSE)</f>
        <v>Eukaryota</v>
      </c>
      <c r="K12" t="str">
        <f>VLOOKUP($B12,taxonomy!$B:$Y,7,FALSE)</f>
        <v xml:space="preserve"> Viridiplantae</v>
      </c>
      <c r="L12" t="str">
        <f>VLOOKUP($B12,taxonomy!$B:$Y,8,FALSE)</f>
        <v xml:space="preserve"> Chlorophyta</v>
      </c>
      <c r="M12" t="str">
        <f>VLOOKUP($B12,taxonomy!$B:$Y,9,FALSE)</f>
        <v xml:space="preserve"> Mamiellophyceae</v>
      </c>
      <c r="N12" t="str">
        <f>VLOOKUP($B12,taxonomy!$B:$Y,10,FALSE)</f>
        <v xml:space="preserve"> Mamiellales</v>
      </c>
      <c r="O12" t="str">
        <f>VLOOKUP($B12,taxonomy!$B:$Y,11,FALSE)</f>
        <v>Ostreococcus.</v>
      </c>
      <c r="P12">
        <f>VLOOKUP($B12,taxonomy!$B:$Y,12,FALSE)</f>
        <v>0</v>
      </c>
      <c r="Q12">
        <f>VLOOKUP($B12,taxonomy!$B:$Y,13,FALSE)</f>
        <v>0</v>
      </c>
      <c r="R12">
        <f>VLOOKUP($B12,taxonomy!$B:$Y,14,FALSE)</f>
        <v>0</v>
      </c>
      <c r="S12">
        <f>VLOOKUP($B12,taxonomy!$B:$Y,15,FALSE)</f>
        <v>0</v>
      </c>
      <c r="T12">
        <f>VLOOKUP($B12,taxonomy!$B:$Y,16,FALSE)</f>
        <v>0</v>
      </c>
      <c r="U12">
        <f>VLOOKUP($B12,taxonomy!$B:$Y,17,FALSE)</f>
        <v>0</v>
      </c>
      <c r="V12">
        <f>VLOOKUP($B12,taxonomy!$B:$Y,18,FALSE)</f>
        <v>0</v>
      </c>
      <c r="W12">
        <f>VLOOKUP($B12,taxonomy!$B:$Y,19,FALSE)</f>
        <v>0</v>
      </c>
      <c r="X12">
        <f>VLOOKUP($B12,taxonomy!$B:$Y,20,FALSE)</f>
        <v>0</v>
      </c>
      <c r="Y12">
        <f>VLOOKUP($B12,taxonomy!$B:$Y,21,FALSE)</f>
        <v>0</v>
      </c>
      <c r="Z12">
        <f>VLOOKUP($B12,taxonomy!$B:$Y,22,FALSE)</f>
        <v>0</v>
      </c>
      <c r="AA12">
        <f>VLOOKUP($B12,taxonomy!$B:$Y,23,FALSE)</f>
        <v>0</v>
      </c>
    </row>
    <row r="13" spans="1:27" x14ac:dyDescent="0.25">
      <c r="A13" s="1" t="s">
        <v>48</v>
      </c>
      <c r="B13" s="1" t="s">
        <v>49</v>
      </c>
      <c r="C13" s="1" t="s">
        <v>50</v>
      </c>
      <c r="D13" s="1" t="s">
        <v>15</v>
      </c>
      <c r="E13" s="1" t="s">
        <v>51</v>
      </c>
      <c r="F13" s="1" t="s">
        <v>52</v>
      </c>
      <c r="G13" s="1" t="s">
        <v>18</v>
      </c>
      <c r="H13" s="1" t="s">
        <v>19</v>
      </c>
      <c r="I13" s="1">
        <f t="shared" si="0"/>
        <v>265</v>
      </c>
      <c r="J13" t="str">
        <f>VLOOKUP($B13,taxonomy!$B:$Y,6,FALSE)</f>
        <v>Eukaryota</v>
      </c>
      <c r="K13" t="str">
        <f>VLOOKUP($B13,taxonomy!$B:$Y,7,FALSE)</f>
        <v xml:space="preserve"> Metazoa</v>
      </c>
      <c r="L13" t="str">
        <f>VLOOKUP($B13,taxonomy!$B:$Y,8,FALSE)</f>
        <v xml:space="preserve"> Chordata</v>
      </c>
      <c r="M13" t="str">
        <f>VLOOKUP($B13,taxonomy!$B:$Y,9,FALSE)</f>
        <v xml:space="preserve"> Craniata</v>
      </c>
      <c r="N13" t="str">
        <f>VLOOKUP($B13,taxonomy!$B:$Y,10,FALSE)</f>
        <v xml:space="preserve"> Vertebrata</v>
      </c>
      <c r="O13" t="str">
        <f>VLOOKUP($B13,taxonomy!$B:$Y,11,FALSE)</f>
        <v xml:space="preserve"> Euteleostomi</v>
      </c>
      <c r="P13" t="str">
        <f>VLOOKUP($B13,taxonomy!$B:$Y,12,FALSE)</f>
        <v>Mammalia</v>
      </c>
      <c r="Q13" t="str">
        <f>VLOOKUP($B13,taxonomy!$B:$Y,13,FALSE)</f>
        <v xml:space="preserve"> Eutheria</v>
      </c>
      <c r="R13" t="str">
        <f>VLOOKUP($B13,taxonomy!$B:$Y,14,FALSE)</f>
        <v xml:space="preserve"> Laurasiatheria</v>
      </c>
      <c r="S13" t="str">
        <f>VLOOKUP($B13,taxonomy!$B:$Y,15,FALSE)</f>
        <v xml:space="preserve"> Cetartiodactyla</v>
      </c>
      <c r="T13" t="str">
        <f>VLOOKUP($B13,taxonomy!$B:$Y,16,FALSE)</f>
        <v xml:space="preserve"> Ruminantia</v>
      </c>
      <c r="U13" t="str">
        <f>VLOOKUP($B13,taxonomy!$B:$Y,17,FALSE)</f>
        <v>Pecora</v>
      </c>
      <c r="V13" t="str">
        <f>VLOOKUP($B13,taxonomy!$B:$Y,18,FALSE)</f>
        <v xml:space="preserve"> Bovidae</v>
      </c>
      <c r="W13" t="str">
        <f>VLOOKUP($B13,taxonomy!$B:$Y,19,FALSE)</f>
        <v xml:space="preserve"> Bovinae</v>
      </c>
      <c r="X13" t="str">
        <f>VLOOKUP($B13,taxonomy!$B:$Y,20,FALSE)</f>
        <v xml:space="preserve"> Bos.</v>
      </c>
      <c r="Y13">
        <f>VLOOKUP($B13,taxonomy!$B:$Y,21,FALSE)</f>
        <v>0</v>
      </c>
      <c r="Z13">
        <f>VLOOKUP($B13,taxonomy!$B:$Y,22,FALSE)</f>
        <v>0</v>
      </c>
      <c r="AA13">
        <f>VLOOKUP($B13,taxonomy!$B:$Y,23,FALSE)</f>
        <v>0</v>
      </c>
    </row>
    <row r="14" spans="1:27" x14ac:dyDescent="0.25">
      <c r="A14" s="1" t="s">
        <v>53</v>
      </c>
      <c r="B14" s="1" t="s">
        <v>54</v>
      </c>
      <c r="C14" s="1" t="s">
        <v>55</v>
      </c>
      <c r="D14" s="1" t="s">
        <v>15</v>
      </c>
      <c r="E14" s="1" t="s">
        <v>56</v>
      </c>
      <c r="F14" s="1" t="s">
        <v>57</v>
      </c>
      <c r="G14" s="1" t="s">
        <v>18</v>
      </c>
      <c r="H14" s="1" t="s">
        <v>19</v>
      </c>
      <c r="I14" s="1">
        <f t="shared" si="0"/>
        <v>39</v>
      </c>
      <c r="J14" t="str">
        <f>VLOOKUP($B14,taxonomy!$B:$Y,6,FALSE)</f>
        <v>Eukaryota</v>
      </c>
      <c r="K14" t="str">
        <f>VLOOKUP($B14,taxonomy!$B:$Y,7,FALSE)</f>
        <v xml:space="preserve"> Fungi</v>
      </c>
      <c r="L14" t="str">
        <f>VLOOKUP($B14,taxonomy!$B:$Y,8,FALSE)</f>
        <v xml:space="preserve"> Dikarya</v>
      </c>
      <c r="M14" t="str">
        <f>VLOOKUP($B14,taxonomy!$B:$Y,9,FALSE)</f>
        <v xml:space="preserve"> Ascomycota</v>
      </c>
      <c r="N14" t="str">
        <f>VLOOKUP($B14,taxonomy!$B:$Y,10,FALSE)</f>
        <v xml:space="preserve"> Pezizomycotina</v>
      </c>
      <c r="O14" t="str">
        <f>VLOOKUP($B14,taxonomy!$B:$Y,11,FALSE)</f>
        <v xml:space="preserve"> Eurotiomycetes</v>
      </c>
      <c r="P14" t="str">
        <f>VLOOKUP($B14,taxonomy!$B:$Y,12,FALSE)</f>
        <v>Eurotiomycetidae</v>
      </c>
      <c r="Q14" t="str">
        <f>VLOOKUP($B14,taxonomy!$B:$Y,13,FALSE)</f>
        <v xml:space="preserve"> Onygenales</v>
      </c>
      <c r="R14" t="str">
        <f>VLOOKUP($B14,taxonomy!$B:$Y,14,FALSE)</f>
        <v xml:space="preserve"> Ajellomycetaceae</v>
      </c>
      <c r="S14" t="str">
        <f>VLOOKUP($B14,taxonomy!$B:$Y,15,FALSE)</f>
        <v xml:space="preserve"> Ajellomyces.</v>
      </c>
      <c r="T14">
        <f>VLOOKUP($B14,taxonomy!$B:$Y,16,FALSE)</f>
        <v>0</v>
      </c>
      <c r="U14">
        <f>VLOOKUP($B14,taxonomy!$B:$Y,17,FALSE)</f>
        <v>0</v>
      </c>
      <c r="V14">
        <f>VLOOKUP($B14,taxonomy!$B:$Y,18,FALSE)</f>
        <v>0</v>
      </c>
      <c r="W14">
        <f>VLOOKUP($B14,taxonomy!$B:$Y,19,FALSE)</f>
        <v>0</v>
      </c>
      <c r="X14">
        <f>VLOOKUP($B14,taxonomy!$B:$Y,20,FALSE)</f>
        <v>0</v>
      </c>
      <c r="Y14">
        <f>VLOOKUP($B14,taxonomy!$B:$Y,21,FALSE)</f>
        <v>0</v>
      </c>
      <c r="Z14">
        <f>VLOOKUP($B14,taxonomy!$B:$Y,22,FALSE)</f>
        <v>0</v>
      </c>
      <c r="AA14">
        <f>VLOOKUP($B14,taxonomy!$B:$Y,23,FALSE)</f>
        <v>0</v>
      </c>
    </row>
    <row r="15" spans="1:27" x14ac:dyDescent="0.25">
      <c r="A15" s="1" t="s">
        <v>53</v>
      </c>
      <c r="B15" s="1" t="s">
        <v>54</v>
      </c>
      <c r="C15" s="1" t="s">
        <v>55</v>
      </c>
      <c r="D15" s="1" t="s">
        <v>15</v>
      </c>
      <c r="E15" s="1" t="s">
        <v>58</v>
      </c>
      <c r="F15" s="1" t="s">
        <v>59</v>
      </c>
      <c r="G15" s="1" t="s">
        <v>18</v>
      </c>
      <c r="H15" s="1" t="s">
        <v>19</v>
      </c>
      <c r="I15" s="1">
        <f t="shared" si="0"/>
        <v>190</v>
      </c>
      <c r="J15" t="str">
        <f>VLOOKUP($B15,taxonomy!$B:$Y,6,FALSE)</f>
        <v>Eukaryota</v>
      </c>
      <c r="K15" t="str">
        <f>VLOOKUP($B15,taxonomy!$B:$Y,7,FALSE)</f>
        <v xml:space="preserve"> Fungi</v>
      </c>
      <c r="L15" t="str">
        <f>VLOOKUP($B15,taxonomy!$B:$Y,8,FALSE)</f>
        <v xml:space="preserve"> Dikarya</v>
      </c>
      <c r="M15" t="str">
        <f>VLOOKUP($B15,taxonomy!$B:$Y,9,FALSE)</f>
        <v xml:space="preserve"> Ascomycota</v>
      </c>
      <c r="N15" t="str">
        <f>VLOOKUP($B15,taxonomy!$B:$Y,10,FALSE)</f>
        <v xml:space="preserve"> Pezizomycotina</v>
      </c>
      <c r="O15" t="str">
        <f>VLOOKUP($B15,taxonomy!$B:$Y,11,FALSE)</f>
        <v xml:space="preserve"> Eurotiomycetes</v>
      </c>
      <c r="P15" t="str">
        <f>VLOOKUP($B15,taxonomy!$B:$Y,12,FALSE)</f>
        <v>Eurotiomycetidae</v>
      </c>
      <c r="Q15" t="str">
        <f>VLOOKUP($B15,taxonomy!$B:$Y,13,FALSE)</f>
        <v xml:space="preserve"> Onygenales</v>
      </c>
      <c r="R15" t="str">
        <f>VLOOKUP($B15,taxonomy!$B:$Y,14,FALSE)</f>
        <v xml:space="preserve"> Ajellomycetaceae</v>
      </c>
      <c r="S15" t="str">
        <f>VLOOKUP($B15,taxonomy!$B:$Y,15,FALSE)</f>
        <v xml:space="preserve"> Ajellomyces.</v>
      </c>
      <c r="T15">
        <f>VLOOKUP($B15,taxonomy!$B:$Y,16,FALSE)</f>
        <v>0</v>
      </c>
      <c r="U15">
        <f>VLOOKUP($B15,taxonomy!$B:$Y,17,FALSE)</f>
        <v>0</v>
      </c>
      <c r="V15">
        <f>VLOOKUP($B15,taxonomy!$B:$Y,18,FALSE)</f>
        <v>0</v>
      </c>
      <c r="W15">
        <f>VLOOKUP($B15,taxonomy!$B:$Y,19,FALSE)</f>
        <v>0</v>
      </c>
      <c r="X15">
        <f>VLOOKUP($B15,taxonomy!$B:$Y,20,FALSE)</f>
        <v>0</v>
      </c>
      <c r="Y15">
        <f>VLOOKUP($B15,taxonomy!$B:$Y,21,FALSE)</f>
        <v>0</v>
      </c>
      <c r="Z15">
        <f>VLOOKUP($B15,taxonomy!$B:$Y,22,FALSE)</f>
        <v>0</v>
      </c>
      <c r="AA15">
        <f>VLOOKUP($B15,taxonomy!$B:$Y,23,FALSE)</f>
        <v>0</v>
      </c>
    </row>
    <row r="16" spans="1:27" x14ac:dyDescent="0.25">
      <c r="A16" s="1" t="s">
        <v>53</v>
      </c>
      <c r="B16" s="1" t="s">
        <v>54</v>
      </c>
      <c r="C16" s="1" t="s">
        <v>55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>
        <f t="shared" si="0"/>
        <v>322</v>
      </c>
      <c r="J16" t="str">
        <f>VLOOKUP($B16,taxonomy!$B:$Y,6,FALSE)</f>
        <v>Eukaryota</v>
      </c>
      <c r="K16" t="str">
        <f>VLOOKUP($B16,taxonomy!$B:$Y,7,FALSE)</f>
        <v xml:space="preserve"> Fungi</v>
      </c>
      <c r="L16" t="str">
        <f>VLOOKUP($B16,taxonomy!$B:$Y,8,FALSE)</f>
        <v xml:space="preserve"> Dikarya</v>
      </c>
      <c r="M16" t="str">
        <f>VLOOKUP($B16,taxonomy!$B:$Y,9,FALSE)</f>
        <v xml:space="preserve"> Ascomycota</v>
      </c>
      <c r="N16" t="str">
        <f>VLOOKUP($B16,taxonomy!$B:$Y,10,FALSE)</f>
        <v xml:space="preserve"> Pezizomycotina</v>
      </c>
      <c r="O16" t="str">
        <f>VLOOKUP($B16,taxonomy!$B:$Y,11,FALSE)</f>
        <v xml:space="preserve"> Eurotiomycetes</v>
      </c>
      <c r="P16" t="str">
        <f>VLOOKUP($B16,taxonomy!$B:$Y,12,FALSE)</f>
        <v>Eurotiomycetidae</v>
      </c>
      <c r="Q16" t="str">
        <f>VLOOKUP($B16,taxonomy!$B:$Y,13,FALSE)</f>
        <v xml:space="preserve"> Onygenales</v>
      </c>
      <c r="R16" t="str">
        <f>VLOOKUP($B16,taxonomy!$B:$Y,14,FALSE)</f>
        <v xml:space="preserve"> Ajellomycetaceae</v>
      </c>
      <c r="S16" t="str">
        <f>VLOOKUP($B16,taxonomy!$B:$Y,15,FALSE)</f>
        <v xml:space="preserve"> Ajellomyces.</v>
      </c>
      <c r="T16">
        <f>VLOOKUP($B16,taxonomy!$B:$Y,16,FALSE)</f>
        <v>0</v>
      </c>
      <c r="U16">
        <f>VLOOKUP($B16,taxonomy!$B:$Y,17,FALSE)</f>
        <v>0</v>
      </c>
      <c r="V16">
        <f>VLOOKUP($B16,taxonomy!$B:$Y,18,FALSE)</f>
        <v>0</v>
      </c>
      <c r="W16">
        <f>VLOOKUP($B16,taxonomy!$B:$Y,19,FALSE)</f>
        <v>0</v>
      </c>
      <c r="X16">
        <f>VLOOKUP($B16,taxonomy!$B:$Y,20,FALSE)</f>
        <v>0</v>
      </c>
      <c r="Y16">
        <f>VLOOKUP($B16,taxonomy!$B:$Y,21,FALSE)</f>
        <v>0</v>
      </c>
      <c r="Z16">
        <f>VLOOKUP($B16,taxonomy!$B:$Y,22,FALSE)</f>
        <v>0</v>
      </c>
      <c r="AA16">
        <f>VLOOKUP($B16,taxonomy!$B:$Y,23,FALSE)</f>
        <v>0</v>
      </c>
    </row>
    <row r="17" spans="1:27" x14ac:dyDescent="0.25">
      <c r="A17" s="1" t="s">
        <v>65</v>
      </c>
      <c r="B17" s="1" t="s">
        <v>66</v>
      </c>
      <c r="C17" s="1" t="s">
        <v>67</v>
      </c>
      <c r="D17" s="1" t="s">
        <v>15</v>
      </c>
      <c r="E17" s="1" t="s">
        <v>12</v>
      </c>
      <c r="F17" s="1" t="s">
        <v>68</v>
      </c>
      <c r="G17" s="1" t="s">
        <v>18</v>
      </c>
      <c r="H17" s="1" t="s">
        <v>19</v>
      </c>
      <c r="I17" s="1">
        <f t="shared" si="0"/>
        <v>143</v>
      </c>
      <c r="J17" t="e">
        <f>VLOOKUP($B17,taxonomy!$B:$Y,6,FALSE)</f>
        <v>#N/A</v>
      </c>
      <c r="K17" t="e">
        <f>VLOOKUP($B17,taxonomy!$B:$Y,7,FALSE)</f>
        <v>#N/A</v>
      </c>
      <c r="L17" t="e">
        <f>VLOOKUP($B17,taxonomy!$B:$Y,8,FALSE)</f>
        <v>#N/A</v>
      </c>
      <c r="M17" t="e">
        <f>VLOOKUP($B17,taxonomy!$B:$Y,9,FALSE)</f>
        <v>#N/A</v>
      </c>
      <c r="N17" t="e">
        <f>VLOOKUP($B17,taxonomy!$B:$Y,10,FALSE)</f>
        <v>#N/A</v>
      </c>
      <c r="O17" t="e">
        <f>VLOOKUP($B17,taxonomy!$B:$Y,11,FALSE)</f>
        <v>#N/A</v>
      </c>
      <c r="P17" t="e">
        <f>VLOOKUP($B17,taxonomy!$B:$Y,12,FALSE)</f>
        <v>#N/A</v>
      </c>
      <c r="Q17" t="e">
        <f>VLOOKUP($B17,taxonomy!$B:$Y,13,FALSE)</f>
        <v>#N/A</v>
      </c>
      <c r="R17" t="e">
        <f>VLOOKUP($B17,taxonomy!$B:$Y,14,FALSE)</f>
        <v>#N/A</v>
      </c>
      <c r="S17" t="e">
        <f>VLOOKUP($B17,taxonomy!$B:$Y,15,FALSE)</f>
        <v>#N/A</v>
      </c>
      <c r="T17" t="e">
        <f>VLOOKUP($B17,taxonomy!$B:$Y,16,FALSE)</f>
        <v>#N/A</v>
      </c>
      <c r="U17" t="e">
        <f>VLOOKUP($B17,taxonomy!$B:$Y,17,FALSE)</f>
        <v>#N/A</v>
      </c>
      <c r="V17" t="e">
        <f>VLOOKUP($B17,taxonomy!$B:$Y,18,FALSE)</f>
        <v>#N/A</v>
      </c>
      <c r="W17" t="e">
        <f>VLOOKUP($B17,taxonomy!$B:$Y,19,FALSE)</f>
        <v>#N/A</v>
      </c>
      <c r="X17" t="e">
        <f>VLOOKUP($B17,taxonomy!$B:$Y,20,FALSE)</f>
        <v>#N/A</v>
      </c>
      <c r="Y17" t="e">
        <f>VLOOKUP($B17,taxonomy!$B:$Y,21,FALSE)</f>
        <v>#N/A</v>
      </c>
      <c r="Z17" t="e">
        <f>VLOOKUP($B17,taxonomy!$B:$Y,22,FALSE)</f>
        <v>#N/A</v>
      </c>
      <c r="AA17" t="e">
        <f>VLOOKUP($B17,taxonomy!$B:$Y,23,FALSE)</f>
        <v>#N/A</v>
      </c>
    </row>
    <row r="18" spans="1:27" x14ac:dyDescent="0.25">
      <c r="A18" s="1" t="s">
        <v>69</v>
      </c>
      <c r="B18" s="1" t="s">
        <v>70</v>
      </c>
      <c r="C18" s="1" t="s">
        <v>71</v>
      </c>
      <c r="D18" s="1" t="s">
        <v>72</v>
      </c>
      <c r="E18" s="1" t="s">
        <v>73</v>
      </c>
      <c r="F18" s="1" t="s">
        <v>74</v>
      </c>
      <c r="G18" s="1" t="s">
        <v>75</v>
      </c>
      <c r="H18" s="1" t="s">
        <v>72</v>
      </c>
      <c r="I18" s="1">
        <f t="shared" si="0"/>
        <v>149</v>
      </c>
      <c r="J18" t="str">
        <f>VLOOKUP($B18,taxonomy!$B:$Y,6,FALSE)</f>
        <v>Eukaryota</v>
      </c>
      <c r="K18" t="str">
        <f>VLOOKUP($B18,taxonomy!$B:$Y,7,FALSE)</f>
        <v xml:space="preserve"> Fungi</v>
      </c>
      <c r="L18" t="str">
        <f>VLOOKUP($B18,taxonomy!$B:$Y,8,FALSE)</f>
        <v xml:space="preserve"> Dikarya</v>
      </c>
      <c r="M18" t="str">
        <f>VLOOKUP($B18,taxonomy!$B:$Y,9,FALSE)</f>
        <v xml:space="preserve"> Ascomycota</v>
      </c>
      <c r="N18" t="str">
        <f>VLOOKUP($B18,taxonomy!$B:$Y,10,FALSE)</f>
        <v xml:space="preserve"> Saccharomycotina</v>
      </c>
      <c r="O18" t="str">
        <f>VLOOKUP($B18,taxonomy!$B:$Y,11,FALSE)</f>
        <v>Saccharomycetes</v>
      </c>
      <c r="P18" t="str">
        <f>VLOOKUP($B18,taxonomy!$B:$Y,12,FALSE)</f>
        <v xml:space="preserve"> Saccharomycetales</v>
      </c>
      <c r="Q18" t="str">
        <f>VLOOKUP($B18,taxonomy!$B:$Y,13,FALSE)</f>
        <v xml:space="preserve"> Saccharomycetaceae</v>
      </c>
      <c r="R18" t="str">
        <f>VLOOKUP($B18,taxonomy!$B:$Y,14,FALSE)</f>
        <v xml:space="preserve"> Saccharomyces.</v>
      </c>
      <c r="S18">
        <f>VLOOKUP($B18,taxonomy!$B:$Y,15,FALSE)</f>
        <v>0</v>
      </c>
      <c r="T18">
        <f>VLOOKUP($B18,taxonomy!$B:$Y,16,FALSE)</f>
        <v>0</v>
      </c>
      <c r="U18">
        <f>VLOOKUP($B18,taxonomy!$B:$Y,17,FALSE)</f>
        <v>0</v>
      </c>
      <c r="V18">
        <f>VLOOKUP($B18,taxonomy!$B:$Y,18,FALSE)</f>
        <v>0</v>
      </c>
      <c r="W18">
        <f>VLOOKUP($B18,taxonomy!$B:$Y,19,FALSE)</f>
        <v>0</v>
      </c>
      <c r="X18">
        <f>VLOOKUP($B18,taxonomy!$B:$Y,20,FALSE)</f>
        <v>0</v>
      </c>
      <c r="Y18">
        <f>VLOOKUP($B18,taxonomy!$B:$Y,21,FALSE)</f>
        <v>0</v>
      </c>
      <c r="Z18">
        <f>VLOOKUP($B18,taxonomy!$B:$Y,22,FALSE)</f>
        <v>0</v>
      </c>
      <c r="AA18">
        <f>VLOOKUP($B18,taxonomy!$B:$Y,23,FALSE)</f>
        <v>0</v>
      </c>
    </row>
    <row r="19" spans="1:27" x14ac:dyDescent="0.25">
      <c r="A19" s="1" t="s">
        <v>69</v>
      </c>
      <c r="B19" s="1" t="s">
        <v>70</v>
      </c>
      <c r="C19" s="1" t="s">
        <v>71</v>
      </c>
      <c r="D19" s="1" t="s">
        <v>76</v>
      </c>
      <c r="E19" s="1" t="s">
        <v>77</v>
      </c>
      <c r="F19" s="1" t="s">
        <v>78</v>
      </c>
      <c r="G19" s="1" t="s">
        <v>79</v>
      </c>
      <c r="H19" s="1" t="s">
        <v>76</v>
      </c>
      <c r="I19" s="1">
        <f t="shared" si="0"/>
        <v>169</v>
      </c>
      <c r="J19" t="str">
        <f>VLOOKUP($B19,taxonomy!$B:$Y,6,FALSE)</f>
        <v>Eukaryota</v>
      </c>
      <c r="K19" t="str">
        <f>VLOOKUP($B19,taxonomy!$B:$Y,7,FALSE)</f>
        <v xml:space="preserve"> Fungi</v>
      </c>
      <c r="L19" t="str">
        <f>VLOOKUP($B19,taxonomy!$B:$Y,8,FALSE)</f>
        <v xml:space="preserve"> Dikarya</v>
      </c>
      <c r="M19" t="str">
        <f>VLOOKUP($B19,taxonomy!$B:$Y,9,FALSE)</f>
        <v xml:space="preserve"> Ascomycota</v>
      </c>
      <c r="N19" t="str">
        <f>VLOOKUP($B19,taxonomy!$B:$Y,10,FALSE)</f>
        <v xml:space="preserve"> Saccharomycotina</v>
      </c>
      <c r="O19" t="str">
        <f>VLOOKUP($B19,taxonomy!$B:$Y,11,FALSE)</f>
        <v>Saccharomycetes</v>
      </c>
      <c r="P19" t="str">
        <f>VLOOKUP($B19,taxonomy!$B:$Y,12,FALSE)</f>
        <v xml:space="preserve"> Saccharomycetales</v>
      </c>
      <c r="Q19" t="str">
        <f>VLOOKUP($B19,taxonomy!$B:$Y,13,FALSE)</f>
        <v xml:space="preserve"> Saccharomycetaceae</v>
      </c>
      <c r="R19" t="str">
        <f>VLOOKUP($B19,taxonomy!$B:$Y,14,FALSE)</f>
        <v xml:space="preserve"> Saccharomyces.</v>
      </c>
      <c r="S19">
        <f>VLOOKUP($B19,taxonomy!$B:$Y,15,FALSE)</f>
        <v>0</v>
      </c>
      <c r="T19">
        <f>VLOOKUP($B19,taxonomy!$B:$Y,16,FALSE)</f>
        <v>0</v>
      </c>
      <c r="U19">
        <f>VLOOKUP($B19,taxonomy!$B:$Y,17,FALSE)</f>
        <v>0</v>
      </c>
      <c r="V19">
        <f>VLOOKUP($B19,taxonomy!$B:$Y,18,FALSE)</f>
        <v>0</v>
      </c>
      <c r="W19">
        <f>VLOOKUP($B19,taxonomy!$B:$Y,19,FALSE)</f>
        <v>0</v>
      </c>
      <c r="X19">
        <f>VLOOKUP($B19,taxonomy!$B:$Y,20,FALSE)</f>
        <v>0</v>
      </c>
      <c r="Y19">
        <f>VLOOKUP($B19,taxonomy!$B:$Y,21,FALSE)</f>
        <v>0</v>
      </c>
      <c r="Z19">
        <f>VLOOKUP($B19,taxonomy!$B:$Y,22,FALSE)</f>
        <v>0</v>
      </c>
      <c r="AA19">
        <f>VLOOKUP($B19,taxonomy!$B:$Y,23,FALSE)</f>
        <v>0</v>
      </c>
    </row>
    <row r="20" spans="1:27" x14ac:dyDescent="0.25">
      <c r="A20" s="1" t="s">
        <v>69</v>
      </c>
      <c r="B20" s="1" t="s">
        <v>70</v>
      </c>
      <c r="C20" s="1" t="s">
        <v>71</v>
      </c>
      <c r="D20" s="1" t="s">
        <v>80</v>
      </c>
      <c r="E20" s="1" t="s">
        <v>81</v>
      </c>
      <c r="F20" s="1" t="s">
        <v>82</v>
      </c>
      <c r="G20" s="1" t="s">
        <v>83</v>
      </c>
      <c r="H20" s="1" t="s">
        <v>80</v>
      </c>
      <c r="I20" s="1">
        <f t="shared" si="0"/>
        <v>79</v>
      </c>
      <c r="J20" t="str">
        <f>VLOOKUP($B20,taxonomy!$B:$Y,6,FALSE)</f>
        <v>Eukaryota</v>
      </c>
      <c r="K20" t="str">
        <f>VLOOKUP($B20,taxonomy!$B:$Y,7,FALSE)</f>
        <v xml:space="preserve"> Fungi</v>
      </c>
      <c r="L20" t="str">
        <f>VLOOKUP($B20,taxonomy!$B:$Y,8,FALSE)</f>
        <v xml:space="preserve"> Dikarya</v>
      </c>
      <c r="M20" t="str">
        <f>VLOOKUP($B20,taxonomy!$B:$Y,9,FALSE)</f>
        <v xml:space="preserve"> Ascomycota</v>
      </c>
      <c r="N20" t="str">
        <f>VLOOKUP($B20,taxonomy!$B:$Y,10,FALSE)</f>
        <v xml:space="preserve"> Saccharomycotina</v>
      </c>
      <c r="O20" t="str">
        <f>VLOOKUP($B20,taxonomy!$B:$Y,11,FALSE)</f>
        <v>Saccharomycetes</v>
      </c>
      <c r="P20" t="str">
        <f>VLOOKUP($B20,taxonomy!$B:$Y,12,FALSE)</f>
        <v xml:space="preserve"> Saccharomycetales</v>
      </c>
      <c r="Q20" t="str">
        <f>VLOOKUP($B20,taxonomy!$B:$Y,13,FALSE)</f>
        <v xml:space="preserve"> Saccharomycetaceae</v>
      </c>
      <c r="R20" t="str">
        <f>VLOOKUP($B20,taxonomy!$B:$Y,14,FALSE)</f>
        <v xml:space="preserve"> Saccharomyces.</v>
      </c>
      <c r="S20">
        <f>VLOOKUP($B20,taxonomy!$B:$Y,15,FALSE)</f>
        <v>0</v>
      </c>
      <c r="T20">
        <f>VLOOKUP($B20,taxonomy!$B:$Y,16,FALSE)</f>
        <v>0</v>
      </c>
      <c r="U20">
        <f>VLOOKUP($B20,taxonomy!$B:$Y,17,FALSE)</f>
        <v>0</v>
      </c>
      <c r="V20">
        <f>VLOOKUP($B20,taxonomy!$B:$Y,18,FALSE)</f>
        <v>0</v>
      </c>
      <c r="W20">
        <f>VLOOKUP($B20,taxonomy!$B:$Y,19,FALSE)</f>
        <v>0</v>
      </c>
      <c r="X20">
        <f>VLOOKUP($B20,taxonomy!$B:$Y,20,FALSE)</f>
        <v>0</v>
      </c>
      <c r="Y20">
        <f>VLOOKUP($B20,taxonomy!$B:$Y,21,FALSE)</f>
        <v>0</v>
      </c>
      <c r="Z20">
        <f>VLOOKUP($B20,taxonomy!$B:$Y,22,FALSE)</f>
        <v>0</v>
      </c>
      <c r="AA20">
        <f>VLOOKUP($B20,taxonomy!$B:$Y,23,FALSE)</f>
        <v>0</v>
      </c>
    </row>
    <row r="21" spans="1:27" x14ac:dyDescent="0.25">
      <c r="A21" s="1" t="s">
        <v>69</v>
      </c>
      <c r="B21" s="1" t="s">
        <v>70</v>
      </c>
      <c r="C21" s="1" t="s">
        <v>71</v>
      </c>
      <c r="D21" s="1" t="s">
        <v>84</v>
      </c>
      <c r="E21" s="1" t="s">
        <v>85</v>
      </c>
      <c r="F21" s="1" t="s">
        <v>86</v>
      </c>
      <c r="G21" s="1" t="s">
        <v>68</v>
      </c>
      <c r="H21" s="1" t="s">
        <v>84</v>
      </c>
      <c r="I21" s="1">
        <f t="shared" si="0"/>
        <v>149</v>
      </c>
      <c r="J21" t="str">
        <f>VLOOKUP($B21,taxonomy!$B:$Y,6,FALSE)</f>
        <v>Eukaryota</v>
      </c>
      <c r="K21" t="str">
        <f>VLOOKUP($B21,taxonomy!$B:$Y,7,FALSE)</f>
        <v xml:space="preserve"> Fungi</v>
      </c>
      <c r="L21" t="str">
        <f>VLOOKUP($B21,taxonomy!$B:$Y,8,FALSE)</f>
        <v xml:space="preserve"> Dikarya</v>
      </c>
      <c r="M21" t="str">
        <f>VLOOKUP($B21,taxonomy!$B:$Y,9,FALSE)</f>
        <v xml:space="preserve"> Ascomycota</v>
      </c>
      <c r="N21" t="str">
        <f>VLOOKUP($B21,taxonomy!$B:$Y,10,FALSE)</f>
        <v xml:space="preserve"> Saccharomycotina</v>
      </c>
      <c r="O21" t="str">
        <f>VLOOKUP($B21,taxonomy!$B:$Y,11,FALSE)</f>
        <v>Saccharomycetes</v>
      </c>
      <c r="P21" t="str">
        <f>VLOOKUP($B21,taxonomy!$B:$Y,12,FALSE)</f>
        <v xml:space="preserve"> Saccharomycetales</v>
      </c>
      <c r="Q21" t="str">
        <f>VLOOKUP($B21,taxonomy!$B:$Y,13,FALSE)</f>
        <v xml:space="preserve"> Saccharomycetaceae</v>
      </c>
      <c r="R21" t="str">
        <f>VLOOKUP($B21,taxonomy!$B:$Y,14,FALSE)</f>
        <v xml:space="preserve"> Saccharomyces.</v>
      </c>
      <c r="S21">
        <f>VLOOKUP($B21,taxonomy!$B:$Y,15,FALSE)</f>
        <v>0</v>
      </c>
      <c r="T21">
        <f>VLOOKUP($B21,taxonomy!$B:$Y,16,FALSE)</f>
        <v>0</v>
      </c>
      <c r="U21">
        <f>VLOOKUP($B21,taxonomy!$B:$Y,17,FALSE)</f>
        <v>0</v>
      </c>
      <c r="V21">
        <f>VLOOKUP($B21,taxonomy!$B:$Y,18,FALSE)</f>
        <v>0</v>
      </c>
      <c r="W21">
        <f>VLOOKUP($B21,taxonomy!$B:$Y,19,FALSE)</f>
        <v>0</v>
      </c>
      <c r="X21">
        <f>VLOOKUP($B21,taxonomy!$B:$Y,20,FALSE)</f>
        <v>0</v>
      </c>
      <c r="Y21">
        <f>VLOOKUP($B21,taxonomy!$B:$Y,21,FALSE)</f>
        <v>0</v>
      </c>
      <c r="Z21">
        <f>VLOOKUP($B21,taxonomy!$B:$Y,22,FALSE)</f>
        <v>0</v>
      </c>
      <c r="AA21">
        <f>VLOOKUP($B21,taxonomy!$B:$Y,23,FALSE)</f>
        <v>0</v>
      </c>
    </row>
    <row r="22" spans="1:27" x14ac:dyDescent="0.25">
      <c r="A22" s="1" t="s">
        <v>69</v>
      </c>
      <c r="B22" s="1" t="s">
        <v>70</v>
      </c>
      <c r="C22" s="1" t="s">
        <v>71</v>
      </c>
      <c r="D22" s="1" t="s">
        <v>87</v>
      </c>
      <c r="E22" s="1" t="s">
        <v>88</v>
      </c>
      <c r="F22" s="1" t="s">
        <v>89</v>
      </c>
      <c r="G22" s="1" t="s">
        <v>90</v>
      </c>
      <c r="H22" s="1" t="s">
        <v>87</v>
      </c>
      <c r="I22" s="1">
        <f t="shared" si="0"/>
        <v>56</v>
      </c>
      <c r="J22" t="str">
        <f>VLOOKUP($B22,taxonomy!$B:$Y,6,FALSE)</f>
        <v>Eukaryota</v>
      </c>
      <c r="K22" t="str">
        <f>VLOOKUP($B22,taxonomy!$B:$Y,7,FALSE)</f>
        <v xml:space="preserve"> Fungi</v>
      </c>
      <c r="L22" t="str">
        <f>VLOOKUP($B22,taxonomy!$B:$Y,8,FALSE)</f>
        <v xml:space="preserve"> Dikarya</v>
      </c>
      <c r="M22" t="str">
        <f>VLOOKUP($B22,taxonomy!$B:$Y,9,FALSE)</f>
        <v xml:space="preserve"> Ascomycota</v>
      </c>
      <c r="N22" t="str">
        <f>VLOOKUP($B22,taxonomy!$B:$Y,10,FALSE)</f>
        <v xml:space="preserve"> Saccharomycotina</v>
      </c>
      <c r="O22" t="str">
        <f>VLOOKUP($B22,taxonomy!$B:$Y,11,FALSE)</f>
        <v>Saccharomycetes</v>
      </c>
      <c r="P22" t="str">
        <f>VLOOKUP($B22,taxonomy!$B:$Y,12,FALSE)</f>
        <v xml:space="preserve"> Saccharomycetales</v>
      </c>
      <c r="Q22" t="str">
        <f>VLOOKUP($B22,taxonomy!$B:$Y,13,FALSE)</f>
        <v xml:space="preserve"> Saccharomycetaceae</v>
      </c>
      <c r="R22" t="str">
        <f>VLOOKUP($B22,taxonomy!$B:$Y,14,FALSE)</f>
        <v xml:space="preserve"> Saccharomyces.</v>
      </c>
      <c r="S22">
        <f>VLOOKUP($B22,taxonomy!$B:$Y,15,FALSE)</f>
        <v>0</v>
      </c>
      <c r="T22">
        <f>VLOOKUP($B22,taxonomy!$B:$Y,16,FALSE)</f>
        <v>0</v>
      </c>
      <c r="U22">
        <f>VLOOKUP($B22,taxonomy!$B:$Y,17,FALSE)</f>
        <v>0</v>
      </c>
      <c r="V22">
        <f>VLOOKUP($B22,taxonomy!$B:$Y,18,FALSE)</f>
        <v>0</v>
      </c>
      <c r="W22">
        <f>VLOOKUP($B22,taxonomy!$B:$Y,19,FALSE)</f>
        <v>0</v>
      </c>
      <c r="X22">
        <f>VLOOKUP($B22,taxonomy!$B:$Y,20,FALSE)</f>
        <v>0</v>
      </c>
      <c r="Y22">
        <f>VLOOKUP($B22,taxonomy!$B:$Y,21,FALSE)</f>
        <v>0</v>
      </c>
      <c r="Z22">
        <f>VLOOKUP($B22,taxonomy!$B:$Y,22,FALSE)</f>
        <v>0</v>
      </c>
      <c r="AA22">
        <f>VLOOKUP($B22,taxonomy!$B:$Y,23,FALSE)</f>
        <v>0</v>
      </c>
    </row>
    <row r="23" spans="1:27" x14ac:dyDescent="0.25">
      <c r="A23" s="1" t="s">
        <v>69</v>
      </c>
      <c r="B23" s="1" t="s">
        <v>70</v>
      </c>
      <c r="C23" s="1" t="s">
        <v>71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91</v>
      </c>
      <c r="I23" s="1">
        <f t="shared" si="0"/>
        <v>129</v>
      </c>
      <c r="J23" t="str">
        <f>VLOOKUP($B23,taxonomy!$B:$Y,6,FALSE)</f>
        <v>Eukaryota</v>
      </c>
      <c r="K23" t="str">
        <f>VLOOKUP($B23,taxonomy!$B:$Y,7,FALSE)</f>
        <v xml:space="preserve"> Fungi</v>
      </c>
      <c r="L23" t="str">
        <f>VLOOKUP($B23,taxonomy!$B:$Y,8,FALSE)</f>
        <v xml:space="preserve"> Dikarya</v>
      </c>
      <c r="M23" t="str">
        <f>VLOOKUP($B23,taxonomy!$B:$Y,9,FALSE)</f>
        <v xml:space="preserve"> Ascomycota</v>
      </c>
      <c r="N23" t="str">
        <f>VLOOKUP($B23,taxonomy!$B:$Y,10,FALSE)</f>
        <v xml:space="preserve"> Saccharomycotina</v>
      </c>
      <c r="O23" t="str">
        <f>VLOOKUP($B23,taxonomy!$B:$Y,11,FALSE)</f>
        <v>Saccharomycetes</v>
      </c>
      <c r="P23" t="str">
        <f>VLOOKUP($B23,taxonomy!$B:$Y,12,FALSE)</f>
        <v xml:space="preserve"> Saccharomycetales</v>
      </c>
      <c r="Q23" t="str">
        <f>VLOOKUP($B23,taxonomy!$B:$Y,13,FALSE)</f>
        <v xml:space="preserve"> Saccharomycetaceae</v>
      </c>
      <c r="R23" t="str">
        <f>VLOOKUP($B23,taxonomy!$B:$Y,14,FALSE)</f>
        <v xml:space="preserve"> Saccharomyces.</v>
      </c>
      <c r="S23">
        <f>VLOOKUP($B23,taxonomy!$B:$Y,15,FALSE)</f>
        <v>0</v>
      </c>
      <c r="T23">
        <f>VLOOKUP($B23,taxonomy!$B:$Y,16,FALSE)</f>
        <v>0</v>
      </c>
      <c r="U23">
        <f>VLOOKUP($B23,taxonomy!$B:$Y,17,FALSE)</f>
        <v>0</v>
      </c>
      <c r="V23">
        <f>VLOOKUP($B23,taxonomy!$B:$Y,18,FALSE)</f>
        <v>0</v>
      </c>
      <c r="W23">
        <f>VLOOKUP($B23,taxonomy!$B:$Y,19,FALSE)</f>
        <v>0</v>
      </c>
      <c r="X23">
        <f>VLOOKUP($B23,taxonomy!$B:$Y,20,FALSE)</f>
        <v>0</v>
      </c>
      <c r="Y23">
        <f>VLOOKUP($B23,taxonomy!$B:$Y,21,FALSE)</f>
        <v>0</v>
      </c>
      <c r="Z23">
        <f>VLOOKUP($B23,taxonomy!$B:$Y,22,FALSE)</f>
        <v>0</v>
      </c>
      <c r="AA23">
        <f>VLOOKUP($B23,taxonomy!$B:$Y,23,FALSE)</f>
        <v>0</v>
      </c>
    </row>
    <row r="24" spans="1:27" x14ac:dyDescent="0.25">
      <c r="A24" s="1" t="s">
        <v>69</v>
      </c>
      <c r="B24" s="1" t="s">
        <v>70</v>
      </c>
      <c r="C24" s="1" t="s">
        <v>71</v>
      </c>
      <c r="D24" s="1" t="s">
        <v>95</v>
      </c>
      <c r="E24" s="1" t="s">
        <v>96</v>
      </c>
      <c r="F24" s="1" t="s">
        <v>97</v>
      </c>
      <c r="G24" s="1" t="s">
        <v>98</v>
      </c>
      <c r="H24" s="1" t="s">
        <v>95</v>
      </c>
      <c r="I24" s="1">
        <f t="shared" si="0"/>
        <v>99</v>
      </c>
      <c r="J24" t="str">
        <f>VLOOKUP($B24,taxonomy!$B:$Y,6,FALSE)</f>
        <v>Eukaryota</v>
      </c>
      <c r="K24" t="str">
        <f>VLOOKUP($B24,taxonomy!$B:$Y,7,FALSE)</f>
        <v xml:space="preserve"> Fungi</v>
      </c>
      <c r="L24" t="str">
        <f>VLOOKUP($B24,taxonomy!$B:$Y,8,FALSE)</f>
        <v xml:space="preserve"> Dikarya</v>
      </c>
      <c r="M24" t="str">
        <f>VLOOKUP($B24,taxonomy!$B:$Y,9,FALSE)</f>
        <v xml:space="preserve"> Ascomycota</v>
      </c>
      <c r="N24" t="str">
        <f>VLOOKUP($B24,taxonomy!$B:$Y,10,FALSE)</f>
        <v xml:space="preserve"> Saccharomycotina</v>
      </c>
      <c r="O24" t="str">
        <f>VLOOKUP($B24,taxonomy!$B:$Y,11,FALSE)</f>
        <v>Saccharomycetes</v>
      </c>
      <c r="P24" t="str">
        <f>VLOOKUP($B24,taxonomy!$B:$Y,12,FALSE)</f>
        <v xml:space="preserve"> Saccharomycetales</v>
      </c>
      <c r="Q24" t="str">
        <f>VLOOKUP($B24,taxonomy!$B:$Y,13,FALSE)</f>
        <v xml:space="preserve"> Saccharomycetaceae</v>
      </c>
      <c r="R24" t="str">
        <f>VLOOKUP($B24,taxonomy!$B:$Y,14,FALSE)</f>
        <v xml:space="preserve"> Saccharomyces.</v>
      </c>
      <c r="S24">
        <f>VLOOKUP($B24,taxonomy!$B:$Y,15,FALSE)</f>
        <v>0</v>
      </c>
      <c r="T24">
        <f>VLOOKUP($B24,taxonomy!$B:$Y,16,FALSE)</f>
        <v>0</v>
      </c>
      <c r="U24">
        <f>VLOOKUP($B24,taxonomy!$B:$Y,17,FALSE)</f>
        <v>0</v>
      </c>
      <c r="V24">
        <f>VLOOKUP($B24,taxonomy!$B:$Y,18,FALSE)</f>
        <v>0</v>
      </c>
      <c r="W24">
        <f>VLOOKUP($B24,taxonomy!$B:$Y,19,FALSE)</f>
        <v>0</v>
      </c>
      <c r="X24">
        <f>VLOOKUP($B24,taxonomy!$B:$Y,20,FALSE)</f>
        <v>0</v>
      </c>
      <c r="Y24">
        <f>VLOOKUP($B24,taxonomy!$B:$Y,21,FALSE)</f>
        <v>0</v>
      </c>
      <c r="Z24">
        <f>VLOOKUP($B24,taxonomy!$B:$Y,22,FALSE)</f>
        <v>0</v>
      </c>
      <c r="AA24">
        <f>VLOOKUP($B24,taxonomy!$B:$Y,23,FALSE)</f>
        <v>0</v>
      </c>
    </row>
    <row r="25" spans="1:27" x14ac:dyDescent="0.25">
      <c r="A25" s="1" t="s">
        <v>69</v>
      </c>
      <c r="B25" s="1" t="s">
        <v>70</v>
      </c>
      <c r="C25" s="1" t="s">
        <v>71</v>
      </c>
      <c r="D25" s="1" t="s">
        <v>15</v>
      </c>
      <c r="E25" s="1" t="s">
        <v>99</v>
      </c>
      <c r="F25" s="1" t="s">
        <v>100</v>
      </c>
      <c r="G25" s="1" t="s">
        <v>18</v>
      </c>
      <c r="H25" s="1" t="s">
        <v>19</v>
      </c>
      <c r="I25" s="1">
        <f t="shared" si="0"/>
        <v>327</v>
      </c>
      <c r="J25" t="str">
        <f>VLOOKUP($B25,taxonomy!$B:$Y,6,FALSE)</f>
        <v>Eukaryota</v>
      </c>
      <c r="K25" t="str">
        <f>VLOOKUP($B25,taxonomy!$B:$Y,7,FALSE)</f>
        <v xml:space="preserve"> Fungi</v>
      </c>
      <c r="L25" t="str">
        <f>VLOOKUP($B25,taxonomy!$B:$Y,8,FALSE)</f>
        <v xml:space="preserve"> Dikarya</v>
      </c>
      <c r="M25" t="str">
        <f>VLOOKUP($B25,taxonomy!$B:$Y,9,FALSE)</f>
        <v xml:space="preserve"> Ascomycota</v>
      </c>
      <c r="N25" t="str">
        <f>VLOOKUP($B25,taxonomy!$B:$Y,10,FALSE)</f>
        <v xml:space="preserve"> Saccharomycotina</v>
      </c>
      <c r="O25" t="str">
        <f>VLOOKUP($B25,taxonomy!$B:$Y,11,FALSE)</f>
        <v>Saccharomycetes</v>
      </c>
      <c r="P25" t="str">
        <f>VLOOKUP($B25,taxonomy!$B:$Y,12,FALSE)</f>
        <v xml:space="preserve"> Saccharomycetales</v>
      </c>
      <c r="Q25" t="str">
        <f>VLOOKUP($B25,taxonomy!$B:$Y,13,FALSE)</f>
        <v xml:space="preserve"> Saccharomycetaceae</v>
      </c>
      <c r="R25" t="str">
        <f>VLOOKUP($B25,taxonomy!$B:$Y,14,FALSE)</f>
        <v xml:space="preserve"> Saccharomyces.</v>
      </c>
      <c r="S25">
        <f>VLOOKUP($B25,taxonomy!$B:$Y,15,FALSE)</f>
        <v>0</v>
      </c>
      <c r="T25">
        <f>VLOOKUP($B25,taxonomy!$B:$Y,16,FALSE)</f>
        <v>0</v>
      </c>
      <c r="U25">
        <f>VLOOKUP($B25,taxonomy!$B:$Y,17,FALSE)</f>
        <v>0</v>
      </c>
      <c r="V25">
        <f>VLOOKUP($B25,taxonomy!$B:$Y,18,FALSE)</f>
        <v>0</v>
      </c>
      <c r="W25">
        <f>VLOOKUP($B25,taxonomy!$B:$Y,19,FALSE)</f>
        <v>0</v>
      </c>
      <c r="X25">
        <f>VLOOKUP($B25,taxonomy!$B:$Y,20,FALSE)</f>
        <v>0</v>
      </c>
      <c r="Y25">
        <f>VLOOKUP($B25,taxonomy!$B:$Y,21,FALSE)</f>
        <v>0</v>
      </c>
      <c r="Z25">
        <f>VLOOKUP($B25,taxonomy!$B:$Y,22,FALSE)</f>
        <v>0</v>
      </c>
      <c r="AA25">
        <f>VLOOKUP($B25,taxonomy!$B:$Y,23,FALSE)</f>
        <v>0</v>
      </c>
    </row>
    <row r="26" spans="1:27" x14ac:dyDescent="0.25">
      <c r="A26" s="1" t="s">
        <v>101</v>
      </c>
      <c r="B26" s="1" t="s">
        <v>102</v>
      </c>
      <c r="C26" s="1" t="s">
        <v>103</v>
      </c>
      <c r="D26" s="1" t="s">
        <v>15</v>
      </c>
      <c r="E26" s="1" t="s">
        <v>104</v>
      </c>
      <c r="F26" s="1" t="s">
        <v>105</v>
      </c>
      <c r="G26" s="1" t="s">
        <v>18</v>
      </c>
      <c r="H26" s="1" t="s">
        <v>19</v>
      </c>
      <c r="I26" s="1">
        <f t="shared" si="0"/>
        <v>273</v>
      </c>
      <c r="J26" t="str">
        <f>VLOOKUP($B26,taxonomy!$B:$Y,6,FALSE)</f>
        <v>Eukaryota</v>
      </c>
      <c r="K26" t="str">
        <f>VLOOKUP($B26,taxonomy!$B:$Y,7,FALSE)</f>
        <v xml:space="preserve"> Fungi</v>
      </c>
      <c r="L26" t="str">
        <f>VLOOKUP($B26,taxonomy!$B:$Y,8,FALSE)</f>
        <v xml:space="preserve"> Dikarya</v>
      </c>
      <c r="M26" t="str">
        <f>VLOOKUP($B26,taxonomy!$B:$Y,9,FALSE)</f>
        <v xml:space="preserve"> Ascomycota</v>
      </c>
      <c r="N26" t="str">
        <f>VLOOKUP($B26,taxonomy!$B:$Y,10,FALSE)</f>
        <v xml:space="preserve"> Pezizomycotina</v>
      </c>
      <c r="O26" t="str">
        <f>VLOOKUP($B26,taxonomy!$B:$Y,11,FALSE)</f>
        <v xml:space="preserve"> Leotiomycetes</v>
      </c>
      <c r="P26" t="str">
        <f>VLOOKUP($B26,taxonomy!$B:$Y,12,FALSE)</f>
        <v>Helotiales</v>
      </c>
      <c r="Q26" t="str">
        <f>VLOOKUP($B26,taxonomy!$B:$Y,13,FALSE)</f>
        <v xml:space="preserve"> Sclerotiniaceae</v>
      </c>
      <c r="R26" t="str">
        <f>VLOOKUP($B26,taxonomy!$B:$Y,14,FALSE)</f>
        <v xml:space="preserve"> Sclerotinia.</v>
      </c>
      <c r="S26">
        <f>VLOOKUP($B26,taxonomy!$B:$Y,15,FALSE)</f>
        <v>0</v>
      </c>
      <c r="T26">
        <f>VLOOKUP($B26,taxonomy!$B:$Y,16,FALSE)</f>
        <v>0</v>
      </c>
      <c r="U26">
        <f>VLOOKUP($B26,taxonomy!$B:$Y,17,FALSE)</f>
        <v>0</v>
      </c>
      <c r="V26">
        <f>VLOOKUP($B26,taxonomy!$B:$Y,18,FALSE)</f>
        <v>0</v>
      </c>
      <c r="W26">
        <f>VLOOKUP($B26,taxonomy!$B:$Y,19,FALSE)</f>
        <v>0</v>
      </c>
      <c r="X26">
        <f>VLOOKUP($B26,taxonomy!$B:$Y,20,FALSE)</f>
        <v>0</v>
      </c>
      <c r="Y26">
        <f>VLOOKUP($B26,taxonomy!$B:$Y,21,FALSE)</f>
        <v>0</v>
      </c>
      <c r="Z26">
        <f>VLOOKUP($B26,taxonomy!$B:$Y,22,FALSE)</f>
        <v>0</v>
      </c>
      <c r="AA26">
        <f>VLOOKUP($B26,taxonomy!$B:$Y,23,FALSE)</f>
        <v>0</v>
      </c>
    </row>
    <row r="27" spans="1:27" x14ac:dyDescent="0.25">
      <c r="A27" s="1" t="s">
        <v>101</v>
      </c>
      <c r="B27" s="1" t="s">
        <v>102</v>
      </c>
      <c r="C27" s="1" t="s">
        <v>103</v>
      </c>
      <c r="D27" s="1" t="s">
        <v>60</v>
      </c>
      <c r="E27" s="1" t="s">
        <v>106</v>
      </c>
      <c r="F27" s="1" t="s">
        <v>107</v>
      </c>
      <c r="G27" s="1" t="s">
        <v>63</v>
      </c>
      <c r="H27" s="1" t="s">
        <v>64</v>
      </c>
      <c r="I27" s="1">
        <f t="shared" si="0"/>
        <v>215</v>
      </c>
      <c r="J27" t="str">
        <f>VLOOKUP($B27,taxonomy!$B:$Y,6,FALSE)</f>
        <v>Eukaryota</v>
      </c>
      <c r="K27" t="str">
        <f>VLOOKUP($B27,taxonomy!$B:$Y,7,FALSE)</f>
        <v xml:space="preserve"> Fungi</v>
      </c>
      <c r="L27" t="str">
        <f>VLOOKUP($B27,taxonomy!$B:$Y,8,FALSE)</f>
        <v xml:space="preserve"> Dikarya</v>
      </c>
      <c r="M27" t="str">
        <f>VLOOKUP($B27,taxonomy!$B:$Y,9,FALSE)</f>
        <v xml:space="preserve"> Ascomycota</v>
      </c>
      <c r="N27" t="str">
        <f>VLOOKUP($B27,taxonomy!$B:$Y,10,FALSE)</f>
        <v xml:space="preserve"> Pezizomycotina</v>
      </c>
      <c r="O27" t="str">
        <f>VLOOKUP($B27,taxonomy!$B:$Y,11,FALSE)</f>
        <v xml:space="preserve"> Leotiomycetes</v>
      </c>
      <c r="P27" t="str">
        <f>VLOOKUP($B27,taxonomy!$B:$Y,12,FALSE)</f>
        <v>Helotiales</v>
      </c>
      <c r="Q27" t="str">
        <f>VLOOKUP($B27,taxonomy!$B:$Y,13,FALSE)</f>
        <v xml:space="preserve"> Sclerotiniaceae</v>
      </c>
      <c r="R27" t="str">
        <f>VLOOKUP($B27,taxonomy!$B:$Y,14,FALSE)</f>
        <v xml:space="preserve"> Sclerotinia.</v>
      </c>
      <c r="S27">
        <f>VLOOKUP($B27,taxonomy!$B:$Y,15,FALSE)</f>
        <v>0</v>
      </c>
      <c r="T27">
        <f>VLOOKUP($B27,taxonomy!$B:$Y,16,FALSE)</f>
        <v>0</v>
      </c>
      <c r="U27">
        <f>VLOOKUP($B27,taxonomy!$B:$Y,17,FALSE)</f>
        <v>0</v>
      </c>
      <c r="V27">
        <f>VLOOKUP($B27,taxonomy!$B:$Y,18,FALSE)</f>
        <v>0</v>
      </c>
      <c r="W27">
        <f>VLOOKUP($B27,taxonomy!$B:$Y,19,FALSE)</f>
        <v>0</v>
      </c>
      <c r="X27">
        <f>VLOOKUP($B27,taxonomy!$B:$Y,20,FALSE)</f>
        <v>0</v>
      </c>
      <c r="Y27">
        <f>VLOOKUP($B27,taxonomy!$B:$Y,21,FALSE)</f>
        <v>0</v>
      </c>
      <c r="Z27">
        <f>VLOOKUP($B27,taxonomy!$B:$Y,22,FALSE)</f>
        <v>0</v>
      </c>
      <c r="AA27">
        <f>VLOOKUP($B27,taxonomy!$B:$Y,23,FALSE)</f>
        <v>0</v>
      </c>
    </row>
    <row r="28" spans="1:27" x14ac:dyDescent="0.25">
      <c r="A28" s="1" t="s">
        <v>108</v>
      </c>
      <c r="B28" s="1" t="s">
        <v>109</v>
      </c>
      <c r="C28" s="1" t="s">
        <v>110</v>
      </c>
      <c r="D28" s="1" t="s">
        <v>111</v>
      </c>
      <c r="E28" s="1" t="s">
        <v>112</v>
      </c>
      <c r="F28" s="1" t="s">
        <v>113</v>
      </c>
      <c r="G28" s="1" t="s">
        <v>114</v>
      </c>
      <c r="H28" s="1" t="s">
        <v>111</v>
      </c>
      <c r="I28" s="1">
        <f t="shared" si="0"/>
        <v>69</v>
      </c>
      <c r="J28" t="str">
        <f>VLOOKUP($B28,taxonomy!$B:$Y,6,FALSE)</f>
        <v>Eukaryota</v>
      </c>
      <c r="K28" t="str">
        <f>VLOOKUP($B28,taxonomy!$B:$Y,7,FALSE)</f>
        <v xml:space="preserve"> Metazoa</v>
      </c>
      <c r="L28" t="str">
        <f>VLOOKUP($B28,taxonomy!$B:$Y,8,FALSE)</f>
        <v xml:space="preserve"> Cnidaria</v>
      </c>
      <c r="M28" t="str">
        <f>VLOOKUP($B28,taxonomy!$B:$Y,9,FALSE)</f>
        <v xml:space="preserve"> Anthozoa</v>
      </c>
      <c r="N28" t="str">
        <f>VLOOKUP($B28,taxonomy!$B:$Y,10,FALSE)</f>
        <v xml:space="preserve"> Hexacorallia</v>
      </c>
      <c r="O28" t="str">
        <f>VLOOKUP($B28,taxonomy!$B:$Y,11,FALSE)</f>
        <v xml:space="preserve"> Actiniaria</v>
      </c>
      <c r="P28" t="str">
        <f>VLOOKUP($B28,taxonomy!$B:$Y,12,FALSE)</f>
        <v>Edwardsiidae</v>
      </c>
      <c r="Q28" t="str">
        <f>VLOOKUP($B28,taxonomy!$B:$Y,13,FALSE)</f>
        <v xml:space="preserve"> Nematostella.</v>
      </c>
      <c r="R28">
        <f>VLOOKUP($B28,taxonomy!$B:$Y,14,FALSE)</f>
        <v>0</v>
      </c>
      <c r="S28">
        <f>VLOOKUP($B28,taxonomy!$B:$Y,15,FALSE)</f>
        <v>0</v>
      </c>
      <c r="T28">
        <f>VLOOKUP($B28,taxonomy!$B:$Y,16,FALSE)</f>
        <v>0</v>
      </c>
      <c r="U28">
        <f>VLOOKUP($B28,taxonomy!$B:$Y,17,FALSE)</f>
        <v>0</v>
      </c>
      <c r="V28">
        <f>VLOOKUP($B28,taxonomy!$B:$Y,18,FALSE)</f>
        <v>0</v>
      </c>
      <c r="W28">
        <f>VLOOKUP($B28,taxonomy!$B:$Y,19,FALSE)</f>
        <v>0</v>
      </c>
      <c r="X28">
        <f>VLOOKUP($B28,taxonomy!$B:$Y,20,FALSE)</f>
        <v>0</v>
      </c>
      <c r="Y28">
        <f>VLOOKUP($B28,taxonomy!$B:$Y,21,FALSE)</f>
        <v>0</v>
      </c>
      <c r="Z28">
        <f>VLOOKUP($B28,taxonomy!$B:$Y,22,FALSE)</f>
        <v>0</v>
      </c>
      <c r="AA28">
        <f>VLOOKUP($B28,taxonomy!$B:$Y,23,FALSE)</f>
        <v>0</v>
      </c>
    </row>
    <row r="29" spans="1:27" x14ac:dyDescent="0.25">
      <c r="A29" s="1" t="s">
        <v>108</v>
      </c>
      <c r="B29" s="1" t="s">
        <v>109</v>
      </c>
      <c r="C29" s="1" t="s">
        <v>110</v>
      </c>
      <c r="D29" s="1" t="s">
        <v>15</v>
      </c>
      <c r="E29" s="1" t="s">
        <v>115</v>
      </c>
      <c r="F29" s="1" t="s">
        <v>116</v>
      </c>
      <c r="G29" s="1" t="s">
        <v>18</v>
      </c>
      <c r="H29" s="1" t="s">
        <v>19</v>
      </c>
      <c r="I29" s="1">
        <f t="shared" si="0"/>
        <v>268</v>
      </c>
      <c r="J29" t="str">
        <f>VLOOKUP($B29,taxonomy!$B:$Y,6,FALSE)</f>
        <v>Eukaryota</v>
      </c>
      <c r="K29" t="str">
        <f>VLOOKUP($B29,taxonomy!$B:$Y,7,FALSE)</f>
        <v xml:space="preserve"> Metazoa</v>
      </c>
      <c r="L29" t="str">
        <f>VLOOKUP($B29,taxonomy!$B:$Y,8,FALSE)</f>
        <v xml:space="preserve"> Cnidaria</v>
      </c>
      <c r="M29" t="str">
        <f>VLOOKUP($B29,taxonomy!$B:$Y,9,FALSE)</f>
        <v xml:space="preserve"> Anthozoa</v>
      </c>
      <c r="N29" t="str">
        <f>VLOOKUP($B29,taxonomy!$B:$Y,10,FALSE)</f>
        <v xml:space="preserve"> Hexacorallia</v>
      </c>
      <c r="O29" t="str">
        <f>VLOOKUP($B29,taxonomy!$B:$Y,11,FALSE)</f>
        <v xml:space="preserve"> Actiniaria</v>
      </c>
      <c r="P29" t="str">
        <f>VLOOKUP($B29,taxonomy!$B:$Y,12,FALSE)</f>
        <v>Edwardsiidae</v>
      </c>
      <c r="Q29" t="str">
        <f>VLOOKUP($B29,taxonomy!$B:$Y,13,FALSE)</f>
        <v xml:space="preserve"> Nematostella.</v>
      </c>
      <c r="R29">
        <f>VLOOKUP($B29,taxonomy!$B:$Y,14,FALSE)</f>
        <v>0</v>
      </c>
      <c r="S29">
        <f>VLOOKUP($B29,taxonomy!$B:$Y,15,FALSE)</f>
        <v>0</v>
      </c>
      <c r="T29">
        <f>VLOOKUP($B29,taxonomy!$B:$Y,16,FALSE)</f>
        <v>0</v>
      </c>
      <c r="U29">
        <f>VLOOKUP($B29,taxonomy!$B:$Y,17,FALSE)</f>
        <v>0</v>
      </c>
      <c r="V29">
        <f>VLOOKUP($B29,taxonomy!$B:$Y,18,FALSE)</f>
        <v>0</v>
      </c>
      <c r="W29">
        <f>VLOOKUP($B29,taxonomy!$B:$Y,19,FALSE)</f>
        <v>0</v>
      </c>
      <c r="X29">
        <f>VLOOKUP($B29,taxonomy!$B:$Y,20,FALSE)</f>
        <v>0</v>
      </c>
      <c r="Y29">
        <f>VLOOKUP($B29,taxonomy!$B:$Y,21,FALSE)</f>
        <v>0</v>
      </c>
      <c r="Z29">
        <f>VLOOKUP($B29,taxonomy!$B:$Y,22,FALSE)</f>
        <v>0</v>
      </c>
      <c r="AA29">
        <f>VLOOKUP($B29,taxonomy!$B:$Y,23,FALSE)</f>
        <v>0</v>
      </c>
    </row>
    <row r="30" spans="1:27" x14ac:dyDescent="0.25">
      <c r="A30" s="1" t="s">
        <v>108</v>
      </c>
      <c r="B30" s="1" t="s">
        <v>109</v>
      </c>
      <c r="C30" s="1" t="s">
        <v>110</v>
      </c>
      <c r="D30" s="1" t="s">
        <v>60</v>
      </c>
      <c r="E30" s="1" t="s">
        <v>117</v>
      </c>
      <c r="F30" s="1" t="s">
        <v>110</v>
      </c>
      <c r="G30" s="1" t="s">
        <v>63</v>
      </c>
      <c r="H30" s="1" t="s">
        <v>64</v>
      </c>
      <c r="I30" s="1">
        <f t="shared" si="0"/>
        <v>387</v>
      </c>
      <c r="J30" t="str">
        <f>VLOOKUP($B30,taxonomy!$B:$Y,6,FALSE)</f>
        <v>Eukaryota</v>
      </c>
      <c r="K30" t="str">
        <f>VLOOKUP($B30,taxonomy!$B:$Y,7,FALSE)</f>
        <v xml:space="preserve"> Metazoa</v>
      </c>
      <c r="L30" t="str">
        <f>VLOOKUP($B30,taxonomy!$B:$Y,8,FALSE)</f>
        <v xml:space="preserve"> Cnidaria</v>
      </c>
      <c r="M30" t="str">
        <f>VLOOKUP($B30,taxonomy!$B:$Y,9,FALSE)</f>
        <v xml:space="preserve"> Anthozoa</v>
      </c>
      <c r="N30" t="str">
        <f>VLOOKUP($B30,taxonomy!$B:$Y,10,FALSE)</f>
        <v xml:space="preserve"> Hexacorallia</v>
      </c>
      <c r="O30" t="str">
        <f>VLOOKUP($B30,taxonomy!$B:$Y,11,FALSE)</f>
        <v xml:space="preserve"> Actiniaria</v>
      </c>
      <c r="P30" t="str">
        <f>VLOOKUP($B30,taxonomy!$B:$Y,12,FALSE)</f>
        <v>Edwardsiidae</v>
      </c>
      <c r="Q30" t="str">
        <f>VLOOKUP($B30,taxonomy!$B:$Y,13,FALSE)</f>
        <v xml:space="preserve"> Nematostella.</v>
      </c>
      <c r="R30">
        <f>VLOOKUP($B30,taxonomy!$B:$Y,14,FALSE)</f>
        <v>0</v>
      </c>
      <c r="S30">
        <f>VLOOKUP($B30,taxonomy!$B:$Y,15,FALSE)</f>
        <v>0</v>
      </c>
      <c r="T30">
        <f>VLOOKUP($B30,taxonomy!$B:$Y,16,FALSE)</f>
        <v>0</v>
      </c>
      <c r="U30">
        <f>VLOOKUP($B30,taxonomy!$B:$Y,17,FALSE)</f>
        <v>0</v>
      </c>
      <c r="V30">
        <f>VLOOKUP($B30,taxonomy!$B:$Y,18,FALSE)</f>
        <v>0</v>
      </c>
      <c r="W30">
        <f>VLOOKUP($B30,taxonomy!$B:$Y,19,FALSE)</f>
        <v>0</v>
      </c>
      <c r="X30">
        <f>VLOOKUP($B30,taxonomy!$B:$Y,20,FALSE)</f>
        <v>0</v>
      </c>
      <c r="Y30">
        <f>VLOOKUP($B30,taxonomy!$B:$Y,21,FALSE)</f>
        <v>0</v>
      </c>
      <c r="Z30">
        <f>VLOOKUP($B30,taxonomy!$B:$Y,22,FALSE)</f>
        <v>0</v>
      </c>
      <c r="AA30">
        <f>VLOOKUP($B30,taxonomy!$B:$Y,23,FALSE)</f>
        <v>0</v>
      </c>
    </row>
    <row r="31" spans="1:27" x14ac:dyDescent="0.25">
      <c r="A31" s="1" t="s">
        <v>118</v>
      </c>
      <c r="B31" s="1" t="s">
        <v>119</v>
      </c>
      <c r="C31" s="1" t="s">
        <v>120</v>
      </c>
      <c r="D31" s="1" t="s">
        <v>121</v>
      </c>
      <c r="E31" s="1" t="s">
        <v>122</v>
      </c>
      <c r="F31" s="1" t="s">
        <v>103</v>
      </c>
      <c r="G31" s="1" t="s">
        <v>123</v>
      </c>
      <c r="H31" s="1" t="s">
        <v>121</v>
      </c>
      <c r="I31" s="1">
        <f t="shared" si="0"/>
        <v>52</v>
      </c>
      <c r="J31" t="str">
        <f>VLOOKUP($B31,taxonomy!$B:$Y,6,FALSE)</f>
        <v>Eukaryota</v>
      </c>
      <c r="K31" t="str">
        <f>VLOOKUP($B31,taxonomy!$B:$Y,7,FALSE)</f>
        <v xml:space="preserve"> Fungi</v>
      </c>
      <c r="L31" t="str">
        <f>VLOOKUP($B31,taxonomy!$B:$Y,8,FALSE)</f>
        <v xml:space="preserve"> Dikarya</v>
      </c>
      <c r="M31" t="str">
        <f>VLOOKUP($B31,taxonomy!$B:$Y,9,FALSE)</f>
        <v xml:space="preserve"> Ascomycota</v>
      </c>
      <c r="N31" t="str">
        <f>VLOOKUP($B31,taxonomy!$B:$Y,10,FALSE)</f>
        <v xml:space="preserve"> Saccharomycotina</v>
      </c>
      <c r="O31" t="str">
        <f>VLOOKUP($B31,taxonomy!$B:$Y,11,FALSE)</f>
        <v>Saccharomycetes</v>
      </c>
      <c r="P31" t="str">
        <f>VLOOKUP($B31,taxonomy!$B:$Y,12,FALSE)</f>
        <v xml:space="preserve"> Saccharomycetales</v>
      </c>
      <c r="Q31" t="str">
        <f>VLOOKUP($B31,taxonomy!$B:$Y,13,FALSE)</f>
        <v xml:space="preserve"> Saccharomycetaceae</v>
      </c>
      <c r="R31" t="str">
        <f>VLOOKUP($B31,taxonomy!$B:$Y,14,FALSE)</f>
        <v>Vanderwaltozyma.</v>
      </c>
      <c r="S31">
        <f>VLOOKUP($B31,taxonomy!$B:$Y,15,FALSE)</f>
        <v>0</v>
      </c>
      <c r="T31">
        <f>VLOOKUP($B31,taxonomy!$B:$Y,16,FALSE)</f>
        <v>0</v>
      </c>
      <c r="U31">
        <f>VLOOKUP($B31,taxonomy!$B:$Y,17,FALSE)</f>
        <v>0</v>
      </c>
      <c r="V31">
        <f>VLOOKUP($B31,taxonomy!$B:$Y,18,FALSE)</f>
        <v>0</v>
      </c>
      <c r="W31">
        <f>VLOOKUP($B31,taxonomy!$B:$Y,19,FALSE)</f>
        <v>0</v>
      </c>
      <c r="X31">
        <f>VLOOKUP($B31,taxonomy!$B:$Y,20,FALSE)</f>
        <v>0</v>
      </c>
      <c r="Y31">
        <f>VLOOKUP($B31,taxonomy!$B:$Y,21,FALSE)</f>
        <v>0</v>
      </c>
      <c r="Z31">
        <f>VLOOKUP($B31,taxonomy!$B:$Y,22,FALSE)</f>
        <v>0</v>
      </c>
      <c r="AA31">
        <f>VLOOKUP($B31,taxonomy!$B:$Y,23,FALSE)</f>
        <v>0</v>
      </c>
    </row>
    <row r="32" spans="1:27" x14ac:dyDescent="0.25">
      <c r="A32" s="1" t="s">
        <v>118</v>
      </c>
      <c r="B32" s="1" t="s">
        <v>119</v>
      </c>
      <c r="C32" s="1" t="s">
        <v>120</v>
      </c>
      <c r="D32" s="1" t="s">
        <v>72</v>
      </c>
      <c r="E32" s="1" t="s">
        <v>124</v>
      </c>
      <c r="F32" s="1" t="s">
        <v>125</v>
      </c>
      <c r="G32" s="1" t="s">
        <v>75</v>
      </c>
      <c r="H32" s="1" t="s">
        <v>72</v>
      </c>
      <c r="I32" s="1">
        <f t="shared" si="0"/>
        <v>125</v>
      </c>
      <c r="J32" t="str">
        <f>VLOOKUP($B32,taxonomy!$B:$Y,6,FALSE)</f>
        <v>Eukaryota</v>
      </c>
      <c r="K32" t="str">
        <f>VLOOKUP($B32,taxonomy!$B:$Y,7,FALSE)</f>
        <v xml:space="preserve"> Fungi</v>
      </c>
      <c r="L32" t="str">
        <f>VLOOKUP($B32,taxonomy!$B:$Y,8,FALSE)</f>
        <v xml:space="preserve"> Dikarya</v>
      </c>
      <c r="M32" t="str">
        <f>VLOOKUP($B32,taxonomy!$B:$Y,9,FALSE)</f>
        <v xml:space="preserve"> Ascomycota</v>
      </c>
      <c r="N32" t="str">
        <f>VLOOKUP($B32,taxonomy!$B:$Y,10,FALSE)</f>
        <v xml:space="preserve"> Saccharomycotina</v>
      </c>
      <c r="O32" t="str">
        <f>VLOOKUP($B32,taxonomy!$B:$Y,11,FALSE)</f>
        <v>Saccharomycetes</v>
      </c>
      <c r="P32" t="str">
        <f>VLOOKUP($B32,taxonomy!$B:$Y,12,FALSE)</f>
        <v xml:space="preserve"> Saccharomycetales</v>
      </c>
      <c r="Q32" t="str">
        <f>VLOOKUP($B32,taxonomy!$B:$Y,13,FALSE)</f>
        <v xml:space="preserve"> Saccharomycetaceae</v>
      </c>
      <c r="R32" t="str">
        <f>VLOOKUP($B32,taxonomy!$B:$Y,14,FALSE)</f>
        <v>Vanderwaltozyma.</v>
      </c>
      <c r="S32">
        <f>VLOOKUP($B32,taxonomy!$B:$Y,15,FALSE)</f>
        <v>0</v>
      </c>
      <c r="T32">
        <f>VLOOKUP($B32,taxonomy!$B:$Y,16,FALSE)</f>
        <v>0</v>
      </c>
      <c r="U32">
        <f>VLOOKUP($B32,taxonomy!$B:$Y,17,FALSE)</f>
        <v>0</v>
      </c>
      <c r="V32">
        <f>VLOOKUP($B32,taxonomy!$B:$Y,18,FALSE)</f>
        <v>0</v>
      </c>
      <c r="W32">
        <f>VLOOKUP($B32,taxonomy!$B:$Y,19,FALSE)</f>
        <v>0</v>
      </c>
      <c r="X32">
        <f>VLOOKUP($B32,taxonomy!$B:$Y,20,FALSE)</f>
        <v>0</v>
      </c>
      <c r="Y32">
        <f>VLOOKUP($B32,taxonomy!$B:$Y,21,FALSE)</f>
        <v>0</v>
      </c>
      <c r="Z32">
        <f>VLOOKUP($B32,taxonomy!$B:$Y,22,FALSE)</f>
        <v>0</v>
      </c>
      <c r="AA32">
        <f>VLOOKUP($B32,taxonomy!$B:$Y,23,FALSE)</f>
        <v>0</v>
      </c>
    </row>
    <row r="33" spans="1:27" x14ac:dyDescent="0.25">
      <c r="A33" s="1" t="s">
        <v>118</v>
      </c>
      <c r="B33" s="1" t="s">
        <v>119</v>
      </c>
      <c r="C33" s="1" t="s">
        <v>120</v>
      </c>
      <c r="D33" s="1" t="s">
        <v>84</v>
      </c>
      <c r="E33" s="1" t="s">
        <v>74</v>
      </c>
      <c r="F33" s="1" t="s">
        <v>126</v>
      </c>
      <c r="G33" s="1" t="s">
        <v>68</v>
      </c>
      <c r="H33" s="1" t="s">
        <v>84</v>
      </c>
      <c r="I33" s="1">
        <f t="shared" si="0"/>
        <v>54</v>
      </c>
      <c r="J33" t="str">
        <f>VLOOKUP($B33,taxonomy!$B:$Y,6,FALSE)</f>
        <v>Eukaryota</v>
      </c>
      <c r="K33" t="str">
        <f>VLOOKUP($B33,taxonomy!$B:$Y,7,FALSE)</f>
        <v xml:space="preserve"> Fungi</v>
      </c>
      <c r="L33" t="str">
        <f>VLOOKUP($B33,taxonomy!$B:$Y,8,FALSE)</f>
        <v xml:space="preserve"> Dikarya</v>
      </c>
      <c r="M33" t="str">
        <f>VLOOKUP($B33,taxonomy!$B:$Y,9,FALSE)</f>
        <v xml:space="preserve"> Ascomycota</v>
      </c>
      <c r="N33" t="str">
        <f>VLOOKUP($B33,taxonomy!$B:$Y,10,FALSE)</f>
        <v xml:space="preserve"> Saccharomycotina</v>
      </c>
      <c r="O33" t="str">
        <f>VLOOKUP($B33,taxonomy!$B:$Y,11,FALSE)</f>
        <v>Saccharomycetes</v>
      </c>
      <c r="P33" t="str">
        <f>VLOOKUP($B33,taxonomy!$B:$Y,12,FALSE)</f>
        <v xml:space="preserve"> Saccharomycetales</v>
      </c>
      <c r="Q33" t="str">
        <f>VLOOKUP($B33,taxonomy!$B:$Y,13,FALSE)</f>
        <v xml:space="preserve"> Saccharomycetaceae</v>
      </c>
      <c r="R33" t="str">
        <f>VLOOKUP($B33,taxonomy!$B:$Y,14,FALSE)</f>
        <v>Vanderwaltozyma.</v>
      </c>
      <c r="S33">
        <f>VLOOKUP($B33,taxonomy!$B:$Y,15,FALSE)</f>
        <v>0</v>
      </c>
      <c r="T33">
        <f>VLOOKUP($B33,taxonomy!$B:$Y,16,FALSE)</f>
        <v>0</v>
      </c>
      <c r="U33">
        <f>VLOOKUP($B33,taxonomy!$B:$Y,17,FALSE)</f>
        <v>0</v>
      </c>
      <c r="V33">
        <f>VLOOKUP($B33,taxonomy!$B:$Y,18,FALSE)</f>
        <v>0</v>
      </c>
      <c r="W33">
        <f>VLOOKUP($B33,taxonomy!$B:$Y,19,FALSE)</f>
        <v>0</v>
      </c>
      <c r="X33">
        <f>VLOOKUP($B33,taxonomy!$B:$Y,20,FALSE)</f>
        <v>0</v>
      </c>
      <c r="Y33">
        <f>VLOOKUP($B33,taxonomy!$B:$Y,21,FALSE)</f>
        <v>0</v>
      </c>
      <c r="Z33">
        <f>VLOOKUP($B33,taxonomy!$B:$Y,22,FALSE)</f>
        <v>0</v>
      </c>
      <c r="AA33">
        <f>VLOOKUP($B33,taxonomy!$B:$Y,23,FALSE)</f>
        <v>0</v>
      </c>
    </row>
    <row r="34" spans="1:27" x14ac:dyDescent="0.25">
      <c r="A34" s="1" t="s">
        <v>118</v>
      </c>
      <c r="B34" s="1" t="s">
        <v>119</v>
      </c>
      <c r="C34" s="1" t="s">
        <v>120</v>
      </c>
      <c r="D34" s="1" t="s">
        <v>91</v>
      </c>
      <c r="E34" s="1" t="s">
        <v>127</v>
      </c>
      <c r="F34" s="1" t="s">
        <v>128</v>
      </c>
      <c r="G34" s="1" t="s">
        <v>94</v>
      </c>
      <c r="H34" s="1" t="s">
        <v>91</v>
      </c>
      <c r="I34" s="1">
        <f t="shared" si="0"/>
        <v>86</v>
      </c>
      <c r="J34" t="str">
        <f>VLOOKUP($B34,taxonomy!$B:$Y,6,FALSE)</f>
        <v>Eukaryota</v>
      </c>
      <c r="K34" t="str">
        <f>VLOOKUP($B34,taxonomy!$B:$Y,7,FALSE)</f>
        <v xml:space="preserve"> Fungi</v>
      </c>
      <c r="L34" t="str">
        <f>VLOOKUP($B34,taxonomy!$B:$Y,8,FALSE)</f>
        <v xml:space="preserve"> Dikarya</v>
      </c>
      <c r="M34" t="str">
        <f>VLOOKUP($B34,taxonomy!$B:$Y,9,FALSE)</f>
        <v xml:space="preserve"> Ascomycota</v>
      </c>
      <c r="N34" t="str">
        <f>VLOOKUP($B34,taxonomy!$B:$Y,10,FALSE)</f>
        <v xml:space="preserve"> Saccharomycotina</v>
      </c>
      <c r="O34" t="str">
        <f>VLOOKUP($B34,taxonomy!$B:$Y,11,FALSE)</f>
        <v>Saccharomycetes</v>
      </c>
      <c r="P34" t="str">
        <f>VLOOKUP($B34,taxonomy!$B:$Y,12,FALSE)</f>
        <v xml:space="preserve"> Saccharomycetales</v>
      </c>
      <c r="Q34" t="str">
        <f>VLOOKUP($B34,taxonomy!$B:$Y,13,FALSE)</f>
        <v xml:space="preserve"> Saccharomycetaceae</v>
      </c>
      <c r="R34" t="str">
        <f>VLOOKUP($B34,taxonomy!$B:$Y,14,FALSE)</f>
        <v>Vanderwaltozyma.</v>
      </c>
      <c r="S34">
        <f>VLOOKUP($B34,taxonomy!$B:$Y,15,FALSE)</f>
        <v>0</v>
      </c>
      <c r="T34">
        <f>VLOOKUP($B34,taxonomy!$B:$Y,16,FALSE)</f>
        <v>0</v>
      </c>
      <c r="U34">
        <f>VLOOKUP($B34,taxonomy!$B:$Y,17,FALSE)</f>
        <v>0</v>
      </c>
      <c r="V34">
        <f>VLOOKUP($B34,taxonomy!$B:$Y,18,FALSE)</f>
        <v>0</v>
      </c>
      <c r="W34">
        <f>VLOOKUP($B34,taxonomy!$B:$Y,19,FALSE)</f>
        <v>0</v>
      </c>
      <c r="X34">
        <f>VLOOKUP($B34,taxonomy!$B:$Y,20,FALSE)</f>
        <v>0</v>
      </c>
      <c r="Y34">
        <f>VLOOKUP($B34,taxonomy!$B:$Y,21,FALSE)</f>
        <v>0</v>
      </c>
      <c r="Z34">
        <f>VLOOKUP($B34,taxonomy!$B:$Y,22,FALSE)</f>
        <v>0</v>
      </c>
      <c r="AA34">
        <f>VLOOKUP($B34,taxonomy!$B:$Y,23,FALSE)</f>
        <v>0</v>
      </c>
    </row>
    <row r="35" spans="1:27" x14ac:dyDescent="0.25">
      <c r="A35" s="1" t="s">
        <v>118</v>
      </c>
      <c r="B35" s="1" t="s">
        <v>119</v>
      </c>
      <c r="C35" s="1" t="s">
        <v>120</v>
      </c>
      <c r="D35" s="1" t="s">
        <v>15</v>
      </c>
      <c r="E35" s="1" t="s">
        <v>129</v>
      </c>
      <c r="F35" s="1" t="s">
        <v>130</v>
      </c>
      <c r="G35" s="1" t="s">
        <v>18</v>
      </c>
      <c r="H35" s="1" t="s">
        <v>19</v>
      </c>
      <c r="I35" s="1">
        <f t="shared" si="0"/>
        <v>330</v>
      </c>
      <c r="J35" t="str">
        <f>VLOOKUP($B35,taxonomy!$B:$Y,6,FALSE)</f>
        <v>Eukaryota</v>
      </c>
      <c r="K35" t="str">
        <f>VLOOKUP($B35,taxonomy!$B:$Y,7,FALSE)</f>
        <v xml:space="preserve"> Fungi</v>
      </c>
      <c r="L35" t="str">
        <f>VLOOKUP($B35,taxonomy!$B:$Y,8,FALSE)</f>
        <v xml:space="preserve"> Dikarya</v>
      </c>
      <c r="M35" t="str">
        <f>VLOOKUP($B35,taxonomy!$B:$Y,9,FALSE)</f>
        <v xml:space="preserve"> Ascomycota</v>
      </c>
      <c r="N35" t="str">
        <f>VLOOKUP($B35,taxonomy!$B:$Y,10,FALSE)</f>
        <v xml:space="preserve"> Saccharomycotina</v>
      </c>
      <c r="O35" t="str">
        <f>VLOOKUP($B35,taxonomy!$B:$Y,11,FALSE)</f>
        <v>Saccharomycetes</v>
      </c>
      <c r="P35" t="str">
        <f>VLOOKUP($B35,taxonomy!$B:$Y,12,FALSE)</f>
        <v xml:space="preserve"> Saccharomycetales</v>
      </c>
      <c r="Q35" t="str">
        <f>VLOOKUP($B35,taxonomy!$B:$Y,13,FALSE)</f>
        <v xml:space="preserve"> Saccharomycetaceae</v>
      </c>
      <c r="R35" t="str">
        <f>VLOOKUP($B35,taxonomy!$B:$Y,14,FALSE)</f>
        <v>Vanderwaltozyma.</v>
      </c>
      <c r="S35">
        <f>VLOOKUP($B35,taxonomy!$B:$Y,15,FALSE)</f>
        <v>0</v>
      </c>
      <c r="T35">
        <f>VLOOKUP($B35,taxonomy!$B:$Y,16,FALSE)</f>
        <v>0</v>
      </c>
      <c r="U35">
        <f>VLOOKUP($B35,taxonomy!$B:$Y,17,FALSE)</f>
        <v>0</v>
      </c>
      <c r="V35">
        <f>VLOOKUP($B35,taxonomy!$B:$Y,18,FALSE)</f>
        <v>0</v>
      </c>
      <c r="W35">
        <f>VLOOKUP($B35,taxonomy!$B:$Y,19,FALSE)</f>
        <v>0</v>
      </c>
      <c r="X35">
        <f>VLOOKUP($B35,taxonomy!$B:$Y,20,FALSE)</f>
        <v>0</v>
      </c>
      <c r="Y35">
        <f>VLOOKUP($B35,taxonomy!$B:$Y,21,FALSE)</f>
        <v>0</v>
      </c>
      <c r="Z35">
        <f>VLOOKUP($B35,taxonomy!$B:$Y,22,FALSE)</f>
        <v>0</v>
      </c>
      <c r="AA35">
        <f>VLOOKUP($B35,taxonomy!$B:$Y,23,FALSE)</f>
        <v>0</v>
      </c>
    </row>
    <row r="36" spans="1:27" x14ac:dyDescent="0.25">
      <c r="A36" s="1" t="s">
        <v>131</v>
      </c>
      <c r="B36" s="1" t="s">
        <v>132</v>
      </c>
      <c r="C36" s="1" t="s">
        <v>133</v>
      </c>
      <c r="D36" s="1" t="s">
        <v>15</v>
      </c>
      <c r="E36" s="1" t="s">
        <v>12</v>
      </c>
      <c r="F36" s="1" t="s">
        <v>134</v>
      </c>
      <c r="G36" s="1" t="s">
        <v>18</v>
      </c>
      <c r="H36" s="1" t="s">
        <v>19</v>
      </c>
      <c r="I36" s="1">
        <f t="shared" si="0"/>
        <v>161</v>
      </c>
      <c r="J36" t="str">
        <f>VLOOKUP($B36,taxonomy!$B:$Y,6,FALSE)</f>
        <v>Eukaryota</v>
      </c>
      <c r="K36" t="str">
        <f>VLOOKUP($B36,taxonomy!$B:$Y,7,FALSE)</f>
        <v xml:space="preserve"> Metazoa</v>
      </c>
      <c r="L36" t="str">
        <f>VLOOKUP($B36,taxonomy!$B:$Y,8,FALSE)</f>
        <v xml:space="preserve"> Ecdysozoa</v>
      </c>
      <c r="M36" t="str">
        <f>VLOOKUP($B36,taxonomy!$B:$Y,9,FALSE)</f>
        <v xml:space="preserve"> Arthropoda</v>
      </c>
      <c r="N36" t="str">
        <f>VLOOKUP($B36,taxonomy!$B:$Y,10,FALSE)</f>
        <v xml:space="preserve"> Hexapoda</v>
      </c>
      <c r="O36" t="str">
        <f>VLOOKUP($B36,taxonomy!$B:$Y,11,FALSE)</f>
        <v xml:space="preserve"> Insecta</v>
      </c>
      <c r="P36" t="str">
        <f>VLOOKUP($B36,taxonomy!$B:$Y,12,FALSE)</f>
        <v>Pterygota</v>
      </c>
      <c r="Q36" t="str">
        <f>VLOOKUP($B36,taxonomy!$B:$Y,13,FALSE)</f>
        <v xml:space="preserve"> Neoptera</v>
      </c>
      <c r="R36" t="str">
        <f>VLOOKUP($B36,taxonomy!$B:$Y,14,FALSE)</f>
        <v xml:space="preserve"> Endopterygota</v>
      </c>
      <c r="S36" t="str">
        <f>VLOOKUP($B36,taxonomy!$B:$Y,15,FALSE)</f>
        <v xml:space="preserve"> Diptera</v>
      </c>
      <c r="T36" t="str">
        <f>VLOOKUP($B36,taxonomy!$B:$Y,16,FALSE)</f>
        <v xml:space="preserve"> Brachycera</v>
      </c>
      <c r="U36" t="str">
        <f>VLOOKUP($B36,taxonomy!$B:$Y,17,FALSE)</f>
        <v xml:space="preserve"> Muscomorpha</v>
      </c>
      <c r="V36" t="str">
        <f>VLOOKUP($B36,taxonomy!$B:$Y,18,FALSE)</f>
        <v>Ephydroidea</v>
      </c>
      <c r="W36" t="str">
        <f>VLOOKUP($B36,taxonomy!$B:$Y,19,FALSE)</f>
        <v xml:space="preserve"> Drosophilidae</v>
      </c>
      <c r="X36" t="str">
        <f>VLOOKUP($B36,taxonomy!$B:$Y,20,FALSE)</f>
        <v xml:space="preserve"> Drosophila.</v>
      </c>
      <c r="Y36">
        <f>VLOOKUP($B36,taxonomy!$B:$Y,21,FALSE)</f>
        <v>0</v>
      </c>
      <c r="Z36">
        <f>VLOOKUP($B36,taxonomy!$B:$Y,22,FALSE)</f>
        <v>0</v>
      </c>
      <c r="AA36">
        <f>VLOOKUP($B36,taxonomy!$B:$Y,23,FALSE)</f>
        <v>0</v>
      </c>
    </row>
    <row r="37" spans="1:27" x14ac:dyDescent="0.25">
      <c r="A37" s="1" t="s">
        <v>135</v>
      </c>
      <c r="B37" s="1" t="s">
        <v>136</v>
      </c>
      <c r="C37" s="1" t="s">
        <v>133</v>
      </c>
      <c r="D37" s="1" t="s">
        <v>15</v>
      </c>
      <c r="E37" s="1" t="s">
        <v>12</v>
      </c>
      <c r="F37" s="1" t="s">
        <v>134</v>
      </c>
      <c r="G37" s="1" t="s">
        <v>18</v>
      </c>
      <c r="H37" s="1" t="s">
        <v>19</v>
      </c>
      <c r="I37" s="1">
        <f t="shared" si="0"/>
        <v>161</v>
      </c>
      <c r="J37" t="str">
        <f>VLOOKUP($B37,taxonomy!$B:$Y,6,FALSE)</f>
        <v>Eukaryota</v>
      </c>
      <c r="K37" t="str">
        <f>VLOOKUP($B37,taxonomy!$B:$Y,7,FALSE)</f>
        <v xml:space="preserve"> Metazoa</v>
      </c>
      <c r="L37" t="str">
        <f>VLOOKUP($B37,taxonomy!$B:$Y,8,FALSE)</f>
        <v xml:space="preserve"> Ecdysozoa</v>
      </c>
      <c r="M37" t="str">
        <f>VLOOKUP($B37,taxonomy!$B:$Y,9,FALSE)</f>
        <v xml:space="preserve"> Arthropoda</v>
      </c>
      <c r="N37" t="str">
        <f>VLOOKUP($B37,taxonomy!$B:$Y,10,FALSE)</f>
        <v xml:space="preserve"> Hexapoda</v>
      </c>
      <c r="O37" t="str">
        <f>VLOOKUP($B37,taxonomy!$B:$Y,11,FALSE)</f>
        <v xml:space="preserve"> Insecta</v>
      </c>
      <c r="P37" t="str">
        <f>VLOOKUP($B37,taxonomy!$B:$Y,12,FALSE)</f>
        <v>Pterygota</v>
      </c>
      <c r="Q37" t="str">
        <f>VLOOKUP($B37,taxonomy!$B:$Y,13,FALSE)</f>
        <v xml:space="preserve"> Neoptera</v>
      </c>
      <c r="R37" t="str">
        <f>VLOOKUP($B37,taxonomy!$B:$Y,14,FALSE)</f>
        <v xml:space="preserve"> Endopterygota</v>
      </c>
      <c r="S37" t="str">
        <f>VLOOKUP($B37,taxonomy!$B:$Y,15,FALSE)</f>
        <v xml:space="preserve"> Diptera</v>
      </c>
      <c r="T37" t="str">
        <f>VLOOKUP($B37,taxonomy!$B:$Y,16,FALSE)</f>
        <v xml:space="preserve"> Brachycera</v>
      </c>
      <c r="U37" t="str">
        <f>VLOOKUP($B37,taxonomy!$B:$Y,17,FALSE)</f>
        <v xml:space="preserve"> Muscomorpha</v>
      </c>
      <c r="V37" t="str">
        <f>VLOOKUP($B37,taxonomy!$B:$Y,18,FALSE)</f>
        <v>Ephydroidea</v>
      </c>
      <c r="W37" t="str">
        <f>VLOOKUP($B37,taxonomy!$B:$Y,19,FALSE)</f>
        <v xml:space="preserve"> Drosophilidae</v>
      </c>
      <c r="X37" t="str">
        <f>VLOOKUP($B37,taxonomy!$B:$Y,20,FALSE)</f>
        <v xml:space="preserve"> Drosophila.</v>
      </c>
      <c r="Y37">
        <f>VLOOKUP($B37,taxonomy!$B:$Y,21,FALSE)</f>
        <v>0</v>
      </c>
      <c r="Z37">
        <f>VLOOKUP($B37,taxonomy!$B:$Y,22,FALSE)</f>
        <v>0</v>
      </c>
      <c r="AA37">
        <f>VLOOKUP($B37,taxonomy!$B:$Y,23,FALSE)</f>
        <v>0</v>
      </c>
    </row>
    <row r="38" spans="1:27" x14ac:dyDescent="0.25">
      <c r="A38" s="1" t="s">
        <v>137</v>
      </c>
      <c r="B38" s="1" t="s">
        <v>138</v>
      </c>
      <c r="C38" s="1" t="s">
        <v>139</v>
      </c>
      <c r="D38" s="1" t="s">
        <v>140</v>
      </c>
      <c r="E38" s="1" t="s">
        <v>141</v>
      </c>
      <c r="F38" s="1" t="s">
        <v>142</v>
      </c>
      <c r="G38" s="1" t="s">
        <v>143</v>
      </c>
      <c r="H38" s="1" t="s">
        <v>140</v>
      </c>
      <c r="I38" s="1">
        <f t="shared" si="0"/>
        <v>44</v>
      </c>
      <c r="J38" t="str">
        <f>VLOOKUP($B38,taxonomy!$B:$Y,6,FALSE)</f>
        <v>Eukaryota</v>
      </c>
      <c r="K38" t="str">
        <f>VLOOKUP($B38,taxonomy!$B:$Y,7,FALSE)</f>
        <v xml:space="preserve"> Metazoa</v>
      </c>
      <c r="L38" t="str">
        <f>VLOOKUP($B38,taxonomy!$B:$Y,8,FALSE)</f>
        <v xml:space="preserve"> Ecdysozoa</v>
      </c>
      <c r="M38" t="str">
        <f>VLOOKUP($B38,taxonomy!$B:$Y,9,FALSE)</f>
        <v xml:space="preserve"> Arthropoda</v>
      </c>
      <c r="N38" t="str">
        <f>VLOOKUP($B38,taxonomy!$B:$Y,10,FALSE)</f>
        <v xml:space="preserve"> Hexapoda</v>
      </c>
      <c r="O38" t="str">
        <f>VLOOKUP($B38,taxonomy!$B:$Y,11,FALSE)</f>
        <v xml:space="preserve"> Insecta</v>
      </c>
      <c r="P38" t="str">
        <f>VLOOKUP($B38,taxonomy!$B:$Y,12,FALSE)</f>
        <v>Pterygota</v>
      </c>
      <c r="Q38" t="str">
        <f>VLOOKUP($B38,taxonomy!$B:$Y,13,FALSE)</f>
        <v xml:space="preserve"> Neoptera</v>
      </c>
      <c r="R38" t="str">
        <f>VLOOKUP($B38,taxonomy!$B:$Y,14,FALSE)</f>
        <v xml:space="preserve"> Endopterygota</v>
      </c>
      <c r="S38" t="str">
        <f>VLOOKUP($B38,taxonomy!$B:$Y,15,FALSE)</f>
        <v xml:space="preserve"> Diptera</v>
      </c>
      <c r="T38" t="str">
        <f>VLOOKUP($B38,taxonomy!$B:$Y,16,FALSE)</f>
        <v xml:space="preserve"> Nematocera</v>
      </c>
      <c r="U38" t="str">
        <f>VLOOKUP($B38,taxonomy!$B:$Y,17,FALSE)</f>
        <v xml:space="preserve"> Culicoidea</v>
      </c>
      <c r="V38" t="str">
        <f>VLOOKUP($B38,taxonomy!$B:$Y,18,FALSE)</f>
        <v>Culicidae</v>
      </c>
      <c r="W38" t="str">
        <f>VLOOKUP($B38,taxonomy!$B:$Y,19,FALSE)</f>
        <v xml:space="preserve"> Anophelinae</v>
      </c>
      <c r="X38" t="str">
        <f>VLOOKUP($B38,taxonomy!$B:$Y,20,FALSE)</f>
        <v xml:space="preserve"> Anopheles.</v>
      </c>
      <c r="Y38">
        <f>VLOOKUP($B38,taxonomy!$B:$Y,21,FALSE)</f>
        <v>0</v>
      </c>
      <c r="Z38">
        <f>VLOOKUP($B38,taxonomy!$B:$Y,22,FALSE)</f>
        <v>0</v>
      </c>
      <c r="AA38">
        <f>VLOOKUP($B38,taxonomy!$B:$Y,23,FALSE)</f>
        <v>0</v>
      </c>
    </row>
    <row r="39" spans="1:27" x14ac:dyDescent="0.25">
      <c r="A39" s="1" t="s">
        <v>137</v>
      </c>
      <c r="B39" s="1" t="s">
        <v>138</v>
      </c>
      <c r="C39" s="1" t="s">
        <v>139</v>
      </c>
      <c r="D39" s="1" t="s">
        <v>15</v>
      </c>
      <c r="E39" s="1" t="s">
        <v>43</v>
      </c>
      <c r="F39" s="1" t="s">
        <v>144</v>
      </c>
      <c r="G39" s="1" t="s">
        <v>18</v>
      </c>
      <c r="H39" s="1" t="s">
        <v>19</v>
      </c>
      <c r="I39" s="1">
        <f t="shared" si="0"/>
        <v>278</v>
      </c>
      <c r="J39" t="str">
        <f>VLOOKUP($B39,taxonomy!$B:$Y,6,FALSE)</f>
        <v>Eukaryota</v>
      </c>
      <c r="K39" t="str">
        <f>VLOOKUP($B39,taxonomy!$B:$Y,7,FALSE)</f>
        <v xml:space="preserve"> Metazoa</v>
      </c>
      <c r="L39" t="str">
        <f>VLOOKUP($B39,taxonomy!$B:$Y,8,FALSE)</f>
        <v xml:space="preserve"> Ecdysozoa</v>
      </c>
      <c r="M39" t="str">
        <f>VLOOKUP($B39,taxonomy!$B:$Y,9,FALSE)</f>
        <v xml:space="preserve"> Arthropoda</v>
      </c>
      <c r="N39" t="str">
        <f>VLOOKUP($B39,taxonomy!$B:$Y,10,FALSE)</f>
        <v xml:space="preserve"> Hexapoda</v>
      </c>
      <c r="O39" t="str">
        <f>VLOOKUP($B39,taxonomy!$B:$Y,11,FALSE)</f>
        <v xml:space="preserve"> Insecta</v>
      </c>
      <c r="P39" t="str">
        <f>VLOOKUP($B39,taxonomy!$B:$Y,12,FALSE)</f>
        <v>Pterygota</v>
      </c>
      <c r="Q39" t="str">
        <f>VLOOKUP($B39,taxonomy!$B:$Y,13,FALSE)</f>
        <v xml:space="preserve"> Neoptera</v>
      </c>
      <c r="R39" t="str">
        <f>VLOOKUP($B39,taxonomy!$B:$Y,14,FALSE)</f>
        <v xml:space="preserve"> Endopterygota</v>
      </c>
      <c r="S39" t="str">
        <f>VLOOKUP($B39,taxonomy!$B:$Y,15,FALSE)</f>
        <v xml:space="preserve"> Diptera</v>
      </c>
      <c r="T39" t="str">
        <f>VLOOKUP($B39,taxonomy!$B:$Y,16,FALSE)</f>
        <v xml:space="preserve"> Nematocera</v>
      </c>
      <c r="U39" t="str">
        <f>VLOOKUP($B39,taxonomy!$B:$Y,17,FALSE)</f>
        <v xml:space="preserve"> Culicoidea</v>
      </c>
      <c r="V39" t="str">
        <f>VLOOKUP($B39,taxonomy!$B:$Y,18,FALSE)</f>
        <v>Culicidae</v>
      </c>
      <c r="W39" t="str">
        <f>VLOOKUP($B39,taxonomy!$B:$Y,19,FALSE)</f>
        <v xml:space="preserve"> Anophelinae</v>
      </c>
      <c r="X39" t="str">
        <f>VLOOKUP($B39,taxonomy!$B:$Y,20,FALSE)</f>
        <v xml:space="preserve"> Anopheles.</v>
      </c>
      <c r="Y39">
        <f>VLOOKUP($B39,taxonomy!$B:$Y,21,FALSE)</f>
        <v>0</v>
      </c>
      <c r="Z39">
        <f>VLOOKUP($B39,taxonomy!$B:$Y,22,FALSE)</f>
        <v>0</v>
      </c>
      <c r="AA39">
        <f>VLOOKUP($B39,taxonomy!$B:$Y,23,FALSE)</f>
        <v>0</v>
      </c>
    </row>
    <row r="40" spans="1:27" x14ac:dyDescent="0.25">
      <c r="A40" s="1" t="s">
        <v>145</v>
      </c>
      <c r="B40" s="1" t="s">
        <v>146</v>
      </c>
      <c r="C40" s="1" t="s">
        <v>147</v>
      </c>
      <c r="D40" s="1" t="s">
        <v>148</v>
      </c>
      <c r="E40" s="1" t="s">
        <v>149</v>
      </c>
      <c r="F40" s="1" t="s">
        <v>150</v>
      </c>
      <c r="G40" s="1" t="s">
        <v>90</v>
      </c>
      <c r="H40" s="1" t="s">
        <v>148</v>
      </c>
      <c r="I40" s="1">
        <f t="shared" si="0"/>
        <v>244</v>
      </c>
      <c r="J40" t="str">
        <f>VLOOKUP($B40,taxonomy!$B:$Y,6,FALSE)</f>
        <v>Eukaryota</v>
      </c>
      <c r="K40" t="str">
        <f>VLOOKUP($B40,taxonomy!$B:$Y,7,FALSE)</f>
        <v xml:space="preserve"> Metazoa</v>
      </c>
      <c r="L40" t="str">
        <f>VLOOKUP($B40,taxonomy!$B:$Y,8,FALSE)</f>
        <v xml:space="preserve"> Ecdysozoa</v>
      </c>
      <c r="M40" t="str">
        <f>VLOOKUP($B40,taxonomy!$B:$Y,9,FALSE)</f>
        <v xml:space="preserve"> Arthropoda</v>
      </c>
      <c r="N40" t="str">
        <f>VLOOKUP($B40,taxonomy!$B:$Y,10,FALSE)</f>
        <v xml:space="preserve"> Hexapoda</v>
      </c>
      <c r="O40" t="str">
        <f>VLOOKUP($B40,taxonomy!$B:$Y,11,FALSE)</f>
        <v xml:space="preserve"> Insecta</v>
      </c>
      <c r="P40" t="str">
        <f>VLOOKUP($B40,taxonomy!$B:$Y,12,FALSE)</f>
        <v>Pterygota</v>
      </c>
      <c r="Q40" t="str">
        <f>VLOOKUP($B40,taxonomy!$B:$Y,13,FALSE)</f>
        <v xml:space="preserve"> Neoptera</v>
      </c>
      <c r="R40" t="str">
        <f>VLOOKUP($B40,taxonomy!$B:$Y,14,FALSE)</f>
        <v xml:space="preserve"> Endopterygota</v>
      </c>
      <c r="S40" t="str">
        <f>VLOOKUP($B40,taxonomy!$B:$Y,15,FALSE)</f>
        <v xml:space="preserve"> Diptera</v>
      </c>
      <c r="T40" t="str">
        <f>VLOOKUP($B40,taxonomy!$B:$Y,16,FALSE)</f>
        <v xml:space="preserve"> Nematocera</v>
      </c>
      <c r="U40" t="str">
        <f>VLOOKUP($B40,taxonomy!$B:$Y,17,FALSE)</f>
        <v xml:space="preserve"> Culicoidea</v>
      </c>
      <c r="V40" t="str">
        <f>VLOOKUP($B40,taxonomy!$B:$Y,18,FALSE)</f>
        <v>Culicidae</v>
      </c>
      <c r="W40" t="str">
        <f>VLOOKUP($B40,taxonomy!$B:$Y,19,FALSE)</f>
        <v xml:space="preserve"> Anophelinae</v>
      </c>
      <c r="X40" t="str">
        <f>VLOOKUP($B40,taxonomy!$B:$Y,20,FALSE)</f>
        <v xml:space="preserve"> Anopheles.</v>
      </c>
      <c r="Y40">
        <f>VLOOKUP($B40,taxonomy!$B:$Y,21,FALSE)</f>
        <v>0</v>
      </c>
      <c r="Z40">
        <f>VLOOKUP($B40,taxonomy!$B:$Y,22,FALSE)</f>
        <v>0</v>
      </c>
      <c r="AA40">
        <f>VLOOKUP($B40,taxonomy!$B:$Y,23,FALSE)</f>
        <v>0</v>
      </c>
    </row>
    <row r="41" spans="1:27" x14ac:dyDescent="0.25">
      <c r="A41" s="1" t="s">
        <v>145</v>
      </c>
      <c r="B41" s="1" t="s">
        <v>146</v>
      </c>
      <c r="C41" s="1" t="s">
        <v>147</v>
      </c>
      <c r="D41" s="1" t="s">
        <v>15</v>
      </c>
      <c r="E41" s="1" t="s">
        <v>35</v>
      </c>
      <c r="F41" s="1" t="s">
        <v>151</v>
      </c>
      <c r="G41" s="1" t="s">
        <v>18</v>
      </c>
      <c r="H41" s="1" t="s">
        <v>19</v>
      </c>
      <c r="I41" s="1">
        <f t="shared" si="0"/>
        <v>271</v>
      </c>
      <c r="J41" t="str">
        <f>VLOOKUP($B41,taxonomy!$B:$Y,6,FALSE)</f>
        <v>Eukaryota</v>
      </c>
      <c r="K41" t="str">
        <f>VLOOKUP($B41,taxonomy!$B:$Y,7,FALSE)</f>
        <v xml:space="preserve"> Metazoa</v>
      </c>
      <c r="L41" t="str">
        <f>VLOOKUP($B41,taxonomy!$B:$Y,8,FALSE)</f>
        <v xml:space="preserve"> Ecdysozoa</v>
      </c>
      <c r="M41" t="str">
        <f>VLOOKUP($B41,taxonomy!$B:$Y,9,FALSE)</f>
        <v xml:space="preserve"> Arthropoda</v>
      </c>
      <c r="N41" t="str">
        <f>VLOOKUP($B41,taxonomy!$B:$Y,10,FALSE)</f>
        <v xml:space="preserve"> Hexapoda</v>
      </c>
      <c r="O41" t="str">
        <f>VLOOKUP($B41,taxonomy!$B:$Y,11,FALSE)</f>
        <v xml:space="preserve"> Insecta</v>
      </c>
      <c r="P41" t="str">
        <f>VLOOKUP($B41,taxonomy!$B:$Y,12,FALSE)</f>
        <v>Pterygota</v>
      </c>
      <c r="Q41" t="str">
        <f>VLOOKUP($B41,taxonomy!$B:$Y,13,FALSE)</f>
        <v xml:space="preserve"> Neoptera</v>
      </c>
      <c r="R41" t="str">
        <f>VLOOKUP($B41,taxonomy!$B:$Y,14,FALSE)</f>
        <v xml:space="preserve"> Endopterygota</v>
      </c>
      <c r="S41" t="str">
        <f>VLOOKUP($B41,taxonomy!$B:$Y,15,FALSE)</f>
        <v xml:space="preserve"> Diptera</v>
      </c>
      <c r="T41" t="str">
        <f>VLOOKUP($B41,taxonomy!$B:$Y,16,FALSE)</f>
        <v xml:space="preserve"> Nematocera</v>
      </c>
      <c r="U41" t="str">
        <f>VLOOKUP($B41,taxonomy!$B:$Y,17,FALSE)</f>
        <v xml:space="preserve"> Culicoidea</v>
      </c>
      <c r="V41" t="str">
        <f>VLOOKUP($B41,taxonomy!$B:$Y,18,FALSE)</f>
        <v>Culicidae</v>
      </c>
      <c r="W41" t="str">
        <f>VLOOKUP($B41,taxonomy!$B:$Y,19,FALSE)</f>
        <v xml:space="preserve"> Anophelinae</v>
      </c>
      <c r="X41" t="str">
        <f>VLOOKUP($B41,taxonomy!$B:$Y,20,FALSE)</f>
        <v xml:space="preserve"> Anopheles.</v>
      </c>
      <c r="Y41">
        <f>VLOOKUP($B41,taxonomy!$B:$Y,21,FALSE)</f>
        <v>0</v>
      </c>
      <c r="Z41">
        <f>VLOOKUP($B41,taxonomy!$B:$Y,22,FALSE)</f>
        <v>0</v>
      </c>
      <c r="AA41">
        <f>VLOOKUP($B41,taxonomy!$B:$Y,23,FALSE)</f>
        <v>0</v>
      </c>
    </row>
    <row r="42" spans="1:27" x14ac:dyDescent="0.25">
      <c r="A42" s="1" t="s">
        <v>145</v>
      </c>
      <c r="B42" s="1" t="s">
        <v>146</v>
      </c>
      <c r="C42" s="1" t="s">
        <v>147</v>
      </c>
      <c r="D42" s="1" t="s">
        <v>60</v>
      </c>
      <c r="E42" s="1" t="s">
        <v>152</v>
      </c>
      <c r="F42" s="1" t="s">
        <v>147</v>
      </c>
      <c r="G42" s="1" t="s">
        <v>63</v>
      </c>
      <c r="H42" s="1" t="s">
        <v>64</v>
      </c>
      <c r="I42" s="1">
        <f t="shared" si="0"/>
        <v>418</v>
      </c>
      <c r="J42" t="str">
        <f>VLOOKUP($B42,taxonomy!$B:$Y,6,FALSE)</f>
        <v>Eukaryota</v>
      </c>
      <c r="K42" t="str">
        <f>VLOOKUP($B42,taxonomy!$B:$Y,7,FALSE)</f>
        <v xml:space="preserve"> Metazoa</v>
      </c>
      <c r="L42" t="str">
        <f>VLOOKUP($B42,taxonomy!$B:$Y,8,FALSE)</f>
        <v xml:space="preserve"> Ecdysozoa</v>
      </c>
      <c r="M42" t="str">
        <f>VLOOKUP($B42,taxonomy!$B:$Y,9,FALSE)</f>
        <v xml:space="preserve"> Arthropoda</v>
      </c>
      <c r="N42" t="str">
        <f>VLOOKUP($B42,taxonomy!$B:$Y,10,FALSE)</f>
        <v xml:space="preserve"> Hexapoda</v>
      </c>
      <c r="O42" t="str">
        <f>VLOOKUP($B42,taxonomy!$B:$Y,11,FALSE)</f>
        <v xml:space="preserve"> Insecta</v>
      </c>
      <c r="P42" t="str">
        <f>VLOOKUP($B42,taxonomy!$B:$Y,12,FALSE)</f>
        <v>Pterygota</v>
      </c>
      <c r="Q42" t="str">
        <f>VLOOKUP($B42,taxonomy!$B:$Y,13,FALSE)</f>
        <v xml:space="preserve"> Neoptera</v>
      </c>
      <c r="R42" t="str">
        <f>VLOOKUP($B42,taxonomy!$B:$Y,14,FALSE)</f>
        <v xml:space="preserve"> Endopterygota</v>
      </c>
      <c r="S42" t="str">
        <f>VLOOKUP($B42,taxonomy!$B:$Y,15,FALSE)</f>
        <v xml:space="preserve"> Diptera</v>
      </c>
      <c r="T42" t="str">
        <f>VLOOKUP($B42,taxonomy!$B:$Y,16,FALSE)</f>
        <v xml:space="preserve"> Nematocera</v>
      </c>
      <c r="U42" t="str">
        <f>VLOOKUP($B42,taxonomy!$B:$Y,17,FALSE)</f>
        <v xml:space="preserve"> Culicoidea</v>
      </c>
      <c r="V42" t="str">
        <f>VLOOKUP($B42,taxonomy!$B:$Y,18,FALSE)</f>
        <v>Culicidae</v>
      </c>
      <c r="W42" t="str">
        <f>VLOOKUP($B42,taxonomy!$B:$Y,19,FALSE)</f>
        <v xml:space="preserve"> Anophelinae</v>
      </c>
      <c r="X42" t="str">
        <f>VLOOKUP($B42,taxonomy!$B:$Y,20,FALSE)</f>
        <v xml:space="preserve"> Anopheles.</v>
      </c>
      <c r="Y42">
        <f>VLOOKUP($B42,taxonomy!$B:$Y,21,FALSE)</f>
        <v>0</v>
      </c>
      <c r="Z42">
        <f>VLOOKUP($B42,taxonomy!$B:$Y,22,FALSE)</f>
        <v>0</v>
      </c>
      <c r="AA42">
        <f>VLOOKUP($B42,taxonomy!$B:$Y,23,FALSE)</f>
        <v>0</v>
      </c>
    </row>
    <row r="43" spans="1:27" x14ac:dyDescent="0.25">
      <c r="A43" s="1" t="s">
        <v>153</v>
      </c>
      <c r="B43" s="1" t="s">
        <v>154</v>
      </c>
      <c r="C43" s="1" t="s">
        <v>155</v>
      </c>
      <c r="D43" s="1" t="s">
        <v>156</v>
      </c>
      <c r="E43" s="1" t="s">
        <v>157</v>
      </c>
      <c r="F43" s="1" t="s">
        <v>93</v>
      </c>
      <c r="G43" s="1" t="s">
        <v>158</v>
      </c>
      <c r="H43" s="1" t="s">
        <v>156</v>
      </c>
      <c r="I43" s="1">
        <f t="shared" si="0"/>
        <v>89</v>
      </c>
      <c r="J43" t="str">
        <f>VLOOKUP($B43,taxonomy!$B:$Y,6,FALSE)</f>
        <v>Eukaryota</v>
      </c>
      <c r="K43" t="str">
        <f>VLOOKUP($B43,taxonomy!$B:$Y,7,FALSE)</f>
        <v xml:space="preserve"> Fungi</v>
      </c>
      <c r="L43" t="str">
        <f>VLOOKUP($B43,taxonomy!$B:$Y,8,FALSE)</f>
        <v xml:space="preserve"> Dikarya</v>
      </c>
      <c r="M43" t="str">
        <f>VLOOKUP($B43,taxonomy!$B:$Y,9,FALSE)</f>
        <v xml:space="preserve"> Basidiomycota</v>
      </c>
      <c r="N43" t="str">
        <f>VLOOKUP($B43,taxonomy!$B:$Y,10,FALSE)</f>
        <v xml:space="preserve"> Agaricomycotina</v>
      </c>
      <c r="O43" t="str">
        <f>VLOOKUP($B43,taxonomy!$B:$Y,11,FALSE)</f>
        <v>Agaricomycetes</v>
      </c>
      <c r="P43" t="str">
        <f>VLOOKUP($B43,taxonomy!$B:$Y,12,FALSE)</f>
        <v xml:space="preserve"> Agaricomycetidae</v>
      </c>
      <c r="Q43" t="str">
        <f>VLOOKUP($B43,taxonomy!$B:$Y,13,FALSE)</f>
        <v xml:space="preserve"> Agaricales</v>
      </c>
      <c r="R43" t="str">
        <f>VLOOKUP($B43,taxonomy!$B:$Y,14,FALSE)</f>
        <v xml:space="preserve"> Psathyrellaceae</v>
      </c>
      <c r="S43" t="str">
        <f>VLOOKUP($B43,taxonomy!$B:$Y,15,FALSE)</f>
        <v>Coprinopsis.</v>
      </c>
      <c r="T43">
        <f>VLOOKUP($B43,taxonomy!$B:$Y,16,FALSE)</f>
        <v>0</v>
      </c>
      <c r="U43">
        <f>VLOOKUP($B43,taxonomy!$B:$Y,17,FALSE)</f>
        <v>0</v>
      </c>
      <c r="V43">
        <f>VLOOKUP($B43,taxonomy!$B:$Y,18,FALSE)</f>
        <v>0</v>
      </c>
      <c r="W43">
        <f>VLOOKUP($B43,taxonomy!$B:$Y,19,FALSE)</f>
        <v>0</v>
      </c>
      <c r="X43">
        <f>VLOOKUP($B43,taxonomy!$B:$Y,20,FALSE)</f>
        <v>0</v>
      </c>
      <c r="Y43">
        <f>VLOOKUP($B43,taxonomy!$B:$Y,21,FALSE)</f>
        <v>0</v>
      </c>
      <c r="Z43">
        <f>VLOOKUP($B43,taxonomy!$B:$Y,22,FALSE)</f>
        <v>0</v>
      </c>
      <c r="AA43">
        <f>VLOOKUP($B43,taxonomy!$B:$Y,23,FALSE)</f>
        <v>0</v>
      </c>
    </row>
    <row r="44" spans="1:27" x14ac:dyDescent="0.25">
      <c r="A44" s="1" t="s">
        <v>153</v>
      </c>
      <c r="B44" s="1" t="s">
        <v>154</v>
      </c>
      <c r="C44" s="1" t="s">
        <v>155</v>
      </c>
      <c r="D44" s="1" t="s">
        <v>159</v>
      </c>
      <c r="E44" s="1" t="s">
        <v>12</v>
      </c>
      <c r="F44" s="1" t="s">
        <v>160</v>
      </c>
      <c r="G44" s="1" t="s">
        <v>114</v>
      </c>
      <c r="H44" s="1" t="s">
        <v>159</v>
      </c>
      <c r="I44" s="1">
        <f t="shared" si="0"/>
        <v>48</v>
      </c>
      <c r="J44" t="str">
        <f>VLOOKUP($B44,taxonomy!$B:$Y,6,FALSE)</f>
        <v>Eukaryota</v>
      </c>
      <c r="K44" t="str">
        <f>VLOOKUP($B44,taxonomy!$B:$Y,7,FALSE)</f>
        <v xml:space="preserve"> Fungi</v>
      </c>
      <c r="L44" t="str">
        <f>VLOOKUP($B44,taxonomy!$B:$Y,8,FALSE)</f>
        <v xml:space="preserve"> Dikarya</v>
      </c>
      <c r="M44" t="str">
        <f>VLOOKUP($B44,taxonomy!$B:$Y,9,FALSE)</f>
        <v xml:space="preserve"> Basidiomycota</v>
      </c>
      <c r="N44" t="str">
        <f>VLOOKUP($B44,taxonomy!$B:$Y,10,FALSE)</f>
        <v xml:space="preserve"> Agaricomycotina</v>
      </c>
      <c r="O44" t="str">
        <f>VLOOKUP($B44,taxonomy!$B:$Y,11,FALSE)</f>
        <v>Agaricomycetes</v>
      </c>
      <c r="P44" t="str">
        <f>VLOOKUP($B44,taxonomy!$B:$Y,12,FALSE)</f>
        <v xml:space="preserve"> Agaricomycetidae</v>
      </c>
      <c r="Q44" t="str">
        <f>VLOOKUP($B44,taxonomy!$B:$Y,13,FALSE)</f>
        <v xml:space="preserve"> Agaricales</v>
      </c>
      <c r="R44" t="str">
        <f>VLOOKUP($B44,taxonomy!$B:$Y,14,FALSE)</f>
        <v xml:space="preserve"> Psathyrellaceae</v>
      </c>
      <c r="S44" t="str">
        <f>VLOOKUP($B44,taxonomy!$B:$Y,15,FALSE)</f>
        <v>Coprinopsis.</v>
      </c>
      <c r="T44">
        <f>VLOOKUP($B44,taxonomy!$B:$Y,16,FALSE)</f>
        <v>0</v>
      </c>
      <c r="U44">
        <f>VLOOKUP($B44,taxonomy!$B:$Y,17,FALSE)</f>
        <v>0</v>
      </c>
      <c r="V44">
        <f>VLOOKUP($B44,taxonomy!$B:$Y,18,FALSE)</f>
        <v>0</v>
      </c>
      <c r="W44">
        <f>VLOOKUP($B44,taxonomy!$B:$Y,19,FALSE)</f>
        <v>0</v>
      </c>
      <c r="X44">
        <f>VLOOKUP($B44,taxonomy!$B:$Y,20,FALSE)</f>
        <v>0</v>
      </c>
      <c r="Y44">
        <f>VLOOKUP($B44,taxonomy!$B:$Y,21,FALSE)</f>
        <v>0</v>
      </c>
      <c r="Z44">
        <f>VLOOKUP($B44,taxonomy!$B:$Y,22,FALSE)</f>
        <v>0</v>
      </c>
      <c r="AA44">
        <f>VLOOKUP($B44,taxonomy!$B:$Y,23,FALSE)</f>
        <v>0</v>
      </c>
    </row>
    <row r="45" spans="1:27" x14ac:dyDescent="0.25">
      <c r="A45" s="1" t="s">
        <v>153</v>
      </c>
      <c r="B45" s="1" t="s">
        <v>154</v>
      </c>
      <c r="C45" s="1" t="s">
        <v>155</v>
      </c>
      <c r="D45" s="1" t="s">
        <v>15</v>
      </c>
      <c r="E45" s="1" t="s">
        <v>161</v>
      </c>
      <c r="F45" s="1" t="s">
        <v>162</v>
      </c>
      <c r="G45" s="1" t="s">
        <v>18</v>
      </c>
      <c r="H45" s="1" t="s">
        <v>19</v>
      </c>
      <c r="I45" s="1">
        <f t="shared" si="0"/>
        <v>273</v>
      </c>
      <c r="J45" t="str">
        <f>VLOOKUP($B45,taxonomy!$B:$Y,6,FALSE)</f>
        <v>Eukaryota</v>
      </c>
      <c r="K45" t="str">
        <f>VLOOKUP($B45,taxonomy!$B:$Y,7,FALSE)</f>
        <v xml:space="preserve"> Fungi</v>
      </c>
      <c r="L45" t="str">
        <f>VLOOKUP($B45,taxonomy!$B:$Y,8,FALSE)</f>
        <v xml:space="preserve"> Dikarya</v>
      </c>
      <c r="M45" t="str">
        <f>VLOOKUP($B45,taxonomy!$B:$Y,9,FALSE)</f>
        <v xml:space="preserve"> Basidiomycota</v>
      </c>
      <c r="N45" t="str">
        <f>VLOOKUP($B45,taxonomy!$B:$Y,10,FALSE)</f>
        <v xml:space="preserve"> Agaricomycotina</v>
      </c>
      <c r="O45" t="str">
        <f>VLOOKUP($B45,taxonomy!$B:$Y,11,FALSE)</f>
        <v>Agaricomycetes</v>
      </c>
      <c r="P45" t="str">
        <f>VLOOKUP($B45,taxonomy!$B:$Y,12,FALSE)</f>
        <v xml:space="preserve"> Agaricomycetidae</v>
      </c>
      <c r="Q45" t="str">
        <f>VLOOKUP($B45,taxonomy!$B:$Y,13,FALSE)</f>
        <v xml:space="preserve"> Agaricales</v>
      </c>
      <c r="R45" t="str">
        <f>VLOOKUP($B45,taxonomy!$B:$Y,14,FALSE)</f>
        <v xml:space="preserve"> Psathyrellaceae</v>
      </c>
      <c r="S45" t="str">
        <f>VLOOKUP($B45,taxonomy!$B:$Y,15,FALSE)</f>
        <v>Coprinopsis.</v>
      </c>
      <c r="T45">
        <f>VLOOKUP($B45,taxonomy!$B:$Y,16,FALSE)</f>
        <v>0</v>
      </c>
      <c r="U45">
        <f>VLOOKUP($B45,taxonomy!$B:$Y,17,FALSE)</f>
        <v>0</v>
      </c>
      <c r="V45">
        <f>VLOOKUP($B45,taxonomy!$B:$Y,18,FALSE)</f>
        <v>0</v>
      </c>
      <c r="W45">
        <f>VLOOKUP($B45,taxonomy!$B:$Y,19,FALSE)</f>
        <v>0</v>
      </c>
      <c r="X45">
        <f>VLOOKUP($B45,taxonomy!$B:$Y,20,FALSE)</f>
        <v>0</v>
      </c>
      <c r="Y45">
        <f>VLOOKUP($B45,taxonomy!$B:$Y,21,FALSE)</f>
        <v>0</v>
      </c>
      <c r="Z45">
        <f>VLOOKUP($B45,taxonomy!$B:$Y,22,FALSE)</f>
        <v>0</v>
      </c>
      <c r="AA45">
        <f>VLOOKUP($B45,taxonomy!$B:$Y,23,FALSE)</f>
        <v>0</v>
      </c>
    </row>
    <row r="46" spans="1:27" x14ac:dyDescent="0.25">
      <c r="A46" s="1" t="s">
        <v>163</v>
      </c>
      <c r="B46" s="1" t="s">
        <v>164</v>
      </c>
      <c r="C46" s="1" t="s">
        <v>165</v>
      </c>
      <c r="D46" s="1" t="s">
        <v>166</v>
      </c>
      <c r="E46" s="1" t="s">
        <v>167</v>
      </c>
      <c r="F46" s="1" t="s">
        <v>168</v>
      </c>
      <c r="G46" s="1" t="s">
        <v>114</v>
      </c>
      <c r="H46" s="1" t="s">
        <v>166</v>
      </c>
      <c r="I46" s="1">
        <f t="shared" si="0"/>
        <v>220</v>
      </c>
      <c r="J46" t="str">
        <f>VLOOKUP($B46,taxonomy!$B:$Y,6,FALSE)</f>
        <v>Eukaryota</v>
      </c>
      <c r="K46" t="str">
        <f>VLOOKUP($B46,taxonomy!$B:$Y,7,FALSE)</f>
        <v xml:space="preserve"> Metazoa</v>
      </c>
      <c r="L46" t="str">
        <f>VLOOKUP($B46,taxonomy!$B:$Y,8,FALSE)</f>
        <v xml:space="preserve"> Ecdysozoa</v>
      </c>
      <c r="M46" t="str">
        <f>VLOOKUP($B46,taxonomy!$B:$Y,9,FALSE)</f>
        <v xml:space="preserve"> Nematoda</v>
      </c>
      <c r="N46" t="str">
        <f>VLOOKUP($B46,taxonomy!$B:$Y,10,FALSE)</f>
        <v xml:space="preserve"> Chromadorea</v>
      </c>
      <c r="O46" t="str">
        <f>VLOOKUP($B46,taxonomy!$B:$Y,11,FALSE)</f>
        <v xml:space="preserve"> Spirurida</v>
      </c>
      <c r="P46" t="str">
        <f>VLOOKUP($B46,taxonomy!$B:$Y,12,FALSE)</f>
        <v>Filarioidea</v>
      </c>
      <c r="Q46" t="str">
        <f>VLOOKUP($B46,taxonomy!$B:$Y,13,FALSE)</f>
        <v xml:space="preserve"> Onchocercidae</v>
      </c>
      <c r="R46" t="str">
        <f>VLOOKUP($B46,taxonomy!$B:$Y,14,FALSE)</f>
        <v xml:space="preserve"> Brugia.</v>
      </c>
      <c r="S46">
        <f>VLOOKUP($B46,taxonomy!$B:$Y,15,FALSE)</f>
        <v>0</v>
      </c>
      <c r="T46">
        <f>VLOOKUP($B46,taxonomy!$B:$Y,16,FALSE)</f>
        <v>0</v>
      </c>
      <c r="U46">
        <f>VLOOKUP($B46,taxonomy!$B:$Y,17,FALSE)</f>
        <v>0</v>
      </c>
      <c r="V46">
        <f>VLOOKUP($B46,taxonomy!$B:$Y,18,FALSE)</f>
        <v>0</v>
      </c>
      <c r="W46">
        <f>VLOOKUP($B46,taxonomy!$B:$Y,19,FALSE)</f>
        <v>0</v>
      </c>
      <c r="X46">
        <f>VLOOKUP($B46,taxonomy!$B:$Y,20,FALSE)</f>
        <v>0</v>
      </c>
      <c r="Y46">
        <f>VLOOKUP($B46,taxonomy!$B:$Y,21,FALSE)</f>
        <v>0</v>
      </c>
      <c r="Z46">
        <f>VLOOKUP($B46,taxonomy!$B:$Y,22,FALSE)</f>
        <v>0</v>
      </c>
      <c r="AA46">
        <f>VLOOKUP($B46,taxonomy!$B:$Y,23,FALSE)</f>
        <v>0</v>
      </c>
    </row>
    <row r="47" spans="1:27" x14ac:dyDescent="0.25">
      <c r="A47" s="1" t="s">
        <v>163</v>
      </c>
      <c r="B47" s="1" t="s">
        <v>164</v>
      </c>
      <c r="C47" s="1" t="s">
        <v>165</v>
      </c>
      <c r="D47" s="1" t="s">
        <v>15</v>
      </c>
      <c r="E47" s="1" t="s">
        <v>14</v>
      </c>
      <c r="F47" s="1" t="s">
        <v>169</v>
      </c>
      <c r="G47" s="1" t="s">
        <v>18</v>
      </c>
      <c r="H47" s="1" t="s">
        <v>19</v>
      </c>
      <c r="I47" s="1">
        <f t="shared" si="0"/>
        <v>189</v>
      </c>
      <c r="J47" t="str">
        <f>VLOOKUP($B47,taxonomy!$B:$Y,6,FALSE)</f>
        <v>Eukaryota</v>
      </c>
      <c r="K47" t="str">
        <f>VLOOKUP($B47,taxonomy!$B:$Y,7,FALSE)</f>
        <v xml:space="preserve"> Metazoa</v>
      </c>
      <c r="L47" t="str">
        <f>VLOOKUP($B47,taxonomy!$B:$Y,8,FALSE)</f>
        <v xml:space="preserve"> Ecdysozoa</v>
      </c>
      <c r="M47" t="str">
        <f>VLOOKUP($B47,taxonomy!$B:$Y,9,FALSE)</f>
        <v xml:space="preserve"> Nematoda</v>
      </c>
      <c r="N47" t="str">
        <f>VLOOKUP($B47,taxonomy!$B:$Y,10,FALSE)</f>
        <v xml:space="preserve"> Chromadorea</v>
      </c>
      <c r="O47" t="str">
        <f>VLOOKUP($B47,taxonomy!$B:$Y,11,FALSE)</f>
        <v xml:space="preserve"> Spirurida</v>
      </c>
      <c r="P47" t="str">
        <f>VLOOKUP($B47,taxonomy!$B:$Y,12,FALSE)</f>
        <v>Filarioidea</v>
      </c>
      <c r="Q47" t="str">
        <f>VLOOKUP($B47,taxonomy!$B:$Y,13,FALSE)</f>
        <v xml:space="preserve"> Onchocercidae</v>
      </c>
      <c r="R47" t="str">
        <f>VLOOKUP($B47,taxonomy!$B:$Y,14,FALSE)</f>
        <v xml:space="preserve"> Brugia.</v>
      </c>
      <c r="S47">
        <f>VLOOKUP($B47,taxonomy!$B:$Y,15,FALSE)</f>
        <v>0</v>
      </c>
      <c r="T47">
        <f>VLOOKUP($B47,taxonomy!$B:$Y,16,FALSE)</f>
        <v>0</v>
      </c>
      <c r="U47">
        <f>VLOOKUP($B47,taxonomy!$B:$Y,17,FALSE)</f>
        <v>0</v>
      </c>
      <c r="V47">
        <f>VLOOKUP($B47,taxonomy!$B:$Y,18,FALSE)</f>
        <v>0</v>
      </c>
      <c r="W47">
        <f>VLOOKUP($B47,taxonomy!$B:$Y,19,FALSE)</f>
        <v>0</v>
      </c>
      <c r="X47">
        <f>VLOOKUP($B47,taxonomy!$B:$Y,20,FALSE)</f>
        <v>0</v>
      </c>
      <c r="Y47">
        <f>VLOOKUP($B47,taxonomy!$B:$Y,21,FALSE)</f>
        <v>0</v>
      </c>
      <c r="Z47">
        <f>VLOOKUP($B47,taxonomy!$B:$Y,22,FALSE)</f>
        <v>0</v>
      </c>
      <c r="AA47">
        <f>VLOOKUP($B47,taxonomy!$B:$Y,23,FALSE)</f>
        <v>0</v>
      </c>
    </row>
    <row r="48" spans="1:27" x14ac:dyDescent="0.25">
      <c r="A48" s="1" t="s">
        <v>163</v>
      </c>
      <c r="B48" s="1" t="s">
        <v>164</v>
      </c>
      <c r="C48" s="1" t="s">
        <v>165</v>
      </c>
      <c r="D48" s="1" t="s">
        <v>60</v>
      </c>
      <c r="E48" s="1" t="s">
        <v>170</v>
      </c>
      <c r="F48" s="1" t="s">
        <v>171</v>
      </c>
      <c r="G48" s="1" t="s">
        <v>63</v>
      </c>
      <c r="H48" s="1" t="s">
        <v>64</v>
      </c>
      <c r="I48" s="1">
        <f t="shared" si="0"/>
        <v>312</v>
      </c>
      <c r="J48" t="str">
        <f>VLOOKUP($B48,taxonomy!$B:$Y,6,FALSE)</f>
        <v>Eukaryota</v>
      </c>
      <c r="K48" t="str">
        <f>VLOOKUP($B48,taxonomy!$B:$Y,7,FALSE)</f>
        <v xml:space="preserve"> Metazoa</v>
      </c>
      <c r="L48" t="str">
        <f>VLOOKUP($B48,taxonomy!$B:$Y,8,FALSE)</f>
        <v xml:space="preserve"> Ecdysozoa</v>
      </c>
      <c r="M48" t="str">
        <f>VLOOKUP($B48,taxonomy!$B:$Y,9,FALSE)</f>
        <v xml:space="preserve"> Nematoda</v>
      </c>
      <c r="N48" t="str">
        <f>VLOOKUP($B48,taxonomy!$B:$Y,10,FALSE)</f>
        <v xml:space="preserve"> Chromadorea</v>
      </c>
      <c r="O48" t="str">
        <f>VLOOKUP($B48,taxonomy!$B:$Y,11,FALSE)</f>
        <v xml:space="preserve"> Spirurida</v>
      </c>
      <c r="P48" t="str">
        <f>VLOOKUP($B48,taxonomy!$B:$Y,12,FALSE)</f>
        <v>Filarioidea</v>
      </c>
      <c r="Q48" t="str">
        <f>VLOOKUP($B48,taxonomy!$B:$Y,13,FALSE)</f>
        <v xml:space="preserve"> Onchocercidae</v>
      </c>
      <c r="R48" t="str">
        <f>VLOOKUP($B48,taxonomy!$B:$Y,14,FALSE)</f>
        <v xml:space="preserve"> Brugia.</v>
      </c>
      <c r="S48">
        <f>VLOOKUP($B48,taxonomy!$B:$Y,15,FALSE)</f>
        <v>0</v>
      </c>
      <c r="T48">
        <f>VLOOKUP($B48,taxonomy!$B:$Y,16,FALSE)</f>
        <v>0</v>
      </c>
      <c r="U48">
        <f>VLOOKUP($B48,taxonomy!$B:$Y,17,FALSE)</f>
        <v>0</v>
      </c>
      <c r="V48">
        <f>VLOOKUP($B48,taxonomy!$B:$Y,18,FALSE)</f>
        <v>0</v>
      </c>
      <c r="W48">
        <f>VLOOKUP($B48,taxonomy!$B:$Y,19,FALSE)</f>
        <v>0</v>
      </c>
      <c r="X48">
        <f>VLOOKUP($B48,taxonomy!$B:$Y,20,FALSE)</f>
        <v>0</v>
      </c>
      <c r="Y48">
        <f>VLOOKUP($B48,taxonomy!$B:$Y,21,FALSE)</f>
        <v>0</v>
      </c>
      <c r="Z48">
        <f>VLOOKUP($B48,taxonomy!$B:$Y,22,FALSE)</f>
        <v>0</v>
      </c>
      <c r="AA48">
        <f>VLOOKUP($B48,taxonomy!$B:$Y,23,FALSE)</f>
        <v>0</v>
      </c>
    </row>
    <row r="49" spans="1:27" x14ac:dyDescent="0.25">
      <c r="A49" s="1" t="s">
        <v>172</v>
      </c>
      <c r="B49" s="1" t="s">
        <v>173</v>
      </c>
      <c r="C49" s="1" t="s">
        <v>174</v>
      </c>
      <c r="D49" s="1" t="s">
        <v>15</v>
      </c>
      <c r="E49" s="1" t="s">
        <v>175</v>
      </c>
      <c r="F49" s="1" t="s">
        <v>176</v>
      </c>
      <c r="G49" s="1" t="s">
        <v>18</v>
      </c>
      <c r="H49" s="1" t="s">
        <v>19</v>
      </c>
      <c r="I49" s="1">
        <f t="shared" si="0"/>
        <v>298</v>
      </c>
      <c r="J49" t="str">
        <f>VLOOKUP($B49,taxonomy!$B:$Y,6,FALSE)</f>
        <v>Eukaryota</v>
      </c>
      <c r="K49" t="str">
        <f>VLOOKUP($B49,taxonomy!$B:$Y,7,FALSE)</f>
        <v xml:space="preserve"> Fungi</v>
      </c>
      <c r="L49" t="str">
        <f>VLOOKUP($B49,taxonomy!$B:$Y,8,FALSE)</f>
        <v xml:space="preserve"> Dikarya</v>
      </c>
      <c r="M49" t="str">
        <f>VLOOKUP($B49,taxonomy!$B:$Y,9,FALSE)</f>
        <v xml:space="preserve"> Basidiomycota</v>
      </c>
      <c r="N49" t="str">
        <f>VLOOKUP($B49,taxonomy!$B:$Y,10,FALSE)</f>
        <v xml:space="preserve"> Ustilaginomycotina</v>
      </c>
      <c r="O49" t="str">
        <f>VLOOKUP($B49,taxonomy!$B:$Y,11,FALSE)</f>
        <v>Exobasidiomycetes</v>
      </c>
      <c r="P49" t="str">
        <f>VLOOKUP($B49,taxonomy!$B:$Y,12,FALSE)</f>
        <v xml:space="preserve"> Malasseziales</v>
      </c>
      <c r="Q49" t="str">
        <f>VLOOKUP($B49,taxonomy!$B:$Y,13,FALSE)</f>
        <v xml:space="preserve"> Malasseziaceae</v>
      </c>
      <c r="R49" t="str">
        <f>VLOOKUP($B49,taxonomy!$B:$Y,14,FALSE)</f>
        <v xml:space="preserve"> Malassezia.</v>
      </c>
      <c r="S49">
        <f>VLOOKUP($B49,taxonomy!$B:$Y,15,FALSE)</f>
        <v>0</v>
      </c>
      <c r="T49">
        <f>VLOOKUP($B49,taxonomy!$B:$Y,16,FALSE)</f>
        <v>0</v>
      </c>
      <c r="U49">
        <f>VLOOKUP($B49,taxonomy!$B:$Y,17,FALSE)</f>
        <v>0</v>
      </c>
      <c r="V49">
        <f>VLOOKUP($B49,taxonomy!$B:$Y,18,FALSE)</f>
        <v>0</v>
      </c>
      <c r="W49">
        <f>VLOOKUP($B49,taxonomy!$B:$Y,19,FALSE)</f>
        <v>0</v>
      </c>
      <c r="X49">
        <f>VLOOKUP($B49,taxonomy!$B:$Y,20,FALSE)</f>
        <v>0</v>
      </c>
      <c r="Y49">
        <f>VLOOKUP($B49,taxonomy!$B:$Y,21,FALSE)</f>
        <v>0</v>
      </c>
      <c r="Z49">
        <f>VLOOKUP($B49,taxonomy!$B:$Y,22,FALSE)</f>
        <v>0</v>
      </c>
      <c r="AA49">
        <f>VLOOKUP($B49,taxonomy!$B:$Y,23,FALSE)</f>
        <v>0</v>
      </c>
    </row>
    <row r="50" spans="1:27" x14ac:dyDescent="0.25">
      <c r="A50" s="1" t="s">
        <v>177</v>
      </c>
      <c r="B50" s="1" t="s">
        <v>178</v>
      </c>
      <c r="C50" s="1" t="s">
        <v>179</v>
      </c>
      <c r="D50" s="1" t="s">
        <v>180</v>
      </c>
      <c r="E50" s="1" t="s">
        <v>181</v>
      </c>
      <c r="F50" s="1" t="s">
        <v>182</v>
      </c>
      <c r="G50" s="1" t="s">
        <v>183</v>
      </c>
      <c r="H50" s="1" t="s">
        <v>180</v>
      </c>
      <c r="I50" s="1">
        <f t="shared" si="0"/>
        <v>53</v>
      </c>
      <c r="J50" t="str">
        <f>VLOOKUP($B50,taxonomy!$B:$Y,6,FALSE)</f>
        <v>Eukaryota</v>
      </c>
      <c r="K50" t="str">
        <f>VLOOKUP($B50,taxonomy!$B:$Y,7,FALSE)</f>
        <v xml:space="preserve"> Metazoa</v>
      </c>
      <c r="L50" t="str">
        <f>VLOOKUP($B50,taxonomy!$B:$Y,8,FALSE)</f>
        <v xml:space="preserve"> Ecdysozoa</v>
      </c>
      <c r="M50" t="str">
        <f>VLOOKUP($B50,taxonomy!$B:$Y,9,FALSE)</f>
        <v xml:space="preserve"> Arthropoda</v>
      </c>
      <c r="N50" t="str">
        <f>VLOOKUP($B50,taxonomy!$B:$Y,10,FALSE)</f>
        <v xml:space="preserve"> Hexapoda</v>
      </c>
      <c r="O50" t="str">
        <f>VLOOKUP($B50,taxonomy!$B:$Y,11,FALSE)</f>
        <v xml:space="preserve"> Insecta</v>
      </c>
      <c r="P50" t="str">
        <f>VLOOKUP($B50,taxonomy!$B:$Y,12,FALSE)</f>
        <v>Pterygota</v>
      </c>
      <c r="Q50" t="str">
        <f>VLOOKUP($B50,taxonomy!$B:$Y,13,FALSE)</f>
        <v xml:space="preserve"> Neoptera</v>
      </c>
      <c r="R50" t="str">
        <f>VLOOKUP($B50,taxonomy!$B:$Y,14,FALSE)</f>
        <v xml:space="preserve"> Endopterygota</v>
      </c>
      <c r="S50" t="str">
        <f>VLOOKUP($B50,taxonomy!$B:$Y,15,FALSE)</f>
        <v xml:space="preserve"> Diptera</v>
      </c>
      <c r="T50" t="str">
        <f>VLOOKUP($B50,taxonomy!$B:$Y,16,FALSE)</f>
        <v xml:space="preserve"> Brachycera</v>
      </c>
      <c r="U50" t="str">
        <f>VLOOKUP($B50,taxonomy!$B:$Y,17,FALSE)</f>
        <v xml:space="preserve"> Muscomorpha</v>
      </c>
      <c r="V50" t="str">
        <f>VLOOKUP($B50,taxonomy!$B:$Y,18,FALSE)</f>
        <v>Ephydroidea</v>
      </c>
      <c r="W50" t="str">
        <f>VLOOKUP($B50,taxonomy!$B:$Y,19,FALSE)</f>
        <v xml:space="preserve"> Drosophilidae</v>
      </c>
      <c r="X50" t="str">
        <f>VLOOKUP($B50,taxonomy!$B:$Y,20,FALSE)</f>
        <v xml:space="preserve"> Chymomyza.</v>
      </c>
      <c r="Y50">
        <f>VLOOKUP($B50,taxonomy!$B:$Y,21,FALSE)</f>
        <v>0</v>
      </c>
      <c r="Z50">
        <f>VLOOKUP($B50,taxonomy!$B:$Y,22,FALSE)</f>
        <v>0</v>
      </c>
      <c r="AA50">
        <f>VLOOKUP($B50,taxonomy!$B:$Y,23,FALSE)</f>
        <v>0</v>
      </c>
    </row>
    <row r="51" spans="1:27" x14ac:dyDescent="0.25">
      <c r="A51" s="1" t="s">
        <v>177</v>
      </c>
      <c r="B51" s="1" t="s">
        <v>178</v>
      </c>
      <c r="C51" s="1" t="s">
        <v>179</v>
      </c>
      <c r="D51" s="1" t="s">
        <v>15</v>
      </c>
      <c r="E51" s="1" t="s">
        <v>43</v>
      </c>
      <c r="F51" s="1" t="s">
        <v>184</v>
      </c>
      <c r="G51" s="1" t="s">
        <v>18</v>
      </c>
      <c r="H51" s="1" t="s">
        <v>19</v>
      </c>
      <c r="I51" s="1">
        <f t="shared" si="0"/>
        <v>276</v>
      </c>
      <c r="J51" t="str">
        <f>VLOOKUP($B51,taxonomy!$B:$Y,6,FALSE)</f>
        <v>Eukaryota</v>
      </c>
      <c r="K51" t="str">
        <f>VLOOKUP($B51,taxonomy!$B:$Y,7,FALSE)</f>
        <v xml:space="preserve"> Metazoa</v>
      </c>
      <c r="L51" t="str">
        <f>VLOOKUP($B51,taxonomy!$B:$Y,8,FALSE)</f>
        <v xml:space="preserve"> Ecdysozoa</v>
      </c>
      <c r="M51" t="str">
        <f>VLOOKUP($B51,taxonomy!$B:$Y,9,FALSE)</f>
        <v xml:space="preserve"> Arthropoda</v>
      </c>
      <c r="N51" t="str">
        <f>VLOOKUP($B51,taxonomy!$B:$Y,10,FALSE)</f>
        <v xml:space="preserve"> Hexapoda</v>
      </c>
      <c r="O51" t="str">
        <f>VLOOKUP($B51,taxonomy!$B:$Y,11,FALSE)</f>
        <v xml:space="preserve"> Insecta</v>
      </c>
      <c r="P51" t="str">
        <f>VLOOKUP($B51,taxonomy!$B:$Y,12,FALSE)</f>
        <v>Pterygota</v>
      </c>
      <c r="Q51" t="str">
        <f>VLOOKUP($B51,taxonomy!$B:$Y,13,FALSE)</f>
        <v xml:space="preserve"> Neoptera</v>
      </c>
      <c r="R51" t="str">
        <f>VLOOKUP($B51,taxonomy!$B:$Y,14,FALSE)</f>
        <v xml:space="preserve"> Endopterygota</v>
      </c>
      <c r="S51" t="str">
        <f>VLOOKUP($B51,taxonomy!$B:$Y,15,FALSE)</f>
        <v xml:space="preserve"> Diptera</v>
      </c>
      <c r="T51" t="str">
        <f>VLOOKUP($B51,taxonomy!$B:$Y,16,FALSE)</f>
        <v xml:space="preserve"> Brachycera</v>
      </c>
      <c r="U51" t="str">
        <f>VLOOKUP($B51,taxonomy!$B:$Y,17,FALSE)</f>
        <v xml:space="preserve"> Muscomorpha</v>
      </c>
      <c r="V51" t="str">
        <f>VLOOKUP($B51,taxonomy!$B:$Y,18,FALSE)</f>
        <v>Ephydroidea</v>
      </c>
      <c r="W51" t="str">
        <f>VLOOKUP($B51,taxonomy!$B:$Y,19,FALSE)</f>
        <v xml:space="preserve"> Drosophilidae</v>
      </c>
      <c r="X51" t="str">
        <f>VLOOKUP($B51,taxonomy!$B:$Y,20,FALSE)</f>
        <v xml:space="preserve"> Chymomyza.</v>
      </c>
      <c r="Y51">
        <f>VLOOKUP($B51,taxonomy!$B:$Y,21,FALSE)</f>
        <v>0</v>
      </c>
      <c r="Z51">
        <f>VLOOKUP($B51,taxonomy!$B:$Y,22,FALSE)</f>
        <v>0</v>
      </c>
      <c r="AA51">
        <f>VLOOKUP($B51,taxonomy!$B:$Y,23,FALSE)</f>
        <v>0</v>
      </c>
    </row>
    <row r="52" spans="1:27" x14ac:dyDescent="0.25">
      <c r="A52" s="1" t="s">
        <v>185</v>
      </c>
      <c r="B52" s="1" t="s">
        <v>186</v>
      </c>
      <c r="C52" s="1" t="s">
        <v>179</v>
      </c>
      <c r="D52" s="1" t="s">
        <v>180</v>
      </c>
      <c r="E52" s="1" t="s">
        <v>181</v>
      </c>
      <c r="F52" s="1" t="s">
        <v>182</v>
      </c>
      <c r="G52" s="1" t="s">
        <v>183</v>
      </c>
      <c r="H52" s="1" t="s">
        <v>180</v>
      </c>
      <c r="I52" s="1">
        <f t="shared" si="0"/>
        <v>53</v>
      </c>
      <c r="J52" t="str">
        <f>VLOOKUP($B52,taxonomy!$B:$Y,6,FALSE)</f>
        <v>Eukaryota</v>
      </c>
      <c r="K52" t="str">
        <f>VLOOKUP($B52,taxonomy!$B:$Y,7,FALSE)</f>
        <v xml:space="preserve"> Metazoa</v>
      </c>
      <c r="L52" t="str">
        <f>VLOOKUP($B52,taxonomy!$B:$Y,8,FALSE)</f>
        <v xml:space="preserve"> Ecdysozoa</v>
      </c>
      <c r="M52" t="str">
        <f>VLOOKUP($B52,taxonomy!$B:$Y,9,FALSE)</f>
        <v xml:space="preserve"> Arthropoda</v>
      </c>
      <c r="N52" t="str">
        <f>VLOOKUP($B52,taxonomy!$B:$Y,10,FALSE)</f>
        <v xml:space="preserve"> Hexapoda</v>
      </c>
      <c r="O52" t="str">
        <f>VLOOKUP($B52,taxonomy!$B:$Y,11,FALSE)</f>
        <v xml:space="preserve"> Insecta</v>
      </c>
      <c r="P52" t="str">
        <f>VLOOKUP($B52,taxonomy!$B:$Y,12,FALSE)</f>
        <v>Pterygota</v>
      </c>
      <c r="Q52" t="str">
        <f>VLOOKUP($B52,taxonomy!$B:$Y,13,FALSE)</f>
        <v xml:space="preserve"> Neoptera</v>
      </c>
      <c r="R52" t="str">
        <f>VLOOKUP($B52,taxonomy!$B:$Y,14,FALSE)</f>
        <v xml:space="preserve"> Endopterygota</v>
      </c>
      <c r="S52" t="str">
        <f>VLOOKUP($B52,taxonomy!$B:$Y,15,FALSE)</f>
        <v xml:space="preserve"> Diptera</v>
      </c>
      <c r="T52" t="str">
        <f>VLOOKUP($B52,taxonomy!$B:$Y,16,FALSE)</f>
        <v xml:space="preserve"> Brachycera</v>
      </c>
      <c r="U52" t="str">
        <f>VLOOKUP($B52,taxonomy!$B:$Y,17,FALSE)</f>
        <v xml:space="preserve"> Muscomorpha</v>
      </c>
      <c r="V52" t="str">
        <f>VLOOKUP($B52,taxonomy!$B:$Y,18,FALSE)</f>
        <v>Ephydroidea</v>
      </c>
      <c r="W52" t="str">
        <f>VLOOKUP($B52,taxonomy!$B:$Y,19,FALSE)</f>
        <v xml:space="preserve"> Drosophilidae</v>
      </c>
      <c r="X52" t="str">
        <f>VLOOKUP($B52,taxonomy!$B:$Y,20,FALSE)</f>
        <v xml:space="preserve"> Chymomyza.</v>
      </c>
      <c r="Y52">
        <f>VLOOKUP($B52,taxonomy!$B:$Y,21,FALSE)</f>
        <v>0</v>
      </c>
      <c r="Z52">
        <f>VLOOKUP($B52,taxonomy!$B:$Y,22,FALSE)</f>
        <v>0</v>
      </c>
      <c r="AA52">
        <f>VLOOKUP($B52,taxonomy!$B:$Y,23,FALSE)</f>
        <v>0</v>
      </c>
    </row>
    <row r="53" spans="1:27" x14ac:dyDescent="0.25">
      <c r="A53" s="1" t="s">
        <v>185</v>
      </c>
      <c r="B53" s="1" t="s">
        <v>186</v>
      </c>
      <c r="C53" s="1" t="s">
        <v>179</v>
      </c>
      <c r="D53" s="1" t="s">
        <v>15</v>
      </c>
      <c r="E53" s="1" t="s">
        <v>43</v>
      </c>
      <c r="F53" s="1" t="s">
        <v>184</v>
      </c>
      <c r="G53" s="1" t="s">
        <v>18</v>
      </c>
      <c r="H53" s="1" t="s">
        <v>19</v>
      </c>
      <c r="I53" s="1">
        <f t="shared" si="0"/>
        <v>276</v>
      </c>
      <c r="J53" t="str">
        <f>VLOOKUP($B53,taxonomy!$B:$Y,6,FALSE)</f>
        <v>Eukaryota</v>
      </c>
      <c r="K53" t="str">
        <f>VLOOKUP($B53,taxonomy!$B:$Y,7,FALSE)</f>
        <v xml:space="preserve"> Metazoa</v>
      </c>
      <c r="L53" t="str">
        <f>VLOOKUP($B53,taxonomy!$B:$Y,8,FALSE)</f>
        <v xml:space="preserve"> Ecdysozoa</v>
      </c>
      <c r="M53" t="str">
        <f>VLOOKUP($B53,taxonomy!$B:$Y,9,FALSE)</f>
        <v xml:space="preserve"> Arthropoda</v>
      </c>
      <c r="N53" t="str">
        <f>VLOOKUP($B53,taxonomy!$B:$Y,10,FALSE)</f>
        <v xml:space="preserve"> Hexapoda</v>
      </c>
      <c r="O53" t="str">
        <f>VLOOKUP($B53,taxonomy!$B:$Y,11,FALSE)</f>
        <v xml:space="preserve"> Insecta</v>
      </c>
      <c r="P53" t="str">
        <f>VLOOKUP($B53,taxonomy!$B:$Y,12,FALSE)</f>
        <v>Pterygota</v>
      </c>
      <c r="Q53" t="str">
        <f>VLOOKUP($B53,taxonomy!$B:$Y,13,FALSE)</f>
        <v xml:space="preserve"> Neoptera</v>
      </c>
      <c r="R53" t="str">
        <f>VLOOKUP($B53,taxonomy!$B:$Y,14,FALSE)</f>
        <v xml:space="preserve"> Endopterygota</v>
      </c>
      <c r="S53" t="str">
        <f>VLOOKUP($B53,taxonomy!$B:$Y,15,FALSE)</f>
        <v xml:space="preserve"> Diptera</v>
      </c>
      <c r="T53" t="str">
        <f>VLOOKUP($B53,taxonomy!$B:$Y,16,FALSE)</f>
        <v xml:space="preserve"> Brachycera</v>
      </c>
      <c r="U53" t="str">
        <f>VLOOKUP($B53,taxonomy!$B:$Y,17,FALSE)</f>
        <v xml:space="preserve"> Muscomorpha</v>
      </c>
      <c r="V53" t="str">
        <f>VLOOKUP($B53,taxonomy!$B:$Y,18,FALSE)</f>
        <v>Ephydroidea</v>
      </c>
      <c r="W53" t="str">
        <f>VLOOKUP($B53,taxonomy!$B:$Y,19,FALSE)</f>
        <v xml:space="preserve"> Drosophilidae</v>
      </c>
      <c r="X53" t="str">
        <f>VLOOKUP($B53,taxonomy!$B:$Y,20,FALSE)</f>
        <v xml:space="preserve"> Chymomyza.</v>
      </c>
      <c r="Y53">
        <f>VLOOKUP($B53,taxonomy!$B:$Y,21,FALSE)</f>
        <v>0</v>
      </c>
      <c r="Z53">
        <f>VLOOKUP($B53,taxonomy!$B:$Y,22,FALSE)</f>
        <v>0</v>
      </c>
      <c r="AA53">
        <f>VLOOKUP($B53,taxonomy!$B:$Y,23,FALSE)</f>
        <v>0</v>
      </c>
    </row>
    <row r="54" spans="1:27" x14ac:dyDescent="0.25">
      <c r="A54" s="1" t="s">
        <v>187</v>
      </c>
      <c r="B54" s="1" t="s">
        <v>188</v>
      </c>
      <c r="C54" s="1" t="s">
        <v>189</v>
      </c>
      <c r="D54" s="1" t="s">
        <v>15</v>
      </c>
      <c r="E54" s="1" t="s">
        <v>190</v>
      </c>
      <c r="F54" s="1" t="s">
        <v>191</v>
      </c>
      <c r="G54" s="1" t="s">
        <v>18</v>
      </c>
      <c r="H54" s="1" t="s">
        <v>19</v>
      </c>
      <c r="I54" s="1">
        <f t="shared" si="0"/>
        <v>265</v>
      </c>
      <c r="J54" t="str">
        <f>VLOOKUP($B54,taxonomy!$B:$Y,6,FALSE)</f>
        <v>Eukaryota</v>
      </c>
      <c r="K54" t="str">
        <f>VLOOKUP($B54,taxonomy!$B:$Y,7,FALSE)</f>
        <v xml:space="preserve"> Metazoa</v>
      </c>
      <c r="L54" t="str">
        <f>VLOOKUP($B54,taxonomy!$B:$Y,8,FALSE)</f>
        <v xml:space="preserve"> Ecdysozoa</v>
      </c>
      <c r="M54" t="str">
        <f>VLOOKUP($B54,taxonomy!$B:$Y,9,FALSE)</f>
        <v xml:space="preserve"> Nematoda</v>
      </c>
      <c r="N54" t="str">
        <f>VLOOKUP($B54,taxonomy!$B:$Y,10,FALSE)</f>
        <v xml:space="preserve"> Chromadorea</v>
      </c>
      <c r="O54" t="str">
        <f>VLOOKUP($B54,taxonomy!$B:$Y,11,FALSE)</f>
        <v xml:space="preserve"> Rhabditida</v>
      </c>
      <c r="P54" t="str">
        <f>VLOOKUP($B54,taxonomy!$B:$Y,12,FALSE)</f>
        <v>Rhabditoidea</v>
      </c>
      <c r="Q54" t="str">
        <f>VLOOKUP($B54,taxonomy!$B:$Y,13,FALSE)</f>
        <v xml:space="preserve"> Rhabditidae</v>
      </c>
      <c r="R54" t="str">
        <f>VLOOKUP($B54,taxonomy!$B:$Y,14,FALSE)</f>
        <v xml:space="preserve"> Peloderinae</v>
      </c>
      <c r="S54" t="str">
        <f>VLOOKUP($B54,taxonomy!$B:$Y,15,FALSE)</f>
        <v xml:space="preserve"> Caenorhabditis.</v>
      </c>
      <c r="T54">
        <f>VLOOKUP($B54,taxonomy!$B:$Y,16,FALSE)</f>
        <v>0</v>
      </c>
      <c r="U54">
        <f>VLOOKUP($B54,taxonomy!$B:$Y,17,FALSE)</f>
        <v>0</v>
      </c>
      <c r="V54">
        <f>VLOOKUP($B54,taxonomy!$B:$Y,18,FALSE)</f>
        <v>0</v>
      </c>
      <c r="W54">
        <f>VLOOKUP($B54,taxonomy!$B:$Y,19,FALSE)</f>
        <v>0</v>
      </c>
      <c r="X54">
        <f>VLOOKUP($B54,taxonomy!$B:$Y,20,FALSE)</f>
        <v>0</v>
      </c>
      <c r="Y54">
        <f>VLOOKUP($B54,taxonomy!$B:$Y,21,FALSE)</f>
        <v>0</v>
      </c>
      <c r="Z54">
        <f>VLOOKUP($B54,taxonomy!$B:$Y,22,FALSE)</f>
        <v>0</v>
      </c>
      <c r="AA54">
        <f>VLOOKUP($B54,taxonomy!$B:$Y,23,FALSE)</f>
        <v>0</v>
      </c>
    </row>
    <row r="55" spans="1:27" x14ac:dyDescent="0.25">
      <c r="A55" s="1" t="s">
        <v>187</v>
      </c>
      <c r="B55" s="1" t="s">
        <v>188</v>
      </c>
      <c r="C55" s="1" t="s">
        <v>189</v>
      </c>
      <c r="D55" s="1" t="s">
        <v>60</v>
      </c>
      <c r="E55" s="1" t="s">
        <v>192</v>
      </c>
      <c r="F55" s="1" t="s">
        <v>155</v>
      </c>
      <c r="G55" s="1" t="s">
        <v>63</v>
      </c>
      <c r="H55" s="1" t="s">
        <v>64</v>
      </c>
      <c r="I55" s="1">
        <f t="shared" si="0"/>
        <v>266</v>
      </c>
      <c r="J55" t="str">
        <f>VLOOKUP($B55,taxonomy!$B:$Y,6,FALSE)</f>
        <v>Eukaryota</v>
      </c>
      <c r="K55" t="str">
        <f>VLOOKUP($B55,taxonomy!$B:$Y,7,FALSE)</f>
        <v xml:space="preserve"> Metazoa</v>
      </c>
      <c r="L55" t="str">
        <f>VLOOKUP($B55,taxonomy!$B:$Y,8,FALSE)</f>
        <v xml:space="preserve"> Ecdysozoa</v>
      </c>
      <c r="M55" t="str">
        <f>VLOOKUP($B55,taxonomy!$B:$Y,9,FALSE)</f>
        <v xml:space="preserve"> Nematoda</v>
      </c>
      <c r="N55" t="str">
        <f>VLOOKUP($B55,taxonomy!$B:$Y,10,FALSE)</f>
        <v xml:space="preserve"> Chromadorea</v>
      </c>
      <c r="O55" t="str">
        <f>VLOOKUP($B55,taxonomy!$B:$Y,11,FALSE)</f>
        <v xml:space="preserve"> Rhabditida</v>
      </c>
      <c r="P55" t="str">
        <f>VLOOKUP($B55,taxonomy!$B:$Y,12,FALSE)</f>
        <v>Rhabditoidea</v>
      </c>
      <c r="Q55" t="str">
        <f>VLOOKUP($B55,taxonomy!$B:$Y,13,FALSE)</f>
        <v xml:space="preserve"> Rhabditidae</v>
      </c>
      <c r="R55" t="str">
        <f>VLOOKUP($B55,taxonomy!$B:$Y,14,FALSE)</f>
        <v xml:space="preserve"> Peloderinae</v>
      </c>
      <c r="S55" t="str">
        <f>VLOOKUP($B55,taxonomy!$B:$Y,15,FALSE)</f>
        <v xml:space="preserve"> Caenorhabditis.</v>
      </c>
      <c r="T55">
        <f>VLOOKUP($B55,taxonomy!$B:$Y,16,FALSE)</f>
        <v>0</v>
      </c>
      <c r="U55">
        <f>VLOOKUP($B55,taxonomy!$B:$Y,17,FALSE)</f>
        <v>0</v>
      </c>
      <c r="V55">
        <f>VLOOKUP($B55,taxonomy!$B:$Y,18,FALSE)</f>
        <v>0</v>
      </c>
      <c r="W55">
        <f>VLOOKUP($B55,taxonomy!$B:$Y,19,FALSE)</f>
        <v>0</v>
      </c>
      <c r="X55">
        <f>VLOOKUP($B55,taxonomy!$B:$Y,20,FALSE)</f>
        <v>0</v>
      </c>
      <c r="Y55">
        <f>VLOOKUP($B55,taxonomy!$B:$Y,21,FALSE)</f>
        <v>0</v>
      </c>
      <c r="Z55">
        <f>VLOOKUP($B55,taxonomy!$B:$Y,22,FALSE)</f>
        <v>0</v>
      </c>
      <c r="AA55">
        <f>VLOOKUP($B55,taxonomy!$B:$Y,23,FALSE)</f>
        <v>0</v>
      </c>
    </row>
    <row r="56" spans="1:27" x14ac:dyDescent="0.25">
      <c r="A56" s="1" t="s">
        <v>193</v>
      </c>
      <c r="B56" s="1" t="s">
        <v>194</v>
      </c>
      <c r="C56" s="1" t="s">
        <v>195</v>
      </c>
      <c r="D56" s="1" t="s">
        <v>15</v>
      </c>
      <c r="E56" s="1" t="s">
        <v>196</v>
      </c>
      <c r="F56" s="1" t="s">
        <v>197</v>
      </c>
      <c r="G56" s="1" t="s">
        <v>18</v>
      </c>
      <c r="H56" s="1" t="s">
        <v>19</v>
      </c>
      <c r="I56" s="1">
        <f t="shared" si="0"/>
        <v>266</v>
      </c>
      <c r="J56" t="str">
        <f>VLOOKUP($B56,taxonomy!$B:$Y,6,FALSE)</f>
        <v>Eukaryota</v>
      </c>
      <c r="K56" t="str">
        <f>VLOOKUP($B56,taxonomy!$B:$Y,7,FALSE)</f>
        <v xml:space="preserve"> Viridiplantae</v>
      </c>
      <c r="L56" t="str">
        <f>VLOOKUP($B56,taxonomy!$B:$Y,8,FALSE)</f>
        <v xml:space="preserve"> Streptophyta</v>
      </c>
      <c r="M56" t="str">
        <f>VLOOKUP($B56,taxonomy!$B:$Y,9,FALSE)</f>
        <v xml:space="preserve"> Embryophyta</v>
      </c>
      <c r="N56" t="str">
        <f>VLOOKUP($B56,taxonomy!$B:$Y,10,FALSE)</f>
        <v xml:space="preserve"> Bryophyta</v>
      </c>
      <c r="O56" t="str">
        <f>VLOOKUP($B56,taxonomy!$B:$Y,11,FALSE)</f>
        <v>Bryophytina</v>
      </c>
      <c r="P56" t="str">
        <f>VLOOKUP($B56,taxonomy!$B:$Y,12,FALSE)</f>
        <v xml:space="preserve"> Bryopsida</v>
      </c>
      <c r="Q56" t="str">
        <f>VLOOKUP($B56,taxonomy!$B:$Y,13,FALSE)</f>
        <v xml:space="preserve"> Funariidae</v>
      </c>
      <c r="R56" t="str">
        <f>VLOOKUP($B56,taxonomy!$B:$Y,14,FALSE)</f>
        <v xml:space="preserve"> Funariales</v>
      </c>
      <c r="S56" t="str">
        <f>VLOOKUP($B56,taxonomy!$B:$Y,15,FALSE)</f>
        <v xml:space="preserve"> Funariaceae</v>
      </c>
      <c r="T56" t="str">
        <f>VLOOKUP($B56,taxonomy!$B:$Y,16,FALSE)</f>
        <v>Physcomitrella.</v>
      </c>
      <c r="U56">
        <f>VLOOKUP($B56,taxonomy!$B:$Y,17,FALSE)</f>
        <v>0</v>
      </c>
      <c r="V56">
        <f>VLOOKUP($B56,taxonomy!$B:$Y,18,FALSE)</f>
        <v>0</v>
      </c>
      <c r="W56">
        <f>VLOOKUP($B56,taxonomy!$B:$Y,19,FALSE)</f>
        <v>0</v>
      </c>
      <c r="X56">
        <f>VLOOKUP($B56,taxonomy!$B:$Y,20,FALSE)</f>
        <v>0</v>
      </c>
      <c r="Y56">
        <f>VLOOKUP($B56,taxonomy!$B:$Y,21,FALSE)</f>
        <v>0</v>
      </c>
      <c r="Z56">
        <f>VLOOKUP($B56,taxonomy!$B:$Y,22,FALSE)</f>
        <v>0</v>
      </c>
      <c r="AA56">
        <f>VLOOKUP($B56,taxonomy!$B:$Y,23,FALSE)</f>
        <v>0</v>
      </c>
    </row>
    <row r="57" spans="1:27" x14ac:dyDescent="0.25">
      <c r="A57" s="1" t="s">
        <v>193</v>
      </c>
      <c r="B57" s="1" t="s">
        <v>194</v>
      </c>
      <c r="C57" s="1" t="s">
        <v>195</v>
      </c>
      <c r="D57" s="1" t="s">
        <v>60</v>
      </c>
      <c r="E57" s="1" t="s">
        <v>198</v>
      </c>
      <c r="F57" s="1" t="s">
        <v>199</v>
      </c>
      <c r="G57" s="1" t="s">
        <v>63</v>
      </c>
      <c r="H57" s="1" t="s">
        <v>64</v>
      </c>
      <c r="I57" s="1">
        <f t="shared" si="0"/>
        <v>328</v>
      </c>
      <c r="J57" t="str">
        <f>VLOOKUP($B57,taxonomy!$B:$Y,6,FALSE)</f>
        <v>Eukaryota</v>
      </c>
      <c r="K57" t="str">
        <f>VLOOKUP($B57,taxonomy!$B:$Y,7,FALSE)</f>
        <v xml:space="preserve"> Viridiplantae</v>
      </c>
      <c r="L57" t="str">
        <f>VLOOKUP($B57,taxonomy!$B:$Y,8,FALSE)</f>
        <v xml:space="preserve"> Streptophyta</v>
      </c>
      <c r="M57" t="str">
        <f>VLOOKUP($B57,taxonomy!$B:$Y,9,FALSE)</f>
        <v xml:space="preserve"> Embryophyta</v>
      </c>
      <c r="N57" t="str">
        <f>VLOOKUP($B57,taxonomy!$B:$Y,10,FALSE)</f>
        <v xml:space="preserve"> Bryophyta</v>
      </c>
      <c r="O57" t="str">
        <f>VLOOKUP($B57,taxonomy!$B:$Y,11,FALSE)</f>
        <v>Bryophytina</v>
      </c>
      <c r="P57" t="str">
        <f>VLOOKUP($B57,taxonomy!$B:$Y,12,FALSE)</f>
        <v xml:space="preserve"> Bryopsida</v>
      </c>
      <c r="Q57" t="str">
        <f>VLOOKUP($B57,taxonomy!$B:$Y,13,FALSE)</f>
        <v xml:space="preserve"> Funariidae</v>
      </c>
      <c r="R57" t="str">
        <f>VLOOKUP($B57,taxonomy!$B:$Y,14,FALSE)</f>
        <v xml:space="preserve"> Funariales</v>
      </c>
      <c r="S57" t="str">
        <f>VLOOKUP($B57,taxonomy!$B:$Y,15,FALSE)</f>
        <v xml:space="preserve"> Funariaceae</v>
      </c>
      <c r="T57" t="str">
        <f>VLOOKUP($B57,taxonomy!$B:$Y,16,FALSE)</f>
        <v>Physcomitrella.</v>
      </c>
      <c r="U57">
        <f>VLOOKUP($B57,taxonomy!$B:$Y,17,FALSE)</f>
        <v>0</v>
      </c>
      <c r="V57">
        <f>VLOOKUP($B57,taxonomy!$B:$Y,18,FALSE)</f>
        <v>0</v>
      </c>
      <c r="W57">
        <f>VLOOKUP($B57,taxonomy!$B:$Y,19,FALSE)</f>
        <v>0</v>
      </c>
      <c r="X57">
        <f>VLOOKUP($B57,taxonomy!$B:$Y,20,FALSE)</f>
        <v>0</v>
      </c>
      <c r="Y57">
        <f>VLOOKUP($B57,taxonomy!$B:$Y,21,FALSE)</f>
        <v>0</v>
      </c>
      <c r="Z57">
        <f>VLOOKUP($B57,taxonomy!$B:$Y,22,FALSE)</f>
        <v>0</v>
      </c>
      <c r="AA57">
        <f>VLOOKUP($B57,taxonomy!$B:$Y,23,FALSE)</f>
        <v>0</v>
      </c>
    </row>
    <row r="58" spans="1:27" x14ac:dyDescent="0.25">
      <c r="A58" s="1" t="s">
        <v>200</v>
      </c>
      <c r="B58" s="1" t="s">
        <v>201</v>
      </c>
      <c r="C58" s="1" t="s">
        <v>202</v>
      </c>
      <c r="D58" s="1" t="s">
        <v>15</v>
      </c>
      <c r="E58" s="1" t="s">
        <v>203</v>
      </c>
      <c r="F58" s="1" t="s">
        <v>204</v>
      </c>
      <c r="G58" s="1" t="s">
        <v>18</v>
      </c>
      <c r="H58" s="1" t="s">
        <v>19</v>
      </c>
      <c r="I58" s="1">
        <f t="shared" si="0"/>
        <v>332</v>
      </c>
      <c r="J58" t="str">
        <f>VLOOKUP($B58,taxonomy!$B:$Y,6,FALSE)</f>
        <v>Eukaryota</v>
      </c>
      <c r="K58" t="str">
        <f>VLOOKUP($B58,taxonomy!$B:$Y,7,FALSE)</f>
        <v xml:space="preserve"> Choanoflagellida</v>
      </c>
      <c r="L58" t="str">
        <f>VLOOKUP($B58,taxonomy!$B:$Y,8,FALSE)</f>
        <v xml:space="preserve"> Codonosigidae</v>
      </c>
      <c r="M58" t="str">
        <f>VLOOKUP($B58,taxonomy!$B:$Y,9,FALSE)</f>
        <v xml:space="preserve"> Monosiga.</v>
      </c>
      <c r="N58">
        <f>VLOOKUP($B58,taxonomy!$B:$Y,10,FALSE)</f>
        <v>0</v>
      </c>
      <c r="O58">
        <f>VLOOKUP($B58,taxonomy!$B:$Y,11,FALSE)</f>
        <v>0</v>
      </c>
      <c r="P58">
        <f>VLOOKUP($B58,taxonomy!$B:$Y,12,FALSE)</f>
        <v>0</v>
      </c>
      <c r="Q58">
        <f>VLOOKUP($B58,taxonomy!$B:$Y,13,FALSE)</f>
        <v>0</v>
      </c>
      <c r="R58">
        <f>VLOOKUP($B58,taxonomy!$B:$Y,14,FALSE)</f>
        <v>0</v>
      </c>
      <c r="S58">
        <f>VLOOKUP($B58,taxonomy!$B:$Y,15,FALSE)</f>
        <v>0</v>
      </c>
      <c r="T58">
        <f>VLOOKUP($B58,taxonomy!$B:$Y,16,FALSE)</f>
        <v>0</v>
      </c>
      <c r="U58">
        <f>VLOOKUP($B58,taxonomy!$B:$Y,17,FALSE)</f>
        <v>0</v>
      </c>
      <c r="V58">
        <f>VLOOKUP($B58,taxonomy!$B:$Y,18,FALSE)</f>
        <v>0</v>
      </c>
      <c r="W58">
        <f>VLOOKUP($B58,taxonomy!$B:$Y,19,FALSE)</f>
        <v>0</v>
      </c>
      <c r="X58">
        <f>VLOOKUP($B58,taxonomy!$B:$Y,20,FALSE)</f>
        <v>0</v>
      </c>
      <c r="Y58">
        <f>VLOOKUP($B58,taxonomy!$B:$Y,21,FALSE)</f>
        <v>0</v>
      </c>
      <c r="Z58">
        <f>VLOOKUP($B58,taxonomy!$B:$Y,22,FALSE)</f>
        <v>0</v>
      </c>
      <c r="AA58">
        <f>VLOOKUP($B58,taxonomy!$B:$Y,23,FALSE)</f>
        <v>0</v>
      </c>
    </row>
    <row r="59" spans="1:27" x14ac:dyDescent="0.25">
      <c r="A59" s="1" t="s">
        <v>200</v>
      </c>
      <c r="B59" s="1" t="s">
        <v>201</v>
      </c>
      <c r="C59" s="1" t="s">
        <v>202</v>
      </c>
      <c r="D59" s="1" t="s">
        <v>60</v>
      </c>
      <c r="E59" s="1" t="s">
        <v>205</v>
      </c>
      <c r="F59" s="1" t="s">
        <v>206</v>
      </c>
      <c r="G59" s="1" t="s">
        <v>63</v>
      </c>
      <c r="H59" s="1" t="s">
        <v>64</v>
      </c>
      <c r="I59" s="1">
        <f t="shared" si="0"/>
        <v>160</v>
      </c>
      <c r="J59" t="str">
        <f>VLOOKUP($B59,taxonomy!$B:$Y,6,FALSE)</f>
        <v>Eukaryota</v>
      </c>
      <c r="K59" t="str">
        <f>VLOOKUP($B59,taxonomy!$B:$Y,7,FALSE)</f>
        <v xml:space="preserve"> Choanoflagellida</v>
      </c>
      <c r="L59" t="str">
        <f>VLOOKUP($B59,taxonomy!$B:$Y,8,FALSE)</f>
        <v xml:space="preserve"> Codonosigidae</v>
      </c>
      <c r="M59" t="str">
        <f>VLOOKUP($B59,taxonomy!$B:$Y,9,FALSE)</f>
        <v xml:space="preserve"> Monosiga.</v>
      </c>
      <c r="N59">
        <f>VLOOKUP($B59,taxonomy!$B:$Y,10,FALSE)</f>
        <v>0</v>
      </c>
      <c r="O59">
        <f>VLOOKUP($B59,taxonomy!$B:$Y,11,FALSE)</f>
        <v>0</v>
      </c>
      <c r="P59">
        <f>VLOOKUP($B59,taxonomy!$B:$Y,12,FALSE)</f>
        <v>0</v>
      </c>
      <c r="Q59">
        <f>VLOOKUP($B59,taxonomy!$B:$Y,13,FALSE)</f>
        <v>0</v>
      </c>
      <c r="R59">
        <f>VLOOKUP($B59,taxonomy!$B:$Y,14,FALSE)</f>
        <v>0</v>
      </c>
      <c r="S59">
        <f>VLOOKUP($B59,taxonomy!$B:$Y,15,FALSE)</f>
        <v>0</v>
      </c>
      <c r="T59">
        <f>VLOOKUP($B59,taxonomy!$B:$Y,16,FALSE)</f>
        <v>0</v>
      </c>
      <c r="U59">
        <f>VLOOKUP($B59,taxonomy!$B:$Y,17,FALSE)</f>
        <v>0</v>
      </c>
      <c r="V59">
        <f>VLOOKUP($B59,taxonomy!$B:$Y,18,FALSE)</f>
        <v>0</v>
      </c>
      <c r="W59">
        <f>VLOOKUP($B59,taxonomy!$B:$Y,19,FALSE)</f>
        <v>0</v>
      </c>
      <c r="X59">
        <f>VLOOKUP($B59,taxonomy!$B:$Y,20,FALSE)</f>
        <v>0</v>
      </c>
      <c r="Y59">
        <f>VLOOKUP($B59,taxonomy!$B:$Y,21,FALSE)</f>
        <v>0</v>
      </c>
      <c r="Z59">
        <f>VLOOKUP($B59,taxonomy!$B:$Y,22,FALSE)</f>
        <v>0</v>
      </c>
      <c r="AA59">
        <f>VLOOKUP($B59,taxonomy!$B:$Y,23,FALSE)</f>
        <v>0</v>
      </c>
    </row>
    <row r="60" spans="1:27" x14ac:dyDescent="0.25">
      <c r="A60" s="1" t="s">
        <v>207</v>
      </c>
      <c r="B60" s="1" t="s">
        <v>208</v>
      </c>
      <c r="C60" s="1" t="s">
        <v>209</v>
      </c>
      <c r="D60" s="1" t="s">
        <v>180</v>
      </c>
      <c r="E60" s="1" t="s">
        <v>210</v>
      </c>
      <c r="F60" s="1" t="s">
        <v>74</v>
      </c>
      <c r="G60" s="1" t="s">
        <v>183</v>
      </c>
      <c r="H60" s="1" t="s">
        <v>180</v>
      </c>
      <c r="I60" s="1">
        <f t="shared" si="0"/>
        <v>110</v>
      </c>
      <c r="J60" t="str">
        <f>VLOOKUP($B60,taxonomy!$B:$Y,6,FALSE)</f>
        <v>Eukaryota</v>
      </c>
      <c r="K60" t="str">
        <f>VLOOKUP($B60,taxonomy!$B:$Y,7,FALSE)</f>
        <v xml:space="preserve"> Metazoa</v>
      </c>
      <c r="L60" t="str">
        <f>VLOOKUP($B60,taxonomy!$B:$Y,8,FALSE)</f>
        <v xml:space="preserve"> Ecdysozoa</v>
      </c>
      <c r="M60" t="str">
        <f>VLOOKUP($B60,taxonomy!$B:$Y,9,FALSE)</f>
        <v xml:space="preserve"> Arthropoda</v>
      </c>
      <c r="N60" t="str">
        <f>VLOOKUP($B60,taxonomy!$B:$Y,10,FALSE)</f>
        <v xml:space="preserve"> Hexapoda</v>
      </c>
      <c r="O60" t="str">
        <f>VLOOKUP($B60,taxonomy!$B:$Y,11,FALSE)</f>
        <v xml:space="preserve"> Insecta</v>
      </c>
      <c r="P60" t="str">
        <f>VLOOKUP($B60,taxonomy!$B:$Y,12,FALSE)</f>
        <v>Pterygota</v>
      </c>
      <c r="Q60" t="str">
        <f>VLOOKUP($B60,taxonomy!$B:$Y,13,FALSE)</f>
        <v xml:space="preserve"> Neoptera</v>
      </c>
      <c r="R60" t="str">
        <f>VLOOKUP($B60,taxonomy!$B:$Y,14,FALSE)</f>
        <v xml:space="preserve"> Endopterygota</v>
      </c>
      <c r="S60" t="str">
        <f>VLOOKUP($B60,taxonomy!$B:$Y,15,FALSE)</f>
        <v xml:space="preserve"> Coleoptera</v>
      </c>
      <c r="T60" t="str">
        <f>VLOOKUP($B60,taxonomy!$B:$Y,16,FALSE)</f>
        <v xml:space="preserve"> Polyphaga</v>
      </c>
      <c r="U60" t="str">
        <f>VLOOKUP($B60,taxonomy!$B:$Y,17,FALSE)</f>
        <v>Cucujiformia</v>
      </c>
      <c r="V60" t="str">
        <f>VLOOKUP($B60,taxonomy!$B:$Y,18,FALSE)</f>
        <v xml:space="preserve"> Tenebrionidae</v>
      </c>
      <c r="W60" t="str">
        <f>VLOOKUP($B60,taxonomy!$B:$Y,19,FALSE)</f>
        <v xml:space="preserve"> Tenebrionidae incertae sedis</v>
      </c>
      <c r="X60" t="str">
        <f>VLOOKUP($B60,taxonomy!$B:$Y,20,FALSE)</f>
        <v xml:space="preserve"> Tribolium.</v>
      </c>
      <c r="Y60">
        <f>VLOOKUP($B60,taxonomy!$B:$Y,21,FALSE)</f>
        <v>0</v>
      </c>
      <c r="Z60">
        <f>VLOOKUP($B60,taxonomy!$B:$Y,22,FALSE)</f>
        <v>0</v>
      </c>
      <c r="AA60">
        <f>VLOOKUP($B60,taxonomy!$B:$Y,23,FALSE)</f>
        <v>0</v>
      </c>
    </row>
    <row r="61" spans="1:27" x14ac:dyDescent="0.25">
      <c r="A61" s="1" t="s">
        <v>207</v>
      </c>
      <c r="B61" s="1" t="s">
        <v>208</v>
      </c>
      <c r="C61" s="1" t="s">
        <v>209</v>
      </c>
      <c r="D61" s="1" t="s">
        <v>15</v>
      </c>
      <c r="E61" s="1" t="s">
        <v>94</v>
      </c>
      <c r="F61" s="1" t="s">
        <v>211</v>
      </c>
      <c r="G61" s="1" t="s">
        <v>18</v>
      </c>
      <c r="H61" s="1" t="s">
        <v>19</v>
      </c>
      <c r="I61" s="1">
        <f t="shared" si="0"/>
        <v>274</v>
      </c>
      <c r="J61" t="str">
        <f>VLOOKUP($B61,taxonomy!$B:$Y,6,FALSE)</f>
        <v>Eukaryota</v>
      </c>
      <c r="K61" t="str">
        <f>VLOOKUP($B61,taxonomy!$B:$Y,7,FALSE)</f>
        <v xml:space="preserve"> Metazoa</v>
      </c>
      <c r="L61" t="str">
        <f>VLOOKUP($B61,taxonomy!$B:$Y,8,FALSE)</f>
        <v xml:space="preserve"> Ecdysozoa</v>
      </c>
      <c r="M61" t="str">
        <f>VLOOKUP($B61,taxonomy!$B:$Y,9,FALSE)</f>
        <v xml:space="preserve"> Arthropoda</v>
      </c>
      <c r="N61" t="str">
        <f>VLOOKUP($B61,taxonomy!$B:$Y,10,FALSE)</f>
        <v xml:space="preserve"> Hexapoda</v>
      </c>
      <c r="O61" t="str">
        <f>VLOOKUP($B61,taxonomy!$B:$Y,11,FALSE)</f>
        <v xml:space="preserve"> Insecta</v>
      </c>
      <c r="P61" t="str">
        <f>VLOOKUP($B61,taxonomy!$B:$Y,12,FALSE)</f>
        <v>Pterygota</v>
      </c>
      <c r="Q61" t="str">
        <f>VLOOKUP($B61,taxonomy!$B:$Y,13,FALSE)</f>
        <v xml:space="preserve"> Neoptera</v>
      </c>
      <c r="R61" t="str">
        <f>VLOOKUP($B61,taxonomy!$B:$Y,14,FALSE)</f>
        <v xml:space="preserve"> Endopterygota</v>
      </c>
      <c r="S61" t="str">
        <f>VLOOKUP($B61,taxonomy!$B:$Y,15,FALSE)</f>
        <v xml:space="preserve"> Coleoptera</v>
      </c>
      <c r="T61" t="str">
        <f>VLOOKUP($B61,taxonomy!$B:$Y,16,FALSE)</f>
        <v xml:space="preserve"> Polyphaga</v>
      </c>
      <c r="U61" t="str">
        <f>VLOOKUP($B61,taxonomy!$B:$Y,17,FALSE)</f>
        <v>Cucujiformia</v>
      </c>
      <c r="V61" t="str">
        <f>VLOOKUP($B61,taxonomy!$B:$Y,18,FALSE)</f>
        <v xml:space="preserve"> Tenebrionidae</v>
      </c>
      <c r="W61" t="str">
        <f>VLOOKUP($B61,taxonomy!$B:$Y,19,FALSE)</f>
        <v xml:space="preserve"> Tenebrionidae incertae sedis</v>
      </c>
      <c r="X61" t="str">
        <f>VLOOKUP($B61,taxonomy!$B:$Y,20,FALSE)</f>
        <v xml:space="preserve"> Tribolium.</v>
      </c>
      <c r="Y61">
        <f>VLOOKUP($B61,taxonomy!$B:$Y,21,FALSE)</f>
        <v>0</v>
      </c>
      <c r="Z61">
        <f>VLOOKUP($B61,taxonomy!$B:$Y,22,FALSE)</f>
        <v>0</v>
      </c>
      <c r="AA61">
        <f>VLOOKUP($B61,taxonomy!$B:$Y,23,FALSE)</f>
        <v>0</v>
      </c>
    </row>
    <row r="62" spans="1:27" x14ac:dyDescent="0.25">
      <c r="A62" s="1" t="s">
        <v>212</v>
      </c>
      <c r="B62" s="1" t="s">
        <v>213</v>
      </c>
      <c r="C62" s="1" t="s">
        <v>214</v>
      </c>
      <c r="D62" s="1" t="s">
        <v>180</v>
      </c>
      <c r="E62" s="1" t="s">
        <v>210</v>
      </c>
      <c r="F62" s="1" t="s">
        <v>74</v>
      </c>
      <c r="G62" s="1" t="s">
        <v>183</v>
      </c>
      <c r="H62" s="1" t="s">
        <v>180</v>
      </c>
      <c r="I62" s="1">
        <f t="shared" si="0"/>
        <v>110</v>
      </c>
      <c r="J62" t="str">
        <f>VLOOKUP($B62,taxonomy!$B:$Y,6,FALSE)</f>
        <v>Eukaryota</v>
      </c>
      <c r="K62" t="str">
        <f>VLOOKUP($B62,taxonomy!$B:$Y,7,FALSE)</f>
        <v xml:space="preserve"> Metazoa</v>
      </c>
      <c r="L62" t="str">
        <f>VLOOKUP($B62,taxonomy!$B:$Y,8,FALSE)</f>
        <v xml:space="preserve"> Ecdysozoa</v>
      </c>
      <c r="M62" t="str">
        <f>VLOOKUP($B62,taxonomy!$B:$Y,9,FALSE)</f>
        <v xml:space="preserve"> Arthropoda</v>
      </c>
      <c r="N62" t="str">
        <f>VLOOKUP($B62,taxonomy!$B:$Y,10,FALSE)</f>
        <v xml:space="preserve"> Hexapoda</v>
      </c>
      <c r="O62" t="str">
        <f>VLOOKUP($B62,taxonomy!$B:$Y,11,FALSE)</f>
        <v xml:space="preserve"> Insecta</v>
      </c>
      <c r="P62" t="str">
        <f>VLOOKUP($B62,taxonomy!$B:$Y,12,FALSE)</f>
        <v>Pterygota</v>
      </c>
      <c r="Q62" t="str">
        <f>VLOOKUP($B62,taxonomy!$B:$Y,13,FALSE)</f>
        <v xml:space="preserve"> Neoptera</v>
      </c>
      <c r="R62" t="str">
        <f>VLOOKUP($B62,taxonomy!$B:$Y,14,FALSE)</f>
        <v xml:space="preserve"> Endopterygota</v>
      </c>
      <c r="S62" t="str">
        <f>VLOOKUP($B62,taxonomy!$B:$Y,15,FALSE)</f>
        <v xml:space="preserve"> Coleoptera</v>
      </c>
      <c r="T62" t="str">
        <f>VLOOKUP($B62,taxonomy!$B:$Y,16,FALSE)</f>
        <v xml:space="preserve"> Polyphaga</v>
      </c>
      <c r="U62" t="str">
        <f>VLOOKUP($B62,taxonomy!$B:$Y,17,FALSE)</f>
        <v>Cucujiformia</v>
      </c>
      <c r="V62" t="str">
        <f>VLOOKUP($B62,taxonomy!$B:$Y,18,FALSE)</f>
        <v xml:space="preserve"> Tenebrionidae</v>
      </c>
      <c r="W62" t="str">
        <f>VLOOKUP($B62,taxonomy!$B:$Y,19,FALSE)</f>
        <v xml:space="preserve"> Tenebrionidae incertae sedis</v>
      </c>
      <c r="X62" t="str">
        <f>VLOOKUP($B62,taxonomy!$B:$Y,20,FALSE)</f>
        <v xml:space="preserve"> Tribolium.</v>
      </c>
      <c r="Y62">
        <f>VLOOKUP($B62,taxonomy!$B:$Y,21,FALSE)</f>
        <v>0</v>
      </c>
      <c r="Z62">
        <f>VLOOKUP($B62,taxonomy!$B:$Y,22,FALSE)</f>
        <v>0</v>
      </c>
      <c r="AA62">
        <f>VLOOKUP($B62,taxonomy!$B:$Y,23,FALSE)</f>
        <v>0</v>
      </c>
    </row>
    <row r="63" spans="1:27" x14ac:dyDescent="0.25">
      <c r="A63" s="1" t="s">
        <v>212</v>
      </c>
      <c r="B63" s="1" t="s">
        <v>213</v>
      </c>
      <c r="C63" s="1" t="s">
        <v>214</v>
      </c>
      <c r="D63" s="1" t="s">
        <v>15</v>
      </c>
      <c r="E63" s="1" t="s">
        <v>94</v>
      </c>
      <c r="F63" s="1" t="s">
        <v>211</v>
      </c>
      <c r="G63" s="1" t="s">
        <v>18</v>
      </c>
      <c r="H63" s="1" t="s">
        <v>19</v>
      </c>
      <c r="I63" s="1">
        <f t="shared" si="0"/>
        <v>274</v>
      </c>
      <c r="J63" t="str">
        <f>VLOOKUP($B63,taxonomy!$B:$Y,6,FALSE)</f>
        <v>Eukaryota</v>
      </c>
      <c r="K63" t="str">
        <f>VLOOKUP($B63,taxonomy!$B:$Y,7,FALSE)</f>
        <v xml:space="preserve"> Metazoa</v>
      </c>
      <c r="L63" t="str">
        <f>VLOOKUP($B63,taxonomy!$B:$Y,8,FALSE)</f>
        <v xml:space="preserve"> Ecdysozoa</v>
      </c>
      <c r="M63" t="str">
        <f>VLOOKUP($B63,taxonomy!$B:$Y,9,FALSE)</f>
        <v xml:space="preserve"> Arthropoda</v>
      </c>
      <c r="N63" t="str">
        <f>VLOOKUP($B63,taxonomy!$B:$Y,10,FALSE)</f>
        <v xml:space="preserve"> Hexapoda</v>
      </c>
      <c r="O63" t="str">
        <f>VLOOKUP($B63,taxonomy!$B:$Y,11,FALSE)</f>
        <v xml:space="preserve"> Insecta</v>
      </c>
      <c r="P63" t="str">
        <f>VLOOKUP($B63,taxonomy!$B:$Y,12,FALSE)</f>
        <v>Pterygota</v>
      </c>
      <c r="Q63" t="str">
        <f>VLOOKUP($B63,taxonomy!$B:$Y,13,FALSE)</f>
        <v xml:space="preserve"> Neoptera</v>
      </c>
      <c r="R63" t="str">
        <f>VLOOKUP($B63,taxonomy!$B:$Y,14,FALSE)</f>
        <v xml:space="preserve"> Endopterygota</v>
      </c>
      <c r="S63" t="str">
        <f>VLOOKUP($B63,taxonomy!$B:$Y,15,FALSE)</f>
        <v xml:space="preserve"> Coleoptera</v>
      </c>
      <c r="T63" t="str">
        <f>VLOOKUP($B63,taxonomy!$B:$Y,16,FALSE)</f>
        <v xml:space="preserve"> Polyphaga</v>
      </c>
      <c r="U63" t="str">
        <f>VLOOKUP($B63,taxonomy!$B:$Y,17,FALSE)</f>
        <v>Cucujiformia</v>
      </c>
      <c r="V63" t="str">
        <f>VLOOKUP($B63,taxonomy!$B:$Y,18,FALSE)</f>
        <v xml:space="preserve"> Tenebrionidae</v>
      </c>
      <c r="W63" t="str">
        <f>VLOOKUP($B63,taxonomy!$B:$Y,19,FALSE)</f>
        <v xml:space="preserve"> Tenebrionidae incertae sedis</v>
      </c>
      <c r="X63" t="str">
        <f>VLOOKUP($B63,taxonomy!$B:$Y,20,FALSE)</f>
        <v xml:space="preserve"> Tribolium.</v>
      </c>
      <c r="Y63">
        <f>VLOOKUP($B63,taxonomy!$B:$Y,21,FALSE)</f>
        <v>0</v>
      </c>
      <c r="Z63">
        <f>VLOOKUP($B63,taxonomy!$B:$Y,22,FALSE)</f>
        <v>0</v>
      </c>
      <c r="AA63">
        <f>VLOOKUP($B63,taxonomy!$B:$Y,23,FALSE)</f>
        <v>0</v>
      </c>
    </row>
    <row r="64" spans="1:27" x14ac:dyDescent="0.25">
      <c r="A64" s="1" t="s">
        <v>215</v>
      </c>
      <c r="B64" s="1" t="s">
        <v>216</v>
      </c>
      <c r="C64" s="1" t="s">
        <v>217</v>
      </c>
      <c r="D64" s="1" t="s">
        <v>156</v>
      </c>
      <c r="E64" s="1" t="s">
        <v>218</v>
      </c>
      <c r="F64" s="1" t="s">
        <v>219</v>
      </c>
      <c r="G64" s="1" t="s">
        <v>158</v>
      </c>
      <c r="H64" s="1" t="s">
        <v>156</v>
      </c>
      <c r="I64" s="1">
        <f t="shared" si="0"/>
        <v>81</v>
      </c>
      <c r="J64" t="str">
        <f>VLOOKUP($B64,taxonomy!$B:$Y,6,FALSE)</f>
        <v>Eukaryota</v>
      </c>
      <c r="K64" t="str">
        <f>VLOOKUP($B64,taxonomy!$B:$Y,7,FALSE)</f>
        <v xml:space="preserve"> Fungi</v>
      </c>
      <c r="L64" t="str">
        <f>VLOOKUP($B64,taxonomy!$B:$Y,8,FALSE)</f>
        <v xml:space="preserve"> Dikarya</v>
      </c>
      <c r="M64" t="str">
        <f>VLOOKUP($B64,taxonomy!$B:$Y,9,FALSE)</f>
        <v xml:space="preserve"> Basidiomycota</v>
      </c>
      <c r="N64" t="str">
        <f>VLOOKUP($B64,taxonomy!$B:$Y,10,FALSE)</f>
        <v xml:space="preserve"> Agaricomycotina</v>
      </c>
      <c r="O64" t="str">
        <f>VLOOKUP($B64,taxonomy!$B:$Y,11,FALSE)</f>
        <v>Agaricomycetes</v>
      </c>
      <c r="P64" t="str">
        <f>VLOOKUP($B64,taxonomy!$B:$Y,12,FALSE)</f>
        <v xml:space="preserve"> Agaricomycetidae</v>
      </c>
      <c r="Q64" t="str">
        <f>VLOOKUP($B64,taxonomy!$B:$Y,13,FALSE)</f>
        <v xml:space="preserve"> Agaricales</v>
      </c>
      <c r="R64" t="str">
        <f>VLOOKUP($B64,taxonomy!$B:$Y,14,FALSE)</f>
        <v xml:space="preserve"> Tricholomataceae</v>
      </c>
      <c r="S64" t="str">
        <f>VLOOKUP($B64,taxonomy!$B:$Y,15,FALSE)</f>
        <v>Laccaria.</v>
      </c>
      <c r="T64">
        <f>VLOOKUP($B64,taxonomy!$B:$Y,16,FALSE)</f>
        <v>0</v>
      </c>
      <c r="U64">
        <f>VLOOKUP($B64,taxonomy!$B:$Y,17,FALSE)</f>
        <v>0</v>
      </c>
      <c r="V64">
        <f>VLOOKUP($B64,taxonomy!$B:$Y,18,FALSE)</f>
        <v>0</v>
      </c>
      <c r="W64">
        <f>VLOOKUP($B64,taxonomy!$B:$Y,19,FALSE)</f>
        <v>0</v>
      </c>
      <c r="X64">
        <f>VLOOKUP($B64,taxonomy!$B:$Y,20,FALSE)</f>
        <v>0</v>
      </c>
      <c r="Y64">
        <f>VLOOKUP($B64,taxonomy!$B:$Y,21,FALSE)</f>
        <v>0</v>
      </c>
      <c r="Z64">
        <f>VLOOKUP($B64,taxonomy!$B:$Y,22,FALSE)</f>
        <v>0</v>
      </c>
      <c r="AA64">
        <f>VLOOKUP($B64,taxonomy!$B:$Y,23,FALSE)</f>
        <v>0</v>
      </c>
    </row>
    <row r="65" spans="1:27" x14ac:dyDescent="0.25">
      <c r="A65" s="1" t="s">
        <v>215</v>
      </c>
      <c r="B65" s="1" t="s">
        <v>216</v>
      </c>
      <c r="C65" s="1" t="s">
        <v>217</v>
      </c>
      <c r="D65" s="1" t="s">
        <v>220</v>
      </c>
      <c r="E65" s="1" t="s">
        <v>221</v>
      </c>
      <c r="F65" s="1" t="s">
        <v>222</v>
      </c>
      <c r="G65" s="1" t="s">
        <v>222</v>
      </c>
      <c r="H65" s="1" t="s">
        <v>220</v>
      </c>
      <c r="I65" s="1">
        <f t="shared" si="0"/>
        <v>100</v>
      </c>
      <c r="J65" t="str">
        <f>VLOOKUP($B65,taxonomy!$B:$Y,6,FALSE)</f>
        <v>Eukaryota</v>
      </c>
      <c r="K65" t="str">
        <f>VLOOKUP($B65,taxonomy!$B:$Y,7,FALSE)</f>
        <v xml:space="preserve"> Fungi</v>
      </c>
      <c r="L65" t="str">
        <f>VLOOKUP($B65,taxonomy!$B:$Y,8,FALSE)</f>
        <v xml:space="preserve"> Dikarya</v>
      </c>
      <c r="M65" t="str">
        <f>VLOOKUP($B65,taxonomy!$B:$Y,9,FALSE)</f>
        <v xml:space="preserve"> Basidiomycota</v>
      </c>
      <c r="N65" t="str">
        <f>VLOOKUP($B65,taxonomy!$B:$Y,10,FALSE)</f>
        <v xml:space="preserve"> Agaricomycotina</v>
      </c>
      <c r="O65" t="str">
        <f>VLOOKUP($B65,taxonomy!$B:$Y,11,FALSE)</f>
        <v>Agaricomycetes</v>
      </c>
      <c r="P65" t="str">
        <f>VLOOKUP($B65,taxonomy!$B:$Y,12,FALSE)</f>
        <v xml:space="preserve"> Agaricomycetidae</v>
      </c>
      <c r="Q65" t="str">
        <f>VLOOKUP($B65,taxonomy!$B:$Y,13,FALSE)</f>
        <v xml:space="preserve"> Agaricales</v>
      </c>
      <c r="R65" t="str">
        <f>VLOOKUP($B65,taxonomy!$B:$Y,14,FALSE)</f>
        <v xml:space="preserve"> Tricholomataceae</v>
      </c>
      <c r="S65" t="str">
        <f>VLOOKUP($B65,taxonomy!$B:$Y,15,FALSE)</f>
        <v>Laccaria.</v>
      </c>
      <c r="T65">
        <f>VLOOKUP($B65,taxonomy!$B:$Y,16,FALSE)</f>
        <v>0</v>
      </c>
      <c r="U65">
        <f>VLOOKUP($B65,taxonomy!$B:$Y,17,FALSE)</f>
        <v>0</v>
      </c>
      <c r="V65">
        <f>VLOOKUP($B65,taxonomy!$B:$Y,18,FALSE)</f>
        <v>0</v>
      </c>
      <c r="W65">
        <f>VLOOKUP($B65,taxonomy!$B:$Y,19,FALSE)</f>
        <v>0</v>
      </c>
      <c r="X65">
        <f>VLOOKUP($B65,taxonomy!$B:$Y,20,FALSE)</f>
        <v>0</v>
      </c>
      <c r="Y65">
        <f>VLOOKUP($B65,taxonomy!$B:$Y,21,FALSE)</f>
        <v>0</v>
      </c>
      <c r="Z65">
        <f>VLOOKUP($B65,taxonomy!$B:$Y,22,FALSE)</f>
        <v>0</v>
      </c>
      <c r="AA65">
        <f>VLOOKUP($B65,taxonomy!$B:$Y,23,FALSE)</f>
        <v>0</v>
      </c>
    </row>
    <row r="66" spans="1:27" x14ac:dyDescent="0.25">
      <c r="A66" s="1" t="s">
        <v>215</v>
      </c>
      <c r="B66" s="1" t="s">
        <v>216</v>
      </c>
      <c r="C66" s="1" t="s">
        <v>217</v>
      </c>
      <c r="D66" s="1" t="s">
        <v>15</v>
      </c>
      <c r="E66" s="1" t="s">
        <v>99</v>
      </c>
      <c r="F66" s="1" t="s">
        <v>223</v>
      </c>
      <c r="G66" s="1" t="s">
        <v>18</v>
      </c>
      <c r="H66" s="1" t="s">
        <v>19</v>
      </c>
      <c r="I66" s="1">
        <f t="shared" si="0"/>
        <v>273</v>
      </c>
      <c r="J66" t="str">
        <f>VLOOKUP($B66,taxonomy!$B:$Y,6,FALSE)</f>
        <v>Eukaryota</v>
      </c>
      <c r="K66" t="str">
        <f>VLOOKUP($B66,taxonomy!$B:$Y,7,FALSE)</f>
        <v xml:space="preserve"> Fungi</v>
      </c>
      <c r="L66" t="str">
        <f>VLOOKUP($B66,taxonomy!$B:$Y,8,FALSE)</f>
        <v xml:space="preserve"> Dikarya</v>
      </c>
      <c r="M66" t="str">
        <f>VLOOKUP($B66,taxonomy!$B:$Y,9,FALSE)</f>
        <v xml:space="preserve"> Basidiomycota</v>
      </c>
      <c r="N66" t="str">
        <f>VLOOKUP($B66,taxonomy!$B:$Y,10,FALSE)</f>
        <v xml:space="preserve"> Agaricomycotina</v>
      </c>
      <c r="O66" t="str">
        <f>VLOOKUP($B66,taxonomy!$B:$Y,11,FALSE)</f>
        <v>Agaricomycetes</v>
      </c>
      <c r="P66" t="str">
        <f>VLOOKUP($B66,taxonomy!$B:$Y,12,FALSE)</f>
        <v xml:space="preserve"> Agaricomycetidae</v>
      </c>
      <c r="Q66" t="str">
        <f>VLOOKUP($B66,taxonomy!$B:$Y,13,FALSE)</f>
        <v xml:space="preserve"> Agaricales</v>
      </c>
      <c r="R66" t="str">
        <f>VLOOKUP($B66,taxonomy!$B:$Y,14,FALSE)</f>
        <v xml:space="preserve"> Tricholomataceae</v>
      </c>
      <c r="S66" t="str">
        <f>VLOOKUP($B66,taxonomy!$B:$Y,15,FALSE)</f>
        <v>Laccaria.</v>
      </c>
      <c r="T66">
        <f>VLOOKUP($B66,taxonomy!$B:$Y,16,FALSE)</f>
        <v>0</v>
      </c>
      <c r="U66">
        <f>VLOOKUP($B66,taxonomy!$B:$Y,17,FALSE)</f>
        <v>0</v>
      </c>
      <c r="V66">
        <f>VLOOKUP($B66,taxonomy!$B:$Y,18,FALSE)</f>
        <v>0</v>
      </c>
      <c r="W66">
        <f>VLOOKUP($B66,taxonomy!$B:$Y,19,FALSE)</f>
        <v>0</v>
      </c>
      <c r="X66">
        <f>VLOOKUP($B66,taxonomy!$B:$Y,20,FALSE)</f>
        <v>0</v>
      </c>
      <c r="Y66">
        <f>VLOOKUP($B66,taxonomy!$B:$Y,21,FALSE)</f>
        <v>0</v>
      </c>
      <c r="Z66">
        <f>VLOOKUP($B66,taxonomy!$B:$Y,22,FALSE)</f>
        <v>0</v>
      </c>
      <c r="AA66">
        <f>VLOOKUP($B66,taxonomy!$B:$Y,23,FALSE)</f>
        <v>0</v>
      </c>
    </row>
    <row r="67" spans="1:27" x14ac:dyDescent="0.25">
      <c r="A67" s="1" t="s">
        <v>215</v>
      </c>
      <c r="B67" s="1" t="s">
        <v>216</v>
      </c>
      <c r="C67" s="1" t="s">
        <v>217</v>
      </c>
      <c r="D67" s="1" t="s">
        <v>60</v>
      </c>
      <c r="E67" s="1" t="s">
        <v>224</v>
      </c>
      <c r="F67" s="1" t="s">
        <v>225</v>
      </c>
      <c r="G67" s="1" t="s">
        <v>63</v>
      </c>
      <c r="H67" s="1" t="s">
        <v>64</v>
      </c>
      <c r="I67" s="1">
        <f t="shared" ref="I67:I130" si="1">F67-E67+1</f>
        <v>202</v>
      </c>
      <c r="J67" t="str">
        <f>VLOOKUP($B67,taxonomy!$B:$Y,6,FALSE)</f>
        <v>Eukaryota</v>
      </c>
      <c r="K67" t="str">
        <f>VLOOKUP($B67,taxonomy!$B:$Y,7,FALSE)</f>
        <v xml:space="preserve"> Fungi</v>
      </c>
      <c r="L67" t="str">
        <f>VLOOKUP($B67,taxonomy!$B:$Y,8,FALSE)</f>
        <v xml:space="preserve"> Dikarya</v>
      </c>
      <c r="M67" t="str">
        <f>VLOOKUP($B67,taxonomy!$B:$Y,9,FALSE)</f>
        <v xml:space="preserve"> Basidiomycota</v>
      </c>
      <c r="N67" t="str">
        <f>VLOOKUP($B67,taxonomy!$B:$Y,10,FALSE)</f>
        <v xml:space="preserve"> Agaricomycotina</v>
      </c>
      <c r="O67" t="str">
        <f>VLOOKUP($B67,taxonomy!$B:$Y,11,FALSE)</f>
        <v>Agaricomycetes</v>
      </c>
      <c r="P67" t="str">
        <f>VLOOKUP($B67,taxonomy!$B:$Y,12,FALSE)</f>
        <v xml:space="preserve"> Agaricomycetidae</v>
      </c>
      <c r="Q67" t="str">
        <f>VLOOKUP($B67,taxonomy!$B:$Y,13,FALSE)</f>
        <v xml:space="preserve"> Agaricales</v>
      </c>
      <c r="R67" t="str">
        <f>VLOOKUP($B67,taxonomy!$B:$Y,14,FALSE)</f>
        <v xml:space="preserve"> Tricholomataceae</v>
      </c>
      <c r="S67" t="str">
        <f>VLOOKUP($B67,taxonomy!$B:$Y,15,FALSE)</f>
        <v>Laccaria.</v>
      </c>
      <c r="T67">
        <f>VLOOKUP($B67,taxonomy!$B:$Y,16,FALSE)</f>
        <v>0</v>
      </c>
      <c r="U67">
        <f>VLOOKUP($B67,taxonomy!$B:$Y,17,FALSE)</f>
        <v>0</v>
      </c>
      <c r="V67">
        <f>VLOOKUP($B67,taxonomy!$B:$Y,18,FALSE)</f>
        <v>0</v>
      </c>
      <c r="W67">
        <f>VLOOKUP($B67,taxonomy!$B:$Y,19,FALSE)</f>
        <v>0</v>
      </c>
      <c r="X67">
        <f>VLOOKUP($B67,taxonomy!$B:$Y,20,FALSE)</f>
        <v>0</v>
      </c>
      <c r="Y67">
        <f>VLOOKUP($B67,taxonomy!$B:$Y,21,FALSE)</f>
        <v>0</v>
      </c>
      <c r="Z67">
        <f>VLOOKUP($B67,taxonomy!$B:$Y,22,FALSE)</f>
        <v>0</v>
      </c>
      <c r="AA67">
        <f>VLOOKUP($B67,taxonomy!$B:$Y,23,FALSE)</f>
        <v>0</v>
      </c>
    </row>
    <row r="68" spans="1:27" x14ac:dyDescent="0.25">
      <c r="A68" s="1" t="s">
        <v>226</v>
      </c>
      <c r="B68" s="1" t="s">
        <v>227</v>
      </c>
      <c r="C68" s="1" t="s">
        <v>228</v>
      </c>
      <c r="D68" s="1" t="s">
        <v>148</v>
      </c>
      <c r="E68" s="1" t="s">
        <v>229</v>
      </c>
      <c r="F68" s="1" t="s">
        <v>230</v>
      </c>
      <c r="G68" s="1" t="s">
        <v>90</v>
      </c>
      <c r="H68" s="1" t="s">
        <v>148</v>
      </c>
      <c r="I68" s="1">
        <f t="shared" si="1"/>
        <v>115</v>
      </c>
      <c r="J68" t="str">
        <f>VLOOKUP($B68,taxonomy!$B:$Y,6,FALSE)</f>
        <v>Eukaryota</v>
      </c>
      <c r="K68" t="str">
        <f>VLOOKUP($B68,taxonomy!$B:$Y,7,FALSE)</f>
        <v xml:space="preserve"> Metazoa</v>
      </c>
      <c r="L68" t="str">
        <f>VLOOKUP($B68,taxonomy!$B:$Y,8,FALSE)</f>
        <v xml:space="preserve"> Ecdysozoa</v>
      </c>
      <c r="M68" t="str">
        <f>VLOOKUP($B68,taxonomy!$B:$Y,9,FALSE)</f>
        <v xml:space="preserve"> Arthropoda</v>
      </c>
      <c r="N68" t="str">
        <f>VLOOKUP($B68,taxonomy!$B:$Y,10,FALSE)</f>
        <v xml:space="preserve"> Hexapoda</v>
      </c>
      <c r="O68" t="str">
        <f>VLOOKUP($B68,taxonomy!$B:$Y,11,FALSE)</f>
        <v xml:space="preserve"> Insecta</v>
      </c>
      <c r="P68" t="str">
        <f>VLOOKUP($B68,taxonomy!$B:$Y,12,FALSE)</f>
        <v>Pterygota</v>
      </c>
      <c r="Q68" t="str">
        <f>VLOOKUP($B68,taxonomy!$B:$Y,13,FALSE)</f>
        <v xml:space="preserve"> Neoptera</v>
      </c>
      <c r="R68" t="str">
        <f>VLOOKUP($B68,taxonomy!$B:$Y,14,FALSE)</f>
        <v xml:space="preserve"> Endopterygota</v>
      </c>
      <c r="S68" t="str">
        <f>VLOOKUP($B68,taxonomy!$B:$Y,15,FALSE)</f>
        <v xml:space="preserve"> Diptera</v>
      </c>
      <c r="T68" t="str">
        <f>VLOOKUP($B68,taxonomy!$B:$Y,16,FALSE)</f>
        <v xml:space="preserve"> Nematocera</v>
      </c>
      <c r="U68" t="str">
        <f>VLOOKUP($B68,taxonomy!$B:$Y,17,FALSE)</f>
        <v xml:space="preserve"> Culicoidea</v>
      </c>
      <c r="V68" t="str">
        <f>VLOOKUP($B68,taxonomy!$B:$Y,18,FALSE)</f>
        <v>Culicidae</v>
      </c>
      <c r="W68" t="str">
        <f>VLOOKUP($B68,taxonomy!$B:$Y,19,FALSE)</f>
        <v xml:space="preserve"> Culicinae</v>
      </c>
      <c r="X68" t="str">
        <f>VLOOKUP($B68,taxonomy!$B:$Y,20,FALSE)</f>
        <v xml:space="preserve"> Culicini</v>
      </c>
      <c r="Y68" t="str">
        <f>VLOOKUP($B68,taxonomy!$B:$Y,21,FALSE)</f>
        <v xml:space="preserve"> Culex</v>
      </c>
      <c r="Z68" t="str">
        <f>VLOOKUP($B68,taxonomy!$B:$Y,22,FALSE)</f>
        <v xml:space="preserve"> Culex.</v>
      </c>
      <c r="AA68">
        <f>VLOOKUP($B68,taxonomy!$B:$Y,23,FALSE)</f>
        <v>0</v>
      </c>
    </row>
    <row r="69" spans="1:27" x14ac:dyDescent="0.25">
      <c r="A69" s="1" t="s">
        <v>226</v>
      </c>
      <c r="B69" s="1" t="s">
        <v>227</v>
      </c>
      <c r="C69" s="1" t="s">
        <v>228</v>
      </c>
      <c r="D69" s="1" t="s">
        <v>148</v>
      </c>
      <c r="E69" s="1" t="s">
        <v>231</v>
      </c>
      <c r="F69" s="1" t="s">
        <v>232</v>
      </c>
      <c r="G69" s="1" t="s">
        <v>90</v>
      </c>
      <c r="H69" s="1" t="s">
        <v>148</v>
      </c>
      <c r="I69" s="1">
        <f t="shared" si="1"/>
        <v>131</v>
      </c>
      <c r="J69" t="str">
        <f>VLOOKUP($B69,taxonomy!$B:$Y,6,FALSE)</f>
        <v>Eukaryota</v>
      </c>
      <c r="K69" t="str">
        <f>VLOOKUP($B69,taxonomy!$B:$Y,7,FALSE)</f>
        <v xml:space="preserve"> Metazoa</v>
      </c>
      <c r="L69" t="str">
        <f>VLOOKUP($B69,taxonomy!$B:$Y,8,FALSE)</f>
        <v xml:space="preserve"> Ecdysozoa</v>
      </c>
      <c r="M69" t="str">
        <f>VLOOKUP($B69,taxonomy!$B:$Y,9,FALSE)</f>
        <v xml:space="preserve"> Arthropoda</v>
      </c>
      <c r="N69" t="str">
        <f>VLOOKUP($B69,taxonomy!$B:$Y,10,FALSE)</f>
        <v xml:space="preserve"> Hexapoda</v>
      </c>
      <c r="O69" t="str">
        <f>VLOOKUP($B69,taxonomy!$B:$Y,11,FALSE)</f>
        <v xml:space="preserve"> Insecta</v>
      </c>
      <c r="P69" t="str">
        <f>VLOOKUP($B69,taxonomy!$B:$Y,12,FALSE)</f>
        <v>Pterygota</v>
      </c>
      <c r="Q69" t="str">
        <f>VLOOKUP($B69,taxonomy!$B:$Y,13,FALSE)</f>
        <v xml:space="preserve"> Neoptera</v>
      </c>
      <c r="R69" t="str">
        <f>VLOOKUP($B69,taxonomy!$B:$Y,14,FALSE)</f>
        <v xml:space="preserve"> Endopterygota</v>
      </c>
      <c r="S69" t="str">
        <f>VLOOKUP($B69,taxonomy!$B:$Y,15,FALSE)</f>
        <v xml:space="preserve"> Diptera</v>
      </c>
      <c r="T69" t="str">
        <f>VLOOKUP($B69,taxonomy!$B:$Y,16,FALSE)</f>
        <v xml:space="preserve"> Nematocera</v>
      </c>
      <c r="U69" t="str">
        <f>VLOOKUP($B69,taxonomy!$B:$Y,17,FALSE)</f>
        <v xml:space="preserve"> Culicoidea</v>
      </c>
      <c r="V69" t="str">
        <f>VLOOKUP($B69,taxonomy!$B:$Y,18,FALSE)</f>
        <v>Culicidae</v>
      </c>
      <c r="W69" t="str">
        <f>VLOOKUP($B69,taxonomy!$B:$Y,19,FALSE)</f>
        <v xml:space="preserve"> Culicinae</v>
      </c>
      <c r="X69" t="str">
        <f>VLOOKUP($B69,taxonomy!$B:$Y,20,FALSE)</f>
        <v xml:space="preserve"> Culicini</v>
      </c>
      <c r="Y69" t="str">
        <f>VLOOKUP($B69,taxonomy!$B:$Y,21,FALSE)</f>
        <v xml:space="preserve"> Culex</v>
      </c>
      <c r="Z69" t="str">
        <f>VLOOKUP($B69,taxonomy!$B:$Y,22,FALSE)</f>
        <v xml:space="preserve"> Culex.</v>
      </c>
      <c r="AA69">
        <f>VLOOKUP($B69,taxonomy!$B:$Y,23,FALSE)</f>
        <v>0</v>
      </c>
    </row>
    <row r="70" spans="1:27" x14ac:dyDescent="0.25">
      <c r="A70" s="1" t="s">
        <v>226</v>
      </c>
      <c r="B70" s="1" t="s">
        <v>227</v>
      </c>
      <c r="C70" s="1" t="s">
        <v>228</v>
      </c>
      <c r="D70" s="1" t="s">
        <v>15</v>
      </c>
      <c r="E70" s="1" t="s">
        <v>35</v>
      </c>
      <c r="F70" s="1" t="s">
        <v>233</v>
      </c>
      <c r="G70" s="1" t="s">
        <v>18</v>
      </c>
      <c r="H70" s="1" t="s">
        <v>19</v>
      </c>
      <c r="I70" s="1">
        <f t="shared" si="1"/>
        <v>264</v>
      </c>
      <c r="J70" t="str">
        <f>VLOOKUP($B70,taxonomy!$B:$Y,6,FALSE)</f>
        <v>Eukaryota</v>
      </c>
      <c r="K70" t="str">
        <f>VLOOKUP($B70,taxonomy!$B:$Y,7,FALSE)</f>
        <v xml:space="preserve"> Metazoa</v>
      </c>
      <c r="L70" t="str">
        <f>VLOOKUP($B70,taxonomy!$B:$Y,8,FALSE)</f>
        <v xml:space="preserve"> Ecdysozoa</v>
      </c>
      <c r="M70" t="str">
        <f>VLOOKUP($B70,taxonomy!$B:$Y,9,FALSE)</f>
        <v xml:space="preserve"> Arthropoda</v>
      </c>
      <c r="N70" t="str">
        <f>VLOOKUP($B70,taxonomy!$B:$Y,10,FALSE)</f>
        <v xml:space="preserve"> Hexapoda</v>
      </c>
      <c r="O70" t="str">
        <f>VLOOKUP($B70,taxonomy!$B:$Y,11,FALSE)</f>
        <v xml:space="preserve"> Insecta</v>
      </c>
      <c r="P70" t="str">
        <f>VLOOKUP($B70,taxonomy!$B:$Y,12,FALSE)</f>
        <v>Pterygota</v>
      </c>
      <c r="Q70" t="str">
        <f>VLOOKUP($B70,taxonomy!$B:$Y,13,FALSE)</f>
        <v xml:space="preserve"> Neoptera</v>
      </c>
      <c r="R70" t="str">
        <f>VLOOKUP($B70,taxonomy!$B:$Y,14,FALSE)</f>
        <v xml:space="preserve"> Endopterygota</v>
      </c>
      <c r="S70" t="str">
        <f>VLOOKUP($B70,taxonomy!$B:$Y,15,FALSE)</f>
        <v xml:space="preserve"> Diptera</v>
      </c>
      <c r="T70" t="str">
        <f>VLOOKUP($B70,taxonomy!$B:$Y,16,FALSE)</f>
        <v xml:space="preserve"> Nematocera</v>
      </c>
      <c r="U70" t="str">
        <f>VLOOKUP($B70,taxonomy!$B:$Y,17,FALSE)</f>
        <v xml:space="preserve"> Culicoidea</v>
      </c>
      <c r="V70" t="str">
        <f>VLOOKUP($B70,taxonomy!$B:$Y,18,FALSE)</f>
        <v>Culicidae</v>
      </c>
      <c r="W70" t="str">
        <f>VLOOKUP($B70,taxonomy!$B:$Y,19,FALSE)</f>
        <v xml:space="preserve"> Culicinae</v>
      </c>
      <c r="X70" t="str">
        <f>VLOOKUP($B70,taxonomy!$B:$Y,20,FALSE)</f>
        <v xml:space="preserve"> Culicini</v>
      </c>
      <c r="Y70" t="str">
        <f>VLOOKUP($B70,taxonomy!$B:$Y,21,FALSE)</f>
        <v xml:space="preserve"> Culex</v>
      </c>
      <c r="Z70" t="str">
        <f>VLOOKUP($B70,taxonomy!$B:$Y,22,FALSE)</f>
        <v xml:space="preserve"> Culex.</v>
      </c>
      <c r="AA70">
        <f>VLOOKUP($B70,taxonomy!$B:$Y,23,FALSE)</f>
        <v>0</v>
      </c>
    </row>
    <row r="71" spans="1:27" x14ac:dyDescent="0.25">
      <c r="A71" s="1" t="s">
        <v>234</v>
      </c>
      <c r="B71" s="1" t="s">
        <v>235</v>
      </c>
      <c r="C71" s="1" t="s">
        <v>236</v>
      </c>
      <c r="D71" s="1" t="s">
        <v>140</v>
      </c>
      <c r="E71" s="1" t="s">
        <v>237</v>
      </c>
      <c r="F71" s="1" t="s">
        <v>238</v>
      </c>
      <c r="G71" s="1" t="s">
        <v>143</v>
      </c>
      <c r="H71" s="1" t="s">
        <v>140</v>
      </c>
      <c r="I71" s="1">
        <f t="shared" si="1"/>
        <v>44</v>
      </c>
      <c r="J71" t="str">
        <f>VLOOKUP($B71,taxonomy!$B:$Y,6,FALSE)</f>
        <v>Eukaryota</v>
      </c>
      <c r="K71" t="str">
        <f>VLOOKUP($B71,taxonomy!$B:$Y,7,FALSE)</f>
        <v xml:space="preserve"> Metazoa</v>
      </c>
      <c r="L71" t="str">
        <f>VLOOKUP($B71,taxonomy!$B:$Y,8,FALSE)</f>
        <v xml:space="preserve"> Ecdysozoa</v>
      </c>
      <c r="M71" t="str">
        <f>VLOOKUP($B71,taxonomy!$B:$Y,9,FALSE)</f>
        <v xml:space="preserve"> Arthropoda</v>
      </c>
      <c r="N71" t="str">
        <f>VLOOKUP($B71,taxonomy!$B:$Y,10,FALSE)</f>
        <v xml:space="preserve"> Hexapoda</v>
      </c>
      <c r="O71" t="str">
        <f>VLOOKUP($B71,taxonomy!$B:$Y,11,FALSE)</f>
        <v xml:space="preserve"> Insecta</v>
      </c>
      <c r="P71" t="str">
        <f>VLOOKUP($B71,taxonomy!$B:$Y,12,FALSE)</f>
        <v>Pterygota</v>
      </c>
      <c r="Q71" t="str">
        <f>VLOOKUP($B71,taxonomy!$B:$Y,13,FALSE)</f>
        <v xml:space="preserve"> Neoptera</v>
      </c>
      <c r="R71" t="str">
        <f>VLOOKUP($B71,taxonomy!$B:$Y,14,FALSE)</f>
        <v xml:space="preserve"> Endopterygota</v>
      </c>
      <c r="S71" t="str">
        <f>VLOOKUP($B71,taxonomy!$B:$Y,15,FALSE)</f>
        <v xml:space="preserve"> Diptera</v>
      </c>
      <c r="T71" t="str">
        <f>VLOOKUP($B71,taxonomy!$B:$Y,16,FALSE)</f>
        <v xml:space="preserve"> Nematocera</v>
      </c>
      <c r="U71" t="str">
        <f>VLOOKUP($B71,taxonomy!$B:$Y,17,FALSE)</f>
        <v xml:space="preserve"> Culicoidea</v>
      </c>
      <c r="V71" t="str">
        <f>VLOOKUP($B71,taxonomy!$B:$Y,18,FALSE)</f>
        <v>Culicidae</v>
      </c>
      <c r="W71" t="str">
        <f>VLOOKUP($B71,taxonomy!$B:$Y,19,FALSE)</f>
        <v xml:space="preserve"> Culicinae</v>
      </c>
      <c r="X71" t="str">
        <f>VLOOKUP($B71,taxonomy!$B:$Y,20,FALSE)</f>
        <v xml:space="preserve"> Culicini</v>
      </c>
      <c r="Y71" t="str">
        <f>VLOOKUP($B71,taxonomy!$B:$Y,21,FALSE)</f>
        <v xml:space="preserve"> Culex</v>
      </c>
      <c r="Z71" t="str">
        <f>VLOOKUP($B71,taxonomy!$B:$Y,22,FALSE)</f>
        <v xml:space="preserve"> Culex.</v>
      </c>
      <c r="AA71">
        <f>VLOOKUP($B71,taxonomy!$B:$Y,23,FALSE)</f>
        <v>0</v>
      </c>
    </row>
    <row r="72" spans="1:27" x14ac:dyDescent="0.25">
      <c r="A72" s="1" t="s">
        <v>234</v>
      </c>
      <c r="B72" s="1" t="s">
        <v>235</v>
      </c>
      <c r="C72" s="1" t="s">
        <v>236</v>
      </c>
      <c r="D72" s="1" t="s">
        <v>180</v>
      </c>
      <c r="E72" s="1" t="s">
        <v>239</v>
      </c>
      <c r="F72" s="1" t="s">
        <v>240</v>
      </c>
      <c r="G72" s="1" t="s">
        <v>183</v>
      </c>
      <c r="H72" s="1" t="s">
        <v>180</v>
      </c>
      <c r="I72" s="1">
        <f t="shared" si="1"/>
        <v>95</v>
      </c>
      <c r="J72" t="str">
        <f>VLOOKUP($B72,taxonomy!$B:$Y,6,FALSE)</f>
        <v>Eukaryota</v>
      </c>
      <c r="K72" t="str">
        <f>VLOOKUP($B72,taxonomy!$B:$Y,7,FALSE)</f>
        <v xml:space="preserve"> Metazoa</v>
      </c>
      <c r="L72" t="str">
        <f>VLOOKUP($B72,taxonomy!$B:$Y,8,FALSE)</f>
        <v xml:space="preserve"> Ecdysozoa</v>
      </c>
      <c r="M72" t="str">
        <f>VLOOKUP($B72,taxonomy!$B:$Y,9,FALSE)</f>
        <v xml:space="preserve"> Arthropoda</v>
      </c>
      <c r="N72" t="str">
        <f>VLOOKUP($B72,taxonomy!$B:$Y,10,FALSE)</f>
        <v xml:space="preserve"> Hexapoda</v>
      </c>
      <c r="O72" t="str">
        <f>VLOOKUP($B72,taxonomy!$B:$Y,11,FALSE)</f>
        <v xml:space="preserve"> Insecta</v>
      </c>
      <c r="P72" t="str">
        <f>VLOOKUP($B72,taxonomy!$B:$Y,12,FALSE)</f>
        <v>Pterygota</v>
      </c>
      <c r="Q72" t="str">
        <f>VLOOKUP($B72,taxonomy!$B:$Y,13,FALSE)</f>
        <v xml:space="preserve"> Neoptera</v>
      </c>
      <c r="R72" t="str">
        <f>VLOOKUP($B72,taxonomy!$B:$Y,14,FALSE)</f>
        <v xml:space="preserve"> Endopterygota</v>
      </c>
      <c r="S72" t="str">
        <f>VLOOKUP($B72,taxonomy!$B:$Y,15,FALSE)</f>
        <v xml:space="preserve"> Diptera</v>
      </c>
      <c r="T72" t="str">
        <f>VLOOKUP($B72,taxonomy!$B:$Y,16,FALSE)</f>
        <v xml:space="preserve"> Nematocera</v>
      </c>
      <c r="U72" t="str">
        <f>VLOOKUP($B72,taxonomy!$B:$Y,17,FALSE)</f>
        <v xml:space="preserve"> Culicoidea</v>
      </c>
      <c r="V72" t="str">
        <f>VLOOKUP($B72,taxonomy!$B:$Y,18,FALSE)</f>
        <v>Culicidae</v>
      </c>
      <c r="W72" t="str">
        <f>VLOOKUP($B72,taxonomy!$B:$Y,19,FALSE)</f>
        <v xml:space="preserve"> Culicinae</v>
      </c>
      <c r="X72" t="str">
        <f>VLOOKUP($B72,taxonomy!$B:$Y,20,FALSE)</f>
        <v xml:space="preserve"> Culicini</v>
      </c>
      <c r="Y72" t="str">
        <f>VLOOKUP($B72,taxonomy!$B:$Y,21,FALSE)</f>
        <v xml:space="preserve"> Culex</v>
      </c>
      <c r="Z72" t="str">
        <f>VLOOKUP($B72,taxonomy!$B:$Y,22,FALSE)</f>
        <v xml:space="preserve"> Culex.</v>
      </c>
      <c r="AA72">
        <f>VLOOKUP($B72,taxonomy!$B:$Y,23,FALSE)</f>
        <v>0</v>
      </c>
    </row>
    <row r="73" spans="1:27" x14ac:dyDescent="0.25">
      <c r="A73" s="1" t="s">
        <v>234</v>
      </c>
      <c r="B73" s="1" t="s">
        <v>235</v>
      </c>
      <c r="C73" s="1" t="s">
        <v>236</v>
      </c>
      <c r="D73" s="1" t="s">
        <v>15</v>
      </c>
      <c r="E73" s="1" t="s">
        <v>43</v>
      </c>
      <c r="F73" s="1" t="s">
        <v>149</v>
      </c>
      <c r="G73" s="1" t="s">
        <v>18</v>
      </c>
      <c r="H73" s="1" t="s">
        <v>19</v>
      </c>
      <c r="I73" s="1">
        <f t="shared" si="1"/>
        <v>270</v>
      </c>
      <c r="J73" t="str">
        <f>VLOOKUP($B73,taxonomy!$B:$Y,6,FALSE)</f>
        <v>Eukaryota</v>
      </c>
      <c r="K73" t="str">
        <f>VLOOKUP($B73,taxonomy!$B:$Y,7,FALSE)</f>
        <v xml:space="preserve"> Metazoa</v>
      </c>
      <c r="L73" t="str">
        <f>VLOOKUP($B73,taxonomy!$B:$Y,8,FALSE)</f>
        <v xml:space="preserve"> Ecdysozoa</v>
      </c>
      <c r="M73" t="str">
        <f>VLOOKUP($B73,taxonomy!$B:$Y,9,FALSE)</f>
        <v xml:space="preserve"> Arthropoda</v>
      </c>
      <c r="N73" t="str">
        <f>VLOOKUP($B73,taxonomy!$B:$Y,10,FALSE)</f>
        <v xml:space="preserve"> Hexapoda</v>
      </c>
      <c r="O73" t="str">
        <f>VLOOKUP($B73,taxonomy!$B:$Y,11,FALSE)</f>
        <v xml:space="preserve"> Insecta</v>
      </c>
      <c r="P73" t="str">
        <f>VLOOKUP($B73,taxonomy!$B:$Y,12,FALSE)</f>
        <v>Pterygota</v>
      </c>
      <c r="Q73" t="str">
        <f>VLOOKUP($B73,taxonomy!$B:$Y,13,FALSE)</f>
        <v xml:space="preserve"> Neoptera</v>
      </c>
      <c r="R73" t="str">
        <f>VLOOKUP($B73,taxonomy!$B:$Y,14,FALSE)</f>
        <v xml:space="preserve"> Endopterygota</v>
      </c>
      <c r="S73" t="str">
        <f>VLOOKUP($B73,taxonomy!$B:$Y,15,FALSE)</f>
        <v xml:space="preserve"> Diptera</v>
      </c>
      <c r="T73" t="str">
        <f>VLOOKUP($B73,taxonomy!$B:$Y,16,FALSE)</f>
        <v xml:space="preserve"> Nematocera</v>
      </c>
      <c r="U73" t="str">
        <f>VLOOKUP($B73,taxonomy!$B:$Y,17,FALSE)</f>
        <v xml:space="preserve"> Culicoidea</v>
      </c>
      <c r="V73" t="str">
        <f>VLOOKUP($B73,taxonomy!$B:$Y,18,FALSE)</f>
        <v>Culicidae</v>
      </c>
      <c r="W73" t="str">
        <f>VLOOKUP($B73,taxonomy!$B:$Y,19,FALSE)</f>
        <v xml:space="preserve"> Culicinae</v>
      </c>
      <c r="X73" t="str">
        <f>VLOOKUP($B73,taxonomy!$B:$Y,20,FALSE)</f>
        <v xml:space="preserve"> Culicini</v>
      </c>
      <c r="Y73" t="str">
        <f>VLOOKUP($B73,taxonomy!$B:$Y,21,FALSE)</f>
        <v xml:space="preserve"> Culex</v>
      </c>
      <c r="Z73" t="str">
        <f>VLOOKUP($B73,taxonomy!$B:$Y,22,FALSE)</f>
        <v xml:space="preserve"> Culex.</v>
      </c>
      <c r="AA73">
        <f>VLOOKUP($B73,taxonomy!$B:$Y,23,FALSE)</f>
        <v>0</v>
      </c>
    </row>
    <row r="74" spans="1:27" x14ac:dyDescent="0.25">
      <c r="A74" s="1" t="s">
        <v>241</v>
      </c>
      <c r="B74" s="1" t="s">
        <v>242</v>
      </c>
      <c r="C74" s="1" t="s">
        <v>243</v>
      </c>
      <c r="D74" s="1" t="s">
        <v>15</v>
      </c>
      <c r="E74" s="1" t="s">
        <v>129</v>
      </c>
      <c r="F74" s="1" t="s">
        <v>244</v>
      </c>
      <c r="G74" s="1" t="s">
        <v>18</v>
      </c>
      <c r="H74" s="1" t="s">
        <v>19</v>
      </c>
      <c r="I74" s="1">
        <f t="shared" si="1"/>
        <v>273</v>
      </c>
      <c r="J74" t="str">
        <f>VLOOKUP($B74,taxonomy!$B:$Y,6,FALSE)</f>
        <v>Eukaryota</v>
      </c>
      <c r="K74" t="str">
        <f>VLOOKUP($B74,taxonomy!$B:$Y,7,FALSE)</f>
        <v xml:space="preserve"> Fungi</v>
      </c>
      <c r="L74" t="str">
        <f>VLOOKUP($B74,taxonomy!$B:$Y,8,FALSE)</f>
        <v xml:space="preserve"> Dikarya</v>
      </c>
      <c r="M74" t="str">
        <f>VLOOKUP($B74,taxonomy!$B:$Y,9,FALSE)</f>
        <v xml:space="preserve"> Ascomycota</v>
      </c>
      <c r="N74" t="str">
        <f>VLOOKUP($B74,taxonomy!$B:$Y,10,FALSE)</f>
        <v xml:space="preserve"> Pezizomycotina</v>
      </c>
      <c r="O74" t="str">
        <f>VLOOKUP($B74,taxonomy!$B:$Y,11,FALSE)</f>
        <v xml:space="preserve"> Eurotiomycetes</v>
      </c>
      <c r="P74" t="str">
        <f>VLOOKUP($B74,taxonomy!$B:$Y,12,FALSE)</f>
        <v>Eurotiomycetidae</v>
      </c>
      <c r="Q74" t="str">
        <f>VLOOKUP($B74,taxonomy!$B:$Y,13,FALSE)</f>
        <v xml:space="preserve"> Eurotiales</v>
      </c>
      <c r="R74" t="str">
        <f>VLOOKUP($B74,taxonomy!$B:$Y,14,FALSE)</f>
        <v xml:space="preserve"> Aspergillaceae</v>
      </c>
      <c r="S74" t="str">
        <f>VLOOKUP($B74,taxonomy!$B:$Y,15,FALSE)</f>
        <v xml:space="preserve"> Aspergillus.</v>
      </c>
      <c r="T74">
        <f>VLOOKUP($B74,taxonomy!$B:$Y,16,FALSE)</f>
        <v>0</v>
      </c>
      <c r="U74">
        <f>VLOOKUP($B74,taxonomy!$B:$Y,17,FALSE)</f>
        <v>0</v>
      </c>
      <c r="V74">
        <f>VLOOKUP($B74,taxonomy!$B:$Y,18,FALSE)</f>
        <v>0</v>
      </c>
      <c r="W74">
        <f>VLOOKUP($B74,taxonomy!$B:$Y,19,FALSE)</f>
        <v>0</v>
      </c>
      <c r="X74">
        <f>VLOOKUP($B74,taxonomy!$B:$Y,20,FALSE)</f>
        <v>0</v>
      </c>
      <c r="Y74">
        <f>VLOOKUP($B74,taxonomy!$B:$Y,21,FALSE)</f>
        <v>0</v>
      </c>
      <c r="Z74">
        <f>VLOOKUP($B74,taxonomy!$B:$Y,22,FALSE)</f>
        <v>0</v>
      </c>
      <c r="AA74">
        <f>VLOOKUP($B74,taxonomy!$B:$Y,23,FALSE)</f>
        <v>0</v>
      </c>
    </row>
    <row r="75" spans="1:27" x14ac:dyDescent="0.25">
      <c r="A75" s="1" t="s">
        <v>241</v>
      </c>
      <c r="B75" s="1" t="s">
        <v>242</v>
      </c>
      <c r="C75" s="1" t="s">
        <v>243</v>
      </c>
      <c r="D75" s="1" t="s">
        <v>60</v>
      </c>
      <c r="E75" s="1" t="s">
        <v>245</v>
      </c>
      <c r="F75" s="1" t="s">
        <v>246</v>
      </c>
      <c r="G75" s="1" t="s">
        <v>63</v>
      </c>
      <c r="H75" s="1" t="s">
        <v>64</v>
      </c>
      <c r="I75" s="1">
        <f t="shared" si="1"/>
        <v>386</v>
      </c>
      <c r="J75" t="str">
        <f>VLOOKUP($B75,taxonomy!$B:$Y,6,FALSE)</f>
        <v>Eukaryota</v>
      </c>
      <c r="K75" t="str">
        <f>VLOOKUP($B75,taxonomy!$B:$Y,7,FALSE)</f>
        <v xml:space="preserve"> Fungi</v>
      </c>
      <c r="L75" t="str">
        <f>VLOOKUP($B75,taxonomy!$B:$Y,8,FALSE)</f>
        <v xml:space="preserve"> Dikarya</v>
      </c>
      <c r="M75" t="str">
        <f>VLOOKUP($B75,taxonomy!$B:$Y,9,FALSE)</f>
        <v xml:space="preserve"> Ascomycota</v>
      </c>
      <c r="N75" t="str">
        <f>VLOOKUP($B75,taxonomy!$B:$Y,10,FALSE)</f>
        <v xml:space="preserve"> Pezizomycotina</v>
      </c>
      <c r="O75" t="str">
        <f>VLOOKUP($B75,taxonomy!$B:$Y,11,FALSE)</f>
        <v xml:space="preserve"> Eurotiomycetes</v>
      </c>
      <c r="P75" t="str">
        <f>VLOOKUP($B75,taxonomy!$B:$Y,12,FALSE)</f>
        <v>Eurotiomycetidae</v>
      </c>
      <c r="Q75" t="str">
        <f>VLOOKUP($B75,taxonomy!$B:$Y,13,FALSE)</f>
        <v xml:space="preserve"> Eurotiales</v>
      </c>
      <c r="R75" t="str">
        <f>VLOOKUP($B75,taxonomy!$B:$Y,14,FALSE)</f>
        <v xml:space="preserve"> Aspergillaceae</v>
      </c>
      <c r="S75" t="str">
        <f>VLOOKUP($B75,taxonomy!$B:$Y,15,FALSE)</f>
        <v xml:space="preserve"> Aspergillus.</v>
      </c>
      <c r="T75">
        <f>VLOOKUP($B75,taxonomy!$B:$Y,16,FALSE)</f>
        <v>0</v>
      </c>
      <c r="U75">
        <f>VLOOKUP($B75,taxonomy!$B:$Y,17,FALSE)</f>
        <v>0</v>
      </c>
      <c r="V75">
        <f>VLOOKUP($B75,taxonomy!$B:$Y,18,FALSE)</f>
        <v>0</v>
      </c>
      <c r="W75">
        <f>VLOOKUP($B75,taxonomy!$B:$Y,19,FALSE)</f>
        <v>0</v>
      </c>
      <c r="X75">
        <f>VLOOKUP($B75,taxonomy!$B:$Y,20,FALSE)</f>
        <v>0</v>
      </c>
      <c r="Y75">
        <f>VLOOKUP($B75,taxonomy!$B:$Y,21,FALSE)</f>
        <v>0</v>
      </c>
      <c r="Z75">
        <f>VLOOKUP($B75,taxonomy!$B:$Y,22,FALSE)</f>
        <v>0</v>
      </c>
      <c r="AA75">
        <f>VLOOKUP($B75,taxonomy!$B:$Y,23,FALSE)</f>
        <v>0</v>
      </c>
    </row>
    <row r="76" spans="1:27" x14ac:dyDescent="0.25">
      <c r="A76" s="1" t="s">
        <v>247</v>
      </c>
      <c r="B76" s="1" t="s">
        <v>248</v>
      </c>
      <c r="C76" s="1" t="s">
        <v>249</v>
      </c>
      <c r="D76" s="1" t="s">
        <v>15</v>
      </c>
      <c r="E76" s="1" t="s">
        <v>43</v>
      </c>
      <c r="F76" s="1" t="s">
        <v>250</v>
      </c>
      <c r="G76" s="1" t="s">
        <v>18</v>
      </c>
      <c r="H76" s="1" t="s">
        <v>19</v>
      </c>
      <c r="I76" s="1">
        <f t="shared" si="1"/>
        <v>265</v>
      </c>
      <c r="J76" t="str">
        <f>VLOOKUP($B76,taxonomy!$B:$Y,6,FALSE)</f>
        <v>Eukaryota</v>
      </c>
      <c r="K76" t="str">
        <f>VLOOKUP($B76,taxonomy!$B:$Y,7,FALSE)</f>
        <v xml:space="preserve"> Metazoa</v>
      </c>
      <c r="L76" t="str">
        <f>VLOOKUP($B76,taxonomy!$B:$Y,8,FALSE)</f>
        <v xml:space="preserve"> Chordata</v>
      </c>
      <c r="M76" t="str">
        <f>VLOOKUP($B76,taxonomy!$B:$Y,9,FALSE)</f>
        <v xml:space="preserve"> Craniata</v>
      </c>
      <c r="N76" t="str">
        <f>VLOOKUP($B76,taxonomy!$B:$Y,10,FALSE)</f>
        <v xml:space="preserve"> Vertebrata</v>
      </c>
      <c r="O76" t="str">
        <f>VLOOKUP($B76,taxonomy!$B:$Y,11,FALSE)</f>
        <v xml:space="preserve"> Euteleostomi</v>
      </c>
      <c r="P76" t="str">
        <f>VLOOKUP($B76,taxonomy!$B:$Y,12,FALSE)</f>
        <v>Mammalia</v>
      </c>
      <c r="Q76" t="str">
        <f>VLOOKUP($B76,taxonomy!$B:$Y,13,FALSE)</f>
        <v xml:space="preserve"> Eutheria</v>
      </c>
      <c r="R76" t="str">
        <f>VLOOKUP($B76,taxonomy!$B:$Y,14,FALSE)</f>
        <v xml:space="preserve"> Euarchontoglires</v>
      </c>
      <c r="S76" t="str">
        <f>VLOOKUP($B76,taxonomy!$B:$Y,15,FALSE)</f>
        <v xml:space="preserve"> Glires</v>
      </c>
      <c r="T76" t="str">
        <f>VLOOKUP($B76,taxonomy!$B:$Y,16,FALSE)</f>
        <v xml:space="preserve"> Rodentia</v>
      </c>
      <c r="U76" t="str">
        <f>VLOOKUP($B76,taxonomy!$B:$Y,17,FALSE)</f>
        <v xml:space="preserve"> Sciurognathi</v>
      </c>
      <c r="V76" t="str">
        <f>VLOOKUP($B76,taxonomy!$B:$Y,18,FALSE)</f>
        <v>Muroidea</v>
      </c>
      <c r="W76" t="str">
        <f>VLOOKUP($B76,taxonomy!$B:$Y,19,FALSE)</f>
        <v xml:space="preserve"> Muridae</v>
      </c>
      <c r="X76" t="str">
        <f>VLOOKUP($B76,taxonomy!$B:$Y,20,FALSE)</f>
        <v xml:space="preserve"> Murinae</v>
      </c>
      <c r="Y76" t="str">
        <f>VLOOKUP($B76,taxonomy!$B:$Y,21,FALSE)</f>
        <v xml:space="preserve"> Rattus.</v>
      </c>
      <c r="Z76">
        <f>VLOOKUP($B76,taxonomy!$B:$Y,22,FALSE)</f>
        <v>0</v>
      </c>
      <c r="AA76">
        <f>VLOOKUP($B76,taxonomy!$B:$Y,23,FALSE)</f>
        <v>0</v>
      </c>
    </row>
    <row r="77" spans="1:27" x14ac:dyDescent="0.25">
      <c r="A77" s="1" t="s">
        <v>251</v>
      </c>
      <c r="B77" s="1" t="s">
        <v>252</v>
      </c>
      <c r="C77" s="1" t="s">
        <v>253</v>
      </c>
      <c r="D77" s="1" t="s">
        <v>15</v>
      </c>
      <c r="E77" s="1" t="s">
        <v>56</v>
      </c>
      <c r="F77" s="1" t="s">
        <v>254</v>
      </c>
      <c r="G77" s="1" t="s">
        <v>18</v>
      </c>
      <c r="H77" s="1" t="s">
        <v>19</v>
      </c>
      <c r="I77" s="1">
        <f t="shared" si="1"/>
        <v>274</v>
      </c>
      <c r="J77" t="str">
        <f>VLOOKUP($B77,taxonomy!$B:$Y,6,FALSE)</f>
        <v>Eukaryota</v>
      </c>
      <c r="K77" t="str">
        <f>VLOOKUP($B77,taxonomy!$B:$Y,7,FALSE)</f>
        <v xml:space="preserve"> Fungi</v>
      </c>
      <c r="L77" t="str">
        <f>VLOOKUP($B77,taxonomy!$B:$Y,8,FALSE)</f>
        <v xml:space="preserve"> Dikarya</v>
      </c>
      <c r="M77" t="str">
        <f>VLOOKUP($B77,taxonomy!$B:$Y,9,FALSE)</f>
        <v xml:space="preserve"> Ascomycota</v>
      </c>
      <c r="N77" t="str">
        <f>VLOOKUP($B77,taxonomy!$B:$Y,10,FALSE)</f>
        <v xml:space="preserve"> Pezizomycotina</v>
      </c>
      <c r="O77" t="str">
        <f>VLOOKUP($B77,taxonomy!$B:$Y,11,FALSE)</f>
        <v>Sordariomycetes</v>
      </c>
      <c r="P77" t="str">
        <f>VLOOKUP($B77,taxonomy!$B:$Y,12,FALSE)</f>
        <v xml:space="preserve"> Sordariomycetidae</v>
      </c>
      <c r="Q77" t="str">
        <f>VLOOKUP($B77,taxonomy!$B:$Y,13,FALSE)</f>
        <v xml:space="preserve"> Sordariales</v>
      </c>
      <c r="R77" t="str">
        <f>VLOOKUP($B77,taxonomy!$B:$Y,14,FALSE)</f>
        <v xml:space="preserve"> Lasiosphaeriaceae</v>
      </c>
      <c r="S77" t="str">
        <f>VLOOKUP($B77,taxonomy!$B:$Y,15,FALSE)</f>
        <v>Podospora.</v>
      </c>
      <c r="T77">
        <f>VLOOKUP($B77,taxonomy!$B:$Y,16,FALSE)</f>
        <v>0</v>
      </c>
      <c r="U77">
        <f>VLOOKUP($B77,taxonomy!$B:$Y,17,FALSE)</f>
        <v>0</v>
      </c>
      <c r="V77">
        <f>VLOOKUP($B77,taxonomy!$B:$Y,18,FALSE)</f>
        <v>0</v>
      </c>
      <c r="W77">
        <f>VLOOKUP($B77,taxonomy!$B:$Y,19,FALSE)</f>
        <v>0</v>
      </c>
      <c r="X77">
        <f>VLOOKUP($B77,taxonomy!$B:$Y,20,FALSE)</f>
        <v>0</v>
      </c>
      <c r="Y77">
        <f>VLOOKUP($B77,taxonomy!$B:$Y,21,FALSE)</f>
        <v>0</v>
      </c>
      <c r="Z77">
        <f>VLOOKUP($B77,taxonomy!$B:$Y,22,FALSE)</f>
        <v>0</v>
      </c>
      <c r="AA77">
        <f>VLOOKUP($B77,taxonomy!$B:$Y,23,FALSE)</f>
        <v>0</v>
      </c>
    </row>
    <row r="78" spans="1:27" x14ac:dyDescent="0.25">
      <c r="A78" s="1" t="s">
        <v>251</v>
      </c>
      <c r="B78" s="1" t="s">
        <v>252</v>
      </c>
      <c r="C78" s="1" t="s">
        <v>253</v>
      </c>
      <c r="D78" s="1" t="s">
        <v>60</v>
      </c>
      <c r="E78" s="1" t="s">
        <v>255</v>
      </c>
      <c r="F78" s="1" t="s">
        <v>256</v>
      </c>
      <c r="G78" s="1" t="s">
        <v>63</v>
      </c>
      <c r="H78" s="1" t="s">
        <v>64</v>
      </c>
      <c r="I78" s="1">
        <f t="shared" si="1"/>
        <v>391</v>
      </c>
      <c r="J78" t="str">
        <f>VLOOKUP($B78,taxonomy!$B:$Y,6,FALSE)</f>
        <v>Eukaryota</v>
      </c>
      <c r="K78" t="str">
        <f>VLOOKUP($B78,taxonomy!$B:$Y,7,FALSE)</f>
        <v xml:space="preserve"> Fungi</v>
      </c>
      <c r="L78" t="str">
        <f>VLOOKUP($B78,taxonomy!$B:$Y,8,FALSE)</f>
        <v xml:space="preserve"> Dikarya</v>
      </c>
      <c r="M78" t="str">
        <f>VLOOKUP($B78,taxonomy!$B:$Y,9,FALSE)</f>
        <v xml:space="preserve"> Ascomycota</v>
      </c>
      <c r="N78" t="str">
        <f>VLOOKUP($B78,taxonomy!$B:$Y,10,FALSE)</f>
        <v xml:space="preserve"> Pezizomycotina</v>
      </c>
      <c r="O78" t="str">
        <f>VLOOKUP($B78,taxonomy!$B:$Y,11,FALSE)</f>
        <v>Sordariomycetes</v>
      </c>
      <c r="P78" t="str">
        <f>VLOOKUP($B78,taxonomy!$B:$Y,12,FALSE)</f>
        <v xml:space="preserve"> Sordariomycetidae</v>
      </c>
      <c r="Q78" t="str">
        <f>VLOOKUP($B78,taxonomy!$B:$Y,13,FALSE)</f>
        <v xml:space="preserve"> Sordariales</v>
      </c>
      <c r="R78" t="str">
        <f>VLOOKUP($B78,taxonomy!$B:$Y,14,FALSE)</f>
        <v xml:space="preserve"> Lasiosphaeriaceae</v>
      </c>
      <c r="S78" t="str">
        <f>VLOOKUP($B78,taxonomy!$B:$Y,15,FALSE)</f>
        <v>Podospora.</v>
      </c>
      <c r="T78">
        <f>VLOOKUP($B78,taxonomy!$B:$Y,16,FALSE)</f>
        <v>0</v>
      </c>
      <c r="U78">
        <f>VLOOKUP($B78,taxonomy!$B:$Y,17,FALSE)</f>
        <v>0</v>
      </c>
      <c r="V78">
        <f>VLOOKUP($B78,taxonomy!$B:$Y,18,FALSE)</f>
        <v>0</v>
      </c>
      <c r="W78">
        <f>VLOOKUP($B78,taxonomy!$B:$Y,19,FALSE)</f>
        <v>0</v>
      </c>
      <c r="X78">
        <f>VLOOKUP($B78,taxonomy!$B:$Y,20,FALSE)</f>
        <v>0</v>
      </c>
      <c r="Y78">
        <f>VLOOKUP($B78,taxonomy!$B:$Y,21,FALSE)</f>
        <v>0</v>
      </c>
      <c r="Z78">
        <f>VLOOKUP($B78,taxonomy!$B:$Y,22,FALSE)</f>
        <v>0</v>
      </c>
      <c r="AA78">
        <f>VLOOKUP($B78,taxonomy!$B:$Y,23,FALSE)</f>
        <v>0</v>
      </c>
    </row>
    <row r="79" spans="1:27" x14ac:dyDescent="0.25">
      <c r="A79" s="1" t="s">
        <v>257</v>
      </c>
      <c r="B79" s="1" t="s">
        <v>258</v>
      </c>
      <c r="C79" s="1" t="s">
        <v>259</v>
      </c>
      <c r="D79" s="1" t="s">
        <v>76</v>
      </c>
      <c r="E79" s="1" t="s">
        <v>260</v>
      </c>
      <c r="F79" s="1" t="s">
        <v>261</v>
      </c>
      <c r="G79" s="1" t="s">
        <v>79</v>
      </c>
      <c r="H79" s="1" t="s">
        <v>76</v>
      </c>
      <c r="I79" s="1">
        <f t="shared" si="1"/>
        <v>69</v>
      </c>
      <c r="J79" t="str">
        <f>VLOOKUP($B79,taxonomy!$B:$Y,6,FALSE)</f>
        <v>Eukaryota</v>
      </c>
      <c r="K79" t="str">
        <f>VLOOKUP($B79,taxonomy!$B:$Y,7,FALSE)</f>
        <v xml:space="preserve"> Fungi</v>
      </c>
      <c r="L79" t="str">
        <f>VLOOKUP($B79,taxonomy!$B:$Y,8,FALSE)</f>
        <v xml:space="preserve"> Dikarya</v>
      </c>
      <c r="M79" t="str">
        <f>VLOOKUP($B79,taxonomy!$B:$Y,9,FALSE)</f>
        <v xml:space="preserve"> Ascomycota</v>
      </c>
      <c r="N79" t="str">
        <f>VLOOKUP($B79,taxonomy!$B:$Y,10,FALSE)</f>
        <v xml:space="preserve"> Saccharomycotina</v>
      </c>
      <c r="O79" t="str">
        <f>VLOOKUP($B79,taxonomy!$B:$Y,11,FALSE)</f>
        <v>Saccharomycetes</v>
      </c>
      <c r="P79" t="str">
        <f>VLOOKUP($B79,taxonomy!$B:$Y,12,FALSE)</f>
        <v xml:space="preserve"> Saccharomycetales</v>
      </c>
      <c r="Q79" t="str">
        <f>VLOOKUP($B79,taxonomy!$B:$Y,13,FALSE)</f>
        <v xml:space="preserve"> Saccharomycetaceae</v>
      </c>
      <c r="R79" t="str">
        <f>VLOOKUP($B79,taxonomy!$B:$Y,14,FALSE)</f>
        <v>Zygosaccharomyces.</v>
      </c>
      <c r="S79">
        <f>VLOOKUP($B79,taxonomy!$B:$Y,15,FALSE)</f>
        <v>0</v>
      </c>
      <c r="T79">
        <f>VLOOKUP($B79,taxonomy!$B:$Y,16,FALSE)</f>
        <v>0</v>
      </c>
      <c r="U79">
        <f>VLOOKUP($B79,taxonomy!$B:$Y,17,FALSE)</f>
        <v>0</v>
      </c>
      <c r="V79">
        <f>VLOOKUP($B79,taxonomy!$B:$Y,18,FALSE)</f>
        <v>0</v>
      </c>
      <c r="W79">
        <f>VLOOKUP($B79,taxonomy!$B:$Y,19,FALSE)</f>
        <v>0</v>
      </c>
      <c r="X79">
        <f>VLOOKUP($B79,taxonomy!$B:$Y,20,FALSE)</f>
        <v>0</v>
      </c>
      <c r="Y79">
        <f>VLOOKUP($B79,taxonomy!$B:$Y,21,FALSE)</f>
        <v>0</v>
      </c>
      <c r="Z79">
        <f>VLOOKUP($B79,taxonomy!$B:$Y,22,FALSE)</f>
        <v>0</v>
      </c>
      <c r="AA79">
        <f>VLOOKUP($B79,taxonomy!$B:$Y,23,FALSE)</f>
        <v>0</v>
      </c>
    </row>
    <row r="80" spans="1:27" x14ac:dyDescent="0.25">
      <c r="A80" s="1" t="s">
        <v>257</v>
      </c>
      <c r="B80" s="1" t="s">
        <v>258</v>
      </c>
      <c r="C80" s="1" t="s">
        <v>259</v>
      </c>
      <c r="D80" s="1" t="s">
        <v>95</v>
      </c>
      <c r="E80" s="1" t="s">
        <v>262</v>
      </c>
      <c r="F80" s="1" t="s">
        <v>62</v>
      </c>
      <c r="G80" s="1" t="s">
        <v>98</v>
      </c>
      <c r="H80" s="1" t="s">
        <v>95</v>
      </c>
      <c r="I80" s="1">
        <f t="shared" si="1"/>
        <v>33</v>
      </c>
      <c r="J80" t="str">
        <f>VLOOKUP($B80,taxonomy!$B:$Y,6,FALSE)</f>
        <v>Eukaryota</v>
      </c>
      <c r="K80" t="str">
        <f>VLOOKUP($B80,taxonomy!$B:$Y,7,FALSE)</f>
        <v xml:space="preserve"> Fungi</v>
      </c>
      <c r="L80" t="str">
        <f>VLOOKUP($B80,taxonomy!$B:$Y,8,FALSE)</f>
        <v xml:space="preserve"> Dikarya</v>
      </c>
      <c r="M80" t="str">
        <f>VLOOKUP($B80,taxonomy!$B:$Y,9,FALSE)</f>
        <v xml:space="preserve"> Ascomycota</v>
      </c>
      <c r="N80" t="str">
        <f>VLOOKUP($B80,taxonomy!$B:$Y,10,FALSE)</f>
        <v xml:space="preserve"> Saccharomycotina</v>
      </c>
      <c r="O80" t="str">
        <f>VLOOKUP($B80,taxonomy!$B:$Y,11,FALSE)</f>
        <v>Saccharomycetes</v>
      </c>
      <c r="P80" t="str">
        <f>VLOOKUP($B80,taxonomy!$B:$Y,12,FALSE)</f>
        <v xml:space="preserve"> Saccharomycetales</v>
      </c>
      <c r="Q80" t="str">
        <f>VLOOKUP($B80,taxonomy!$B:$Y,13,FALSE)</f>
        <v xml:space="preserve"> Saccharomycetaceae</v>
      </c>
      <c r="R80" t="str">
        <f>VLOOKUP($B80,taxonomy!$B:$Y,14,FALSE)</f>
        <v>Zygosaccharomyces.</v>
      </c>
      <c r="S80">
        <f>VLOOKUP($B80,taxonomy!$B:$Y,15,FALSE)</f>
        <v>0</v>
      </c>
      <c r="T80">
        <f>VLOOKUP($B80,taxonomy!$B:$Y,16,FALSE)</f>
        <v>0</v>
      </c>
      <c r="U80">
        <f>VLOOKUP($B80,taxonomy!$B:$Y,17,FALSE)</f>
        <v>0</v>
      </c>
      <c r="V80">
        <f>VLOOKUP($B80,taxonomy!$B:$Y,18,FALSE)</f>
        <v>0</v>
      </c>
      <c r="W80">
        <f>VLOOKUP($B80,taxonomy!$B:$Y,19,FALSE)</f>
        <v>0</v>
      </c>
      <c r="X80">
        <f>VLOOKUP($B80,taxonomy!$B:$Y,20,FALSE)</f>
        <v>0</v>
      </c>
      <c r="Y80">
        <f>VLOOKUP($B80,taxonomy!$B:$Y,21,FALSE)</f>
        <v>0</v>
      </c>
      <c r="Z80">
        <f>VLOOKUP($B80,taxonomy!$B:$Y,22,FALSE)</f>
        <v>0</v>
      </c>
      <c r="AA80">
        <f>VLOOKUP($B80,taxonomy!$B:$Y,23,FALSE)</f>
        <v>0</v>
      </c>
    </row>
    <row r="81" spans="1:27" x14ac:dyDescent="0.25">
      <c r="A81" s="1" t="s">
        <v>257</v>
      </c>
      <c r="B81" s="1" t="s">
        <v>258</v>
      </c>
      <c r="C81" s="1" t="s">
        <v>259</v>
      </c>
      <c r="D81" s="1" t="s">
        <v>15</v>
      </c>
      <c r="E81" s="1" t="s">
        <v>104</v>
      </c>
      <c r="F81" s="1" t="s">
        <v>263</v>
      </c>
      <c r="G81" s="1" t="s">
        <v>18</v>
      </c>
      <c r="H81" s="1" t="s">
        <v>19</v>
      </c>
      <c r="I81" s="1">
        <f t="shared" si="1"/>
        <v>311</v>
      </c>
      <c r="J81" t="str">
        <f>VLOOKUP($B81,taxonomy!$B:$Y,6,FALSE)</f>
        <v>Eukaryota</v>
      </c>
      <c r="K81" t="str">
        <f>VLOOKUP($B81,taxonomy!$B:$Y,7,FALSE)</f>
        <v xml:space="preserve"> Fungi</v>
      </c>
      <c r="L81" t="str">
        <f>VLOOKUP($B81,taxonomy!$B:$Y,8,FALSE)</f>
        <v xml:space="preserve"> Dikarya</v>
      </c>
      <c r="M81" t="str">
        <f>VLOOKUP($B81,taxonomy!$B:$Y,9,FALSE)</f>
        <v xml:space="preserve"> Ascomycota</v>
      </c>
      <c r="N81" t="str">
        <f>VLOOKUP($B81,taxonomy!$B:$Y,10,FALSE)</f>
        <v xml:space="preserve"> Saccharomycotina</v>
      </c>
      <c r="O81" t="str">
        <f>VLOOKUP($B81,taxonomy!$B:$Y,11,FALSE)</f>
        <v>Saccharomycetes</v>
      </c>
      <c r="P81" t="str">
        <f>VLOOKUP($B81,taxonomy!$B:$Y,12,FALSE)</f>
        <v xml:space="preserve"> Saccharomycetales</v>
      </c>
      <c r="Q81" t="str">
        <f>VLOOKUP($B81,taxonomy!$B:$Y,13,FALSE)</f>
        <v xml:space="preserve"> Saccharomycetaceae</v>
      </c>
      <c r="R81" t="str">
        <f>VLOOKUP($B81,taxonomy!$B:$Y,14,FALSE)</f>
        <v>Zygosaccharomyces.</v>
      </c>
      <c r="S81">
        <f>VLOOKUP($B81,taxonomy!$B:$Y,15,FALSE)</f>
        <v>0</v>
      </c>
      <c r="T81">
        <f>VLOOKUP($B81,taxonomy!$B:$Y,16,FALSE)</f>
        <v>0</v>
      </c>
      <c r="U81">
        <f>VLOOKUP($B81,taxonomy!$B:$Y,17,FALSE)</f>
        <v>0</v>
      </c>
      <c r="V81">
        <f>VLOOKUP($B81,taxonomy!$B:$Y,18,FALSE)</f>
        <v>0</v>
      </c>
      <c r="W81">
        <f>VLOOKUP($B81,taxonomy!$B:$Y,19,FALSE)</f>
        <v>0</v>
      </c>
      <c r="X81">
        <f>VLOOKUP($B81,taxonomy!$B:$Y,20,FALSE)</f>
        <v>0</v>
      </c>
      <c r="Y81">
        <f>VLOOKUP($B81,taxonomy!$B:$Y,21,FALSE)</f>
        <v>0</v>
      </c>
      <c r="Z81">
        <f>VLOOKUP($B81,taxonomy!$B:$Y,22,FALSE)</f>
        <v>0</v>
      </c>
      <c r="AA81">
        <f>VLOOKUP($B81,taxonomy!$B:$Y,23,FALSE)</f>
        <v>0</v>
      </c>
    </row>
    <row r="82" spans="1:27" x14ac:dyDescent="0.25">
      <c r="A82" s="1" t="s">
        <v>264</v>
      </c>
      <c r="B82" s="1" t="s">
        <v>265</v>
      </c>
      <c r="C82" s="1" t="s">
        <v>266</v>
      </c>
      <c r="D82" s="1" t="s">
        <v>15</v>
      </c>
      <c r="E82" s="1" t="s">
        <v>56</v>
      </c>
      <c r="F82" s="1" t="s">
        <v>254</v>
      </c>
      <c r="G82" s="1" t="s">
        <v>18</v>
      </c>
      <c r="H82" s="1" t="s">
        <v>19</v>
      </c>
      <c r="I82" s="1">
        <f t="shared" si="1"/>
        <v>274</v>
      </c>
      <c r="J82" t="str">
        <f>VLOOKUP($B82,taxonomy!$B:$Y,6,FALSE)</f>
        <v>Eukaryota</v>
      </c>
      <c r="K82" t="str">
        <f>VLOOKUP($B82,taxonomy!$B:$Y,7,FALSE)</f>
        <v xml:space="preserve"> Fungi</v>
      </c>
      <c r="L82" t="str">
        <f>VLOOKUP($B82,taxonomy!$B:$Y,8,FALSE)</f>
        <v xml:space="preserve"> Dikarya</v>
      </c>
      <c r="M82" t="str">
        <f>VLOOKUP($B82,taxonomy!$B:$Y,9,FALSE)</f>
        <v xml:space="preserve"> Ascomycota</v>
      </c>
      <c r="N82" t="str">
        <f>VLOOKUP($B82,taxonomy!$B:$Y,10,FALSE)</f>
        <v xml:space="preserve"> Pezizomycotina</v>
      </c>
      <c r="O82" t="str">
        <f>VLOOKUP($B82,taxonomy!$B:$Y,11,FALSE)</f>
        <v>Dothideomycetes</v>
      </c>
      <c r="P82" t="str">
        <f>VLOOKUP($B82,taxonomy!$B:$Y,12,FALSE)</f>
        <v xml:space="preserve"> Pleosporomycetidae</v>
      </c>
      <c r="Q82" t="str">
        <f>VLOOKUP($B82,taxonomy!$B:$Y,13,FALSE)</f>
        <v xml:space="preserve"> Pleosporales</v>
      </c>
      <c r="R82" t="str">
        <f>VLOOKUP($B82,taxonomy!$B:$Y,14,FALSE)</f>
        <v xml:space="preserve"> Pleosporineae</v>
      </c>
      <c r="S82" t="str">
        <f>VLOOKUP($B82,taxonomy!$B:$Y,15,FALSE)</f>
        <v>Pleosporaceae</v>
      </c>
      <c r="T82" t="str">
        <f>VLOOKUP($B82,taxonomy!$B:$Y,16,FALSE)</f>
        <v xml:space="preserve"> Pyrenophora.</v>
      </c>
      <c r="U82">
        <f>VLOOKUP($B82,taxonomy!$B:$Y,17,FALSE)</f>
        <v>0</v>
      </c>
      <c r="V82">
        <f>VLOOKUP($B82,taxonomy!$B:$Y,18,FALSE)</f>
        <v>0</v>
      </c>
      <c r="W82">
        <f>VLOOKUP($B82,taxonomy!$B:$Y,19,FALSE)</f>
        <v>0</v>
      </c>
      <c r="X82">
        <f>VLOOKUP($B82,taxonomy!$B:$Y,20,FALSE)</f>
        <v>0</v>
      </c>
      <c r="Y82">
        <f>VLOOKUP($B82,taxonomy!$B:$Y,21,FALSE)</f>
        <v>0</v>
      </c>
      <c r="Z82">
        <f>VLOOKUP($B82,taxonomy!$B:$Y,22,FALSE)</f>
        <v>0</v>
      </c>
      <c r="AA82">
        <f>VLOOKUP($B82,taxonomy!$B:$Y,23,FALSE)</f>
        <v>0</v>
      </c>
    </row>
    <row r="83" spans="1:27" x14ac:dyDescent="0.25">
      <c r="A83" s="1" t="s">
        <v>264</v>
      </c>
      <c r="B83" s="1" t="s">
        <v>265</v>
      </c>
      <c r="C83" s="1" t="s">
        <v>266</v>
      </c>
      <c r="D83" s="1" t="s">
        <v>60</v>
      </c>
      <c r="E83" s="1" t="s">
        <v>267</v>
      </c>
      <c r="F83" s="1" t="s">
        <v>268</v>
      </c>
      <c r="G83" s="1" t="s">
        <v>63</v>
      </c>
      <c r="H83" s="1" t="s">
        <v>64</v>
      </c>
      <c r="I83" s="1">
        <f t="shared" si="1"/>
        <v>399</v>
      </c>
      <c r="J83" t="str">
        <f>VLOOKUP($B83,taxonomy!$B:$Y,6,FALSE)</f>
        <v>Eukaryota</v>
      </c>
      <c r="K83" t="str">
        <f>VLOOKUP($B83,taxonomy!$B:$Y,7,FALSE)</f>
        <v xml:space="preserve"> Fungi</v>
      </c>
      <c r="L83" t="str">
        <f>VLOOKUP($B83,taxonomy!$B:$Y,8,FALSE)</f>
        <v xml:space="preserve"> Dikarya</v>
      </c>
      <c r="M83" t="str">
        <f>VLOOKUP($B83,taxonomy!$B:$Y,9,FALSE)</f>
        <v xml:space="preserve"> Ascomycota</v>
      </c>
      <c r="N83" t="str">
        <f>VLOOKUP($B83,taxonomy!$B:$Y,10,FALSE)</f>
        <v xml:space="preserve"> Pezizomycotina</v>
      </c>
      <c r="O83" t="str">
        <f>VLOOKUP($B83,taxonomy!$B:$Y,11,FALSE)</f>
        <v>Dothideomycetes</v>
      </c>
      <c r="P83" t="str">
        <f>VLOOKUP($B83,taxonomy!$B:$Y,12,FALSE)</f>
        <v xml:space="preserve"> Pleosporomycetidae</v>
      </c>
      <c r="Q83" t="str">
        <f>VLOOKUP($B83,taxonomy!$B:$Y,13,FALSE)</f>
        <v xml:space="preserve"> Pleosporales</v>
      </c>
      <c r="R83" t="str">
        <f>VLOOKUP($B83,taxonomy!$B:$Y,14,FALSE)</f>
        <v xml:space="preserve"> Pleosporineae</v>
      </c>
      <c r="S83" t="str">
        <f>VLOOKUP($B83,taxonomy!$B:$Y,15,FALSE)</f>
        <v>Pleosporaceae</v>
      </c>
      <c r="T83" t="str">
        <f>VLOOKUP($B83,taxonomy!$B:$Y,16,FALSE)</f>
        <v xml:space="preserve"> Pyrenophora.</v>
      </c>
      <c r="U83">
        <f>VLOOKUP($B83,taxonomy!$B:$Y,17,FALSE)</f>
        <v>0</v>
      </c>
      <c r="V83">
        <f>VLOOKUP($B83,taxonomy!$B:$Y,18,FALSE)</f>
        <v>0</v>
      </c>
      <c r="W83">
        <f>VLOOKUP($B83,taxonomy!$B:$Y,19,FALSE)</f>
        <v>0</v>
      </c>
      <c r="X83">
        <f>VLOOKUP($B83,taxonomy!$B:$Y,20,FALSE)</f>
        <v>0</v>
      </c>
      <c r="Y83">
        <f>VLOOKUP($B83,taxonomy!$B:$Y,21,FALSE)</f>
        <v>0</v>
      </c>
      <c r="Z83">
        <f>VLOOKUP($B83,taxonomy!$B:$Y,22,FALSE)</f>
        <v>0</v>
      </c>
      <c r="AA83">
        <f>VLOOKUP($B83,taxonomy!$B:$Y,23,FALSE)</f>
        <v>0</v>
      </c>
    </row>
    <row r="84" spans="1:27" x14ac:dyDescent="0.25">
      <c r="A84" s="1" t="s">
        <v>269</v>
      </c>
      <c r="B84" s="1" t="s">
        <v>270</v>
      </c>
      <c r="C84" s="1" t="s">
        <v>271</v>
      </c>
      <c r="D84" s="1" t="s">
        <v>272</v>
      </c>
      <c r="E84" s="1" t="s">
        <v>249</v>
      </c>
      <c r="F84" s="1" t="s">
        <v>273</v>
      </c>
      <c r="G84" s="1" t="s">
        <v>274</v>
      </c>
      <c r="H84" s="1" t="s">
        <v>272</v>
      </c>
      <c r="I84" s="1">
        <f t="shared" si="1"/>
        <v>56</v>
      </c>
      <c r="J84" t="str">
        <f>VLOOKUP($B84,taxonomy!$B:$Y,6,FALSE)</f>
        <v>Eukaryota</v>
      </c>
      <c r="K84" t="str">
        <f>VLOOKUP($B84,taxonomy!$B:$Y,7,FALSE)</f>
        <v xml:space="preserve"> Metazoa</v>
      </c>
      <c r="L84" t="str">
        <f>VLOOKUP($B84,taxonomy!$B:$Y,8,FALSE)</f>
        <v xml:space="preserve"> Chordata</v>
      </c>
      <c r="M84" t="str">
        <f>VLOOKUP($B84,taxonomy!$B:$Y,9,FALSE)</f>
        <v xml:space="preserve"> Craniata</v>
      </c>
      <c r="N84" t="str">
        <f>VLOOKUP($B84,taxonomy!$B:$Y,10,FALSE)</f>
        <v xml:space="preserve"> Vertebrata</v>
      </c>
      <c r="O84" t="str">
        <f>VLOOKUP($B84,taxonomy!$B:$Y,11,FALSE)</f>
        <v xml:space="preserve"> Euteleostomi</v>
      </c>
      <c r="P84" t="str">
        <f>VLOOKUP($B84,taxonomy!$B:$Y,12,FALSE)</f>
        <v>Mammalia</v>
      </c>
      <c r="Q84" t="str">
        <f>VLOOKUP($B84,taxonomy!$B:$Y,13,FALSE)</f>
        <v xml:space="preserve"> Eutheria</v>
      </c>
      <c r="R84" t="str">
        <f>VLOOKUP($B84,taxonomy!$B:$Y,14,FALSE)</f>
        <v xml:space="preserve"> Laurasiatheria</v>
      </c>
      <c r="S84" t="str">
        <f>VLOOKUP($B84,taxonomy!$B:$Y,15,FALSE)</f>
        <v xml:space="preserve"> Cetartiodactyla</v>
      </c>
      <c r="T84" t="str">
        <f>VLOOKUP($B84,taxonomy!$B:$Y,16,FALSE)</f>
        <v xml:space="preserve"> Ruminantia</v>
      </c>
      <c r="U84" t="str">
        <f>VLOOKUP($B84,taxonomy!$B:$Y,17,FALSE)</f>
        <v>Pecora</v>
      </c>
      <c r="V84" t="str">
        <f>VLOOKUP($B84,taxonomy!$B:$Y,18,FALSE)</f>
        <v xml:space="preserve"> Bovidae</v>
      </c>
      <c r="W84" t="str">
        <f>VLOOKUP($B84,taxonomy!$B:$Y,19,FALSE)</f>
        <v xml:space="preserve"> Caprinae</v>
      </c>
      <c r="X84" t="str">
        <f>VLOOKUP($B84,taxonomy!$B:$Y,20,FALSE)</f>
        <v xml:space="preserve"> Ovis.</v>
      </c>
      <c r="Y84">
        <f>VLOOKUP($B84,taxonomy!$B:$Y,21,FALSE)</f>
        <v>0</v>
      </c>
      <c r="Z84">
        <f>VLOOKUP($B84,taxonomy!$B:$Y,22,FALSE)</f>
        <v>0</v>
      </c>
      <c r="AA84">
        <f>VLOOKUP($B84,taxonomy!$B:$Y,23,FALSE)</f>
        <v>0</v>
      </c>
    </row>
    <row r="85" spans="1:27" x14ac:dyDescent="0.25">
      <c r="A85" s="1" t="s">
        <v>269</v>
      </c>
      <c r="B85" s="1" t="s">
        <v>270</v>
      </c>
      <c r="C85" s="1" t="s">
        <v>271</v>
      </c>
      <c r="D85" s="1" t="s">
        <v>15</v>
      </c>
      <c r="E85" s="1" t="s">
        <v>51</v>
      </c>
      <c r="F85" s="1" t="s">
        <v>52</v>
      </c>
      <c r="G85" s="1" t="s">
        <v>18</v>
      </c>
      <c r="H85" s="1" t="s">
        <v>19</v>
      </c>
      <c r="I85" s="1">
        <f t="shared" si="1"/>
        <v>265</v>
      </c>
      <c r="J85" t="str">
        <f>VLOOKUP($B85,taxonomy!$B:$Y,6,FALSE)</f>
        <v>Eukaryota</v>
      </c>
      <c r="K85" t="str">
        <f>VLOOKUP($B85,taxonomy!$B:$Y,7,FALSE)</f>
        <v xml:space="preserve"> Metazoa</v>
      </c>
      <c r="L85" t="str">
        <f>VLOOKUP($B85,taxonomy!$B:$Y,8,FALSE)</f>
        <v xml:space="preserve"> Chordata</v>
      </c>
      <c r="M85" t="str">
        <f>VLOOKUP($B85,taxonomy!$B:$Y,9,FALSE)</f>
        <v xml:space="preserve"> Craniata</v>
      </c>
      <c r="N85" t="str">
        <f>VLOOKUP($B85,taxonomy!$B:$Y,10,FALSE)</f>
        <v xml:space="preserve"> Vertebrata</v>
      </c>
      <c r="O85" t="str">
        <f>VLOOKUP($B85,taxonomy!$B:$Y,11,FALSE)</f>
        <v xml:space="preserve"> Euteleostomi</v>
      </c>
      <c r="P85" t="str">
        <f>VLOOKUP($B85,taxonomy!$B:$Y,12,FALSE)</f>
        <v>Mammalia</v>
      </c>
      <c r="Q85" t="str">
        <f>VLOOKUP($B85,taxonomy!$B:$Y,13,FALSE)</f>
        <v xml:space="preserve"> Eutheria</v>
      </c>
      <c r="R85" t="str">
        <f>VLOOKUP($B85,taxonomy!$B:$Y,14,FALSE)</f>
        <v xml:space="preserve"> Laurasiatheria</v>
      </c>
      <c r="S85" t="str">
        <f>VLOOKUP($B85,taxonomy!$B:$Y,15,FALSE)</f>
        <v xml:space="preserve"> Cetartiodactyla</v>
      </c>
      <c r="T85" t="str">
        <f>VLOOKUP($B85,taxonomy!$B:$Y,16,FALSE)</f>
        <v xml:space="preserve"> Ruminantia</v>
      </c>
      <c r="U85" t="str">
        <f>VLOOKUP($B85,taxonomy!$B:$Y,17,FALSE)</f>
        <v>Pecora</v>
      </c>
      <c r="V85" t="str">
        <f>VLOOKUP($B85,taxonomy!$B:$Y,18,FALSE)</f>
        <v xml:space="preserve"> Bovidae</v>
      </c>
      <c r="W85" t="str">
        <f>VLOOKUP($B85,taxonomy!$B:$Y,19,FALSE)</f>
        <v xml:space="preserve"> Caprinae</v>
      </c>
      <c r="X85" t="str">
        <f>VLOOKUP($B85,taxonomy!$B:$Y,20,FALSE)</f>
        <v xml:space="preserve"> Ovis.</v>
      </c>
      <c r="Y85">
        <f>VLOOKUP($B85,taxonomy!$B:$Y,21,FALSE)</f>
        <v>0</v>
      </c>
      <c r="Z85">
        <f>VLOOKUP($B85,taxonomy!$B:$Y,22,FALSE)</f>
        <v>0</v>
      </c>
      <c r="AA85">
        <f>VLOOKUP($B85,taxonomy!$B:$Y,23,FALSE)</f>
        <v>0</v>
      </c>
    </row>
    <row r="86" spans="1:27" x14ac:dyDescent="0.25">
      <c r="A86" s="1" t="s">
        <v>269</v>
      </c>
      <c r="B86" s="1" t="s">
        <v>270</v>
      </c>
      <c r="C86" s="1" t="s">
        <v>271</v>
      </c>
      <c r="D86" s="1" t="s">
        <v>60</v>
      </c>
      <c r="E86" s="1" t="s">
        <v>275</v>
      </c>
      <c r="F86" s="1" t="s">
        <v>231</v>
      </c>
      <c r="G86" s="1" t="s">
        <v>63</v>
      </c>
      <c r="H86" s="1" t="s">
        <v>64</v>
      </c>
      <c r="I86" s="1">
        <f t="shared" si="1"/>
        <v>409</v>
      </c>
      <c r="J86" t="str">
        <f>VLOOKUP($B86,taxonomy!$B:$Y,6,FALSE)</f>
        <v>Eukaryota</v>
      </c>
      <c r="K86" t="str">
        <f>VLOOKUP($B86,taxonomy!$B:$Y,7,FALSE)</f>
        <v xml:space="preserve"> Metazoa</v>
      </c>
      <c r="L86" t="str">
        <f>VLOOKUP($B86,taxonomy!$B:$Y,8,FALSE)</f>
        <v xml:space="preserve"> Chordata</v>
      </c>
      <c r="M86" t="str">
        <f>VLOOKUP($B86,taxonomy!$B:$Y,9,FALSE)</f>
        <v xml:space="preserve"> Craniata</v>
      </c>
      <c r="N86" t="str">
        <f>VLOOKUP($B86,taxonomy!$B:$Y,10,FALSE)</f>
        <v xml:space="preserve"> Vertebrata</v>
      </c>
      <c r="O86" t="str">
        <f>VLOOKUP($B86,taxonomy!$B:$Y,11,FALSE)</f>
        <v xml:space="preserve"> Euteleostomi</v>
      </c>
      <c r="P86" t="str">
        <f>VLOOKUP($B86,taxonomy!$B:$Y,12,FALSE)</f>
        <v>Mammalia</v>
      </c>
      <c r="Q86" t="str">
        <f>VLOOKUP($B86,taxonomy!$B:$Y,13,FALSE)</f>
        <v xml:space="preserve"> Eutheria</v>
      </c>
      <c r="R86" t="str">
        <f>VLOOKUP($B86,taxonomy!$B:$Y,14,FALSE)</f>
        <v xml:space="preserve"> Laurasiatheria</v>
      </c>
      <c r="S86" t="str">
        <f>VLOOKUP($B86,taxonomy!$B:$Y,15,FALSE)</f>
        <v xml:space="preserve"> Cetartiodactyla</v>
      </c>
      <c r="T86" t="str">
        <f>VLOOKUP($B86,taxonomy!$B:$Y,16,FALSE)</f>
        <v xml:space="preserve"> Ruminantia</v>
      </c>
      <c r="U86" t="str">
        <f>VLOOKUP($B86,taxonomy!$B:$Y,17,FALSE)</f>
        <v>Pecora</v>
      </c>
      <c r="V86" t="str">
        <f>VLOOKUP($B86,taxonomy!$B:$Y,18,FALSE)</f>
        <v xml:space="preserve"> Bovidae</v>
      </c>
      <c r="W86" t="str">
        <f>VLOOKUP($B86,taxonomy!$B:$Y,19,FALSE)</f>
        <v xml:space="preserve"> Caprinae</v>
      </c>
      <c r="X86" t="str">
        <f>VLOOKUP($B86,taxonomy!$B:$Y,20,FALSE)</f>
        <v xml:space="preserve"> Ovis.</v>
      </c>
      <c r="Y86">
        <f>VLOOKUP($B86,taxonomy!$B:$Y,21,FALSE)</f>
        <v>0</v>
      </c>
      <c r="Z86">
        <f>VLOOKUP($B86,taxonomy!$B:$Y,22,FALSE)</f>
        <v>0</v>
      </c>
      <c r="AA86">
        <f>VLOOKUP($B86,taxonomy!$B:$Y,23,FALSE)</f>
        <v>0</v>
      </c>
    </row>
    <row r="87" spans="1:27" x14ac:dyDescent="0.25">
      <c r="A87" s="1" t="s">
        <v>276</v>
      </c>
      <c r="B87" s="1" t="s">
        <v>277</v>
      </c>
      <c r="C87" s="1" t="s">
        <v>278</v>
      </c>
      <c r="D87" s="1" t="s">
        <v>15</v>
      </c>
      <c r="E87" s="1" t="s">
        <v>12</v>
      </c>
      <c r="F87" s="1" t="s">
        <v>134</v>
      </c>
      <c r="G87" s="1" t="s">
        <v>18</v>
      </c>
      <c r="H87" s="1" t="s">
        <v>19</v>
      </c>
      <c r="I87" s="1">
        <f t="shared" si="1"/>
        <v>161</v>
      </c>
      <c r="J87" t="str">
        <f>VLOOKUP($B87,taxonomy!$B:$Y,6,FALSE)</f>
        <v>Eukaryota</v>
      </c>
      <c r="K87" t="str">
        <f>VLOOKUP($B87,taxonomy!$B:$Y,7,FALSE)</f>
        <v xml:space="preserve"> Metazoa</v>
      </c>
      <c r="L87" t="str">
        <f>VLOOKUP($B87,taxonomy!$B:$Y,8,FALSE)</f>
        <v xml:space="preserve"> Ecdysozoa</v>
      </c>
      <c r="M87" t="str">
        <f>VLOOKUP($B87,taxonomy!$B:$Y,9,FALSE)</f>
        <v xml:space="preserve"> Arthropoda</v>
      </c>
      <c r="N87" t="str">
        <f>VLOOKUP($B87,taxonomy!$B:$Y,10,FALSE)</f>
        <v xml:space="preserve"> Hexapoda</v>
      </c>
      <c r="O87" t="str">
        <f>VLOOKUP($B87,taxonomy!$B:$Y,11,FALSE)</f>
        <v xml:space="preserve"> Insecta</v>
      </c>
      <c r="P87" t="str">
        <f>VLOOKUP($B87,taxonomy!$B:$Y,12,FALSE)</f>
        <v>Pterygota</v>
      </c>
      <c r="Q87" t="str">
        <f>VLOOKUP($B87,taxonomy!$B:$Y,13,FALSE)</f>
        <v xml:space="preserve"> Neoptera</v>
      </c>
      <c r="R87" t="str">
        <f>VLOOKUP($B87,taxonomy!$B:$Y,14,FALSE)</f>
        <v xml:space="preserve"> Endopterygota</v>
      </c>
      <c r="S87" t="str">
        <f>VLOOKUP($B87,taxonomy!$B:$Y,15,FALSE)</f>
        <v xml:space="preserve"> Diptera</v>
      </c>
      <c r="T87" t="str">
        <f>VLOOKUP($B87,taxonomy!$B:$Y,16,FALSE)</f>
        <v xml:space="preserve"> Brachycera</v>
      </c>
      <c r="U87" t="str">
        <f>VLOOKUP($B87,taxonomy!$B:$Y,17,FALSE)</f>
        <v xml:space="preserve"> Muscomorpha</v>
      </c>
      <c r="V87" t="str">
        <f>VLOOKUP($B87,taxonomy!$B:$Y,18,FALSE)</f>
        <v>Ephydroidea</v>
      </c>
      <c r="W87" t="str">
        <f>VLOOKUP($B87,taxonomy!$B:$Y,19,FALSE)</f>
        <v xml:space="preserve"> Drosophilidae</v>
      </c>
      <c r="X87" t="str">
        <f>VLOOKUP($B87,taxonomy!$B:$Y,20,FALSE)</f>
        <v xml:space="preserve"> Drosophila.</v>
      </c>
      <c r="Y87">
        <f>VLOOKUP($B87,taxonomy!$B:$Y,21,FALSE)</f>
        <v>0</v>
      </c>
      <c r="Z87">
        <f>VLOOKUP($B87,taxonomy!$B:$Y,22,FALSE)</f>
        <v>0</v>
      </c>
      <c r="AA87">
        <f>VLOOKUP($B87,taxonomy!$B:$Y,23,FALSE)</f>
        <v>0</v>
      </c>
    </row>
    <row r="88" spans="1:27" x14ac:dyDescent="0.25">
      <c r="A88" s="1" t="s">
        <v>279</v>
      </c>
      <c r="B88" s="1" t="s">
        <v>280</v>
      </c>
      <c r="C88" s="1" t="s">
        <v>278</v>
      </c>
      <c r="D88" s="1" t="s">
        <v>15</v>
      </c>
      <c r="E88" s="1" t="s">
        <v>12</v>
      </c>
      <c r="F88" s="1" t="s">
        <v>134</v>
      </c>
      <c r="G88" s="1" t="s">
        <v>18</v>
      </c>
      <c r="H88" s="1" t="s">
        <v>19</v>
      </c>
      <c r="I88" s="1">
        <f t="shared" si="1"/>
        <v>161</v>
      </c>
      <c r="J88" t="str">
        <f>VLOOKUP($B88,taxonomy!$B:$Y,6,FALSE)</f>
        <v>Eukaryota</v>
      </c>
      <c r="K88" t="str">
        <f>VLOOKUP($B88,taxonomy!$B:$Y,7,FALSE)</f>
        <v xml:space="preserve"> Metazoa</v>
      </c>
      <c r="L88" t="str">
        <f>VLOOKUP($B88,taxonomy!$B:$Y,8,FALSE)</f>
        <v xml:space="preserve"> Ecdysozoa</v>
      </c>
      <c r="M88" t="str">
        <f>VLOOKUP($B88,taxonomy!$B:$Y,9,FALSE)</f>
        <v xml:space="preserve"> Arthropoda</v>
      </c>
      <c r="N88" t="str">
        <f>VLOOKUP($B88,taxonomy!$B:$Y,10,FALSE)</f>
        <v xml:space="preserve"> Hexapoda</v>
      </c>
      <c r="O88" t="str">
        <f>VLOOKUP($B88,taxonomy!$B:$Y,11,FALSE)</f>
        <v xml:space="preserve"> Insecta</v>
      </c>
      <c r="P88" t="str">
        <f>VLOOKUP($B88,taxonomy!$B:$Y,12,FALSE)</f>
        <v>Pterygota</v>
      </c>
      <c r="Q88" t="str">
        <f>VLOOKUP($B88,taxonomy!$B:$Y,13,FALSE)</f>
        <v xml:space="preserve"> Neoptera</v>
      </c>
      <c r="R88" t="str">
        <f>VLOOKUP($B88,taxonomy!$B:$Y,14,FALSE)</f>
        <v xml:space="preserve"> Endopterygota</v>
      </c>
      <c r="S88" t="str">
        <f>VLOOKUP($B88,taxonomy!$B:$Y,15,FALSE)</f>
        <v xml:space="preserve"> Diptera</v>
      </c>
      <c r="T88" t="str">
        <f>VLOOKUP($B88,taxonomy!$B:$Y,16,FALSE)</f>
        <v xml:space="preserve"> Brachycera</v>
      </c>
      <c r="U88" t="str">
        <f>VLOOKUP($B88,taxonomy!$B:$Y,17,FALSE)</f>
        <v xml:space="preserve"> Muscomorpha</v>
      </c>
      <c r="V88" t="str">
        <f>VLOOKUP($B88,taxonomy!$B:$Y,18,FALSE)</f>
        <v>Ephydroidea</v>
      </c>
      <c r="W88" t="str">
        <f>VLOOKUP($B88,taxonomy!$B:$Y,19,FALSE)</f>
        <v xml:space="preserve"> Drosophilidae</v>
      </c>
      <c r="X88" t="str">
        <f>VLOOKUP($B88,taxonomy!$B:$Y,20,FALSE)</f>
        <v xml:space="preserve"> Drosophila.</v>
      </c>
      <c r="Y88">
        <f>VLOOKUP($B88,taxonomy!$B:$Y,21,FALSE)</f>
        <v>0</v>
      </c>
      <c r="Z88">
        <f>VLOOKUP($B88,taxonomy!$B:$Y,22,FALSE)</f>
        <v>0</v>
      </c>
      <c r="AA88">
        <f>VLOOKUP($B88,taxonomy!$B:$Y,23,FALSE)</f>
        <v>0</v>
      </c>
    </row>
    <row r="89" spans="1:27" x14ac:dyDescent="0.25">
      <c r="A89" s="1" t="s">
        <v>281</v>
      </c>
      <c r="B89" s="1" t="s">
        <v>282</v>
      </c>
      <c r="C89" s="1" t="s">
        <v>71</v>
      </c>
      <c r="D89" s="1" t="s">
        <v>72</v>
      </c>
      <c r="E89" s="1" t="s">
        <v>73</v>
      </c>
      <c r="F89" s="1" t="s">
        <v>74</v>
      </c>
      <c r="G89" s="1" t="s">
        <v>75</v>
      </c>
      <c r="H89" s="1" t="s">
        <v>72</v>
      </c>
      <c r="I89" s="1">
        <f t="shared" si="1"/>
        <v>149</v>
      </c>
      <c r="J89" t="str">
        <f>VLOOKUP($B89,taxonomy!$B:$Y,6,FALSE)</f>
        <v>Eukaryota</v>
      </c>
      <c r="K89" t="str">
        <f>VLOOKUP($B89,taxonomy!$B:$Y,7,FALSE)</f>
        <v xml:space="preserve"> Fungi</v>
      </c>
      <c r="L89" t="str">
        <f>VLOOKUP($B89,taxonomy!$B:$Y,8,FALSE)</f>
        <v xml:space="preserve"> Dikarya</v>
      </c>
      <c r="M89" t="str">
        <f>VLOOKUP($B89,taxonomy!$B:$Y,9,FALSE)</f>
        <v xml:space="preserve"> Ascomycota</v>
      </c>
      <c r="N89" t="str">
        <f>VLOOKUP($B89,taxonomy!$B:$Y,10,FALSE)</f>
        <v xml:space="preserve"> Saccharomycotina</v>
      </c>
      <c r="O89" t="str">
        <f>VLOOKUP($B89,taxonomy!$B:$Y,11,FALSE)</f>
        <v>Saccharomycetes</v>
      </c>
      <c r="P89" t="str">
        <f>VLOOKUP($B89,taxonomy!$B:$Y,12,FALSE)</f>
        <v xml:space="preserve"> Saccharomycetales</v>
      </c>
      <c r="Q89" t="str">
        <f>VLOOKUP($B89,taxonomy!$B:$Y,13,FALSE)</f>
        <v xml:space="preserve"> Saccharomycetaceae</v>
      </c>
      <c r="R89" t="str">
        <f>VLOOKUP($B89,taxonomy!$B:$Y,14,FALSE)</f>
        <v xml:space="preserve"> Saccharomyces.</v>
      </c>
      <c r="S89">
        <f>VLOOKUP($B89,taxonomy!$B:$Y,15,FALSE)</f>
        <v>0</v>
      </c>
      <c r="T89">
        <f>VLOOKUP($B89,taxonomy!$B:$Y,16,FALSE)</f>
        <v>0</v>
      </c>
      <c r="U89">
        <f>VLOOKUP($B89,taxonomy!$B:$Y,17,FALSE)</f>
        <v>0</v>
      </c>
      <c r="V89">
        <f>VLOOKUP($B89,taxonomy!$B:$Y,18,FALSE)</f>
        <v>0</v>
      </c>
      <c r="W89">
        <f>VLOOKUP($B89,taxonomy!$B:$Y,19,FALSE)</f>
        <v>0</v>
      </c>
      <c r="X89">
        <f>VLOOKUP($B89,taxonomy!$B:$Y,20,FALSE)</f>
        <v>0</v>
      </c>
      <c r="Y89">
        <f>VLOOKUP($B89,taxonomy!$B:$Y,21,FALSE)</f>
        <v>0</v>
      </c>
      <c r="Z89">
        <f>VLOOKUP($B89,taxonomy!$B:$Y,22,FALSE)</f>
        <v>0</v>
      </c>
      <c r="AA89">
        <f>VLOOKUP($B89,taxonomy!$B:$Y,23,FALSE)</f>
        <v>0</v>
      </c>
    </row>
    <row r="90" spans="1:27" x14ac:dyDescent="0.25">
      <c r="A90" s="1" t="s">
        <v>281</v>
      </c>
      <c r="B90" s="1" t="s">
        <v>282</v>
      </c>
      <c r="C90" s="1" t="s">
        <v>71</v>
      </c>
      <c r="D90" s="1" t="s">
        <v>76</v>
      </c>
      <c r="E90" s="1" t="s">
        <v>77</v>
      </c>
      <c r="F90" s="1" t="s">
        <v>78</v>
      </c>
      <c r="G90" s="1" t="s">
        <v>79</v>
      </c>
      <c r="H90" s="1" t="s">
        <v>76</v>
      </c>
      <c r="I90" s="1">
        <f t="shared" si="1"/>
        <v>169</v>
      </c>
      <c r="J90" t="str">
        <f>VLOOKUP($B90,taxonomy!$B:$Y,6,FALSE)</f>
        <v>Eukaryota</v>
      </c>
      <c r="K90" t="str">
        <f>VLOOKUP($B90,taxonomy!$B:$Y,7,FALSE)</f>
        <v xml:space="preserve"> Fungi</v>
      </c>
      <c r="L90" t="str">
        <f>VLOOKUP($B90,taxonomy!$B:$Y,8,FALSE)</f>
        <v xml:space="preserve"> Dikarya</v>
      </c>
      <c r="M90" t="str">
        <f>VLOOKUP($B90,taxonomy!$B:$Y,9,FALSE)</f>
        <v xml:space="preserve"> Ascomycota</v>
      </c>
      <c r="N90" t="str">
        <f>VLOOKUP($B90,taxonomy!$B:$Y,10,FALSE)</f>
        <v xml:space="preserve"> Saccharomycotina</v>
      </c>
      <c r="O90" t="str">
        <f>VLOOKUP($B90,taxonomy!$B:$Y,11,FALSE)</f>
        <v>Saccharomycetes</v>
      </c>
      <c r="P90" t="str">
        <f>VLOOKUP($B90,taxonomy!$B:$Y,12,FALSE)</f>
        <v xml:space="preserve"> Saccharomycetales</v>
      </c>
      <c r="Q90" t="str">
        <f>VLOOKUP($B90,taxonomy!$B:$Y,13,FALSE)</f>
        <v xml:space="preserve"> Saccharomycetaceae</v>
      </c>
      <c r="R90" t="str">
        <f>VLOOKUP($B90,taxonomy!$B:$Y,14,FALSE)</f>
        <v xml:space="preserve"> Saccharomyces.</v>
      </c>
      <c r="S90">
        <f>VLOOKUP($B90,taxonomy!$B:$Y,15,FALSE)</f>
        <v>0</v>
      </c>
      <c r="T90">
        <f>VLOOKUP($B90,taxonomy!$B:$Y,16,FALSE)</f>
        <v>0</v>
      </c>
      <c r="U90">
        <f>VLOOKUP($B90,taxonomy!$B:$Y,17,FALSE)</f>
        <v>0</v>
      </c>
      <c r="V90">
        <f>VLOOKUP($B90,taxonomy!$B:$Y,18,FALSE)</f>
        <v>0</v>
      </c>
      <c r="W90">
        <f>VLOOKUP($B90,taxonomy!$B:$Y,19,FALSE)</f>
        <v>0</v>
      </c>
      <c r="X90">
        <f>VLOOKUP($B90,taxonomy!$B:$Y,20,FALSE)</f>
        <v>0</v>
      </c>
      <c r="Y90">
        <f>VLOOKUP($B90,taxonomy!$B:$Y,21,FALSE)</f>
        <v>0</v>
      </c>
      <c r="Z90">
        <f>VLOOKUP($B90,taxonomy!$B:$Y,22,FALSE)</f>
        <v>0</v>
      </c>
      <c r="AA90">
        <f>VLOOKUP($B90,taxonomy!$B:$Y,23,FALSE)</f>
        <v>0</v>
      </c>
    </row>
    <row r="91" spans="1:27" x14ac:dyDescent="0.25">
      <c r="A91" s="1" t="s">
        <v>281</v>
      </c>
      <c r="B91" s="1" t="s">
        <v>282</v>
      </c>
      <c r="C91" s="1" t="s">
        <v>71</v>
      </c>
      <c r="D91" s="1" t="s">
        <v>80</v>
      </c>
      <c r="E91" s="1" t="s">
        <v>81</v>
      </c>
      <c r="F91" s="1" t="s">
        <v>82</v>
      </c>
      <c r="G91" s="1" t="s">
        <v>83</v>
      </c>
      <c r="H91" s="1" t="s">
        <v>80</v>
      </c>
      <c r="I91" s="1">
        <f t="shared" si="1"/>
        <v>79</v>
      </c>
      <c r="J91" t="str">
        <f>VLOOKUP($B91,taxonomy!$B:$Y,6,FALSE)</f>
        <v>Eukaryota</v>
      </c>
      <c r="K91" t="str">
        <f>VLOOKUP($B91,taxonomy!$B:$Y,7,FALSE)</f>
        <v xml:space="preserve"> Fungi</v>
      </c>
      <c r="L91" t="str">
        <f>VLOOKUP($B91,taxonomy!$B:$Y,8,FALSE)</f>
        <v xml:space="preserve"> Dikarya</v>
      </c>
      <c r="M91" t="str">
        <f>VLOOKUP($B91,taxonomy!$B:$Y,9,FALSE)</f>
        <v xml:space="preserve"> Ascomycota</v>
      </c>
      <c r="N91" t="str">
        <f>VLOOKUP($B91,taxonomy!$B:$Y,10,FALSE)</f>
        <v xml:space="preserve"> Saccharomycotina</v>
      </c>
      <c r="O91" t="str">
        <f>VLOOKUP($B91,taxonomy!$B:$Y,11,FALSE)</f>
        <v>Saccharomycetes</v>
      </c>
      <c r="P91" t="str">
        <f>VLOOKUP($B91,taxonomy!$B:$Y,12,FALSE)</f>
        <v xml:space="preserve"> Saccharomycetales</v>
      </c>
      <c r="Q91" t="str">
        <f>VLOOKUP($B91,taxonomy!$B:$Y,13,FALSE)</f>
        <v xml:space="preserve"> Saccharomycetaceae</v>
      </c>
      <c r="R91" t="str">
        <f>VLOOKUP($B91,taxonomy!$B:$Y,14,FALSE)</f>
        <v xml:space="preserve"> Saccharomyces.</v>
      </c>
      <c r="S91">
        <f>VLOOKUP($B91,taxonomy!$B:$Y,15,FALSE)</f>
        <v>0</v>
      </c>
      <c r="T91">
        <f>VLOOKUP($B91,taxonomy!$B:$Y,16,FALSE)</f>
        <v>0</v>
      </c>
      <c r="U91">
        <f>VLOOKUP($B91,taxonomy!$B:$Y,17,FALSE)</f>
        <v>0</v>
      </c>
      <c r="V91">
        <f>VLOOKUP($B91,taxonomy!$B:$Y,18,FALSE)</f>
        <v>0</v>
      </c>
      <c r="W91">
        <f>VLOOKUP($B91,taxonomy!$B:$Y,19,FALSE)</f>
        <v>0</v>
      </c>
      <c r="X91">
        <f>VLOOKUP($B91,taxonomy!$B:$Y,20,FALSE)</f>
        <v>0</v>
      </c>
      <c r="Y91">
        <f>VLOOKUP($B91,taxonomy!$B:$Y,21,FALSE)</f>
        <v>0</v>
      </c>
      <c r="Z91">
        <f>VLOOKUP($B91,taxonomy!$B:$Y,22,FALSE)</f>
        <v>0</v>
      </c>
      <c r="AA91">
        <f>VLOOKUP($B91,taxonomy!$B:$Y,23,FALSE)</f>
        <v>0</v>
      </c>
    </row>
    <row r="92" spans="1:27" x14ac:dyDescent="0.25">
      <c r="A92" s="1" t="s">
        <v>281</v>
      </c>
      <c r="B92" s="1" t="s">
        <v>282</v>
      </c>
      <c r="C92" s="1" t="s">
        <v>71</v>
      </c>
      <c r="D92" s="1" t="s">
        <v>84</v>
      </c>
      <c r="E92" s="1" t="s">
        <v>85</v>
      </c>
      <c r="F92" s="1" t="s">
        <v>86</v>
      </c>
      <c r="G92" s="1" t="s">
        <v>68</v>
      </c>
      <c r="H92" s="1" t="s">
        <v>84</v>
      </c>
      <c r="I92" s="1">
        <f t="shared" si="1"/>
        <v>149</v>
      </c>
      <c r="J92" t="str">
        <f>VLOOKUP($B92,taxonomy!$B:$Y,6,FALSE)</f>
        <v>Eukaryota</v>
      </c>
      <c r="K92" t="str">
        <f>VLOOKUP($B92,taxonomy!$B:$Y,7,FALSE)</f>
        <v xml:space="preserve"> Fungi</v>
      </c>
      <c r="L92" t="str">
        <f>VLOOKUP($B92,taxonomy!$B:$Y,8,FALSE)</f>
        <v xml:space="preserve"> Dikarya</v>
      </c>
      <c r="M92" t="str">
        <f>VLOOKUP($B92,taxonomy!$B:$Y,9,FALSE)</f>
        <v xml:space="preserve"> Ascomycota</v>
      </c>
      <c r="N92" t="str">
        <f>VLOOKUP($B92,taxonomy!$B:$Y,10,FALSE)</f>
        <v xml:space="preserve"> Saccharomycotina</v>
      </c>
      <c r="O92" t="str">
        <f>VLOOKUP($B92,taxonomy!$B:$Y,11,FALSE)</f>
        <v>Saccharomycetes</v>
      </c>
      <c r="P92" t="str">
        <f>VLOOKUP($B92,taxonomy!$B:$Y,12,FALSE)</f>
        <v xml:space="preserve"> Saccharomycetales</v>
      </c>
      <c r="Q92" t="str">
        <f>VLOOKUP($B92,taxonomy!$B:$Y,13,FALSE)</f>
        <v xml:space="preserve"> Saccharomycetaceae</v>
      </c>
      <c r="R92" t="str">
        <f>VLOOKUP($B92,taxonomy!$B:$Y,14,FALSE)</f>
        <v xml:space="preserve"> Saccharomyces.</v>
      </c>
      <c r="S92">
        <f>VLOOKUP($B92,taxonomy!$B:$Y,15,FALSE)</f>
        <v>0</v>
      </c>
      <c r="T92">
        <f>VLOOKUP($B92,taxonomy!$B:$Y,16,FALSE)</f>
        <v>0</v>
      </c>
      <c r="U92">
        <f>VLOOKUP($B92,taxonomy!$B:$Y,17,FALSE)</f>
        <v>0</v>
      </c>
      <c r="V92">
        <f>VLOOKUP($B92,taxonomy!$B:$Y,18,FALSE)</f>
        <v>0</v>
      </c>
      <c r="W92">
        <f>VLOOKUP($B92,taxonomy!$B:$Y,19,FALSE)</f>
        <v>0</v>
      </c>
      <c r="X92">
        <f>VLOOKUP($B92,taxonomy!$B:$Y,20,FALSE)</f>
        <v>0</v>
      </c>
      <c r="Y92">
        <f>VLOOKUP($B92,taxonomy!$B:$Y,21,FALSE)</f>
        <v>0</v>
      </c>
      <c r="Z92">
        <f>VLOOKUP($B92,taxonomy!$B:$Y,22,FALSE)</f>
        <v>0</v>
      </c>
      <c r="AA92">
        <f>VLOOKUP($B92,taxonomy!$B:$Y,23,FALSE)</f>
        <v>0</v>
      </c>
    </row>
    <row r="93" spans="1:27" x14ac:dyDescent="0.25">
      <c r="A93" s="1" t="s">
        <v>281</v>
      </c>
      <c r="B93" s="1" t="s">
        <v>282</v>
      </c>
      <c r="C93" s="1" t="s">
        <v>71</v>
      </c>
      <c r="D93" s="1" t="s">
        <v>87</v>
      </c>
      <c r="E93" s="1" t="s">
        <v>88</v>
      </c>
      <c r="F93" s="1" t="s">
        <v>89</v>
      </c>
      <c r="G93" s="1" t="s">
        <v>90</v>
      </c>
      <c r="H93" s="1" t="s">
        <v>87</v>
      </c>
      <c r="I93" s="1">
        <f t="shared" si="1"/>
        <v>56</v>
      </c>
      <c r="J93" t="str">
        <f>VLOOKUP($B93,taxonomy!$B:$Y,6,FALSE)</f>
        <v>Eukaryota</v>
      </c>
      <c r="K93" t="str">
        <f>VLOOKUP($B93,taxonomy!$B:$Y,7,FALSE)</f>
        <v xml:space="preserve"> Fungi</v>
      </c>
      <c r="L93" t="str">
        <f>VLOOKUP($B93,taxonomy!$B:$Y,8,FALSE)</f>
        <v xml:space="preserve"> Dikarya</v>
      </c>
      <c r="M93" t="str">
        <f>VLOOKUP($B93,taxonomy!$B:$Y,9,FALSE)</f>
        <v xml:space="preserve"> Ascomycota</v>
      </c>
      <c r="N93" t="str">
        <f>VLOOKUP($B93,taxonomy!$B:$Y,10,FALSE)</f>
        <v xml:space="preserve"> Saccharomycotina</v>
      </c>
      <c r="O93" t="str">
        <f>VLOOKUP($B93,taxonomy!$B:$Y,11,FALSE)</f>
        <v>Saccharomycetes</v>
      </c>
      <c r="P93" t="str">
        <f>VLOOKUP($B93,taxonomy!$B:$Y,12,FALSE)</f>
        <v xml:space="preserve"> Saccharomycetales</v>
      </c>
      <c r="Q93" t="str">
        <f>VLOOKUP($B93,taxonomy!$B:$Y,13,FALSE)</f>
        <v xml:space="preserve"> Saccharomycetaceae</v>
      </c>
      <c r="R93" t="str">
        <f>VLOOKUP($B93,taxonomy!$B:$Y,14,FALSE)</f>
        <v xml:space="preserve"> Saccharomyces.</v>
      </c>
      <c r="S93">
        <f>VLOOKUP($B93,taxonomy!$B:$Y,15,FALSE)</f>
        <v>0</v>
      </c>
      <c r="T93">
        <f>VLOOKUP($B93,taxonomy!$B:$Y,16,FALSE)</f>
        <v>0</v>
      </c>
      <c r="U93">
        <f>VLOOKUP($B93,taxonomy!$B:$Y,17,FALSE)</f>
        <v>0</v>
      </c>
      <c r="V93">
        <f>VLOOKUP($B93,taxonomy!$B:$Y,18,FALSE)</f>
        <v>0</v>
      </c>
      <c r="W93">
        <f>VLOOKUP($B93,taxonomy!$B:$Y,19,FALSE)</f>
        <v>0</v>
      </c>
      <c r="X93">
        <f>VLOOKUP($B93,taxonomy!$B:$Y,20,FALSE)</f>
        <v>0</v>
      </c>
      <c r="Y93">
        <f>VLOOKUP($B93,taxonomy!$B:$Y,21,FALSE)</f>
        <v>0</v>
      </c>
      <c r="Z93">
        <f>VLOOKUP($B93,taxonomy!$B:$Y,22,FALSE)</f>
        <v>0</v>
      </c>
      <c r="AA93">
        <f>VLOOKUP($B93,taxonomy!$B:$Y,23,FALSE)</f>
        <v>0</v>
      </c>
    </row>
    <row r="94" spans="1:27" x14ac:dyDescent="0.25">
      <c r="A94" s="1" t="s">
        <v>281</v>
      </c>
      <c r="B94" s="1" t="s">
        <v>282</v>
      </c>
      <c r="C94" s="1" t="s">
        <v>71</v>
      </c>
      <c r="D94" s="1" t="s">
        <v>91</v>
      </c>
      <c r="E94" s="1" t="s">
        <v>92</v>
      </c>
      <c r="F94" s="1" t="s">
        <v>93</v>
      </c>
      <c r="G94" s="1" t="s">
        <v>94</v>
      </c>
      <c r="H94" s="1" t="s">
        <v>91</v>
      </c>
      <c r="I94" s="1">
        <f t="shared" si="1"/>
        <v>129</v>
      </c>
      <c r="J94" t="str">
        <f>VLOOKUP($B94,taxonomy!$B:$Y,6,FALSE)</f>
        <v>Eukaryota</v>
      </c>
      <c r="K94" t="str">
        <f>VLOOKUP($B94,taxonomy!$B:$Y,7,FALSE)</f>
        <v xml:space="preserve"> Fungi</v>
      </c>
      <c r="L94" t="str">
        <f>VLOOKUP($B94,taxonomy!$B:$Y,8,FALSE)</f>
        <v xml:space="preserve"> Dikarya</v>
      </c>
      <c r="M94" t="str">
        <f>VLOOKUP($B94,taxonomy!$B:$Y,9,FALSE)</f>
        <v xml:space="preserve"> Ascomycota</v>
      </c>
      <c r="N94" t="str">
        <f>VLOOKUP($B94,taxonomy!$B:$Y,10,FALSE)</f>
        <v xml:space="preserve"> Saccharomycotina</v>
      </c>
      <c r="O94" t="str">
        <f>VLOOKUP($B94,taxonomy!$B:$Y,11,FALSE)</f>
        <v>Saccharomycetes</v>
      </c>
      <c r="P94" t="str">
        <f>VLOOKUP($B94,taxonomy!$B:$Y,12,FALSE)</f>
        <v xml:space="preserve"> Saccharomycetales</v>
      </c>
      <c r="Q94" t="str">
        <f>VLOOKUP($B94,taxonomy!$B:$Y,13,FALSE)</f>
        <v xml:space="preserve"> Saccharomycetaceae</v>
      </c>
      <c r="R94" t="str">
        <f>VLOOKUP($B94,taxonomy!$B:$Y,14,FALSE)</f>
        <v xml:space="preserve"> Saccharomyces.</v>
      </c>
      <c r="S94">
        <f>VLOOKUP($B94,taxonomy!$B:$Y,15,FALSE)</f>
        <v>0</v>
      </c>
      <c r="T94">
        <f>VLOOKUP($B94,taxonomy!$B:$Y,16,FALSE)</f>
        <v>0</v>
      </c>
      <c r="U94">
        <f>VLOOKUP($B94,taxonomy!$B:$Y,17,FALSE)</f>
        <v>0</v>
      </c>
      <c r="V94">
        <f>VLOOKUP($B94,taxonomy!$B:$Y,18,FALSE)</f>
        <v>0</v>
      </c>
      <c r="W94">
        <f>VLOOKUP($B94,taxonomy!$B:$Y,19,FALSE)</f>
        <v>0</v>
      </c>
      <c r="X94">
        <f>VLOOKUP($B94,taxonomy!$B:$Y,20,FALSE)</f>
        <v>0</v>
      </c>
      <c r="Y94">
        <f>VLOOKUP($B94,taxonomy!$B:$Y,21,FALSE)</f>
        <v>0</v>
      </c>
      <c r="Z94">
        <f>VLOOKUP($B94,taxonomy!$B:$Y,22,FALSE)</f>
        <v>0</v>
      </c>
      <c r="AA94">
        <f>VLOOKUP($B94,taxonomy!$B:$Y,23,FALSE)</f>
        <v>0</v>
      </c>
    </row>
    <row r="95" spans="1:27" x14ac:dyDescent="0.25">
      <c r="A95" s="1" t="s">
        <v>281</v>
      </c>
      <c r="B95" s="1" t="s">
        <v>282</v>
      </c>
      <c r="C95" s="1" t="s">
        <v>71</v>
      </c>
      <c r="D95" s="1" t="s">
        <v>95</v>
      </c>
      <c r="E95" s="1" t="s">
        <v>96</v>
      </c>
      <c r="F95" s="1" t="s">
        <v>97</v>
      </c>
      <c r="G95" s="1" t="s">
        <v>98</v>
      </c>
      <c r="H95" s="1" t="s">
        <v>95</v>
      </c>
      <c r="I95" s="1">
        <f t="shared" si="1"/>
        <v>99</v>
      </c>
      <c r="J95" t="str">
        <f>VLOOKUP($B95,taxonomy!$B:$Y,6,FALSE)</f>
        <v>Eukaryota</v>
      </c>
      <c r="K95" t="str">
        <f>VLOOKUP($B95,taxonomy!$B:$Y,7,FALSE)</f>
        <v xml:space="preserve"> Fungi</v>
      </c>
      <c r="L95" t="str">
        <f>VLOOKUP($B95,taxonomy!$B:$Y,8,FALSE)</f>
        <v xml:space="preserve"> Dikarya</v>
      </c>
      <c r="M95" t="str">
        <f>VLOOKUP($B95,taxonomy!$B:$Y,9,FALSE)</f>
        <v xml:space="preserve"> Ascomycota</v>
      </c>
      <c r="N95" t="str">
        <f>VLOOKUP($B95,taxonomy!$B:$Y,10,FALSE)</f>
        <v xml:space="preserve"> Saccharomycotina</v>
      </c>
      <c r="O95" t="str">
        <f>VLOOKUP($B95,taxonomy!$B:$Y,11,FALSE)</f>
        <v>Saccharomycetes</v>
      </c>
      <c r="P95" t="str">
        <f>VLOOKUP($B95,taxonomy!$B:$Y,12,FALSE)</f>
        <v xml:space="preserve"> Saccharomycetales</v>
      </c>
      <c r="Q95" t="str">
        <f>VLOOKUP($B95,taxonomy!$B:$Y,13,FALSE)</f>
        <v xml:space="preserve"> Saccharomycetaceae</v>
      </c>
      <c r="R95" t="str">
        <f>VLOOKUP($B95,taxonomy!$B:$Y,14,FALSE)</f>
        <v xml:space="preserve"> Saccharomyces.</v>
      </c>
      <c r="S95">
        <f>VLOOKUP($B95,taxonomy!$B:$Y,15,FALSE)</f>
        <v>0</v>
      </c>
      <c r="T95">
        <f>VLOOKUP($B95,taxonomy!$B:$Y,16,FALSE)</f>
        <v>0</v>
      </c>
      <c r="U95">
        <f>VLOOKUP($B95,taxonomy!$B:$Y,17,FALSE)</f>
        <v>0</v>
      </c>
      <c r="V95">
        <f>VLOOKUP($B95,taxonomy!$B:$Y,18,FALSE)</f>
        <v>0</v>
      </c>
      <c r="W95">
        <f>VLOOKUP($B95,taxonomy!$B:$Y,19,FALSE)</f>
        <v>0</v>
      </c>
      <c r="X95">
        <f>VLOOKUP($B95,taxonomy!$B:$Y,20,FALSE)</f>
        <v>0</v>
      </c>
      <c r="Y95">
        <f>VLOOKUP($B95,taxonomy!$B:$Y,21,FALSE)</f>
        <v>0</v>
      </c>
      <c r="Z95">
        <f>VLOOKUP($B95,taxonomy!$B:$Y,22,FALSE)</f>
        <v>0</v>
      </c>
      <c r="AA95">
        <f>VLOOKUP($B95,taxonomy!$B:$Y,23,FALSE)</f>
        <v>0</v>
      </c>
    </row>
    <row r="96" spans="1:27" x14ac:dyDescent="0.25">
      <c r="A96" s="1" t="s">
        <v>281</v>
      </c>
      <c r="B96" s="1" t="s">
        <v>282</v>
      </c>
      <c r="C96" s="1" t="s">
        <v>71</v>
      </c>
      <c r="D96" s="1" t="s">
        <v>15</v>
      </c>
      <c r="E96" s="1" t="s">
        <v>99</v>
      </c>
      <c r="F96" s="1" t="s">
        <v>100</v>
      </c>
      <c r="G96" s="1" t="s">
        <v>18</v>
      </c>
      <c r="H96" s="1" t="s">
        <v>19</v>
      </c>
      <c r="I96" s="1">
        <f t="shared" si="1"/>
        <v>327</v>
      </c>
      <c r="J96" t="str">
        <f>VLOOKUP($B96,taxonomy!$B:$Y,6,FALSE)</f>
        <v>Eukaryota</v>
      </c>
      <c r="K96" t="str">
        <f>VLOOKUP($B96,taxonomy!$B:$Y,7,FALSE)</f>
        <v xml:space="preserve"> Fungi</v>
      </c>
      <c r="L96" t="str">
        <f>VLOOKUP($B96,taxonomy!$B:$Y,8,FALSE)</f>
        <v xml:space="preserve"> Dikarya</v>
      </c>
      <c r="M96" t="str">
        <f>VLOOKUP($B96,taxonomy!$B:$Y,9,FALSE)</f>
        <v xml:space="preserve"> Ascomycota</v>
      </c>
      <c r="N96" t="str">
        <f>VLOOKUP($B96,taxonomy!$B:$Y,10,FALSE)</f>
        <v xml:space="preserve"> Saccharomycotina</v>
      </c>
      <c r="O96" t="str">
        <f>VLOOKUP($B96,taxonomy!$B:$Y,11,FALSE)</f>
        <v>Saccharomycetes</v>
      </c>
      <c r="P96" t="str">
        <f>VLOOKUP($B96,taxonomy!$B:$Y,12,FALSE)</f>
        <v xml:space="preserve"> Saccharomycetales</v>
      </c>
      <c r="Q96" t="str">
        <f>VLOOKUP($B96,taxonomy!$B:$Y,13,FALSE)</f>
        <v xml:space="preserve"> Saccharomycetaceae</v>
      </c>
      <c r="R96" t="str">
        <f>VLOOKUP($B96,taxonomy!$B:$Y,14,FALSE)</f>
        <v xml:space="preserve"> Saccharomyces.</v>
      </c>
      <c r="S96">
        <f>VLOOKUP($B96,taxonomy!$B:$Y,15,FALSE)</f>
        <v>0</v>
      </c>
      <c r="T96">
        <f>VLOOKUP($B96,taxonomy!$B:$Y,16,FALSE)</f>
        <v>0</v>
      </c>
      <c r="U96">
        <f>VLOOKUP($B96,taxonomy!$B:$Y,17,FALSE)</f>
        <v>0</v>
      </c>
      <c r="V96">
        <f>VLOOKUP($B96,taxonomy!$B:$Y,18,FALSE)</f>
        <v>0</v>
      </c>
      <c r="W96">
        <f>VLOOKUP($B96,taxonomy!$B:$Y,19,FALSE)</f>
        <v>0</v>
      </c>
      <c r="X96">
        <f>VLOOKUP($B96,taxonomy!$B:$Y,20,FALSE)</f>
        <v>0</v>
      </c>
      <c r="Y96">
        <f>VLOOKUP($B96,taxonomy!$B:$Y,21,FALSE)</f>
        <v>0</v>
      </c>
      <c r="Z96">
        <f>VLOOKUP($B96,taxonomy!$B:$Y,22,FALSE)</f>
        <v>0</v>
      </c>
      <c r="AA96">
        <f>VLOOKUP($B96,taxonomy!$B:$Y,23,FALSE)</f>
        <v>0</v>
      </c>
    </row>
    <row r="97" spans="1:27" x14ac:dyDescent="0.25">
      <c r="A97" s="1" t="s">
        <v>283</v>
      </c>
      <c r="B97" s="1" t="s">
        <v>284</v>
      </c>
      <c r="C97" s="1" t="s">
        <v>285</v>
      </c>
      <c r="D97" s="1" t="s">
        <v>286</v>
      </c>
      <c r="E97" s="1" t="s">
        <v>287</v>
      </c>
      <c r="F97" s="1" t="s">
        <v>288</v>
      </c>
      <c r="G97" s="1" t="s">
        <v>289</v>
      </c>
      <c r="H97" s="1" t="s">
        <v>286</v>
      </c>
      <c r="I97" s="1">
        <f t="shared" si="1"/>
        <v>39</v>
      </c>
      <c r="J97" t="str">
        <f>VLOOKUP($B97,taxonomy!$B:$Y,6,FALSE)</f>
        <v>Eukaryota</v>
      </c>
      <c r="K97" t="str">
        <f>VLOOKUP($B97,taxonomy!$B:$Y,7,FALSE)</f>
        <v xml:space="preserve"> Metazoa</v>
      </c>
      <c r="L97" t="str">
        <f>VLOOKUP($B97,taxonomy!$B:$Y,8,FALSE)</f>
        <v xml:space="preserve"> Ecdysozoa</v>
      </c>
      <c r="M97" t="str">
        <f>VLOOKUP($B97,taxonomy!$B:$Y,9,FALSE)</f>
        <v xml:space="preserve"> Arthropoda</v>
      </c>
      <c r="N97" t="str">
        <f>VLOOKUP($B97,taxonomy!$B:$Y,10,FALSE)</f>
        <v xml:space="preserve"> Hexapoda</v>
      </c>
      <c r="O97" t="str">
        <f>VLOOKUP($B97,taxonomy!$B:$Y,11,FALSE)</f>
        <v xml:space="preserve"> Insecta</v>
      </c>
      <c r="P97" t="str">
        <f>VLOOKUP($B97,taxonomy!$B:$Y,12,FALSE)</f>
        <v>Pterygota</v>
      </c>
      <c r="Q97" t="str">
        <f>VLOOKUP($B97,taxonomy!$B:$Y,13,FALSE)</f>
        <v xml:space="preserve"> Neoptera</v>
      </c>
      <c r="R97" t="str">
        <f>VLOOKUP($B97,taxonomy!$B:$Y,14,FALSE)</f>
        <v xml:space="preserve"> Endopterygota</v>
      </c>
      <c r="S97" t="str">
        <f>VLOOKUP($B97,taxonomy!$B:$Y,15,FALSE)</f>
        <v xml:space="preserve"> Diptera</v>
      </c>
      <c r="T97" t="str">
        <f>VLOOKUP($B97,taxonomy!$B:$Y,16,FALSE)</f>
        <v xml:space="preserve"> Brachycera</v>
      </c>
      <c r="U97" t="str">
        <f>VLOOKUP($B97,taxonomy!$B:$Y,17,FALSE)</f>
        <v xml:space="preserve"> Muscomorpha</v>
      </c>
      <c r="V97" t="str">
        <f>VLOOKUP($B97,taxonomy!$B:$Y,18,FALSE)</f>
        <v>Ephydroidea</v>
      </c>
      <c r="W97" t="str">
        <f>VLOOKUP($B97,taxonomy!$B:$Y,19,FALSE)</f>
        <v xml:space="preserve"> Drosophilidae</v>
      </c>
      <c r="X97" t="str">
        <f>VLOOKUP($B97,taxonomy!$B:$Y,20,FALSE)</f>
        <v xml:space="preserve"> Drosophila</v>
      </c>
      <c r="Y97" t="str">
        <f>VLOOKUP($B97,taxonomy!$B:$Y,21,FALSE)</f>
        <v xml:space="preserve"> Sophophora.</v>
      </c>
      <c r="Z97">
        <f>VLOOKUP($B97,taxonomy!$B:$Y,22,FALSE)</f>
        <v>0</v>
      </c>
      <c r="AA97">
        <f>VLOOKUP($B97,taxonomy!$B:$Y,23,FALSE)</f>
        <v>0</v>
      </c>
    </row>
    <row r="98" spans="1:27" x14ac:dyDescent="0.25">
      <c r="A98" s="1" t="s">
        <v>283</v>
      </c>
      <c r="B98" s="1" t="s">
        <v>284</v>
      </c>
      <c r="C98" s="1" t="s">
        <v>285</v>
      </c>
      <c r="D98" s="1" t="s">
        <v>290</v>
      </c>
      <c r="E98" s="1" t="s">
        <v>291</v>
      </c>
      <c r="F98" s="1" t="s">
        <v>237</v>
      </c>
      <c r="G98" s="1" t="s">
        <v>292</v>
      </c>
      <c r="H98" s="1" t="s">
        <v>290</v>
      </c>
      <c r="I98" s="1">
        <f t="shared" si="1"/>
        <v>129</v>
      </c>
      <c r="J98" t="str">
        <f>VLOOKUP($B98,taxonomy!$B:$Y,6,FALSE)</f>
        <v>Eukaryota</v>
      </c>
      <c r="K98" t="str">
        <f>VLOOKUP($B98,taxonomy!$B:$Y,7,FALSE)</f>
        <v xml:space="preserve"> Metazoa</v>
      </c>
      <c r="L98" t="str">
        <f>VLOOKUP($B98,taxonomy!$B:$Y,8,FALSE)</f>
        <v xml:space="preserve"> Ecdysozoa</v>
      </c>
      <c r="M98" t="str">
        <f>VLOOKUP($B98,taxonomy!$B:$Y,9,FALSE)</f>
        <v xml:space="preserve"> Arthropoda</v>
      </c>
      <c r="N98" t="str">
        <f>VLOOKUP($B98,taxonomy!$B:$Y,10,FALSE)</f>
        <v xml:space="preserve"> Hexapoda</v>
      </c>
      <c r="O98" t="str">
        <f>VLOOKUP($B98,taxonomy!$B:$Y,11,FALSE)</f>
        <v xml:space="preserve"> Insecta</v>
      </c>
      <c r="P98" t="str">
        <f>VLOOKUP($B98,taxonomy!$B:$Y,12,FALSE)</f>
        <v>Pterygota</v>
      </c>
      <c r="Q98" t="str">
        <f>VLOOKUP($B98,taxonomy!$B:$Y,13,FALSE)</f>
        <v xml:space="preserve"> Neoptera</v>
      </c>
      <c r="R98" t="str">
        <f>VLOOKUP($B98,taxonomy!$B:$Y,14,FALSE)</f>
        <v xml:space="preserve"> Endopterygota</v>
      </c>
      <c r="S98" t="str">
        <f>VLOOKUP($B98,taxonomy!$B:$Y,15,FALSE)</f>
        <v xml:space="preserve"> Diptera</v>
      </c>
      <c r="T98" t="str">
        <f>VLOOKUP($B98,taxonomy!$B:$Y,16,FALSE)</f>
        <v xml:space="preserve"> Brachycera</v>
      </c>
      <c r="U98" t="str">
        <f>VLOOKUP($B98,taxonomy!$B:$Y,17,FALSE)</f>
        <v xml:space="preserve"> Muscomorpha</v>
      </c>
      <c r="V98" t="str">
        <f>VLOOKUP($B98,taxonomy!$B:$Y,18,FALSE)</f>
        <v>Ephydroidea</v>
      </c>
      <c r="W98" t="str">
        <f>VLOOKUP($B98,taxonomy!$B:$Y,19,FALSE)</f>
        <v xml:space="preserve"> Drosophilidae</v>
      </c>
      <c r="X98" t="str">
        <f>VLOOKUP($B98,taxonomy!$B:$Y,20,FALSE)</f>
        <v xml:space="preserve"> Drosophila</v>
      </c>
      <c r="Y98" t="str">
        <f>VLOOKUP($B98,taxonomy!$B:$Y,21,FALSE)</f>
        <v xml:space="preserve"> Sophophora.</v>
      </c>
      <c r="Z98">
        <f>VLOOKUP($B98,taxonomy!$B:$Y,22,FALSE)</f>
        <v>0</v>
      </c>
      <c r="AA98">
        <f>VLOOKUP($B98,taxonomy!$B:$Y,23,FALSE)</f>
        <v>0</v>
      </c>
    </row>
    <row r="99" spans="1:27" x14ac:dyDescent="0.25">
      <c r="A99" s="1" t="s">
        <v>283</v>
      </c>
      <c r="B99" s="1" t="s">
        <v>284</v>
      </c>
      <c r="C99" s="1" t="s">
        <v>285</v>
      </c>
      <c r="D99" s="1" t="s">
        <v>15</v>
      </c>
      <c r="E99" s="1" t="s">
        <v>35</v>
      </c>
      <c r="F99" s="1" t="s">
        <v>293</v>
      </c>
      <c r="G99" s="1" t="s">
        <v>18</v>
      </c>
      <c r="H99" s="1" t="s">
        <v>19</v>
      </c>
      <c r="I99" s="1">
        <f t="shared" si="1"/>
        <v>129</v>
      </c>
      <c r="J99" t="str">
        <f>VLOOKUP($B99,taxonomy!$B:$Y,6,FALSE)</f>
        <v>Eukaryota</v>
      </c>
      <c r="K99" t="str">
        <f>VLOOKUP($B99,taxonomy!$B:$Y,7,FALSE)</f>
        <v xml:space="preserve"> Metazoa</v>
      </c>
      <c r="L99" t="str">
        <f>VLOOKUP($B99,taxonomy!$B:$Y,8,FALSE)</f>
        <v xml:space="preserve"> Ecdysozoa</v>
      </c>
      <c r="M99" t="str">
        <f>VLOOKUP($B99,taxonomy!$B:$Y,9,FALSE)</f>
        <v xml:space="preserve"> Arthropoda</v>
      </c>
      <c r="N99" t="str">
        <f>VLOOKUP($B99,taxonomy!$B:$Y,10,FALSE)</f>
        <v xml:space="preserve"> Hexapoda</v>
      </c>
      <c r="O99" t="str">
        <f>VLOOKUP($B99,taxonomy!$B:$Y,11,FALSE)</f>
        <v xml:space="preserve"> Insecta</v>
      </c>
      <c r="P99" t="str">
        <f>VLOOKUP($B99,taxonomy!$B:$Y,12,FALSE)</f>
        <v>Pterygota</v>
      </c>
      <c r="Q99" t="str">
        <f>VLOOKUP($B99,taxonomy!$B:$Y,13,FALSE)</f>
        <v xml:space="preserve"> Neoptera</v>
      </c>
      <c r="R99" t="str">
        <f>VLOOKUP($B99,taxonomy!$B:$Y,14,FALSE)</f>
        <v xml:space="preserve"> Endopterygota</v>
      </c>
      <c r="S99" t="str">
        <f>VLOOKUP($B99,taxonomy!$B:$Y,15,FALSE)</f>
        <v xml:space="preserve"> Diptera</v>
      </c>
      <c r="T99" t="str">
        <f>VLOOKUP($B99,taxonomy!$B:$Y,16,FALSE)</f>
        <v xml:space="preserve"> Brachycera</v>
      </c>
      <c r="U99" t="str">
        <f>VLOOKUP($B99,taxonomy!$B:$Y,17,FALSE)</f>
        <v xml:space="preserve"> Muscomorpha</v>
      </c>
      <c r="V99" t="str">
        <f>VLOOKUP($B99,taxonomy!$B:$Y,18,FALSE)</f>
        <v>Ephydroidea</v>
      </c>
      <c r="W99" t="str">
        <f>VLOOKUP($B99,taxonomy!$B:$Y,19,FALSE)</f>
        <v xml:space="preserve"> Drosophilidae</v>
      </c>
      <c r="X99" t="str">
        <f>VLOOKUP($B99,taxonomy!$B:$Y,20,FALSE)</f>
        <v xml:space="preserve"> Drosophila</v>
      </c>
      <c r="Y99" t="str">
        <f>VLOOKUP($B99,taxonomy!$B:$Y,21,FALSE)</f>
        <v xml:space="preserve"> Sophophora.</v>
      </c>
      <c r="Z99">
        <f>VLOOKUP($B99,taxonomy!$B:$Y,22,FALSE)</f>
        <v>0</v>
      </c>
      <c r="AA99">
        <f>VLOOKUP($B99,taxonomy!$B:$Y,23,FALSE)</f>
        <v>0</v>
      </c>
    </row>
    <row r="100" spans="1:27" x14ac:dyDescent="0.25">
      <c r="A100" s="1" t="s">
        <v>283</v>
      </c>
      <c r="B100" s="1" t="s">
        <v>284</v>
      </c>
      <c r="C100" s="1" t="s">
        <v>285</v>
      </c>
      <c r="D100" s="1" t="s">
        <v>15</v>
      </c>
      <c r="E100" s="1" t="s">
        <v>294</v>
      </c>
      <c r="F100" s="1" t="s">
        <v>295</v>
      </c>
      <c r="G100" s="1" t="s">
        <v>18</v>
      </c>
      <c r="H100" s="1" t="s">
        <v>19</v>
      </c>
      <c r="I100" s="1">
        <f t="shared" si="1"/>
        <v>157</v>
      </c>
      <c r="J100" t="str">
        <f>VLOOKUP($B100,taxonomy!$B:$Y,6,FALSE)</f>
        <v>Eukaryota</v>
      </c>
      <c r="K100" t="str">
        <f>VLOOKUP($B100,taxonomy!$B:$Y,7,FALSE)</f>
        <v xml:space="preserve"> Metazoa</v>
      </c>
      <c r="L100" t="str">
        <f>VLOOKUP($B100,taxonomy!$B:$Y,8,FALSE)</f>
        <v xml:space="preserve"> Ecdysozoa</v>
      </c>
      <c r="M100" t="str">
        <f>VLOOKUP($B100,taxonomy!$B:$Y,9,FALSE)</f>
        <v xml:space="preserve"> Arthropoda</v>
      </c>
      <c r="N100" t="str">
        <f>VLOOKUP($B100,taxonomy!$B:$Y,10,FALSE)</f>
        <v xml:space="preserve"> Hexapoda</v>
      </c>
      <c r="O100" t="str">
        <f>VLOOKUP($B100,taxonomy!$B:$Y,11,FALSE)</f>
        <v xml:space="preserve"> Insecta</v>
      </c>
      <c r="P100" t="str">
        <f>VLOOKUP($B100,taxonomy!$B:$Y,12,FALSE)</f>
        <v>Pterygota</v>
      </c>
      <c r="Q100" t="str">
        <f>VLOOKUP($B100,taxonomy!$B:$Y,13,FALSE)</f>
        <v xml:space="preserve"> Neoptera</v>
      </c>
      <c r="R100" t="str">
        <f>VLOOKUP($B100,taxonomy!$B:$Y,14,FALSE)</f>
        <v xml:space="preserve"> Endopterygota</v>
      </c>
      <c r="S100" t="str">
        <f>VLOOKUP($B100,taxonomy!$B:$Y,15,FALSE)</f>
        <v xml:space="preserve"> Diptera</v>
      </c>
      <c r="T100" t="str">
        <f>VLOOKUP($B100,taxonomy!$B:$Y,16,FALSE)</f>
        <v xml:space="preserve"> Brachycera</v>
      </c>
      <c r="U100" t="str">
        <f>VLOOKUP($B100,taxonomy!$B:$Y,17,FALSE)</f>
        <v xml:space="preserve"> Muscomorpha</v>
      </c>
      <c r="V100" t="str">
        <f>VLOOKUP($B100,taxonomy!$B:$Y,18,FALSE)</f>
        <v>Ephydroidea</v>
      </c>
      <c r="W100" t="str">
        <f>VLOOKUP($B100,taxonomy!$B:$Y,19,FALSE)</f>
        <v xml:space="preserve"> Drosophilidae</v>
      </c>
      <c r="X100" t="str">
        <f>VLOOKUP($B100,taxonomy!$B:$Y,20,FALSE)</f>
        <v xml:space="preserve"> Drosophila</v>
      </c>
      <c r="Y100" t="str">
        <f>VLOOKUP($B100,taxonomy!$B:$Y,21,FALSE)</f>
        <v xml:space="preserve"> Sophophora.</v>
      </c>
      <c r="Z100">
        <f>VLOOKUP($B100,taxonomy!$B:$Y,22,FALSE)</f>
        <v>0</v>
      </c>
      <c r="AA100">
        <f>VLOOKUP($B100,taxonomy!$B:$Y,23,FALSE)</f>
        <v>0</v>
      </c>
    </row>
    <row r="101" spans="1:27" x14ac:dyDescent="0.25">
      <c r="A101" s="1" t="s">
        <v>283</v>
      </c>
      <c r="B101" s="1" t="s">
        <v>284</v>
      </c>
      <c r="C101" s="1" t="s">
        <v>285</v>
      </c>
      <c r="D101" s="1" t="s">
        <v>60</v>
      </c>
      <c r="E101" s="1" t="s">
        <v>296</v>
      </c>
      <c r="F101" s="1" t="s">
        <v>297</v>
      </c>
      <c r="G101" s="1" t="s">
        <v>63</v>
      </c>
      <c r="H101" s="1" t="s">
        <v>64</v>
      </c>
      <c r="I101" s="1">
        <f t="shared" si="1"/>
        <v>661</v>
      </c>
      <c r="J101" t="str">
        <f>VLOOKUP($B101,taxonomy!$B:$Y,6,FALSE)</f>
        <v>Eukaryota</v>
      </c>
      <c r="K101" t="str">
        <f>VLOOKUP($B101,taxonomy!$B:$Y,7,FALSE)</f>
        <v xml:space="preserve"> Metazoa</v>
      </c>
      <c r="L101" t="str">
        <f>VLOOKUP($B101,taxonomy!$B:$Y,8,FALSE)</f>
        <v xml:space="preserve"> Ecdysozoa</v>
      </c>
      <c r="M101" t="str">
        <f>VLOOKUP($B101,taxonomy!$B:$Y,9,FALSE)</f>
        <v xml:space="preserve"> Arthropoda</v>
      </c>
      <c r="N101" t="str">
        <f>VLOOKUP($B101,taxonomy!$B:$Y,10,FALSE)</f>
        <v xml:space="preserve"> Hexapoda</v>
      </c>
      <c r="O101" t="str">
        <f>VLOOKUP($B101,taxonomy!$B:$Y,11,FALSE)</f>
        <v xml:space="preserve"> Insecta</v>
      </c>
      <c r="P101" t="str">
        <f>VLOOKUP($B101,taxonomy!$B:$Y,12,FALSE)</f>
        <v>Pterygota</v>
      </c>
      <c r="Q101" t="str">
        <f>VLOOKUP($B101,taxonomy!$B:$Y,13,FALSE)</f>
        <v xml:space="preserve"> Neoptera</v>
      </c>
      <c r="R101" t="str">
        <f>VLOOKUP($B101,taxonomy!$B:$Y,14,FALSE)</f>
        <v xml:space="preserve"> Endopterygota</v>
      </c>
      <c r="S101" t="str">
        <f>VLOOKUP($B101,taxonomy!$B:$Y,15,FALSE)</f>
        <v xml:space="preserve"> Diptera</v>
      </c>
      <c r="T101" t="str">
        <f>VLOOKUP($B101,taxonomy!$B:$Y,16,FALSE)</f>
        <v xml:space="preserve"> Brachycera</v>
      </c>
      <c r="U101" t="str">
        <f>VLOOKUP($B101,taxonomy!$B:$Y,17,FALSE)</f>
        <v xml:space="preserve"> Muscomorpha</v>
      </c>
      <c r="V101" t="str">
        <f>VLOOKUP($B101,taxonomy!$B:$Y,18,FALSE)</f>
        <v>Ephydroidea</v>
      </c>
      <c r="W101" t="str">
        <f>VLOOKUP($B101,taxonomy!$B:$Y,19,FALSE)</f>
        <v xml:space="preserve"> Drosophilidae</v>
      </c>
      <c r="X101" t="str">
        <f>VLOOKUP($B101,taxonomy!$B:$Y,20,FALSE)</f>
        <v xml:space="preserve"> Drosophila</v>
      </c>
      <c r="Y101" t="str">
        <f>VLOOKUP($B101,taxonomy!$B:$Y,21,FALSE)</f>
        <v xml:space="preserve"> Sophophora.</v>
      </c>
      <c r="Z101">
        <f>VLOOKUP($B101,taxonomy!$B:$Y,22,FALSE)</f>
        <v>0</v>
      </c>
      <c r="AA101">
        <f>VLOOKUP($B101,taxonomy!$B:$Y,23,FALSE)</f>
        <v>0</v>
      </c>
    </row>
    <row r="102" spans="1:27" x14ac:dyDescent="0.25">
      <c r="A102" s="1" t="s">
        <v>283</v>
      </c>
      <c r="B102" s="1" t="s">
        <v>284</v>
      </c>
      <c r="C102" s="1" t="s">
        <v>285</v>
      </c>
      <c r="D102" s="1" t="s">
        <v>298</v>
      </c>
      <c r="E102" s="1" t="s">
        <v>299</v>
      </c>
      <c r="F102" s="1" t="s">
        <v>300</v>
      </c>
      <c r="G102" s="1" t="s">
        <v>301</v>
      </c>
      <c r="H102" s="1" t="s">
        <v>302</v>
      </c>
      <c r="I102" s="1">
        <f t="shared" si="1"/>
        <v>41</v>
      </c>
      <c r="J102" t="str">
        <f>VLOOKUP($B102,taxonomy!$B:$Y,6,FALSE)</f>
        <v>Eukaryota</v>
      </c>
      <c r="K102" t="str">
        <f>VLOOKUP($B102,taxonomy!$B:$Y,7,FALSE)</f>
        <v xml:space="preserve"> Metazoa</v>
      </c>
      <c r="L102" t="str">
        <f>VLOOKUP($B102,taxonomy!$B:$Y,8,FALSE)</f>
        <v xml:space="preserve"> Ecdysozoa</v>
      </c>
      <c r="M102" t="str">
        <f>VLOOKUP($B102,taxonomy!$B:$Y,9,FALSE)</f>
        <v xml:space="preserve"> Arthropoda</v>
      </c>
      <c r="N102" t="str">
        <f>VLOOKUP($B102,taxonomy!$B:$Y,10,FALSE)</f>
        <v xml:space="preserve"> Hexapoda</v>
      </c>
      <c r="O102" t="str">
        <f>VLOOKUP($B102,taxonomy!$B:$Y,11,FALSE)</f>
        <v xml:space="preserve"> Insecta</v>
      </c>
      <c r="P102" t="str">
        <f>VLOOKUP($B102,taxonomy!$B:$Y,12,FALSE)</f>
        <v>Pterygota</v>
      </c>
      <c r="Q102" t="str">
        <f>VLOOKUP($B102,taxonomy!$B:$Y,13,FALSE)</f>
        <v xml:space="preserve"> Neoptera</v>
      </c>
      <c r="R102" t="str">
        <f>VLOOKUP($B102,taxonomy!$B:$Y,14,FALSE)</f>
        <v xml:space="preserve"> Endopterygota</v>
      </c>
      <c r="S102" t="str">
        <f>VLOOKUP($B102,taxonomy!$B:$Y,15,FALSE)</f>
        <v xml:space="preserve"> Diptera</v>
      </c>
      <c r="T102" t="str">
        <f>VLOOKUP($B102,taxonomy!$B:$Y,16,FALSE)</f>
        <v xml:space="preserve"> Brachycera</v>
      </c>
      <c r="U102" t="str">
        <f>VLOOKUP($B102,taxonomy!$B:$Y,17,FALSE)</f>
        <v xml:space="preserve"> Muscomorpha</v>
      </c>
      <c r="V102" t="str">
        <f>VLOOKUP($B102,taxonomy!$B:$Y,18,FALSE)</f>
        <v>Ephydroidea</v>
      </c>
      <c r="W102" t="str">
        <f>VLOOKUP($B102,taxonomy!$B:$Y,19,FALSE)</f>
        <v xml:space="preserve"> Drosophilidae</v>
      </c>
      <c r="X102" t="str">
        <f>VLOOKUP($B102,taxonomy!$B:$Y,20,FALSE)</f>
        <v xml:space="preserve"> Drosophila</v>
      </c>
      <c r="Y102" t="str">
        <f>VLOOKUP($B102,taxonomy!$B:$Y,21,FALSE)</f>
        <v xml:space="preserve"> Sophophora.</v>
      </c>
      <c r="Z102">
        <f>VLOOKUP($B102,taxonomy!$B:$Y,22,FALSE)</f>
        <v>0</v>
      </c>
      <c r="AA102">
        <f>VLOOKUP($B102,taxonomy!$B:$Y,23,FALSE)</f>
        <v>0</v>
      </c>
    </row>
    <row r="103" spans="1:27" x14ac:dyDescent="0.25">
      <c r="A103" s="1" t="s">
        <v>303</v>
      </c>
      <c r="B103" s="1" t="s">
        <v>304</v>
      </c>
      <c r="C103" s="1" t="s">
        <v>189</v>
      </c>
      <c r="D103" s="1" t="s">
        <v>140</v>
      </c>
      <c r="E103" s="1" t="s">
        <v>305</v>
      </c>
      <c r="F103" s="1" t="s">
        <v>306</v>
      </c>
      <c r="G103" s="1" t="s">
        <v>143</v>
      </c>
      <c r="H103" s="1" t="s">
        <v>140</v>
      </c>
      <c r="I103" s="1">
        <f t="shared" si="1"/>
        <v>48</v>
      </c>
      <c r="J103" t="str">
        <f>VLOOKUP($B103,taxonomy!$B:$Y,6,FALSE)</f>
        <v>Eukaryota</v>
      </c>
      <c r="K103" t="str">
        <f>VLOOKUP($B103,taxonomy!$B:$Y,7,FALSE)</f>
        <v xml:space="preserve"> Metazoa</v>
      </c>
      <c r="L103" t="str">
        <f>VLOOKUP($B103,taxonomy!$B:$Y,8,FALSE)</f>
        <v xml:space="preserve"> Ecdysozoa</v>
      </c>
      <c r="M103" t="str">
        <f>VLOOKUP($B103,taxonomy!$B:$Y,9,FALSE)</f>
        <v xml:space="preserve"> Arthropoda</v>
      </c>
      <c r="N103" t="str">
        <f>VLOOKUP($B103,taxonomy!$B:$Y,10,FALSE)</f>
        <v xml:space="preserve"> Hexapoda</v>
      </c>
      <c r="O103" t="str">
        <f>VLOOKUP($B103,taxonomy!$B:$Y,11,FALSE)</f>
        <v xml:space="preserve"> Insecta</v>
      </c>
      <c r="P103" t="str">
        <f>VLOOKUP($B103,taxonomy!$B:$Y,12,FALSE)</f>
        <v>Pterygota</v>
      </c>
      <c r="Q103" t="str">
        <f>VLOOKUP($B103,taxonomy!$B:$Y,13,FALSE)</f>
        <v xml:space="preserve"> Neoptera</v>
      </c>
      <c r="R103" t="str">
        <f>VLOOKUP($B103,taxonomy!$B:$Y,14,FALSE)</f>
        <v xml:space="preserve"> Endopterygota</v>
      </c>
      <c r="S103" t="str">
        <f>VLOOKUP($B103,taxonomy!$B:$Y,15,FALSE)</f>
        <v xml:space="preserve"> Diptera</v>
      </c>
      <c r="T103" t="str">
        <f>VLOOKUP($B103,taxonomy!$B:$Y,16,FALSE)</f>
        <v xml:space="preserve"> Brachycera</v>
      </c>
      <c r="U103" t="str">
        <f>VLOOKUP($B103,taxonomy!$B:$Y,17,FALSE)</f>
        <v xml:space="preserve"> Muscomorpha</v>
      </c>
      <c r="V103" t="str">
        <f>VLOOKUP($B103,taxonomy!$B:$Y,18,FALSE)</f>
        <v>Ephydroidea</v>
      </c>
      <c r="W103" t="str">
        <f>VLOOKUP($B103,taxonomy!$B:$Y,19,FALSE)</f>
        <v xml:space="preserve"> Drosophilidae</v>
      </c>
      <c r="X103" t="str">
        <f>VLOOKUP($B103,taxonomy!$B:$Y,20,FALSE)</f>
        <v xml:space="preserve"> Drosophila</v>
      </c>
      <c r="Y103" t="str">
        <f>VLOOKUP($B103,taxonomy!$B:$Y,21,FALSE)</f>
        <v xml:space="preserve"> Sophophora.</v>
      </c>
      <c r="Z103">
        <f>VLOOKUP($B103,taxonomy!$B:$Y,22,FALSE)</f>
        <v>0</v>
      </c>
      <c r="AA103">
        <f>VLOOKUP($B103,taxonomy!$B:$Y,23,FALSE)</f>
        <v>0</v>
      </c>
    </row>
    <row r="104" spans="1:27" x14ac:dyDescent="0.25">
      <c r="A104" s="1" t="s">
        <v>303</v>
      </c>
      <c r="B104" s="1" t="s">
        <v>304</v>
      </c>
      <c r="C104" s="1" t="s">
        <v>189</v>
      </c>
      <c r="D104" s="1" t="s">
        <v>180</v>
      </c>
      <c r="E104" s="1" t="s">
        <v>237</v>
      </c>
      <c r="F104" s="1" t="s">
        <v>307</v>
      </c>
      <c r="G104" s="1" t="s">
        <v>183</v>
      </c>
      <c r="H104" s="1" t="s">
        <v>180</v>
      </c>
      <c r="I104" s="1">
        <f t="shared" si="1"/>
        <v>98</v>
      </c>
      <c r="J104" t="str">
        <f>VLOOKUP($B104,taxonomy!$B:$Y,6,FALSE)</f>
        <v>Eukaryota</v>
      </c>
      <c r="K104" t="str">
        <f>VLOOKUP($B104,taxonomy!$B:$Y,7,FALSE)</f>
        <v xml:space="preserve"> Metazoa</v>
      </c>
      <c r="L104" t="str">
        <f>VLOOKUP($B104,taxonomy!$B:$Y,8,FALSE)</f>
        <v xml:space="preserve"> Ecdysozoa</v>
      </c>
      <c r="M104" t="str">
        <f>VLOOKUP($B104,taxonomy!$B:$Y,9,FALSE)</f>
        <v xml:space="preserve"> Arthropoda</v>
      </c>
      <c r="N104" t="str">
        <f>VLOOKUP($B104,taxonomy!$B:$Y,10,FALSE)</f>
        <v xml:space="preserve"> Hexapoda</v>
      </c>
      <c r="O104" t="str">
        <f>VLOOKUP($B104,taxonomy!$B:$Y,11,FALSE)</f>
        <v xml:space="preserve"> Insecta</v>
      </c>
      <c r="P104" t="str">
        <f>VLOOKUP($B104,taxonomy!$B:$Y,12,FALSE)</f>
        <v>Pterygota</v>
      </c>
      <c r="Q104" t="str">
        <f>VLOOKUP($B104,taxonomy!$B:$Y,13,FALSE)</f>
        <v xml:space="preserve"> Neoptera</v>
      </c>
      <c r="R104" t="str">
        <f>VLOOKUP($B104,taxonomy!$B:$Y,14,FALSE)</f>
        <v xml:space="preserve"> Endopterygota</v>
      </c>
      <c r="S104" t="str">
        <f>VLOOKUP($B104,taxonomy!$B:$Y,15,FALSE)</f>
        <v xml:space="preserve"> Diptera</v>
      </c>
      <c r="T104" t="str">
        <f>VLOOKUP($B104,taxonomy!$B:$Y,16,FALSE)</f>
        <v xml:space="preserve"> Brachycera</v>
      </c>
      <c r="U104" t="str">
        <f>VLOOKUP($B104,taxonomy!$B:$Y,17,FALSE)</f>
        <v xml:space="preserve"> Muscomorpha</v>
      </c>
      <c r="V104" t="str">
        <f>VLOOKUP($B104,taxonomy!$B:$Y,18,FALSE)</f>
        <v>Ephydroidea</v>
      </c>
      <c r="W104" t="str">
        <f>VLOOKUP($B104,taxonomy!$B:$Y,19,FALSE)</f>
        <v xml:space="preserve"> Drosophilidae</v>
      </c>
      <c r="X104" t="str">
        <f>VLOOKUP($B104,taxonomy!$B:$Y,20,FALSE)</f>
        <v xml:space="preserve"> Drosophila</v>
      </c>
      <c r="Y104" t="str">
        <f>VLOOKUP($B104,taxonomy!$B:$Y,21,FALSE)</f>
        <v xml:space="preserve"> Sophophora.</v>
      </c>
      <c r="Z104">
        <f>VLOOKUP($B104,taxonomy!$B:$Y,22,FALSE)</f>
        <v>0</v>
      </c>
      <c r="AA104">
        <f>VLOOKUP($B104,taxonomy!$B:$Y,23,FALSE)</f>
        <v>0</v>
      </c>
    </row>
    <row r="105" spans="1:27" x14ac:dyDescent="0.25">
      <c r="A105" s="1" t="s">
        <v>303</v>
      </c>
      <c r="B105" s="1" t="s">
        <v>304</v>
      </c>
      <c r="C105" s="1" t="s">
        <v>189</v>
      </c>
      <c r="D105" s="1" t="s">
        <v>15</v>
      </c>
      <c r="E105" s="1" t="s">
        <v>43</v>
      </c>
      <c r="F105" s="1" t="s">
        <v>308</v>
      </c>
      <c r="G105" s="1" t="s">
        <v>18</v>
      </c>
      <c r="H105" s="1" t="s">
        <v>19</v>
      </c>
      <c r="I105" s="1">
        <f t="shared" si="1"/>
        <v>274</v>
      </c>
      <c r="J105" t="str">
        <f>VLOOKUP($B105,taxonomy!$B:$Y,6,FALSE)</f>
        <v>Eukaryota</v>
      </c>
      <c r="K105" t="str">
        <f>VLOOKUP($B105,taxonomy!$B:$Y,7,FALSE)</f>
        <v xml:space="preserve"> Metazoa</v>
      </c>
      <c r="L105" t="str">
        <f>VLOOKUP($B105,taxonomy!$B:$Y,8,FALSE)</f>
        <v xml:space="preserve"> Ecdysozoa</v>
      </c>
      <c r="M105" t="str">
        <f>VLOOKUP($B105,taxonomy!$B:$Y,9,FALSE)</f>
        <v xml:space="preserve"> Arthropoda</v>
      </c>
      <c r="N105" t="str">
        <f>VLOOKUP($B105,taxonomy!$B:$Y,10,FALSE)</f>
        <v xml:space="preserve"> Hexapoda</v>
      </c>
      <c r="O105" t="str">
        <f>VLOOKUP($B105,taxonomy!$B:$Y,11,FALSE)</f>
        <v xml:space="preserve"> Insecta</v>
      </c>
      <c r="P105" t="str">
        <f>VLOOKUP($B105,taxonomy!$B:$Y,12,FALSE)</f>
        <v>Pterygota</v>
      </c>
      <c r="Q105" t="str">
        <f>VLOOKUP($B105,taxonomy!$B:$Y,13,FALSE)</f>
        <v xml:space="preserve"> Neoptera</v>
      </c>
      <c r="R105" t="str">
        <f>VLOOKUP($B105,taxonomy!$B:$Y,14,FALSE)</f>
        <v xml:space="preserve"> Endopterygota</v>
      </c>
      <c r="S105" t="str">
        <f>VLOOKUP($B105,taxonomy!$B:$Y,15,FALSE)</f>
        <v xml:space="preserve"> Diptera</v>
      </c>
      <c r="T105" t="str">
        <f>VLOOKUP($B105,taxonomy!$B:$Y,16,FALSE)</f>
        <v xml:space="preserve"> Brachycera</v>
      </c>
      <c r="U105" t="str">
        <f>VLOOKUP($B105,taxonomy!$B:$Y,17,FALSE)</f>
        <v xml:space="preserve"> Muscomorpha</v>
      </c>
      <c r="V105" t="str">
        <f>VLOOKUP($B105,taxonomy!$B:$Y,18,FALSE)</f>
        <v>Ephydroidea</v>
      </c>
      <c r="W105" t="str">
        <f>VLOOKUP($B105,taxonomy!$B:$Y,19,FALSE)</f>
        <v xml:space="preserve"> Drosophilidae</v>
      </c>
      <c r="X105" t="str">
        <f>VLOOKUP($B105,taxonomy!$B:$Y,20,FALSE)</f>
        <v xml:space="preserve"> Drosophila</v>
      </c>
      <c r="Y105" t="str">
        <f>VLOOKUP($B105,taxonomy!$B:$Y,21,FALSE)</f>
        <v xml:space="preserve"> Sophophora.</v>
      </c>
      <c r="Z105">
        <f>VLOOKUP($B105,taxonomy!$B:$Y,22,FALSE)</f>
        <v>0</v>
      </c>
      <c r="AA105">
        <f>VLOOKUP($B105,taxonomy!$B:$Y,23,FALSE)</f>
        <v>0</v>
      </c>
    </row>
    <row r="106" spans="1:27" x14ac:dyDescent="0.25">
      <c r="A106" s="1" t="s">
        <v>309</v>
      </c>
      <c r="B106" s="1" t="s">
        <v>310</v>
      </c>
      <c r="C106" s="1" t="s">
        <v>311</v>
      </c>
      <c r="D106" s="1" t="s">
        <v>312</v>
      </c>
      <c r="E106" s="1" t="s">
        <v>313</v>
      </c>
      <c r="F106" s="1" t="s">
        <v>314</v>
      </c>
      <c r="G106" s="1" t="s">
        <v>13</v>
      </c>
      <c r="H106" s="1" t="s">
        <v>312</v>
      </c>
      <c r="I106" s="1">
        <f t="shared" si="1"/>
        <v>33</v>
      </c>
      <c r="J106" t="str">
        <f>VLOOKUP($B106,taxonomy!$B:$Y,6,FALSE)</f>
        <v>Eukaryota</v>
      </c>
      <c r="K106" t="str">
        <f>VLOOKUP($B106,taxonomy!$B:$Y,7,FALSE)</f>
        <v xml:space="preserve"> Metazoa</v>
      </c>
      <c r="L106" t="str">
        <f>VLOOKUP($B106,taxonomy!$B:$Y,8,FALSE)</f>
        <v xml:space="preserve"> Ecdysozoa</v>
      </c>
      <c r="M106" t="str">
        <f>VLOOKUP($B106,taxonomy!$B:$Y,9,FALSE)</f>
        <v xml:space="preserve"> Arthropoda</v>
      </c>
      <c r="N106" t="str">
        <f>VLOOKUP($B106,taxonomy!$B:$Y,10,FALSE)</f>
        <v xml:space="preserve"> Hexapoda</v>
      </c>
      <c r="O106" t="str">
        <f>VLOOKUP($B106,taxonomy!$B:$Y,11,FALSE)</f>
        <v xml:space="preserve"> Insecta</v>
      </c>
      <c r="P106" t="str">
        <f>VLOOKUP($B106,taxonomy!$B:$Y,12,FALSE)</f>
        <v>Pterygota</v>
      </c>
      <c r="Q106" t="str">
        <f>VLOOKUP($B106,taxonomy!$B:$Y,13,FALSE)</f>
        <v xml:space="preserve"> Neoptera</v>
      </c>
      <c r="R106" t="str">
        <f>VLOOKUP($B106,taxonomy!$B:$Y,14,FALSE)</f>
        <v xml:space="preserve"> Endopterygota</v>
      </c>
      <c r="S106" t="str">
        <f>VLOOKUP($B106,taxonomy!$B:$Y,15,FALSE)</f>
        <v xml:space="preserve"> Diptera</v>
      </c>
      <c r="T106" t="str">
        <f>VLOOKUP($B106,taxonomy!$B:$Y,16,FALSE)</f>
        <v xml:space="preserve"> Brachycera</v>
      </c>
      <c r="U106" t="str">
        <f>VLOOKUP($B106,taxonomy!$B:$Y,17,FALSE)</f>
        <v xml:space="preserve"> Muscomorpha</v>
      </c>
      <c r="V106" t="str">
        <f>VLOOKUP($B106,taxonomy!$B:$Y,18,FALSE)</f>
        <v>Ephydroidea</v>
      </c>
      <c r="W106" t="str">
        <f>VLOOKUP($B106,taxonomy!$B:$Y,19,FALSE)</f>
        <v xml:space="preserve"> Drosophilidae</v>
      </c>
      <c r="X106" t="str">
        <f>VLOOKUP($B106,taxonomy!$B:$Y,20,FALSE)</f>
        <v xml:space="preserve"> Drosophila</v>
      </c>
      <c r="Y106" t="str">
        <f>VLOOKUP($B106,taxonomy!$B:$Y,21,FALSE)</f>
        <v xml:space="preserve"> Sophophora.</v>
      </c>
      <c r="Z106">
        <f>VLOOKUP($B106,taxonomy!$B:$Y,22,FALSE)</f>
        <v>0</v>
      </c>
      <c r="AA106">
        <f>VLOOKUP($B106,taxonomy!$B:$Y,23,FALSE)</f>
        <v>0</v>
      </c>
    </row>
    <row r="107" spans="1:27" x14ac:dyDescent="0.25">
      <c r="A107" s="1" t="s">
        <v>309</v>
      </c>
      <c r="B107" s="1" t="s">
        <v>310</v>
      </c>
      <c r="C107" s="1" t="s">
        <v>311</v>
      </c>
      <c r="D107" s="1" t="s">
        <v>140</v>
      </c>
      <c r="E107" s="1" t="s">
        <v>315</v>
      </c>
      <c r="F107" s="1" t="s">
        <v>214</v>
      </c>
      <c r="G107" s="1" t="s">
        <v>143</v>
      </c>
      <c r="H107" s="1" t="s">
        <v>140</v>
      </c>
      <c r="I107" s="1">
        <f t="shared" si="1"/>
        <v>46</v>
      </c>
      <c r="J107" t="str">
        <f>VLOOKUP($B107,taxonomy!$B:$Y,6,FALSE)</f>
        <v>Eukaryota</v>
      </c>
      <c r="K107" t="str">
        <f>VLOOKUP($B107,taxonomy!$B:$Y,7,FALSE)</f>
        <v xml:space="preserve"> Metazoa</v>
      </c>
      <c r="L107" t="str">
        <f>VLOOKUP($B107,taxonomy!$B:$Y,8,FALSE)</f>
        <v xml:space="preserve"> Ecdysozoa</v>
      </c>
      <c r="M107" t="str">
        <f>VLOOKUP($B107,taxonomy!$B:$Y,9,FALSE)</f>
        <v xml:space="preserve"> Arthropoda</v>
      </c>
      <c r="N107" t="str">
        <f>VLOOKUP($B107,taxonomy!$B:$Y,10,FALSE)</f>
        <v xml:space="preserve"> Hexapoda</v>
      </c>
      <c r="O107" t="str">
        <f>VLOOKUP($B107,taxonomy!$B:$Y,11,FALSE)</f>
        <v xml:space="preserve"> Insecta</v>
      </c>
      <c r="P107" t="str">
        <f>VLOOKUP($B107,taxonomy!$B:$Y,12,FALSE)</f>
        <v>Pterygota</v>
      </c>
      <c r="Q107" t="str">
        <f>VLOOKUP($B107,taxonomy!$B:$Y,13,FALSE)</f>
        <v xml:space="preserve"> Neoptera</v>
      </c>
      <c r="R107" t="str">
        <f>VLOOKUP($B107,taxonomy!$B:$Y,14,FALSE)</f>
        <v xml:space="preserve"> Endopterygota</v>
      </c>
      <c r="S107" t="str">
        <f>VLOOKUP($B107,taxonomy!$B:$Y,15,FALSE)</f>
        <v xml:space="preserve"> Diptera</v>
      </c>
      <c r="T107" t="str">
        <f>VLOOKUP($B107,taxonomy!$B:$Y,16,FALSE)</f>
        <v xml:space="preserve"> Brachycera</v>
      </c>
      <c r="U107" t="str">
        <f>VLOOKUP($B107,taxonomy!$B:$Y,17,FALSE)</f>
        <v xml:space="preserve"> Muscomorpha</v>
      </c>
      <c r="V107" t="str">
        <f>VLOOKUP($B107,taxonomy!$B:$Y,18,FALSE)</f>
        <v>Ephydroidea</v>
      </c>
      <c r="W107" t="str">
        <f>VLOOKUP($B107,taxonomy!$B:$Y,19,FALSE)</f>
        <v xml:space="preserve"> Drosophilidae</v>
      </c>
      <c r="X107" t="str">
        <f>VLOOKUP($B107,taxonomy!$B:$Y,20,FALSE)</f>
        <v xml:space="preserve"> Drosophila</v>
      </c>
      <c r="Y107" t="str">
        <f>VLOOKUP($B107,taxonomy!$B:$Y,21,FALSE)</f>
        <v xml:space="preserve"> Sophophora.</v>
      </c>
      <c r="Z107">
        <f>VLOOKUP($B107,taxonomy!$B:$Y,22,FALSE)</f>
        <v>0</v>
      </c>
      <c r="AA107">
        <f>VLOOKUP($B107,taxonomy!$B:$Y,23,FALSE)</f>
        <v>0</v>
      </c>
    </row>
    <row r="108" spans="1:27" x14ac:dyDescent="0.25">
      <c r="A108" s="1" t="s">
        <v>309</v>
      </c>
      <c r="B108" s="1" t="s">
        <v>310</v>
      </c>
      <c r="C108" s="1" t="s">
        <v>311</v>
      </c>
      <c r="D108" s="1" t="s">
        <v>180</v>
      </c>
      <c r="E108" s="1" t="s">
        <v>316</v>
      </c>
      <c r="F108" s="1" t="s">
        <v>317</v>
      </c>
      <c r="G108" s="1" t="s">
        <v>183</v>
      </c>
      <c r="H108" s="1" t="s">
        <v>180</v>
      </c>
      <c r="I108" s="1">
        <f t="shared" si="1"/>
        <v>108</v>
      </c>
      <c r="J108" t="str">
        <f>VLOOKUP($B108,taxonomy!$B:$Y,6,FALSE)</f>
        <v>Eukaryota</v>
      </c>
      <c r="K108" t="str">
        <f>VLOOKUP($B108,taxonomy!$B:$Y,7,FALSE)</f>
        <v xml:space="preserve"> Metazoa</v>
      </c>
      <c r="L108" t="str">
        <f>VLOOKUP($B108,taxonomy!$B:$Y,8,FALSE)</f>
        <v xml:space="preserve"> Ecdysozoa</v>
      </c>
      <c r="M108" t="str">
        <f>VLOOKUP($B108,taxonomy!$B:$Y,9,FALSE)</f>
        <v xml:space="preserve"> Arthropoda</v>
      </c>
      <c r="N108" t="str">
        <f>VLOOKUP($B108,taxonomy!$B:$Y,10,FALSE)</f>
        <v xml:space="preserve"> Hexapoda</v>
      </c>
      <c r="O108" t="str">
        <f>VLOOKUP($B108,taxonomy!$B:$Y,11,FALSE)</f>
        <v xml:space="preserve"> Insecta</v>
      </c>
      <c r="P108" t="str">
        <f>VLOOKUP($B108,taxonomy!$B:$Y,12,FALSE)</f>
        <v>Pterygota</v>
      </c>
      <c r="Q108" t="str">
        <f>VLOOKUP($B108,taxonomy!$B:$Y,13,FALSE)</f>
        <v xml:space="preserve"> Neoptera</v>
      </c>
      <c r="R108" t="str">
        <f>VLOOKUP($B108,taxonomy!$B:$Y,14,FALSE)</f>
        <v xml:space="preserve"> Endopterygota</v>
      </c>
      <c r="S108" t="str">
        <f>VLOOKUP($B108,taxonomy!$B:$Y,15,FALSE)</f>
        <v xml:space="preserve"> Diptera</v>
      </c>
      <c r="T108" t="str">
        <f>VLOOKUP($B108,taxonomy!$B:$Y,16,FALSE)</f>
        <v xml:space="preserve"> Brachycera</v>
      </c>
      <c r="U108" t="str">
        <f>VLOOKUP($B108,taxonomy!$B:$Y,17,FALSE)</f>
        <v xml:space="preserve"> Muscomorpha</v>
      </c>
      <c r="V108" t="str">
        <f>VLOOKUP($B108,taxonomy!$B:$Y,18,FALSE)</f>
        <v>Ephydroidea</v>
      </c>
      <c r="W108" t="str">
        <f>VLOOKUP($B108,taxonomy!$B:$Y,19,FALSE)</f>
        <v xml:space="preserve"> Drosophilidae</v>
      </c>
      <c r="X108" t="str">
        <f>VLOOKUP($B108,taxonomy!$B:$Y,20,FALSE)</f>
        <v xml:space="preserve"> Drosophila</v>
      </c>
      <c r="Y108" t="str">
        <f>VLOOKUP($B108,taxonomy!$B:$Y,21,FALSE)</f>
        <v xml:space="preserve"> Sophophora.</v>
      </c>
      <c r="Z108">
        <f>VLOOKUP($B108,taxonomy!$B:$Y,22,FALSE)</f>
        <v>0</v>
      </c>
      <c r="AA108">
        <f>VLOOKUP($B108,taxonomy!$B:$Y,23,FALSE)</f>
        <v>0</v>
      </c>
    </row>
    <row r="109" spans="1:27" x14ac:dyDescent="0.25">
      <c r="A109" s="1" t="s">
        <v>309</v>
      </c>
      <c r="B109" s="1" t="s">
        <v>310</v>
      </c>
      <c r="C109" s="1" t="s">
        <v>311</v>
      </c>
      <c r="D109" s="1" t="s">
        <v>15</v>
      </c>
      <c r="E109" s="1" t="s">
        <v>43</v>
      </c>
      <c r="F109" s="1" t="s">
        <v>308</v>
      </c>
      <c r="G109" s="1" t="s">
        <v>18</v>
      </c>
      <c r="H109" s="1" t="s">
        <v>19</v>
      </c>
      <c r="I109" s="1">
        <f t="shared" si="1"/>
        <v>274</v>
      </c>
      <c r="J109" t="str">
        <f>VLOOKUP($B109,taxonomy!$B:$Y,6,FALSE)</f>
        <v>Eukaryota</v>
      </c>
      <c r="K109" t="str">
        <f>VLOOKUP($B109,taxonomy!$B:$Y,7,FALSE)</f>
        <v xml:space="preserve"> Metazoa</v>
      </c>
      <c r="L109" t="str">
        <f>VLOOKUP($B109,taxonomy!$B:$Y,8,FALSE)</f>
        <v xml:space="preserve"> Ecdysozoa</v>
      </c>
      <c r="M109" t="str">
        <f>VLOOKUP($B109,taxonomy!$B:$Y,9,FALSE)</f>
        <v xml:space="preserve"> Arthropoda</v>
      </c>
      <c r="N109" t="str">
        <f>VLOOKUP($B109,taxonomy!$B:$Y,10,FALSE)</f>
        <v xml:space="preserve"> Hexapoda</v>
      </c>
      <c r="O109" t="str">
        <f>VLOOKUP($B109,taxonomy!$B:$Y,11,FALSE)</f>
        <v xml:space="preserve"> Insecta</v>
      </c>
      <c r="P109" t="str">
        <f>VLOOKUP($B109,taxonomy!$B:$Y,12,FALSE)</f>
        <v>Pterygota</v>
      </c>
      <c r="Q109" t="str">
        <f>VLOOKUP($B109,taxonomy!$B:$Y,13,FALSE)</f>
        <v xml:space="preserve"> Neoptera</v>
      </c>
      <c r="R109" t="str">
        <f>VLOOKUP($B109,taxonomy!$B:$Y,14,FALSE)</f>
        <v xml:space="preserve"> Endopterygota</v>
      </c>
      <c r="S109" t="str">
        <f>VLOOKUP($B109,taxonomy!$B:$Y,15,FALSE)</f>
        <v xml:space="preserve"> Diptera</v>
      </c>
      <c r="T109" t="str">
        <f>VLOOKUP($B109,taxonomy!$B:$Y,16,FALSE)</f>
        <v xml:space="preserve"> Brachycera</v>
      </c>
      <c r="U109" t="str">
        <f>VLOOKUP($B109,taxonomy!$B:$Y,17,FALSE)</f>
        <v xml:space="preserve"> Muscomorpha</v>
      </c>
      <c r="V109" t="str">
        <f>VLOOKUP($B109,taxonomy!$B:$Y,18,FALSE)</f>
        <v>Ephydroidea</v>
      </c>
      <c r="W109" t="str">
        <f>VLOOKUP($B109,taxonomy!$B:$Y,19,FALSE)</f>
        <v xml:space="preserve"> Drosophilidae</v>
      </c>
      <c r="X109" t="str">
        <f>VLOOKUP($B109,taxonomy!$B:$Y,20,FALSE)</f>
        <v xml:space="preserve"> Drosophila</v>
      </c>
      <c r="Y109" t="str">
        <f>VLOOKUP($B109,taxonomy!$B:$Y,21,FALSE)</f>
        <v xml:space="preserve"> Sophophora.</v>
      </c>
      <c r="Z109">
        <f>VLOOKUP($B109,taxonomy!$B:$Y,22,FALSE)</f>
        <v>0</v>
      </c>
      <c r="AA109">
        <f>VLOOKUP($B109,taxonomy!$B:$Y,23,FALSE)</f>
        <v>0</v>
      </c>
    </row>
    <row r="110" spans="1:27" x14ac:dyDescent="0.25">
      <c r="A110" s="1" t="s">
        <v>318</v>
      </c>
      <c r="B110" s="1" t="s">
        <v>319</v>
      </c>
      <c r="C110" s="1" t="s">
        <v>320</v>
      </c>
      <c r="D110" s="1" t="s">
        <v>148</v>
      </c>
      <c r="E110" s="1" t="s">
        <v>229</v>
      </c>
      <c r="F110" s="1" t="s">
        <v>240</v>
      </c>
      <c r="G110" s="1" t="s">
        <v>90</v>
      </c>
      <c r="H110" s="1" t="s">
        <v>148</v>
      </c>
      <c r="I110" s="1">
        <f t="shared" si="1"/>
        <v>242</v>
      </c>
      <c r="J110" t="str">
        <f>VLOOKUP($B110,taxonomy!$B:$Y,6,FALSE)</f>
        <v>Eukaryota</v>
      </c>
      <c r="K110" t="str">
        <f>VLOOKUP($B110,taxonomy!$B:$Y,7,FALSE)</f>
        <v xml:space="preserve"> Metazoa</v>
      </c>
      <c r="L110" t="str">
        <f>VLOOKUP($B110,taxonomy!$B:$Y,8,FALSE)</f>
        <v xml:space="preserve"> Ecdysozoa</v>
      </c>
      <c r="M110" t="str">
        <f>VLOOKUP($B110,taxonomy!$B:$Y,9,FALSE)</f>
        <v xml:space="preserve"> Arthropoda</v>
      </c>
      <c r="N110" t="str">
        <f>VLOOKUP($B110,taxonomy!$B:$Y,10,FALSE)</f>
        <v xml:space="preserve"> Hexapoda</v>
      </c>
      <c r="O110" t="str">
        <f>VLOOKUP($B110,taxonomy!$B:$Y,11,FALSE)</f>
        <v xml:space="preserve"> Insecta</v>
      </c>
      <c r="P110" t="str">
        <f>VLOOKUP($B110,taxonomy!$B:$Y,12,FALSE)</f>
        <v>Pterygota</v>
      </c>
      <c r="Q110" t="str">
        <f>VLOOKUP($B110,taxonomy!$B:$Y,13,FALSE)</f>
        <v xml:space="preserve"> Neoptera</v>
      </c>
      <c r="R110" t="str">
        <f>VLOOKUP($B110,taxonomy!$B:$Y,14,FALSE)</f>
        <v xml:space="preserve"> Endopterygota</v>
      </c>
      <c r="S110" t="str">
        <f>VLOOKUP($B110,taxonomy!$B:$Y,15,FALSE)</f>
        <v xml:space="preserve"> Diptera</v>
      </c>
      <c r="T110" t="str">
        <f>VLOOKUP($B110,taxonomy!$B:$Y,16,FALSE)</f>
        <v xml:space="preserve"> Brachycera</v>
      </c>
      <c r="U110" t="str">
        <f>VLOOKUP($B110,taxonomy!$B:$Y,17,FALSE)</f>
        <v xml:space="preserve"> Muscomorpha</v>
      </c>
      <c r="V110" t="str">
        <f>VLOOKUP($B110,taxonomy!$B:$Y,18,FALSE)</f>
        <v>Ephydroidea</v>
      </c>
      <c r="W110" t="str">
        <f>VLOOKUP($B110,taxonomy!$B:$Y,19,FALSE)</f>
        <v xml:space="preserve"> Drosophilidae</v>
      </c>
      <c r="X110" t="str">
        <f>VLOOKUP($B110,taxonomy!$B:$Y,20,FALSE)</f>
        <v xml:space="preserve"> Drosophila</v>
      </c>
      <c r="Y110" t="str">
        <f>VLOOKUP($B110,taxonomy!$B:$Y,21,FALSE)</f>
        <v xml:space="preserve"> Sophophora.</v>
      </c>
      <c r="Z110">
        <f>VLOOKUP($B110,taxonomy!$B:$Y,22,FALSE)</f>
        <v>0</v>
      </c>
      <c r="AA110">
        <f>VLOOKUP($B110,taxonomy!$B:$Y,23,FALSE)</f>
        <v>0</v>
      </c>
    </row>
    <row r="111" spans="1:27" x14ac:dyDescent="0.25">
      <c r="A111" s="1" t="s">
        <v>318</v>
      </c>
      <c r="B111" s="1" t="s">
        <v>319</v>
      </c>
      <c r="C111" s="1" t="s">
        <v>320</v>
      </c>
      <c r="D111" s="1" t="s">
        <v>15</v>
      </c>
      <c r="E111" s="1" t="s">
        <v>35</v>
      </c>
      <c r="F111" s="1" t="s">
        <v>233</v>
      </c>
      <c r="G111" s="1" t="s">
        <v>18</v>
      </c>
      <c r="H111" s="1" t="s">
        <v>19</v>
      </c>
      <c r="I111" s="1">
        <f t="shared" si="1"/>
        <v>264</v>
      </c>
      <c r="J111" t="str">
        <f>VLOOKUP($B111,taxonomy!$B:$Y,6,FALSE)</f>
        <v>Eukaryota</v>
      </c>
      <c r="K111" t="str">
        <f>VLOOKUP($B111,taxonomy!$B:$Y,7,FALSE)</f>
        <v xml:space="preserve"> Metazoa</v>
      </c>
      <c r="L111" t="str">
        <f>VLOOKUP($B111,taxonomy!$B:$Y,8,FALSE)</f>
        <v xml:space="preserve"> Ecdysozoa</v>
      </c>
      <c r="M111" t="str">
        <f>VLOOKUP($B111,taxonomy!$B:$Y,9,FALSE)</f>
        <v xml:space="preserve"> Arthropoda</v>
      </c>
      <c r="N111" t="str">
        <f>VLOOKUP($B111,taxonomy!$B:$Y,10,FALSE)</f>
        <v xml:space="preserve"> Hexapoda</v>
      </c>
      <c r="O111" t="str">
        <f>VLOOKUP($B111,taxonomy!$B:$Y,11,FALSE)</f>
        <v xml:space="preserve"> Insecta</v>
      </c>
      <c r="P111" t="str">
        <f>VLOOKUP($B111,taxonomy!$B:$Y,12,FALSE)</f>
        <v>Pterygota</v>
      </c>
      <c r="Q111" t="str">
        <f>VLOOKUP($B111,taxonomy!$B:$Y,13,FALSE)</f>
        <v xml:space="preserve"> Neoptera</v>
      </c>
      <c r="R111" t="str">
        <f>VLOOKUP($B111,taxonomy!$B:$Y,14,FALSE)</f>
        <v xml:space="preserve"> Endopterygota</v>
      </c>
      <c r="S111" t="str">
        <f>VLOOKUP($B111,taxonomy!$B:$Y,15,FALSE)</f>
        <v xml:space="preserve"> Diptera</v>
      </c>
      <c r="T111" t="str">
        <f>VLOOKUP($B111,taxonomy!$B:$Y,16,FALSE)</f>
        <v xml:space="preserve"> Brachycera</v>
      </c>
      <c r="U111" t="str">
        <f>VLOOKUP($B111,taxonomy!$B:$Y,17,FALSE)</f>
        <v xml:space="preserve"> Muscomorpha</v>
      </c>
      <c r="V111" t="str">
        <f>VLOOKUP($B111,taxonomy!$B:$Y,18,FALSE)</f>
        <v>Ephydroidea</v>
      </c>
      <c r="W111" t="str">
        <f>VLOOKUP($B111,taxonomy!$B:$Y,19,FALSE)</f>
        <v xml:space="preserve"> Drosophilidae</v>
      </c>
      <c r="X111" t="str">
        <f>VLOOKUP($B111,taxonomy!$B:$Y,20,FALSE)</f>
        <v xml:space="preserve"> Drosophila</v>
      </c>
      <c r="Y111" t="str">
        <f>VLOOKUP($B111,taxonomy!$B:$Y,21,FALSE)</f>
        <v xml:space="preserve"> Sophophora.</v>
      </c>
      <c r="Z111">
        <f>VLOOKUP($B111,taxonomy!$B:$Y,22,FALSE)</f>
        <v>0</v>
      </c>
      <c r="AA111">
        <f>VLOOKUP($B111,taxonomy!$B:$Y,23,FALSE)</f>
        <v>0</v>
      </c>
    </row>
    <row r="112" spans="1:27" x14ac:dyDescent="0.25">
      <c r="A112" s="1" t="s">
        <v>318</v>
      </c>
      <c r="B112" s="1" t="s">
        <v>319</v>
      </c>
      <c r="C112" s="1" t="s">
        <v>320</v>
      </c>
      <c r="D112" s="1" t="s">
        <v>60</v>
      </c>
      <c r="E112" s="1" t="s">
        <v>182</v>
      </c>
      <c r="F112" s="1" t="s">
        <v>321</v>
      </c>
      <c r="G112" s="1" t="s">
        <v>63</v>
      </c>
      <c r="H112" s="1" t="s">
        <v>64</v>
      </c>
      <c r="I112" s="1">
        <f t="shared" si="1"/>
        <v>651</v>
      </c>
      <c r="J112" t="str">
        <f>VLOOKUP($B112,taxonomy!$B:$Y,6,FALSE)</f>
        <v>Eukaryota</v>
      </c>
      <c r="K112" t="str">
        <f>VLOOKUP($B112,taxonomy!$B:$Y,7,FALSE)</f>
        <v xml:space="preserve"> Metazoa</v>
      </c>
      <c r="L112" t="str">
        <f>VLOOKUP($B112,taxonomy!$B:$Y,8,FALSE)</f>
        <v xml:space="preserve"> Ecdysozoa</v>
      </c>
      <c r="M112" t="str">
        <f>VLOOKUP($B112,taxonomy!$B:$Y,9,FALSE)</f>
        <v xml:space="preserve"> Arthropoda</v>
      </c>
      <c r="N112" t="str">
        <f>VLOOKUP($B112,taxonomy!$B:$Y,10,FALSE)</f>
        <v xml:space="preserve"> Hexapoda</v>
      </c>
      <c r="O112" t="str">
        <f>VLOOKUP($B112,taxonomy!$B:$Y,11,FALSE)</f>
        <v xml:space="preserve"> Insecta</v>
      </c>
      <c r="P112" t="str">
        <f>VLOOKUP($B112,taxonomy!$B:$Y,12,FALSE)</f>
        <v>Pterygota</v>
      </c>
      <c r="Q112" t="str">
        <f>VLOOKUP($B112,taxonomy!$B:$Y,13,FALSE)</f>
        <v xml:space="preserve"> Neoptera</v>
      </c>
      <c r="R112" t="str">
        <f>VLOOKUP($B112,taxonomy!$B:$Y,14,FALSE)</f>
        <v xml:space="preserve"> Endopterygota</v>
      </c>
      <c r="S112" t="str">
        <f>VLOOKUP($B112,taxonomy!$B:$Y,15,FALSE)</f>
        <v xml:space="preserve"> Diptera</v>
      </c>
      <c r="T112" t="str">
        <f>VLOOKUP($B112,taxonomy!$B:$Y,16,FALSE)</f>
        <v xml:space="preserve"> Brachycera</v>
      </c>
      <c r="U112" t="str">
        <f>VLOOKUP($B112,taxonomy!$B:$Y,17,FALSE)</f>
        <v xml:space="preserve"> Muscomorpha</v>
      </c>
      <c r="V112" t="str">
        <f>VLOOKUP($B112,taxonomy!$B:$Y,18,FALSE)</f>
        <v>Ephydroidea</v>
      </c>
      <c r="W112" t="str">
        <f>VLOOKUP($B112,taxonomy!$B:$Y,19,FALSE)</f>
        <v xml:space="preserve"> Drosophilidae</v>
      </c>
      <c r="X112" t="str">
        <f>VLOOKUP($B112,taxonomy!$B:$Y,20,FALSE)</f>
        <v xml:space="preserve"> Drosophila</v>
      </c>
      <c r="Y112" t="str">
        <f>VLOOKUP($B112,taxonomy!$B:$Y,21,FALSE)</f>
        <v xml:space="preserve"> Sophophora.</v>
      </c>
      <c r="Z112">
        <f>VLOOKUP($B112,taxonomy!$B:$Y,22,FALSE)</f>
        <v>0</v>
      </c>
      <c r="AA112">
        <f>VLOOKUP($B112,taxonomy!$B:$Y,23,FALSE)</f>
        <v>0</v>
      </c>
    </row>
    <row r="113" spans="1:27" x14ac:dyDescent="0.25">
      <c r="A113" s="1" t="s">
        <v>322</v>
      </c>
      <c r="B113" s="1" t="s">
        <v>323</v>
      </c>
      <c r="C113" s="1" t="s">
        <v>324</v>
      </c>
      <c r="D113" s="1" t="s">
        <v>15</v>
      </c>
      <c r="E113" s="1" t="s">
        <v>114</v>
      </c>
      <c r="F113" s="1" t="s">
        <v>47</v>
      </c>
      <c r="G113" s="1" t="s">
        <v>18</v>
      </c>
      <c r="H113" s="1" t="s">
        <v>19</v>
      </c>
      <c r="I113" s="1">
        <f t="shared" si="1"/>
        <v>221</v>
      </c>
      <c r="J113" t="str">
        <f>VLOOKUP($B113,taxonomy!$B:$Y,6,FALSE)</f>
        <v>Eukaryota</v>
      </c>
      <c r="K113" t="str">
        <f>VLOOKUP($B113,taxonomy!$B:$Y,7,FALSE)</f>
        <v xml:space="preserve"> Metazoa</v>
      </c>
      <c r="L113" t="str">
        <f>VLOOKUP($B113,taxonomy!$B:$Y,8,FALSE)</f>
        <v xml:space="preserve"> Placozoa</v>
      </c>
      <c r="M113" t="str">
        <f>VLOOKUP($B113,taxonomy!$B:$Y,9,FALSE)</f>
        <v xml:space="preserve"> Trichoplax.</v>
      </c>
      <c r="N113">
        <f>VLOOKUP($B113,taxonomy!$B:$Y,10,FALSE)</f>
        <v>0</v>
      </c>
      <c r="O113">
        <f>VLOOKUP($B113,taxonomy!$B:$Y,11,FALSE)</f>
        <v>0</v>
      </c>
      <c r="P113">
        <f>VLOOKUP($B113,taxonomy!$B:$Y,12,FALSE)</f>
        <v>0</v>
      </c>
      <c r="Q113">
        <f>VLOOKUP($B113,taxonomy!$B:$Y,13,FALSE)</f>
        <v>0</v>
      </c>
      <c r="R113">
        <f>VLOOKUP($B113,taxonomy!$B:$Y,14,FALSE)</f>
        <v>0</v>
      </c>
      <c r="S113">
        <f>VLOOKUP($B113,taxonomy!$B:$Y,15,FALSE)</f>
        <v>0</v>
      </c>
      <c r="T113">
        <f>VLOOKUP($B113,taxonomy!$B:$Y,16,FALSE)</f>
        <v>0</v>
      </c>
      <c r="U113">
        <f>VLOOKUP($B113,taxonomy!$B:$Y,17,FALSE)</f>
        <v>0</v>
      </c>
      <c r="V113">
        <f>VLOOKUP($B113,taxonomy!$B:$Y,18,FALSE)</f>
        <v>0</v>
      </c>
      <c r="W113">
        <f>VLOOKUP($B113,taxonomy!$B:$Y,19,FALSE)</f>
        <v>0</v>
      </c>
      <c r="X113">
        <f>VLOOKUP($B113,taxonomy!$B:$Y,20,FALSE)</f>
        <v>0</v>
      </c>
      <c r="Y113">
        <f>VLOOKUP($B113,taxonomy!$B:$Y,21,FALSE)</f>
        <v>0</v>
      </c>
      <c r="Z113">
        <f>VLOOKUP($B113,taxonomy!$B:$Y,22,FALSE)</f>
        <v>0</v>
      </c>
      <c r="AA113">
        <f>VLOOKUP($B113,taxonomy!$B:$Y,23,FALSE)</f>
        <v>0</v>
      </c>
    </row>
    <row r="114" spans="1:27" x14ac:dyDescent="0.25">
      <c r="A114" s="1" t="s">
        <v>322</v>
      </c>
      <c r="B114" s="1" t="s">
        <v>323</v>
      </c>
      <c r="C114" s="1" t="s">
        <v>324</v>
      </c>
      <c r="D114" s="1" t="s">
        <v>60</v>
      </c>
      <c r="E114" s="1" t="s">
        <v>325</v>
      </c>
      <c r="F114" s="1" t="s">
        <v>326</v>
      </c>
      <c r="G114" s="1" t="s">
        <v>63</v>
      </c>
      <c r="H114" s="1" t="s">
        <v>64</v>
      </c>
      <c r="I114" s="1">
        <f t="shared" si="1"/>
        <v>211</v>
      </c>
      <c r="J114" t="str">
        <f>VLOOKUP($B114,taxonomy!$B:$Y,6,FALSE)</f>
        <v>Eukaryota</v>
      </c>
      <c r="K114" t="str">
        <f>VLOOKUP($B114,taxonomy!$B:$Y,7,FALSE)</f>
        <v xml:space="preserve"> Metazoa</v>
      </c>
      <c r="L114" t="str">
        <f>VLOOKUP($B114,taxonomy!$B:$Y,8,FALSE)</f>
        <v xml:space="preserve"> Placozoa</v>
      </c>
      <c r="M114" t="str">
        <f>VLOOKUP($B114,taxonomy!$B:$Y,9,FALSE)</f>
        <v xml:space="preserve"> Trichoplax.</v>
      </c>
      <c r="N114">
        <f>VLOOKUP($B114,taxonomy!$B:$Y,10,FALSE)</f>
        <v>0</v>
      </c>
      <c r="O114">
        <f>VLOOKUP($B114,taxonomy!$B:$Y,11,FALSE)</f>
        <v>0</v>
      </c>
      <c r="P114">
        <f>VLOOKUP($B114,taxonomy!$B:$Y,12,FALSE)</f>
        <v>0</v>
      </c>
      <c r="Q114">
        <f>VLOOKUP($B114,taxonomy!$B:$Y,13,FALSE)</f>
        <v>0</v>
      </c>
      <c r="R114">
        <f>VLOOKUP($B114,taxonomy!$B:$Y,14,FALSE)</f>
        <v>0</v>
      </c>
      <c r="S114">
        <f>VLOOKUP($B114,taxonomy!$B:$Y,15,FALSE)</f>
        <v>0</v>
      </c>
      <c r="T114">
        <f>VLOOKUP($B114,taxonomy!$B:$Y,16,FALSE)</f>
        <v>0</v>
      </c>
      <c r="U114">
        <f>VLOOKUP($B114,taxonomy!$B:$Y,17,FALSE)</f>
        <v>0</v>
      </c>
      <c r="V114">
        <f>VLOOKUP($B114,taxonomy!$B:$Y,18,FALSE)</f>
        <v>0</v>
      </c>
      <c r="W114">
        <f>VLOOKUP($B114,taxonomy!$B:$Y,19,FALSE)</f>
        <v>0</v>
      </c>
      <c r="X114">
        <f>VLOOKUP($B114,taxonomy!$B:$Y,20,FALSE)</f>
        <v>0</v>
      </c>
      <c r="Y114">
        <f>VLOOKUP($B114,taxonomy!$B:$Y,21,FALSE)</f>
        <v>0</v>
      </c>
      <c r="Z114">
        <f>VLOOKUP($B114,taxonomy!$B:$Y,22,FALSE)</f>
        <v>0</v>
      </c>
      <c r="AA114">
        <f>VLOOKUP($B114,taxonomy!$B:$Y,23,FALSE)</f>
        <v>0</v>
      </c>
    </row>
    <row r="115" spans="1:27" x14ac:dyDescent="0.25">
      <c r="A115" s="1" t="s">
        <v>327</v>
      </c>
      <c r="B115" s="1" t="s">
        <v>328</v>
      </c>
      <c r="C115" s="1" t="s">
        <v>329</v>
      </c>
      <c r="D115" s="1" t="s">
        <v>15</v>
      </c>
      <c r="E115" s="1" t="s">
        <v>43</v>
      </c>
      <c r="F115" s="1" t="s">
        <v>250</v>
      </c>
      <c r="G115" s="1" t="s">
        <v>18</v>
      </c>
      <c r="H115" s="1" t="s">
        <v>19</v>
      </c>
      <c r="I115" s="1">
        <f t="shared" si="1"/>
        <v>265</v>
      </c>
      <c r="J115" t="str">
        <f>VLOOKUP($B115,taxonomy!$B:$Y,6,FALSE)</f>
        <v>Eukaryota</v>
      </c>
      <c r="K115" t="str">
        <f>VLOOKUP($B115,taxonomy!$B:$Y,7,FALSE)</f>
        <v xml:space="preserve"> Metazoa</v>
      </c>
      <c r="L115" t="str">
        <f>VLOOKUP($B115,taxonomy!$B:$Y,8,FALSE)</f>
        <v xml:space="preserve"> Chordata</v>
      </c>
      <c r="M115" t="str">
        <f>VLOOKUP($B115,taxonomy!$B:$Y,9,FALSE)</f>
        <v xml:space="preserve"> Craniata</v>
      </c>
      <c r="N115" t="str">
        <f>VLOOKUP($B115,taxonomy!$B:$Y,10,FALSE)</f>
        <v xml:space="preserve"> Vertebrata</v>
      </c>
      <c r="O115" t="str">
        <f>VLOOKUP($B115,taxonomy!$B:$Y,11,FALSE)</f>
        <v xml:space="preserve"> Euteleostomi</v>
      </c>
      <c r="P115" t="str">
        <f>VLOOKUP($B115,taxonomy!$B:$Y,12,FALSE)</f>
        <v>Mammalia</v>
      </c>
      <c r="Q115" t="str">
        <f>VLOOKUP($B115,taxonomy!$B:$Y,13,FALSE)</f>
        <v xml:space="preserve"> Eutheria</v>
      </c>
      <c r="R115" t="str">
        <f>VLOOKUP($B115,taxonomy!$B:$Y,14,FALSE)</f>
        <v xml:space="preserve"> Euarchontoglires</v>
      </c>
      <c r="S115" t="str">
        <f>VLOOKUP($B115,taxonomy!$B:$Y,15,FALSE)</f>
        <v xml:space="preserve"> Primates</v>
      </c>
      <c r="T115" t="str">
        <f>VLOOKUP($B115,taxonomy!$B:$Y,16,FALSE)</f>
        <v xml:space="preserve"> Haplorrhini</v>
      </c>
      <c r="U115" t="str">
        <f>VLOOKUP($B115,taxonomy!$B:$Y,17,FALSE)</f>
        <v>Catarrhini</v>
      </c>
      <c r="V115" t="str">
        <f>VLOOKUP($B115,taxonomy!$B:$Y,18,FALSE)</f>
        <v xml:space="preserve"> Hominidae</v>
      </c>
      <c r="W115" t="str">
        <f>VLOOKUP($B115,taxonomy!$B:$Y,19,FALSE)</f>
        <v xml:space="preserve"> Homo.</v>
      </c>
      <c r="X115">
        <f>VLOOKUP($B115,taxonomy!$B:$Y,20,FALSE)</f>
        <v>0</v>
      </c>
      <c r="Y115">
        <f>VLOOKUP($B115,taxonomy!$B:$Y,21,FALSE)</f>
        <v>0</v>
      </c>
      <c r="Z115">
        <f>VLOOKUP($B115,taxonomy!$B:$Y,22,FALSE)</f>
        <v>0</v>
      </c>
      <c r="AA115">
        <f>VLOOKUP($B115,taxonomy!$B:$Y,23,FALSE)</f>
        <v>0</v>
      </c>
    </row>
    <row r="116" spans="1:27" x14ac:dyDescent="0.25">
      <c r="A116" s="1" t="s">
        <v>327</v>
      </c>
      <c r="B116" s="1" t="s">
        <v>328</v>
      </c>
      <c r="C116" s="1" t="s">
        <v>329</v>
      </c>
      <c r="D116" s="1" t="s">
        <v>60</v>
      </c>
      <c r="E116" s="1" t="s">
        <v>308</v>
      </c>
      <c r="F116" s="1" t="s">
        <v>330</v>
      </c>
      <c r="G116" s="1" t="s">
        <v>63</v>
      </c>
      <c r="H116" s="1" t="s">
        <v>64</v>
      </c>
      <c r="I116" s="1">
        <f t="shared" si="1"/>
        <v>411</v>
      </c>
      <c r="J116" t="str">
        <f>VLOOKUP($B116,taxonomy!$B:$Y,6,FALSE)</f>
        <v>Eukaryota</v>
      </c>
      <c r="K116" t="str">
        <f>VLOOKUP($B116,taxonomy!$B:$Y,7,FALSE)</f>
        <v xml:space="preserve"> Metazoa</v>
      </c>
      <c r="L116" t="str">
        <f>VLOOKUP($B116,taxonomy!$B:$Y,8,FALSE)</f>
        <v xml:space="preserve"> Chordata</v>
      </c>
      <c r="M116" t="str">
        <f>VLOOKUP($B116,taxonomy!$B:$Y,9,FALSE)</f>
        <v xml:space="preserve"> Craniata</v>
      </c>
      <c r="N116" t="str">
        <f>VLOOKUP($B116,taxonomy!$B:$Y,10,FALSE)</f>
        <v xml:space="preserve"> Vertebrata</v>
      </c>
      <c r="O116" t="str">
        <f>VLOOKUP($B116,taxonomy!$B:$Y,11,FALSE)</f>
        <v xml:space="preserve"> Euteleostomi</v>
      </c>
      <c r="P116" t="str">
        <f>VLOOKUP($B116,taxonomy!$B:$Y,12,FALSE)</f>
        <v>Mammalia</v>
      </c>
      <c r="Q116" t="str">
        <f>VLOOKUP($B116,taxonomy!$B:$Y,13,FALSE)</f>
        <v xml:space="preserve"> Eutheria</v>
      </c>
      <c r="R116" t="str">
        <f>VLOOKUP($B116,taxonomy!$B:$Y,14,FALSE)</f>
        <v xml:space="preserve"> Euarchontoglires</v>
      </c>
      <c r="S116" t="str">
        <f>VLOOKUP($B116,taxonomy!$B:$Y,15,FALSE)</f>
        <v xml:space="preserve"> Primates</v>
      </c>
      <c r="T116" t="str">
        <f>VLOOKUP($B116,taxonomy!$B:$Y,16,FALSE)</f>
        <v xml:space="preserve"> Haplorrhini</v>
      </c>
      <c r="U116" t="str">
        <f>VLOOKUP($B116,taxonomy!$B:$Y,17,FALSE)</f>
        <v>Catarrhini</v>
      </c>
      <c r="V116" t="str">
        <f>VLOOKUP($B116,taxonomy!$B:$Y,18,FALSE)</f>
        <v xml:space="preserve"> Hominidae</v>
      </c>
      <c r="W116" t="str">
        <f>VLOOKUP($B116,taxonomy!$B:$Y,19,FALSE)</f>
        <v xml:space="preserve"> Homo.</v>
      </c>
      <c r="X116">
        <f>VLOOKUP($B116,taxonomy!$B:$Y,20,FALSE)</f>
        <v>0</v>
      </c>
      <c r="Y116">
        <f>VLOOKUP($B116,taxonomy!$B:$Y,21,FALSE)</f>
        <v>0</v>
      </c>
      <c r="Z116">
        <f>VLOOKUP($B116,taxonomy!$B:$Y,22,FALSE)</f>
        <v>0</v>
      </c>
      <c r="AA116">
        <f>VLOOKUP($B116,taxonomy!$B:$Y,23,FALSE)</f>
        <v>0</v>
      </c>
    </row>
    <row r="117" spans="1:27" x14ac:dyDescent="0.25">
      <c r="A117" s="1" t="s">
        <v>331</v>
      </c>
      <c r="B117" s="1" t="s">
        <v>332</v>
      </c>
      <c r="C117" s="1" t="s">
        <v>333</v>
      </c>
      <c r="D117" s="1" t="s">
        <v>148</v>
      </c>
      <c r="E117" s="1" t="s">
        <v>229</v>
      </c>
      <c r="F117" s="1" t="s">
        <v>334</v>
      </c>
      <c r="G117" s="1" t="s">
        <v>90</v>
      </c>
      <c r="H117" s="1" t="s">
        <v>148</v>
      </c>
      <c r="I117" s="1">
        <f t="shared" si="1"/>
        <v>241</v>
      </c>
      <c r="J117" t="str">
        <f>VLOOKUP($B117,taxonomy!$B:$Y,6,FALSE)</f>
        <v>Eukaryota</v>
      </c>
      <c r="K117" t="str">
        <f>VLOOKUP($B117,taxonomy!$B:$Y,7,FALSE)</f>
        <v xml:space="preserve"> Metazoa</v>
      </c>
      <c r="L117" t="str">
        <f>VLOOKUP($B117,taxonomy!$B:$Y,8,FALSE)</f>
        <v xml:space="preserve"> Ecdysozoa</v>
      </c>
      <c r="M117" t="str">
        <f>VLOOKUP($B117,taxonomy!$B:$Y,9,FALSE)</f>
        <v xml:space="preserve"> Arthropoda</v>
      </c>
      <c r="N117" t="str">
        <f>VLOOKUP($B117,taxonomy!$B:$Y,10,FALSE)</f>
        <v xml:space="preserve"> Hexapoda</v>
      </c>
      <c r="O117" t="str">
        <f>VLOOKUP($B117,taxonomy!$B:$Y,11,FALSE)</f>
        <v xml:space="preserve"> Insecta</v>
      </c>
      <c r="P117" t="str">
        <f>VLOOKUP($B117,taxonomy!$B:$Y,12,FALSE)</f>
        <v>Pterygota</v>
      </c>
      <c r="Q117" t="str">
        <f>VLOOKUP($B117,taxonomy!$B:$Y,13,FALSE)</f>
        <v xml:space="preserve"> Neoptera</v>
      </c>
      <c r="R117" t="str">
        <f>VLOOKUP($B117,taxonomy!$B:$Y,14,FALSE)</f>
        <v xml:space="preserve"> Endopterygota</v>
      </c>
      <c r="S117" t="str">
        <f>VLOOKUP($B117,taxonomy!$B:$Y,15,FALSE)</f>
        <v xml:space="preserve"> Diptera</v>
      </c>
      <c r="T117" t="str">
        <f>VLOOKUP($B117,taxonomy!$B:$Y,16,FALSE)</f>
        <v xml:space="preserve"> Brachycera</v>
      </c>
      <c r="U117" t="str">
        <f>VLOOKUP($B117,taxonomy!$B:$Y,17,FALSE)</f>
        <v xml:space="preserve"> Muscomorpha</v>
      </c>
      <c r="V117" t="str">
        <f>VLOOKUP($B117,taxonomy!$B:$Y,18,FALSE)</f>
        <v>Ephydroidea</v>
      </c>
      <c r="W117" t="str">
        <f>VLOOKUP($B117,taxonomy!$B:$Y,19,FALSE)</f>
        <v xml:space="preserve"> Drosophilidae</v>
      </c>
      <c r="X117" t="str">
        <f>VLOOKUP($B117,taxonomy!$B:$Y,20,FALSE)</f>
        <v xml:space="preserve"> Drosophila</v>
      </c>
      <c r="Y117" t="str">
        <f>VLOOKUP($B117,taxonomy!$B:$Y,21,FALSE)</f>
        <v xml:space="preserve"> Sophophora.</v>
      </c>
      <c r="Z117">
        <f>VLOOKUP($B117,taxonomy!$B:$Y,22,FALSE)</f>
        <v>0</v>
      </c>
      <c r="AA117">
        <f>VLOOKUP($B117,taxonomy!$B:$Y,23,FALSE)</f>
        <v>0</v>
      </c>
    </row>
    <row r="118" spans="1:27" x14ac:dyDescent="0.25">
      <c r="A118" s="1" t="s">
        <v>331</v>
      </c>
      <c r="B118" s="1" t="s">
        <v>332</v>
      </c>
      <c r="C118" s="1" t="s">
        <v>333</v>
      </c>
      <c r="D118" s="1" t="s">
        <v>15</v>
      </c>
      <c r="E118" s="1" t="s">
        <v>35</v>
      </c>
      <c r="F118" s="1" t="s">
        <v>233</v>
      </c>
      <c r="G118" s="1" t="s">
        <v>18</v>
      </c>
      <c r="H118" s="1" t="s">
        <v>19</v>
      </c>
      <c r="I118" s="1">
        <f t="shared" si="1"/>
        <v>264</v>
      </c>
      <c r="J118" t="str">
        <f>VLOOKUP($B118,taxonomy!$B:$Y,6,FALSE)</f>
        <v>Eukaryota</v>
      </c>
      <c r="K118" t="str">
        <f>VLOOKUP($B118,taxonomy!$B:$Y,7,FALSE)</f>
        <v xml:space="preserve"> Metazoa</v>
      </c>
      <c r="L118" t="str">
        <f>VLOOKUP($B118,taxonomy!$B:$Y,8,FALSE)</f>
        <v xml:space="preserve"> Ecdysozoa</v>
      </c>
      <c r="M118" t="str">
        <f>VLOOKUP($B118,taxonomy!$B:$Y,9,FALSE)</f>
        <v xml:space="preserve"> Arthropoda</v>
      </c>
      <c r="N118" t="str">
        <f>VLOOKUP($B118,taxonomy!$B:$Y,10,FALSE)</f>
        <v xml:space="preserve"> Hexapoda</v>
      </c>
      <c r="O118" t="str">
        <f>VLOOKUP($B118,taxonomy!$B:$Y,11,FALSE)</f>
        <v xml:space="preserve"> Insecta</v>
      </c>
      <c r="P118" t="str">
        <f>VLOOKUP($B118,taxonomy!$B:$Y,12,FALSE)</f>
        <v>Pterygota</v>
      </c>
      <c r="Q118" t="str">
        <f>VLOOKUP($B118,taxonomy!$B:$Y,13,FALSE)</f>
        <v xml:space="preserve"> Neoptera</v>
      </c>
      <c r="R118" t="str">
        <f>VLOOKUP($B118,taxonomy!$B:$Y,14,FALSE)</f>
        <v xml:space="preserve"> Endopterygota</v>
      </c>
      <c r="S118" t="str">
        <f>VLOOKUP($B118,taxonomy!$B:$Y,15,FALSE)</f>
        <v xml:space="preserve"> Diptera</v>
      </c>
      <c r="T118" t="str">
        <f>VLOOKUP($B118,taxonomy!$B:$Y,16,FALSE)</f>
        <v xml:space="preserve"> Brachycera</v>
      </c>
      <c r="U118" t="str">
        <f>VLOOKUP($B118,taxonomy!$B:$Y,17,FALSE)</f>
        <v xml:space="preserve"> Muscomorpha</v>
      </c>
      <c r="V118" t="str">
        <f>VLOOKUP($B118,taxonomy!$B:$Y,18,FALSE)</f>
        <v>Ephydroidea</v>
      </c>
      <c r="W118" t="str">
        <f>VLOOKUP($B118,taxonomy!$B:$Y,19,FALSE)</f>
        <v xml:space="preserve"> Drosophilidae</v>
      </c>
      <c r="X118" t="str">
        <f>VLOOKUP($B118,taxonomy!$B:$Y,20,FALSE)</f>
        <v xml:space="preserve"> Drosophila</v>
      </c>
      <c r="Y118" t="str">
        <f>VLOOKUP($B118,taxonomy!$B:$Y,21,FALSE)</f>
        <v xml:space="preserve"> Sophophora.</v>
      </c>
      <c r="Z118">
        <f>VLOOKUP($B118,taxonomy!$B:$Y,22,FALSE)</f>
        <v>0</v>
      </c>
      <c r="AA118">
        <f>VLOOKUP($B118,taxonomy!$B:$Y,23,FALSE)</f>
        <v>0</v>
      </c>
    </row>
    <row r="119" spans="1:27" x14ac:dyDescent="0.25">
      <c r="A119" s="1" t="s">
        <v>331</v>
      </c>
      <c r="B119" s="1" t="s">
        <v>332</v>
      </c>
      <c r="C119" s="1" t="s">
        <v>333</v>
      </c>
      <c r="D119" s="1" t="s">
        <v>60</v>
      </c>
      <c r="E119" s="1" t="s">
        <v>335</v>
      </c>
      <c r="F119" s="1" t="s">
        <v>320</v>
      </c>
      <c r="G119" s="1" t="s">
        <v>63</v>
      </c>
      <c r="H119" s="1" t="s">
        <v>64</v>
      </c>
      <c r="I119" s="1">
        <f t="shared" si="1"/>
        <v>659</v>
      </c>
      <c r="J119" t="str">
        <f>VLOOKUP($B119,taxonomy!$B:$Y,6,FALSE)</f>
        <v>Eukaryota</v>
      </c>
      <c r="K119" t="str">
        <f>VLOOKUP($B119,taxonomy!$B:$Y,7,FALSE)</f>
        <v xml:space="preserve"> Metazoa</v>
      </c>
      <c r="L119" t="str">
        <f>VLOOKUP($B119,taxonomy!$B:$Y,8,FALSE)</f>
        <v xml:space="preserve"> Ecdysozoa</v>
      </c>
      <c r="M119" t="str">
        <f>VLOOKUP($B119,taxonomy!$B:$Y,9,FALSE)</f>
        <v xml:space="preserve"> Arthropoda</v>
      </c>
      <c r="N119" t="str">
        <f>VLOOKUP($B119,taxonomy!$B:$Y,10,FALSE)</f>
        <v xml:space="preserve"> Hexapoda</v>
      </c>
      <c r="O119" t="str">
        <f>VLOOKUP($B119,taxonomy!$B:$Y,11,FALSE)</f>
        <v xml:space="preserve"> Insecta</v>
      </c>
      <c r="P119" t="str">
        <f>VLOOKUP($B119,taxonomy!$B:$Y,12,FALSE)</f>
        <v>Pterygota</v>
      </c>
      <c r="Q119" t="str">
        <f>VLOOKUP($B119,taxonomy!$B:$Y,13,FALSE)</f>
        <v xml:space="preserve"> Neoptera</v>
      </c>
      <c r="R119" t="str">
        <f>VLOOKUP($B119,taxonomy!$B:$Y,14,FALSE)</f>
        <v xml:space="preserve"> Endopterygota</v>
      </c>
      <c r="S119" t="str">
        <f>VLOOKUP($B119,taxonomy!$B:$Y,15,FALSE)</f>
        <v xml:space="preserve"> Diptera</v>
      </c>
      <c r="T119" t="str">
        <f>VLOOKUP($B119,taxonomy!$B:$Y,16,FALSE)</f>
        <v xml:space="preserve"> Brachycera</v>
      </c>
      <c r="U119" t="str">
        <f>VLOOKUP($B119,taxonomy!$B:$Y,17,FALSE)</f>
        <v xml:space="preserve"> Muscomorpha</v>
      </c>
      <c r="V119" t="str">
        <f>VLOOKUP($B119,taxonomy!$B:$Y,18,FALSE)</f>
        <v>Ephydroidea</v>
      </c>
      <c r="W119" t="str">
        <f>VLOOKUP($B119,taxonomy!$B:$Y,19,FALSE)</f>
        <v xml:space="preserve"> Drosophilidae</v>
      </c>
      <c r="X119" t="str">
        <f>VLOOKUP($B119,taxonomy!$B:$Y,20,FALSE)</f>
        <v xml:space="preserve"> Drosophila</v>
      </c>
      <c r="Y119" t="str">
        <f>VLOOKUP($B119,taxonomy!$B:$Y,21,FALSE)</f>
        <v xml:space="preserve"> Sophophora.</v>
      </c>
      <c r="Z119">
        <f>VLOOKUP($B119,taxonomy!$B:$Y,22,FALSE)</f>
        <v>0</v>
      </c>
      <c r="AA119">
        <f>VLOOKUP($B119,taxonomy!$B:$Y,23,FALSE)</f>
        <v>0</v>
      </c>
    </row>
    <row r="120" spans="1:27" x14ac:dyDescent="0.25">
      <c r="A120" s="1" t="s">
        <v>336</v>
      </c>
      <c r="B120" s="1" t="s">
        <v>337</v>
      </c>
      <c r="C120" s="1" t="s">
        <v>314</v>
      </c>
      <c r="D120" s="1" t="s">
        <v>140</v>
      </c>
      <c r="E120" s="1" t="s">
        <v>338</v>
      </c>
      <c r="F120" s="1" t="s">
        <v>339</v>
      </c>
      <c r="G120" s="1" t="s">
        <v>143</v>
      </c>
      <c r="H120" s="1" t="s">
        <v>140</v>
      </c>
      <c r="I120" s="1">
        <f t="shared" si="1"/>
        <v>46</v>
      </c>
      <c r="J120" t="str">
        <f>VLOOKUP($B120,taxonomy!$B:$Y,6,FALSE)</f>
        <v>Eukaryota</v>
      </c>
      <c r="K120" t="str">
        <f>VLOOKUP($B120,taxonomy!$B:$Y,7,FALSE)</f>
        <v xml:space="preserve"> Metazoa</v>
      </c>
      <c r="L120" t="str">
        <f>VLOOKUP($B120,taxonomy!$B:$Y,8,FALSE)</f>
        <v xml:space="preserve"> Ecdysozoa</v>
      </c>
      <c r="M120" t="str">
        <f>VLOOKUP($B120,taxonomy!$B:$Y,9,FALSE)</f>
        <v xml:space="preserve"> Arthropoda</v>
      </c>
      <c r="N120" t="str">
        <f>VLOOKUP($B120,taxonomy!$B:$Y,10,FALSE)</f>
        <v xml:space="preserve"> Hexapoda</v>
      </c>
      <c r="O120" t="str">
        <f>VLOOKUP($B120,taxonomy!$B:$Y,11,FALSE)</f>
        <v xml:space="preserve"> Insecta</v>
      </c>
      <c r="P120" t="str">
        <f>VLOOKUP($B120,taxonomy!$B:$Y,12,FALSE)</f>
        <v>Pterygota</v>
      </c>
      <c r="Q120" t="str">
        <f>VLOOKUP($B120,taxonomy!$B:$Y,13,FALSE)</f>
        <v xml:space="preserve"> Neoptera</v>
      </c>
      <c r="R120" t="str">
        <f>VLOOKUP($B120,taxonomy!$B:$Y,14,FALSE)</f>
        <v xml:space="preserve"> Endopterygota</v>
      </c>
      <c r="S120" t="str">
        <f>VLOOKUP($B120,taxonomy!$B:$Y,15,FALSE)</f>
        <v xml:space="preserve"> Diptera</v>
      </c>
      <c r="T120" t="str">
        <f>VLOOKUP($B120,taxonomy!$B:$Y,16,FALSE)</f>
        <v xml:space="preserve"> Brachycera</v>
      </c>
      <c r="U120" t="str">
        <f>VLOOKUP($B120,taxonomy!$B:$Y,17,FALSE)</f>
        <v xml:space="preserve"> Muscomorpha</v>
      </c>
      <c r="V120" t="str">
        <f>VLOOKUP($B120,taxonomy!$B:$Y,18,FALSE)</f>
        <v>Ephydroidea</v>
      </c>
      <c r="W120" t="str">
        <f>VLOOKUP($B120,taxonomy!$B:$Y,19,FALSE)</f>
        <v xml:space="preserve"> Drosophilidae</v>
      </c>
      <c r="X120" t="str">
        <f>VLOOKUP($B120,taxonomy!$B:$Y,20,FALSE)</f>
        <v xml:space="preserve"> Drosophila</v>
      </c>
      <c r="Y120" t="str">
        <f>VLOOKUP($B120,taxonomy!$B:$Y,21,FALSE)</f>
        <v xml:space="preserve"> Sophophora.</v>
      </c>
      <c r="Z120">
        <f>VLOOKUP($B120,taxonomy!$B:$Y,22,FALSE)</f>
        <v>0</v>
      </c>
      <c r="AA120">
        <f>VLOOKUP($B120,taxonomy!$B:$Y,23,FALSE)</f>
        <v>0</v>
      </c>
    </row>
    <row r="121" spans="1:27" x14ac:dyDescent="0.25">
      <c r="A121" s="1" t="s">
        <v>336</v>
      </c>
      <c r="B121" s="1" t="s">
        <v>337</v>
      </c>
      <c r="C121" s="1" t="s">
        <v>314</v>
      </c>
      <c r="D121" s="1" t="s">
        <v>340</v>
      </c>
      <c r="E121" s="1" t="s">
        <v>341</v>
      </c>
      <c r="F121" s="1" t="s">
        <v>263</v>
      </c>
      <c r="G121" s="1" t="s">
        <v>114</v>
      </c>
      <c r="H121" s="1" t="s">
        <v>340</v>
      </c>
      <c r="I121" s="1">
        <f t="shared" si="1"/>
        <v>43</v>
      </c>
      <c r="J121" t="str">
        <f>VLOOKUP($B121,taxonomy!$B:$Y,6,FALSE)</f>
        <v>Eukaryota</v>
      </c>
      <c r="K121" t="str">
        <f>VLOOKUP($B121,taxonomy!$B:$Y,7,FALSE)</f>
        <v xml:space="preserve"> Metazoa</v>
      </c>
      <c r="L121" t="str">
        <f>VLOOKUP($B121,taxonomy!$B:$Y,8,FALSE)</f>
        <v xml:space="preserve"> Ecdysozoa</v>
      </c>
      <c r="M121" t="str">
        <f>VLOOKUP($B121,taxonomy!$B:$Y,9,FALSE)</f>
        <v xml:space="preserve"> Arthropoda</v>
      </c>
      <c r="N121" t="str">
        <f>VLOOKUP($B121,taxonomy!$B:$Y,10,FALSE)</f>
        <v xml:space="preserve"> Hexapoda</v>
      </c>
      <c r="O121" t="str">
        <f>VLOOKUP($B121,taxonomy!$B:$Y,11,FALSE)</f>
        <v xml:space="preserve"> Insecta</v>
      </c>
      <c r="P121" t="str">
        <f>VLOOKUP($B121,taxonomy!$B:$Y,12,FALSE)</f>
        <v>Pterygota</v>
      </c>
      <c r="Q121" t="str">
        <f>VLOOKUP($B121,taxonomy!$B:$Y,13,FALSE)</f>
        <v xml:space="preserve"> Neoptera</v>
      </c>
      <c r="R121" t="str">
        <f>VLOOKUP($B121,taxonomy!$B:$Y,14,FALSE)</f>
        <v xml:space="preserve"> Endopterygota</v>
      </c>
      <c r="S121" t="str">
        <f>VLOOKUP($B121,taxonomy!$B:$Y,15,FALSE)</f>
        <v xml:space="preserve"> Diptera</v>
      </c>
      <c r="T121" t="str">
        <f>VLOOKUP($B121,taxonomy!$B:$Y,16,FALSE)</f>
        <v xml:space="preserve"> Brachycera</v>
      </c>
      <c r="U121" t="str">
        <f>VLOOKUP($B121,taxonomy!$B:$Y,17,FALSE)</f>
        <v xml:space="preserve"> Muscomorpha</v>
      </c>
      <c r="V121" t="str">
        <f>VLOOKUP($B121,taxonomy!$B:$Y,18,FALSE)</f>
        <v>Ephydroidea</v>
      </c>
      <c r="W121" t="str">
        <f>VLOOKUP($B121,taxonomy!$B:$Y,19,FALSE)</f>
        <v xml:space="preserve"> Drosophilidae</v>
      </c>
      <c r="X121" t="str">
        <f>VLOOKUP($B121,taxonomy!$B:$Y,20,FALSE)</f>
        <v xml:space="preserve"> Drosophila</v>
      </c>
      <c r="Y121" t="str">
        <f>VLOOKUP($B121,taxonomy!$B:$Y,21,FALSE)</f>
        <v xml:space="preserve"> Sophophora.</v>
      </c>
      <c r="Z121">
        <f>VLOOKUP($B121,taxonomy!$B:$Y,22,FALSE)</f>
        <v>0</v>
      </c>
      <c r="AA121">
        <f>VLOOKUP($B121,taxonomy!$B:$Y,23,FALSE)</f>
        <v>0</v>
      </c>
    </row>
    <row r="122" spans="1:27" x14ac:dyDescent="0.25">
      <c r="A122" s="1" t="s">
        <v>336</v>
      </c>
      <c r="B122" s="1" t="s">
        <v>337</v>
      </c>
      <c r="C122" s="1" t="s">
        <v>314</v>
      </c>
      <c r="D122" s="1" t="s">
        <v>180</v>
      </c>
      <c r="E122" s="1" t="s">
        <v>342</v>
      </c>
      <c r="F122" s="1" t="s">
        <v>126</v>
      </c>
      <c r="G122" s="1" t="s">
        <v>183</v>
      </c>
      <c r="H122" s="1" t="s">
        <v>180</v>
      </c>
      <c r="I122" s="1">
        <f t="shared" si="1"/>
        <v>95</v>
      </c>
      <c r="J122" t="str">
        <f>VLOOKUP($B122,taxonomy!$B:$Y,6,FALSE)</f>
        <v>Eukaryota</v>
      </c>
      <c r="K122" t="str">
        <f>VLOOKUP($B122,taxonomy!$B:$Y,7,FALSE)</f>
        <v xml:space="preserve"> Metazoa</v>
      </c>
      <c r="L122" t="str">
        <f>VLOOKUP($B122,taxonomy!$B:$Y,8,FALSE)</f>
        <v xml:space="preserve"> Ecdysozoa</v>
      </c>
      <c r="M122" t="str">
        <f>VLOOKUP($B122,taxonomy!$B:$Y,9,FALSE)</f>
        <v xml:space="preserve"> Arthropoda</v>
      </c>
      <c r="N122" t="str">
        <f>VLOOKUP($B122,taxonomy!$B:$Y,10,FALSE)</f>
        <v xml:space="preserve"> Hexapoda</v>
      </c>
      <c r="O122" t="str">
        <f>VLOOKUP($B122,taxonomy!$B:$Y,11,FALSE)</f>
        <v xml:space="preserve"> Insecta</v>
      </c>
      <c r="P122" t="str">
        <f>VLOOKUP($B122,taxonomy!$B:$Y,12,FALSE)</f>
        <v>Pterygota</v>
      </c>
      <c r="Q122" t="str">
        <f>VLOOKUP($B122,taxonomy!$B:$Y,13,FALSE)</f>
        <v xml:space="preserve"> Neoptera</v>
      </c>
      <c r="R122" t="str">
        <f>VLOOKUP($B122,taxonomy!$B:$Y,14,FALSE)</f>
        <v xml:space="preserve"> Endopterygota</v>
      </c>
      <c r="S122" t="str">
        <f>VLOOKUP($B122,taxonomy!$B:$Y,15,FALSE)</f>
        <v xml:space="preserve"> Diptera</v>
      </c>
      <c r="T122" t="str">
        <f>VLOOKUP($B122,taxonomy!$B:$Y,16,FALSE)</f>
        <v xml:space="preserve"> Brachycera</v>
      </c>
      <c r="U122" t="str">
        <f>VLOOKUP($B122,taxonomy!$B:$Y,17,FALSE)</f>
        <v xml:space="preserve"> Muscomorpha</v>
      </c>
      <c r="V122" t="str">
        <f>VLOOKUP($B122,taxonomy!$B:$Y,18,FALSE)</f>
        <v>Ephydroidea</v>
      </c>
      <c r="W122" t="str">
        <f>VLOOKUP($B122,taxonomy!$B:$Y,19,FALSE)</f>
        <v xml:space="preserve"> Drosophilidae</v>
      </c>
      <c r="X122" t="str">
        <f>VLOOKUP($B122,taxonomy!$B:$Y,20,FALSE)</f>
        <v xml:space="preserve"> Drosophila</v>
      </c>
      <c r="Y122" t="str">
        <f>VLOOKUP($B122,taxonomy!$B:$Y,21,FALSE)</f>
        <v xml:space="preserve"> Sophophora.</v>
      </c>
      <c r="Z122">
        <f>VLOOKUP($B122,taxonomy!$B:$Y,22,FALSE)</f>
        <v>0</v>
      </c>
      <c r="AA122">
        <f>VLOOKUP($B122,taxonomy!$B:$Y,23,FALSE)</f>
        <v>0</v>
      </c>
    </row>
    <row r="123" spans="1:27" x14ac:dyDescent="0.25">
      <c r="A123" s="1" t="s">
        <v>336</v>
      </c>
      <c r="B123" s="1" t="s">
        <v>337</v>
      </c>
      <c r="C123" s="1" t="s">
        <v>314</v>
      </c>
      <c r="D123" s="1" t="s">
        <v>343</v>
      </c>
      <c r="E123" s="1" t="s">
        <v>344</v>
      </c>
      <c r="F123" s="1" t="s">
        <v>345</v>
      </c>
      <c r="G123" s="1" t="s">
        <v>346</v>
      </c>
      <c r="H123" s="1" t="s">
        <v>343</v>
      </c>
      <c r="I123" s="1">
        <f t="shared" si="1"/>
        <v>30</v>
      </c>
      <c r="J123" t="str">
        <f>VLOOKUP($B123,taxonomy!$B:$Y,6,FALSE)</f>
        <v>Eukaryota</v>
      </c>
      <c r="K123" t="str">
        <f>VLOOKUP($B123,taxonomy!$B:$Y,7,FALSE)</f>
        <v xml:space="preserve"> Metazoa</v>
      </c>
      <c r="L123" t="str">
        <f>VLOOKUP($B123,taxonomy!$B:$Y,8,FALSE)</f>
        <v xml:space="preserve"> Ecdysozoa</v>
      </c>
      <c r="M123" t="str">
        <f>VLOOKUP($B123,taxonomy!$B:$Y,9,FALSE)</f>
        <v xml:space="preserve"> Arthropoda</v>
      </c>
      <c r="N123" t="str">
        <f>VLOOKUP($B123,taxonomy!$B:$Y,10,FALSE)</f>
        <v xml:space="preserve"> Hexapoda</v>
      </c>
      <c r="O123" t="str">
        <f>VLOOKUP($B123,taxonomy!$B:$Y,11,FALSE)</f>
        <v xml:space="preserve"> Insecta</v>
      </c>
      <c r="P123" t="str">
        <f>VLOOKUP($B123,taxonomy!$B:$Y,12,FALSE)</f>
        <v>Pterygota</v>
      </c>
      <c r="Q123" t="str">
        <f>VLOOKUP($B123,taxonomy!$B:$Y,13,FALSE)</f>
        <v xml:space="preserve"> Neoptera</v>
      </c>
      <c r="R123" t="str">
        <f>VLOOKUP($B123,taxonomy!$B:$Y,14,FALSE)</f>
        <v xml:space="preserve"> Endopterygota</v>
      </c>
      <c r="S123" t="str">
        <f>VLOOKUP($B123,taxonomy!$B:$Y,15,FALSE)</f>
        <v xml:space="preserve"> Diptera</v>
      </c>
      <c r="T123" t="str">
        <f>VLOOKUP($B123,taxonomy!$B:$Y,16,FALSE)</f>
        <v xml:space="preserve"> Brachycera</v>
      </c>
      <c r="U123" t="str">
        <f>VLOOKUP($B123,taxonomy!$B:$Y,17,FALSE)</f>
        <v xml:space="preserve"> Muscomorpha</v>
      </c>
      <c r="V123" t="str">
        <f>VLOOKUP($B123,taxonomy!$B:$Y,18,FALSE)</f>
        <v>Ephydroidea</v>
      </c>
      <c r="W123" t="str">
        <f>VLOOKUP($B123,taxonomy!$B:$Y,19,FALSE)</f>
        <v xml:space="preserve"> Drosophilidae</v>
      </c>
      <c r="X123" t="str">
        <f>VLOOKUP($B123,taxonomy!$B:$Y,20,FALSE)</f>
        <v xml:space="preserve"> Drosophila</v>
      </c>
      <c r="Y123" t="str">
        <f>VLOOKUP($B123,taxonomy!$B:$Y,21,FALSE)</f>
        <v xml:space="preserve"> Sophophora.</v>
      </c>
      <c r="Z123">
        <f>VLOOKUP($B123,taxonomy!$B:$Y,22,FALSE)</f>
        <v>0</v>
      </c>
      <c r="AA123">
        <f>VLOOKUP($B123,taxonomy!$B:$Y,23,FALSE)</f>
        <v>0</v>
      </c>
    </row>
    <row r="124" spans="1:27" x14ac:dyDescent="0.25">
      <c r="A124" s="1" t="s">
        <v>336</v>
      </c>
      <c r="B124" s="1" t="s">
        <v>337</v>
      </c>
      <c r="C124" s="1" t="s">
        <v>314</v>
      </c>
      <c r="D124" s="1" t="s">
        <v>15</v>
      </c>
      <c r="E124" s="1" t="s">
        <v>43</v>
      </c>
      <c r="F124" s="1" t="s">
        <v>347</v>
      </c>
      <c r="G124" s="1" t="s">
        <v>18</v>
      </c>
      <c r="H124" s="1" t="s">
        <v>19</v>
      </c>
      <c r="I124" s="1">
        <f t="shared" si="1"/>
        <v>275</v>
      </c>
      <c r="J124" t="str">
        <f>VLOOKUP($B124,taxonomy!$B:$Y,6,FALSE)</f>
        <v>Eukaryota</v>
      </c>
      <c r="K124" t="str">
        <f>VLOOKUP($B124,taxonomy!$B:$Y,7,FALSE)</f>
        <v xml:space="preserve"> Metazoa</v>
      </c>
      <c r="L124" t="str">
        <f>VLOOKUP($B124,taxonomy!$B:$Y,8,FALSE)</f>
        <v xml:space="preserve"> Ecdysozoa</v>
      </c>
      <c r="M124" t="str">
        <f>VLOOKUP($B124,taxonomy!$B:$Y,9,FALSE)</f>
        <v xml:space="preserve"> Arthropoda</v>
      </c>
      <c r="N124" t="str">
        <f>VLOOKUP($B124,taxonomy!$B:$Y,10,FALSE)</f>
        <v xml:space="preserve"> Hexapoda</v>
      </c>
      <c r="O124" t="str">
        <f>VLOOKUP($B124,taxonomy!$B:$Y,11,FALSE)</f>
        <v xml:space="preserve"> Insecta</v>
      </c>
      <c r="P124" t="str">
        <f>VLOOKUP($B124,taxonomy!$B:$Y,12,FALSE)</f>
        <v>Pterygota</v>
      </c>
      <c r="Q124" t="str">
        <f>VLOOKUP($B124,taxonomy!$B:$Y,13,FALSE)</f>
        <v xml:space="preserve"> Neoptera</v>
      </c>
      <c r="R124" t="str">
        <f>VLOOKUP($B124,taxonomy!$B:$Y,14,FALSE)</f>
        <v xml:space="preserve"> Endopterygota</v>
      </c>
      <c r="S124" t="str">
        <f>VLOOKUP($B124,taxonomy!$B:$Y,15,FALSE)</f>
        <v xml:space="preserve"> Diptera</v>
      </c>
      <c r="T124" t="str">
        <f>VLOOKUP($B124,taxonomy!$B:$Y,16,FALSE)</f>
        <v xml:space="preserve"> Brachycera</v>
      </c>
      <c r="U124" t="str">
        <f>VLOOKUP($B124,taxonomy!$B:$Y,17,FALSE)</f>
        <v xml:space="preserve"> Muscomorpha</v>
      </c>
      <c r="V124" t="str">
        <f>VLOOKUP($B124,taxonomy!$B:$Y,18,FALSE)</f>
        <v>Ephydroidea</v>
      </c>
      <c r="W124" t="str">
        <f>VLOOKUP($B124,taxonomy!$B:$Y,19,FALSE)</f>
        <v xml:space="preserve"> Drosophilidae</v>
      </c>
      <c r="X124" t="str">
        <f>VLOOKUP($B124,taxonomy!$B:$Y,20,FALSE)</f>
        <v xml:space="preserve"> Drosophila</v>
      </c>
      <c r="Y124" t="str">
        <f>VLOOKUP($B124,taxonomy!$B:$Y,21,FALSE)</f>
        <v xml:space="preserve"> Sophophora.</v>
      </c>
      <c r="Z124">
        <f>VLOOKUP($B124,taxonomy!$B:$Y,22,FALSE)</f>
        <v>0</v>
      </c>
      <c r="AA124">
        <f>VLOOKUP($B124,taxonomy!$B:$Y,23,FALSE)</f>
        <v>0</v>
      </c>
    </row>
    <row r="125" spans="1:27" x14ac:dyDescent="0.25">
      <c r="A125" s="1" t="s">
        <v>348</v>
      </c>
      <c r="B125" s="1" t="s">
        <v>349</v>
      </c>
      <c r="C125" s="1" t="s">
        <v>350</v>
      </c>
      <c r="D125" s="1" t="s">
        <v>148</v>
      </c>
      <c r="E125" s="1" t="s">
        <v>229</v>
      </c>
      <c r="F125" s="1" t="s">
        <v>240</v>
      </c>
      <c r="G125" s="1" t="s">
        <v>90</v>
      </c>
      <c r="H125" s="1" t="s">
        <v>148</v>
      </c>
      <c r="I125" s="1">
        <f t="shared" si="1"/>
        <v>242</v>
      </c>
      <c r="J125" t="str">
        <f>VLOOKUP($B125,taxonomy!$B:$Y,6,FALSE)</f>
        <v>Eukaryota</v>
      </c>
      <c r="K125" t="str">
        <f>VLOOKUP($B125,taxonomy!$B:$Y,7,FALSE)</f>
        <v xml:space="preserve"> Metazoa</v>
      </c>
      <c r="L125" t="str">
        <f>VLOOKUP($B125,taxonomy!$B:$Y,8,FALSE)</f>
        <v xml:space="preserve"> Ecdysozoa</v>
      </c>
      <c r="M125" t="str">
        <f>VLOOKUP($B125,taxonomy!$B:$Y,9,FALSE)</f>
        <v xml:space="preserve"> Arthropoda</v>
      </c>
      <c r="N125" t="str">
        <f>VLOOKUP($B125,taxonomy!$B:$Y,10,FALSE)</f>
        <v xml:space="preserve"> Hexapoda</v>
      </c>
      <c r="O125" t="str">
        <f>VLOOKUP($B125,taxonomy!$B:$Y,11,FALSE)</f>
        <v xml:space="preserve"> Insecta</v>
      </c>
      <c r="P125" t="str">
        <f>VLOOKUP($B125,taxonomy!$B:$Y,12,FALSE)</f>
        <v>Pterygota</v>
      </c>
      <c r="Q125" t="str">
        <f>VLOOKUP($B125,taxonomy!$B:$Y,13,FALSE)</f>
        <v xml:space="preserve"> Neoptera</v>
      </c>
      <c r="R125" t="str">
        <f>VLOOKUP($B125,taxonomy!$B:$Y,14,FALSE)</f>
        <v xml:space="preserve"> Endopterygota</v>
      </c>
      <c r="S125" t="str">
        <f>VLOOKUP($B125,taxonomy!$B:$Y,15,FALSE)</f>
        <v xml:space="preserve"> Diptera</v>
      </c>
      <c r="T125" t="str">
        <f>VLOOKUP($B125,taxonomy!$B:$Y,16,FALSE)</f>
        <v xml:space="preserve"> Brachycera</v>
      </c>
      <c r="U125" t="str">
        <f>VLOOKUP($B125,taxonomy!$B:$Y,17,FALSE)</f>
        <v xml:space="preserve"> Muscomorpha</v>
      </c>
      <c r="V125" t="str">
        <f>VLOOKUP($B125,taxonomy!$B:$Y,18,FALSE)</f>
        <v>Ephydroidea</v>
      </c>
      <c r="W125" t="str">
        <f>VLOOKUP($B125,taxonomy!$B:$Y,19,FALSE)</f>
        <v xml:space="preserve"> Drosophilidae</v>
      </c>
      <c r="X125" t="str">
        <f>VLOOKUP($B125,taxonomy!$B:$Y,20,FALSE)</f>
        <v xml:space="preserve"> Drosophila</v>
      </c>
      <c r="Y125" t="str">
        <f>VLOOKUP($B125,taxonomy!$B:$Y,21,FALSE)</f>
        <v xml:space="preserve"> Sophophora.</v>
      </c>
      <c r="Z125">
        <f>VLOOKUP($B125,taxonomy!$B:$Y,22,FALSE)</f>
        <v>0</v>
      </c>
      <c r="AA125">
        <f>VLOOKUP($B125,taxonomy!$B:$Y,23,FALSE)</f>
        <v>0</v>
      </c>
    </row>
    <row r="126" spans="1:27" x14ac:dyDescent="0.25">
      <c r="A126" s="1" t="s">
        <v>348</v>
      </c>
      <c r="B126" s="1" t="s">
        <v>349</v>
      </c>
      <c r="C126" s="1" t="s">
        <v>350</v>
      </c>
      <c r="D126" s="1" t="s">
        <v>15</v>
      </c>
      <c r="E126" s="1" t="s">
        <v>35</v>
      </c>
      <c r="F126" s="1" t="s">
        <v>233</v>
      </c>
      <c r="G126" s="1" t="s">
        <v>18</v>
      </c>
      <c r="H126" s="1" t="s">
        <v>19</v>
      </c>
      <c r="I126" s="1">
        <f t="shared" si="1"/>
        <v>264</v>
      </c>
      <c r="J126" t="str">
        <f>VLOOKUP($B126,taxonomy!$B:$Y,6,FALSE)</f>
        <v>Eukaryota</v>
      </c>
      <c r="K126" t="str">
        <f>VLOOKUP($B126,taxonomy!$B:$Y,7,FALSE)</f>
        <v xml:space="preserve"> Metazoa</v>
      </c>
      <c r="L126" t="str">
        <f>VLOOKUP($B126,taxonomy!$B:$Y,8,FALSE)</f>
        <v xml:space="preserve"> Ecdysozoa</v>
      </c>
      <c r="M126" t="str">
        <f>VLOOKUP($B126,taxonomy!$B:$Y,9,FALSE)</f>
        <v xml:space="preserve"> Arthropoda</v>
      </c>
      <c r="N126" t="str">
        <f>VLOOKUP($B126,taxonomy!$B:$Y,10,FALSE)</f>
        <v xml:space="preserve"> Hexapoda</v>
      </c>
      <c r="O126" t="str">
        <f>VLOOKUP($B126,taxonomy!$B:$Y,11,FALSE)</f>
        <v xml:space="preserve"> Insecta</v>
      </c>
      <c r="P126" t="str">
        <f>VLOOKUP($B126,taxonomy!$B:$Y,12,FALSE)</f>
        <v>Pterygota</v>
      </c>
      <c r="Q126" t="str">
        <f>VLOOKUP($B126,taxonomy!$B:$Y,13,FALSE)</f>
        <v xml:space="preserve"> Neoptera</v>
      </c>
      <c r="R126" t="str">
        <f>VLOOKUP($B126,taxonomy!$B:$Y,14,FALSE)</f>
        <v xml:space="preserve"> Endopterygota</v>
      </c>
      <c r="S126" t="str">
        <f>VLOOKUP($B126,taxonomy!$B:$Y,15,FALSE)</f>
        <v xml:space="preserve"> Diptera</v>
      </c>
      <c r="T126" t="str">
        <f>VLOOKUP($B126,taxonomy!$B:$Y,16,FALSE)</f>
        <v xml:space="preserve"> Brachycera</v>
      </c>
      <c r="U126" t="str">
        <f>VLOOKUP($B126,taxonomy!$B:$Y,17,FALSE)</f>
        <v xml:space="preserve"> Muscomorpha</v>
      </c>
      <c r="V126" t="str">
        <f>VLOOKUP($B126,taxonomy!$B:$Y,18,FALSE)</f>
        <v>Ephydroidea</v>
      </c>
      <c r="W126" t="str">
        <f>VLOOKUP($B126,taxonomy!$B:$Y,19,FALSE)</f>
        <v xml:space="preserve"> Drosophilidae</v>
      </c>
      <c r="X126" t="str">
        <f>VLOOKUP($B126,taxonomy!$B:$Y,20,FALSE)</f>
        <v xml:space="preserve"> Drosophila</v>
      </c>
      <c r="Y126" t="str">
        <f>VLOOKUP($B126,taxonomy!$B:$Y,21,FALSE)</f>
        <v xml:space="preserve"> Sophophora.</v>
      </c>
      <c r="Z126">
        <f>VLOOKUP($B126,taxonomy!$B:$Y,22,FALSE)</f>
        <v>0</v>
      </c>
      <c r="AA126">
        <f>VLOOKUP($B126,taxonomy!$B:$Y,23,FALSE)</f>
        <v>0</v>
      </c>
    </row>
    <row r="127" spans="1:27" x14ac:dyDescent="0.25">
      <c r="A127" s="1" t="s">
        <v>348</v>
      </c>
      <c r="B127" s="1" t="s">
        <v>349</v>
      </c>
      <c r="C127" s="1" t="s">
        <v>350</v>
      </c>
      <c r="D127" s="1" t="s">
        <v>60</v>
      </c>
      <c r="E127" s="1" t="s">
        <v>182</v>
      </c>
      <c r="F127" s="1" t="s">
        <v>351</v>
      </c>
      <c r="G127" s="1" t="s">
        <v>63</v>
      </c>
      <c r="H127" s="1" t="s">
        <v>64</v>
      </c>
      <c r="I127" s="1">
        <f t="shared" si="1"/>
        <v>646</v>
      </c>
      <c r="J127" t="str">
        <f>VLOOKUP($B127,taxonomy!$B:$Y,6,FALSE)</f>
        <v>Eukaryota</v>
      </c>
      <c r="K127" t="str">
        <f>VLOOKUP($B127,taxonomy!$B:$Y,7,FALSE)</f>
        <v xml:space="preserve"> Metazoa</v>
      </c>
      <c r="L127" t="str">
        <f>VLOOKUP($B127,taxonomy!$B:$Y,8,FALSE)</f>
        <v xml:space="preserve"> Ecdysozoa</v>
      </c>
      <c r="M127" t="str">
        <f>VLOOKUP($B127,taxonomy!$B:$Y,9,FALSE)</f>
        <v xml:space="preserve"> Arthropoda</v>
      </c>
      <c r="N127" t="str">
        <f>VLOOKUP($B127,taxonomy!$B:$Y,10,FALSE)</f>
        <v xml:space="preserve"> Hexapoda</v>
      </c>
      <c r="O127" t="str">
        <f>VLOOKUP($B127,taxonomy!$B:$Y,11,FALSE)</f>
        <v xml:space="preserve"> Insecta</v>
      </c>
      <c r="P127" t="str">
        <f>VLOOKUP($B127,taxonomy!$B:$Y,12,FALSE)</f>
        <v>Pterygota</v>
      </c>
      <c r="Q127" t="str">
        <f>VLOOKUP($B127,taxonomy!$B:$Y,13,FALSE)</f>
        <v xml:space="preserve"> Neoptera</v>
      </c>
      <c r="R127" t="str">
        <f>VLOOKUP($B127,taxonomy!$B:$Y,14,FALSE)</f>
        <v xml:space="preserve"> Endopterygota</v>
      </c>
      <c r="S127" t="str">
        <f>VLOOKUP($B127,taxonomy!$B:$Y,15,FALSE)</f>
        <v xml:space="preserve"> Diptera</v>
      </c>
      <c r="T127" t="str">
        <f>VLOOKUP($B127,taxonomy!$B:$Y,16,FALSE)</f>
        <v xml:space="preserve"> Brachycera</v>
      </c>
      <c r="U127" t="str">
        <f>VLOOKUP($B127,taxonomy!$B:$Y,17,FALSE)</f>
        <v xml:space="preserve"> Muscomorpha</v>
      </c>
      <c r="V127" t="str">
        <f>VLOOKUP($B127,taxonomy!$B:$Y,18,FALSE)</f>
        <v>Ephydroidea</v>
      </c>
      <c r="W127" t="str">
        <f>VLOOKUP($B127,taxonomy!$B:$Y,19,FALSE)</f>
        <v xml:space="preserve"> Drosophilidae</v>
      </c>
      <c r="X127" t="str">
        <f>VLOOKUP($B127,taxonomy!$B:$Y,20,FALSE)</f>
        <v xml:space="preserve"> Drosophila</v>
      </c>
      <c r="Y127" t="str">
        <f>VLOOKUP($B127,taxonomy!$B:$Y,21,FALSE)</f>
        <v xml:space="preserve"> Sophophora.</v>
      </c>
      <c r="Z127">
        <f>VLOOKUP($B127,taxonomy!$B:$Y,22,FALSE)</f>
        <v>0</v>
      </c>
      <c r="AA127">
        <f>VLOOKUP($B127,taxonomy!$B:$Y,23,FALSE)</f>
        <v>0</v>
      </c>
    </row>
    <row r="128" spans="1:27" x14ac:dyDescent="0.25">
      <c r="A128" s="1" t="s">
        <v>352</v>
      </c>
      <c r="B128" s="1" t="s">
        <v>353</v>
      </c>
      <c r="C128" s="1" t="s">
        <v>354</v>
      </c>
      <c r="D128" s="1" t="s">
        <v>180</v>
      </c>
      <c r="E128" s="1" t="s">
        <v>355</v>
      </c>
      <c r="F128" s="1" t="s">
        <v>356</v>
      </c>
      <c r="G128" s="1" t="s">
        <v>183</v>
      </c>
      <c r="H128" s="1" t="s">
        <v>180</v>
      </c>
      <c r="I128" s="1">
        <f t="shared" si="1"/>
        <v>108</v>
      </c>
      <c r="J128" t="str">
        <f>VLOOKUP($B128,taxonomy!$B:$Y,6,FALSE)</f>
        <v>Eukaryota</v>
      </c>
      <c r="K128" t="str">
        <f>VLOOKUP($B128,taxonomy!$B:$Y,7,FALSE)</f>
        <v xml:space="preserve"> Metazoa</v>
      </c>
      <c r="L128" t="str">
        <f>VLOOKUP($B128,taxonomy!$B:$Y,8,FALSE)</f>
        <v xml:space="preserve"> Ecdysozoa</v>
      </c>
      <c r="M128" t="str">
        <f>VLOOKUP($B128,taxonomy!$B:$Y,9,FALSE)</f>
        <v xml:space="preserve"> Arthropoda</v>
      </c>
      <c r="N128" t="str">
        <f>VLOOKUP($B128,taxonomy!$B:$Y,10,FALSE)</f>
        <v xml:space="preserve"> Hexapoda</v>
      </c>
      <c r="O128" t="str">
        <f>VLOOKUP($B128,taxonomy!$B:$Y,11,FALSE)</f>
        <v xml:space="preserve"> Insecta</v>
      </c>
      <c r="P128" t="str">
        <f>VLOOKUP($B128,taxonomy!$B:$Y,12,FALSE)</f>
        <v>Pterygota</v>
      </c>
      <c r="Q128" t="str">
        <f>VLOOKUP($B128,taxonomy!$B:$Y,13,FALSE)</f>
        <v xml:space="preserve"> Neoptera</v>
      </c>
      <c r="R128" t="str">
        <f>VLOOKUP($B128,taxonomy!$B:$Y,14,FALSE)</f>
        <v xml:space="preserve"> Endopterygota</v>
      </c>
      <c r="S128" t="str">
        <f>VLOOKUP($B128,taxonomy!$B:$Y,15,FALSE)</f>
        <v xml:space="preserve"> Diptera</v>
      </c>
      <c r="T128" t="str">
        <f>VLOOKUP($B128,taxonomy!$B:$Y,16,FALSE)</f>
        <v xml:space="preserve"> Brachycera</v>
      </c>
      <c r="U128" t="str">
        <f>VLOOKUP($B128,taxonomy!$B:$Y,17,FALSE)</f>
        <v xml:space="preserve"> Muscomorpha</v>
      </c>
      <c r="V128" t="str">
        <f>VLOOKUP($B128,taxonomy!$B:$Y,18,FALSE)</f>
        <v>Ephydroidea</v>
      </c>
      <c r="W128" t="str">
        <f>VLOOKUP($B128,taxonomy!$B:$Y,19,FALSE)</f>
        <v xml:space="preserve"> Drosophilidae</v>
      </c>
      <c r="X128" t="str">
        <f>VLOOKUP($B128,taxonomy!$B:$Y,20,FALSE)</f>
        <v xml:space="preserve"> Drosophila</v>
      </c>
      <c r="Y128" t="str">
        <f>VLOOKUP($B128,taxonomy!$B:$Y,21,FALSE)</f>
        <v xml:space="preserve"> Sophophora.</v>
      </c>
      <c r="Z128">
        <f>VLOOKUP($B128,taxonomy!$B:$Y,22,FALSE)</f>
        <v>0</v>
      </c>
      <c r="AA128">
        <f>VLOOKUP($B128,taxonomy!$B:$Y,23,FALSE)</f>
        <v>0</v>
      </c>
    </row>
    <row r="129" spans="1:27" x14ac:dyDescent="0.25">
      <c r="A129" s="1" t="s">
        <v>352</v>
      </c>
      <c r="B129" s="1" t="s">
        <v>353</v>
      </c>
      <c r="C129" s="1" t="s">
        <v>354</v>
      </c>
      <c r="D129" s="1" t="s">
        <v>15</v>
      </c>
      <c r="E129" s="1" t="s">
        <v>43</v>
      </c>
      <c r="F129" s="1" t="s">
        <v>233</v>
      </c>
      <c r="G129" s="1" t="s">
        <v>18</v>
      </c>
      <c r="H129" s="1" t="s">
        <v>19</v>
      </c>
      <c r="I129" s="1">
        <f t="shared" si="1"/>
        <v>262</v>
      </c>
      <c r="J129" t="str">
        <f>VLOOKUP($B129,taxonomy!$B:$Y,6,FALSE)</f>
        <v>Eukaryota</v>
      </c>
      <c r="K129" t="str">
        <f>VLOOKUP($B129,taxonomy!$B:$Y,7,FALSE)</f>
        <v xml:space="preserve"> Metazoa</v>
      </c>
      <c r="L129" t="str">
        <f>VLOOKUP($B129,taxonomy!$B:$Y,8,FALSE)</f>
        <v xml:space="preserve"> Ecdysozoa</v>
      </c>
      <c r="M129" t="str">
        <f>VLOOKUP($B129,taxonomy!$B:$Y,9,FALSE)</f>
        <v xml:space="preserve"> Arthropoda</v>
      </c>
      <c r="N129" t="str">
        <f>VLOOKUP($B129,taxonomy!$B:$Y,10,FALSE)</f>
        <v xml:space="preserve"> Hexapoda</v>
      </c>
      <c r="O129" t="str">
        <f>VLOOKUP($B129,taxonomy!$B:$Y,11,FALSE)</f>
        <v xml:space="preserve"> Insecta</v>
      </c>
      <c r="P129" t="str">
        <f>VLOOKUP($B129,taxonomy!$B:$Y,12,FALSE)</f>
        <v>Pterygota</v>
      </c>
      <c r="Q129" t="str">
        <f>VLOOKUP($B129,taxonomy!$B:$Y,13,FALSE)</f>
        <v xml:space="preserve"> Neoptera</v>
      </c>
      <c r="R129" t="str">
        <f>VLOOKUP($B129,taxonomy!$B:$Y,14,FALSE)</f>
        <v xml:space="preserve"> Endopterygota</v>
      </c>
      <c r="S129" t="str">
        <f>VLOOKUP($B129,taxonomy!$B:$Y,15,FALSE)</f>
        <v xml:space="preserve"> Diptera</v>
      </c>
      <c r="T129" t="str">
        <f>VLOOKUP($B129,taxonomy!$B:$Y,16,FALSE)</f>
        <v xml:space="preserve"> Brachycera</v>
      </c>
      <c r="U129" t="str">
        <f>VLOOKUP($B129,taxonomy!$B:$Y,17,FALSE)</f>
        <v xml:space="preserve"> Muscomorpha</v>
      </c>
      <c r="V129" t="str">
        <f>VLOOKUP($B129,taxonomy!$B:$Y,18,FALSE)</f>
        <v>Ephydroidea</v>
      </c>
      <c r="W129" t="str">
        <f>VLOOKUP($B129,taxonomy!$B:$Y,19,FALSE)</f>
        <v xml:space="preserve"> Drosophilidae</v>
      </c>
      <c r="X129" t="str">
        <f>VLOOKUP($B129,taxonomy!$B:$Y,20,FALSE)</f>
        <v xml:space="preserve"> Drosophila</v>
      </c>
      <c r="Y129" t="str">
        <f>VLOOKUP($B129,taxonomy!$B:$Y,21,FALSE)</f>
        <v xml:space="preserve"> Sophophora.</v>
      </c>
      <c r="Z129">
        <f>VLOOKUP($B129,taxonomy!$B:$Y,22,FALSE)</f>
        <v>0</v>
      </c>
      <c r="AA129">
        <f>VLOOKUP($B129,taxonomy!$B:$Y,23,FALSE)</f>
        <v>0</v>
      </c>
    </row>
    <row r="130" spans="1:27" x14ac:dyDescent="0.25">
      <c r="A130" s="1" t="s">
        <v>357</v>
      </c>
      <c r="B130" s="1" t="s">
        <v>358</v>
      </c>
      <c r="C130" s="1" t="s">
        <v>359</v>
      </c>
      <c r="D130" s="1" t="s">
        <v>148</v>
      </c>
      <c r="E130" s="1" t="s">
        <v>229</v>
      </c>
      <c r="F130" s="1" t="s">
        <v>240</v>
      </c>
      <c r="G130" s="1" t="s">
        <v>90</v>
      </c>
      <c r="H130" s="1" t="s">
        <v>148</v>
      </c>
      <c r="I130" s="1">
        <f t="shared" si="1"/>
        <v>242</v>
      </c>
      <c r="J130" t="str">
        <f>VLOOKUP($B130,taxonomy!$B:$Y,6,FALSE)</f>
        <v>Eukaryota</v>
      </c>
      <c r="K130" t="str">
        <f>VLOOKUP($B130,taxonomy!$B:$Y,7,FALSE)</f>
        <v xml:space="preserve"> Metazoa</v>
      </c>
      <c r="L130" t="str">
        <f>VLOOKUP($B130,taxonomy!$B:$Y,8,FALSE)</f>
        <v xml:space="preserve"> Ecdysozoa</v>
      </c>
      <c r="M130" t="str">
        <f>VLOOKUP($B130,taxonomy!$B:$Y,9,FALSE)</f>
        <v xml:space="preserve"> Arthropoda</v>
      </c>
      <c r="N130" t="str">
        <f>VLOOKUP($B130,taxonomy!$B:$Y,10,FALSE)</f>
        <v xml:space="preserve"> Hexapoda</v>
      </c>
      <c r="O130" t="str">
        <f>VLOOKUP($B130,taxonomy!$B:$Y,11,FALSE)</f>
        <v xml:space="preserve"> Insecta</v>
      </c>
      <c r="P130" t="str">
        <f>VLOOKUP($B130,taxonomy!$B:$Y,12,FALSE)</f>
        <v>Pterygota</v>
      </c>
      <c r="Q130" t="str">
        <f>VLOOKUP($B130,taxonomy!$B:$Y,13,FALSE)</f>
        <v xml:space="preserve"> Neoptera</v>
      </c>
      <c r="R130" t="str">
        <f>VLOOKUP($B130,taxonomy!$B:$Y,14,FALSE)</f>
        <v xml:space="preserve"> Endopterygota</v>
      </c>
      <c r="S130" t="str">
        <f>VLOOKUP($B130,taxonomy!$B:$Y,15,FALSE)</f>
        <v xml:space="preserve"> Diptera</v>
      </c>
      <c r="T130" t="str">
        <f>VLOOKUP($B130,taxonomy!$B:$Y,16,FALSE)</f>
        <v xml:space="preserve"> Brachycera</v>
      </c>
      <c r="U130" t="str">
        <f>VLOOKUP($B130,taxonomy!$B:$Y,17,FALSE)</f>
        <v xml:space="preserve"> Muscomorpha</v>
      </c>
      <c r="V130" t="str">
        <f>VLOOKUP($B130,taxonomy!$B:$Y,18,FALSE)</f>
        <v>Ephydroidea</v>
      </c>
      <c r="W130" t="str">
        <f>VLOOKUP($B130,taxonomy!$B:$Y,19,FALSE)</f>
        <v xml:space="preserve"> Drosophilidae</v>
      </c>
      <c r="X130" t="str">
        <f>VLOOKUP($B130,taxonomy!$B:$Y,20,FALSE)</f>
        <v xml:space="preserve"> Drosophila</v>
      </c>
      <c r="Y130" t="str">
        <f>VLOOKUP($B130,taxonomy!$B:$Y,21,FALSE)</f>
        <v xml:space="preserve"> Hawaiian Drosophila.</v>
      </c>
      <c r="Z130">
        <f>VLOOKUP($B130,taxonomy!$B:$Y,22,FALSE)</f>
        <v>0</v>
      </c>
      <c r="AA130">
        <f>VLOOKUP($B130,taxonomy!$B:$Y,23,FALSE)</f>
        <v>0</v>
      </c>
    </row>
    <row r="131" spans="1:27" x14ac:dyDescent="0.25">
      <c r="A131" s="1" t="s">
        <v>357</v>
      </c>
      <c r="B131" s="1" t="s">
        <v>358</v>
      </c>
      <c r="C131" s="1" t="s">
        <v>359</v>
      </c>
      <c r="D131" s="1" t="s">
        <v>15</v>
      </c>
      <c r="E131" s="1" t="s">
        <v>35</v>
      </c>
      <c r="F131" s="1" t="s">
        <v>233</v>
      </c>
      <c r="G131" s="1" t="s">
        <v>18</v>
      </c>
      <c r="H131" s="1" t="s">
        <v>19</v>
      </c>
      <c r="I131" s="1">
        <f t="shared" ref="I131:I194" si="2">F131-E131+1</f>
        <v>264</v>
      </c>
      <c r="J131" t="str">
        <f>VLOOKUP($B131,taxonomy!$B:$Y,6,FALSE)</f>
        <v>Eukaryota</v>
      </c>
      <c r="K131" t="str">
        <f>VLOOKUP($B131,taxonomy!$B:$Y,7,FALSE)</f>
        <v xml:space="preserve"> Metazoa</v>
      </c>
      <c r="L131" t="str">
        <f>VLOOKUP($B131,taxonomy!$B:$Y,8,FALSE)</f>
        <v xml:space="preserve"> Ecdysozoa</v>
      </c>
      <c r="M131" t="str">
        <f>VLOOKUP($B131,taxonomy!$B:$Y,9,FALSE)</f>
        <v xml:space="preserve"> Arthropoda</v>
      </c>
      <c r="N131" t="str">
        <f>VLOOKUP($B131,taxonomy!$B:$Y,10,FALSE)</f>
        <v xml:space="preserve"> Hexapoda</v>
      </c>
      <c r="O131" t="str">
        <f>VLOOKUP($B131,taxonomy!$B:$Y,11,FALSE)</f>
        <v xml:space="preserve"> Insecta</v>
      </c>
      <c r="P131" t="str">
        <f>VLOOKUP($B131,taxonomy!$B:$Y,12,FALSE)</f>
        <v>Pterygota</v>
      </c>
      <c r="Q131" t="str">
        <f>VLOOKUP($B131,taxonomy!$B:$Y,13,FALSE)</f>
        <v xml:space="preserve"> Neoptera</v>
      </c>
      <c r="R131" t="str">
        <f>VLOOKUP($B131,taxonomy!$B:$Y,14,FALSE)</f>
        <v xml:space="preserve"> Endopterygota</v>
      </c>
      <c r="S131" t="str">
        <f>VLOOKUP($B131,taxonomy!$B:$Y,15,FALSE)</f>
        <v xml:space="preserve"> Diptera</v>
      </c>
      <c r="T131" t="str">
        <f>VLOOKUP($B131,taxonomy!$B:$Y,16,FALSE)</f>
        <v xml:space="preserve"> Brachycera</v>
      </c>
      <c r="U131" t="str">
        <f>VLOOKUP($B131,taxonomy!$B:$Y,17,FALSE)</f>
        <v xml:space="preserve"> Muscomorpha</v>
      </c>
      <c r="V131" t="str">
        <f>VLOOKUP($B131,taxonomy!$B:$Y,18,FALSE)</f>
        <v>Ephydroidea</v>
      </c>
      <c r="W131" t="str">
        <f>VLOOKUP($B131,taxonomy!$B:$Y,19,FALSE)</f>
        <v xml:space="preserve"> Drosophilidae</v>
      </c>
      <c r="X131" t="str">
        <f>VLOOKUP($B131,taxonomy!$B:$Y,20,FALSE)</f>
        <v xml:space="preserve"> Drosophila</v>
      </c>
      <c r="Y131" t="str">
        <f>VLOOKUP($B131,taxonomy!$B:$Y,21,FALSE)</f>
        <v xml:space="preserve"> Hawaiian Drosophila.</v>
      </c>
      <c r="Z131">
        <f>VLOOKUP($B131,taxonomy!$B:$Y,22,FALSE)</f>
        <v>0</v>
      </c>
      <c r="AA131">
        <f>VLOOKUP($B131,taxonomy!$B:$Y,23,FALSE)</f>
        <v>0</v>
      </c>
    </row>
    <row r="132" spans="1:27" x14ac:dyDescent="0.25">
      <c r="A132" s="1" t="s">
        <v>357</v>
      </c>
      <c r="B132" s="1" t="s">
        <v>358</v>
      </c>
      <c r="C132" s="1" t="s">
        <v>359</v>
      </c>
      <c r="D132" s="1" t="s">
        <v>60</v>
      </c>
      <c r="E132" s="1" t="s">
        <v>360</v>
      </c>
      <c r="F132" s="1" t="s">
        <v>359</v>
      </c>
      <c r="G132" s="1" t="s">
        <v>63</v>
      </c>
      <c r="H132" s="1" t="s">
        <v>64</v>
      </c>
      <c r="I132" s="1">
        <f t="shared" si="2"/>
        <v>211</v>
      </c>
      <c r="J132" t="str">
        <f>VLOOKUP($B132,taxonomy!$B:$Y,6,FALSE)</f>
        <v>Eukaryota</v>
      </c>
      <c r="K132" t="str">
        <f>VLOOKUP($B132,taxonomy!$B:$Y,7,FALSE)</f>
        <v xml:space="preserve"> Metazoa</v>
      </c>
      <c r="L132" t="str">
        <f>VLOOKUP($B132,taxonomy!$B:$Y,8,FALSE)</f>
        <v xml:space="preserve"> Ecdysozoa</v>
      </c>
      <c r="M132" t="str">
        <f>VLOOKUP($B132,taxonomy!$B:$Y,9,FALSE)</f>
        <v xml:space="preserve"> Arthropoda</v>
      </c>
      <c r="N132" t="str">
        <f>VLOOKUP($B132,taxonomy!$B:$Y,10,FALSE)</f>
        <v xml:space="preserve"> Hexapoda</v>
      </c>
      <c r="O132" t="str">
        <f>VLOOKUP($B132,taxonomy!$B:$Y,11,FALSE)</f>
        <v xml:space="preserve"> Insecta</v>
      </c>
      <c r="P132" t="str">
        <f>VLOOKUP($B132,taxonomy!$B:$Y,12,FALSE)</f>
        <v>Pterygota</v>
      </c>
      <c r="Q132" t="str">
        <f>VLOOKUP($B132,taxonomy!$B:$Y,13,FALSE)</f>
        <v xml:space="preserve"> Neoptera</v>
      </c>
      <c r="R132" t="str">
        <f>VLOOKUP($B132,taxonomy!$B:$Y,14,FALSE)</f>
        <v xml:space="preserve"> Endopterygota</v>
      </c>
      <c r="S132" t="str">
        <f>VLOOKUP($B132,taxonomy!$B:$Y,15,FALSE)</f>
        <v xml:space="preserve"> Diptera</v>
      </c>
      <c r="T132" t="str">
        <f>VLOOKUP($B132,taxonomy!$B:$Y,16,FALSE)</f>
        <v xml:space="preserve"> Brachycera</v>
      </c>
      <c r="U132" t="str">
        <f>VLOOKUP($B132,taxonomy!$B:$Y,17,FALSE)</f>
        <v xml:space="preserve"> Muscomorpha</v>
      </c>
      <c r="V132" t="str">
        <f>VLOOKUP($B132,taxonomy!$B:$Y,18,FALSE)</f>
        <v>Ephydroidea</v>
      </c>
      <c r="W132" t="str">
        <f>VLOOKUP($B132,taxonomy!$B:$Y,19,FALSE)</f>
        <v xml:space="preserve"> Drosophilidae</v>
      </c>
      <c r="X132" t="str">
        <f>VLOOKUP($B132,taxonomy!$B:$Y,20,FALSE)</f>
        <v xml:space="preserve"> Drosophila</v>
      </c>
      <c r="Y132" t="str">
        <f>VLOOKUP($B132,taxonomy!$B:$Y,21,FALSE)</f>
        <v xml:space="preserve"> Hawaiian Drosophila.</v>
      </c>
      <c r="Z132">
        <f>VLOOKUP($B132,taxonomy!$B:$Y,22,FALSE)</f>
        <v>0</v>
      </c>
      <c r="AA132">
        <f>VLOOKUP($B132,taxonomy!$B:$Y,23,FALSE)</f>
        <v>0</v>
      </c>
    </row>
    <row r="133" spans="1:27" x14ac:dyDescent="0.25">
      <c r="A133" s="1" t="s">
        <v>361</v>
      </c>
      <c r="B133" s="1" t="s">
        <v>362</v>
      </c>
      <c r="C133" s="1" t="s">
        <v>363</v>
      </c>
      <c r="D133" s="1" t="s">
        <v>140</v>
      </c>
      <c r="E133" s="1" t="s">
        <v>364</v>
      </c>
      <c r="F133" s="1" t="s">
        <v>365</v>
      </c>
      <c r="G133" s="1" t="s">
        <v>143</v>
      </c>
      <c r="H133" s="1" t="s">
        <v>140</v>
      </c>
      <c r="I133" s="1">
        <f t="shared" si="2"/>
        <v>44</v>
      </c>
      <c r="J133" t="str">
        <f>VLOOKUP($B133,taxonomy!$B:$Y,6,FALSE)</f>
        <v>Eukaryota</v>
      </c>
      <c r="K133" t="str">
        <f>VLOOKUP($B133,taxonomy!$B:$Y,7,FALSE)</f>
        <v xml:space="preserve"> Metazoa</v>
      </c>
      <c r="L133" t="str">
        <f>VLOOKUP($B133,taxonomy!$B:$Y,8,FALSE)</f>
        <v xml:space="preserve"> Ecdysozoa</v>
      </c>
      <c r="M133" t="str">
        <f>VLOOKUP($B133,taxonomy!$B:$Y,9,FALSE)</f>
        <v xml:space="preserve"> Arthropoda</v>
      </c>
      <c r="N133" t="str">
        <f>VLOOKUP($B133,taxonomy!$B:$Y,10,FALSE)</f>
        <v xml:space="preserve"> Hexapoda</v>
      </c>
      <c r="O133" t="str">
        <f>VLOOKUP($B133,taxonomy!$B:$Y,11,FALSE)</f>
        <v xml:space="preserve"> Insecta</v>
      </c>
      <c r="P133" t="str">
        <f>VLOOKUP($B133,taxonomy!$B:$Y,12,FALSE)</f>
        <v>Pterygota</v>
      </c>
      <c r="Q133" t="str">
        <f>VLOOKUP($B133,taxonomy!$B:$Y,13,FALSE)</f>
        <v xml:space="preserve"> Neoptera</v>
      </c>
      <c r="R133" t="str">
        <f>VLOOKUP($B133,taxonomy!$B:$Y,14,FALSE)</f>
        <v xml:space="preserve"> Endopterygota</v>
      </c>
      <c r="S133" t="str">
        <f>VLOOKUP($B133,taxonomy!$B:$Y,15,FALSE)</f>
        <v xml:space="preserve"> Diptera</v>
      </c>
      <c r="T133" t="str">
        <f>VLOOKUP($B133,taxonomy!$B:$Y,16,FALSE)</f>
        <v xml:space="preserve"> Brachycera</v>
      </c>
      <c r="U133" t="str">
        <f>VLOOKUP($B133,taxonomy!$B:$Y,17,FALSE)</f>
        <v xml:space="preserve"> Muscomorpha</v>
      </c>
      <c r="V133" t="str">
        <f>VLOOKUP($B133,taxonomy!$B:$Y,18,FALSE)</f>
        <v>Ephydroidea</v>
      </c>
      <c r="W133" t="str">
        <f>VLOOKUP($B133,taxonomy!$B:$Y,19,FALSE)</f>
        <v xml:space="preserve"> Drosophilidae</v>
      </c>
      <c r="X133" t="str">
        <f>VLOOKUP($B133,taxonomy!$B:$Y,20,FALSE)</f>
        <v xml:space="preserve"> Drosophila</v>
      </c>
      <c r="Y133" t="str">
        <f>VLOOKUP($B133,taxonomy!$B:$Y,21,FALSE)</f>
        <v xml:space="preserve"> Hawaiian Drosophila.</v>
      </c>
      <c r="Z133">
        <f>VLOOKUP($B133,taxonomy!$B:$Y,22,FALSE)</f>
        <v>0</v>
      </c>
      <c r="AA133">
        <f>VLOOKUP($B133,taxonomy!$B:$Y,23,FALSE)</f>
        <v>0</v>
      </c>
    </row>
    <row r="134" spans="1:27" x14ac:dyDescent="0.25">
      <c r="A134" s="1" t="s">
        <v>361</v>
      </c>
      <c r="B134" s="1" t="s">
        <v>362</v>
      </c>
      <c r="C134" s="1" t="s">
        <v>363</v>
      </c>
      <c r="D134" s="1" t="s">
        <v>180</v>
      </c>
      <c r="E134" s="1" t="s">
        <v>325</v>
      </c>
      <c r="F134" s="1" t="s">
        <v>366</v>
      </c>
      <c r="G134" s="1" t="s">
        <v>183</v>
      </c>
      <c r="H134" s="1" t="s">
        <v>180</v>
      </c>
      <c r="I134" s="1">
        <f t="shared" si="2"/>
        <v>115</v>
      </c>
      <c r="J134" t="str">
        <f>VLOOKUP($B134,taxonomy!$B:$Y,6,FALSE)</f>
        <v>Eukaryota</v>
      </c>
      <c r="K134" t="str">
        <f>VLOOKUP($B134,taxonomy!$B:$Y,7,FALSE)</f>
        <v xml:space="preserve"> Metazoa</v>
      </c>
      <c r="L134" t="str">
        <f>VLOOKUP($B134,taxonomy!$B:$Y,8,FALSE)</f>
        <v xml:space="preserve"> Ecdysozoa</v>
      </c>
      <c r="M134" t="str">
        <f>VLOOKUP($B134,taxonomy!$B:$Y,9,FALSE)</f>
        <v xml:space="preserve"> Arthropoda</v>
      </c>
      <c r="N134" t="str">
        <f>VLOOKUP($B134,taxonomy!$B:$Y,10,FALSE)</f>
        <v xml:space="preserve"> Hexapoda</v>
      </c>
      <c r="O134" t="str">
        <f>VLOOKUP($B134,taxonomy!$B:$Y,11,FALSE)</f>
        <v xml:space="preserve"> Insecta</v>
      </c>
      <c r="P134" t="str">
        <f>VLOOKUP($B134,taxonomy!$B:$Y,12,FALSE)</f>
        <v>Pterygota</v>
      </c>
      <c r="Q134" t="str">
        <f>VLOOKUP($B134,taxonomy!$B:$Y,13,FALSE)</f>
        <v xml:space="preserve"> Neoptera</v>
      </c>
      <c r="R134" t="str">
        <f>VLOOKUP($B134,taxonomy!$B:$Y,14,FALSE)</f>
        <v xml:space="preserve"> Endopterygota</v>
      </c>
      <c r="S134" t="str">
        <f>VLOOKUP($B134,taxonomy!$B:$Y,15,FALSE)</f>
        <v xml:space="preserve"> Diptera</v>
      </c>
      <c r="T134" t="str">
        <f>VLOOKUP($B134,taxonomy!$B:$Y,16,FALSE)</f>
        <v xml:space="preserve"> Brachycera</v>
      </c>
      <c r="U134" t="str">
        <f>VLOOKUP($B134,taxonomy!$B:$Y,17,FALSE)</f>
        <v xml:space="preserve"> Muscomorpha</v>
      </c>
      <c r="V134" t="str">
        <f>VLOOKUP($B134,taxonomy!$B:$Y,18,FALSE)</f>
        <v>Ephydroidea</v>
      </c>
      <c r="W134" t="str">
        <f>VLOOKUP($B134,taxonomy!$B:$Y,19,FALSE)</f>
        <v xml:space="preserve"> Drosophilidae</v>
      </c>
      <c r="X134" t="str">
        <f>VLOOKUP($B134,taxonomy!$B:$Y,20,FALSE)</f>
        <v xml:space="preserve"> Drosophila</v>
      </c>
      <c r="Y134" t="str">
        <f>VLOOKUP($B134,taxonomy!$B:$Y,21,FALSE)</f>
        <v xml:space="preserve"> Hawaiian Drosophila.</v>
      </c>
      <c r="Z134">
        <f>VLOOKUP($B134,taxonomy!$B:$Y,22,FALSE)</f>
        <v>0</v>
      </c>
      <c r="AA134">
        <f>VLOOKUP($B134,taxonomy!$B:$Y,23,FALSE)</f>
        <v>0</v>
      </c>
    </row>
    <row r="135" spans="1:27" x14ac:dyDescent="0.25">
      <c r="A135" s="1" t="s">
        <v>361</v>
      </c>
      <c r="B135" s="1" t="s">
        <v>362</v>
      </c>
      <c r="C135" s="1" t="s">
        <v>363</v>
      </c>
      <c r="D135" s="1" t="s">
        <v>15</v>
      </c>
      <c r="E135" s="1" t="s">
        <v>43</v>
      </c>
      <c r="F135" s="1" t="s">
        <v>367</v>
      </c>
      <c r="G135" s="1" t="s">
        <v>18</v>
      </c>
      <c r="H135" s="1" t="s">
        <v>19</v>
      </c>
      <c r="I135" s="1">
        <f t="shared" si="2"/>
        <v>286</v>
      </c>
      <c r="J135" t="str">
        <f>VLOOKUP($B135,taxonomy!$B:$Y,6,FALSE)</f>
        <v>Eukaryota</v>
      </c>
      <c r="K135" t="str">
        <f>VLOOKUP($B135,taxonomy!$B:$Y,7,FALSE)</f>
        <v xml:space="preserve"> Metazoa</v>
      </c>
      <c r="L135" t="str">
        <f>VLOOKUP($B135,taxonomy!$B:$Y,8,FALSE)</f>
        <v xml:space="preserve"> Ecdysozoa</v>
      </c>
      <c r="M135" t="str">
        <f>VLOOKUP($B135,taxonomy!$B:$Y,9,FALSE)</f>
        <v xml:space="preserve"> Arthropoda</v>
      </c>
      <c r="N135" t="str">
        <f>VLOOKUP($B135,taxonomy!$B:$Y,10,FALSE)</f>
        <v xml:space="preserve"> Hexapoda</v>
      </c>
      <c r="O135" t="str">
        <f>VLOOKUP($B135,taxonomy!$B:$Y,11,FALSE)</f>
        <v xml:space="preserve"> Insecta</v>
      </c>
      <c r="P135" t="str">
        <f>VLOOKUP($B135,taxonomy!$B:$Y,12,FALSE)</f>
        <v>Pterygota</v>
      </c>
      <c r="Q135" t="str">
        <f>VLOOKUP($B135,taxonomy!$B:$Y,13,FALSE)</f>
        <v xml:space="preserve"> Neoptera</v>
      </c>
      <c r="R135" t="str">
        <f>VLOOKUP($B135,taxonomy!$B:$Y,14,FALSE)</f>
        <v xml:space="preserve"> Endopterygota</v>
      </c>
      <c r="S135" t="str">
        <f>VLOOKUP($B135,taxonomy!$B:$Y,15,FALSE)</f>
        <v xml:space="preserve"> Diptera</v>
      </c>
      <c r="T135" t="str">
        <f>VLOOKUP($B135,taxonomy!$B:$Y,16,FALSE)</f>
        <v xml:space="preserve"> Brachycera</v>
      </c>
      <c r="U135" t="str">
        <f>VLOOKUP($B135,taxonomy!$B:$Y,17,FALSE)</f>
        <v xml:space="preserve"> Muscomorpha</v>
      </c>
      <c r="V135" t="str">
        <f>VLOOKUP($B135,taxonomy!$B:$Y,18,FALSE)</f>
        <v>Ephydroidea</v>
      </c>
      <c r="W135" t="str">
        <f>VLOOKUP($B135,taxonomy!$B:$Y,19,FALSE)</f>
        <v xml:space="preserve"> Drosophilidae</v>
      </c>
      <c r="X135" t="str">
        <f>VLOOKUP($B135,taxonomy!$B:$Y,20,FALSE)</f>
        <v xml:space="preserve"> Drosophila</v>
      </c>
      <c r="Y135" t="str">
        <f>VLOOKUP($B135,taxonomy!$B:$Y,21,FALSE)</f>
        <v xml:space="preserve"> Hawaiian Drosophila.</v>
      </c>
      <c r="Z135">
        <f>VLOOKUP($B135,taxonomy!$B:$Y,22,FALSE)</f>
        <v>0</v>
      </c>
      <c r="AA135">
        <f>VLOOKUP($B135,taxonomy!$B:$Y,23,FALSE)</f>
        <v>0</v>
      </c>
    </row>
    <row r="136" spans="1:27" x14ac:dyDescent="0.25">
      <c r="A136" s="1" t="s">
        <v>368</v>
      </c>
      <c r="B136" s="1" t="s">
        <v>369</v>
      </c>
      <c r="C136" s="1" t="s">
        <v>370</v>
      </c>
      <c r="D136" s="1" t="s">
        <v>15</v>
      </c>
      <c r="E136" s="1" t="s">
        <v>43</v>
      </c>
      <c r="F136" s="1" t="s">
        <v>371</v>
      </c>
      <c r="G136" s="1" t="s">
        <v>18</v>
      </c>
      <c r="H136" s="1" t="s">
        <v>19</v>
      </c>
      <c r="I136" s="1">
        <f t="shared" si="2"/>
        <v>219</v>
      </c>
      <c r="J136" t="str">
        <f>VLOOKUP($B136,taxonomy!$B:$Y,6,FALSE)</f>
        <v>Eukaryota</v>
      </c>
      <c r="K136" t="str">
        <f>VLOOKUP($B136,taxonomy!$B:$Y,7,FALSE)</f>
        <v xml:space="preserve"> Metazoa</v>
      </c>
      <c r="L136" t="str">
        <f>VLOOKUP($B136,taxonomy!$B:$Y,8,FALSE)</f>
        <v xml:space="preserve"> Ecdysozoa</v>
      </c>
      <c r="M136" t="str">
        <f>VLOOKUP($B136,taxonomy!$B:$Y,9,FALSE)</f>
        <v xml:space="preserve"> Arthropoda</v>
      </c>
      <c r="N136" t="str">
        <f>VLOOKUP($B136,taxonomy!$B:$Y,10,FALSE)</f>
        <v xml:space="preserve"> Hexapoda</v>
      </c>
      <c r="O136" t="str">
        <f>VLOOKUP($B136,taxonomy!$B:$Y,11,FALSE)</f>
        <v xml:space="preserve"> Insecta</v>
      </c>
      <c r="P136" t="str">
        <f>VLOOKUP($B136,taxonomy!$B:$Y,12,FALSE)</f>
        <v>Pterygota</v>
      </c>
      <c r="Q136" t="str">
        <f>VLOOKUP($B136,taxonomy!$B:$Y,13,FALSE)</f>
        <v xml:space="preserve"> Neoptera</v>
      </c>
      <c r="R136" t="str">
        <f>VLOOKUP($B136,taxonomy!$B:$Y,14,FALSE)</f>
        <v xml:space="preserve"> Endopterygota</v>
      </c>
      <c r="S136" t="str">
        <f>VLOOKUP($B136,taxonomy!$B:$Y,15,FALSE)</f>
        <v xml:space="preserve"> Diptera</v>
      </c>
      <c r="T136" t="str">
        <f>VLOOKUP($B136,taxonomy!$B:$Y,16,FALSE)</f>
        <v xml:space="preserve"> Brachycera</v>
      </c>
      <c r="U136" t="str">
        <f>VLOOKUP($B136,taxonomy!$B:$Y,17,FALSE)</f>
        <v xml:space="preserve"> Muscomorpha</v>
      </c>
      <c r="V136" t="str">
        <f>VLOOKUP($B136,taxonomy!$B:$Y,18,FALSE)</f>
        <v>Ephydroidea</v>
      </c>
      <c r="W136" t="str">
        <f>VLOOKUP($B136,taxonomy!$B:$Y,19,FALSE)</f>
        <v xml:space="preserve"> Drosophilidae</v>
      </c>
      <c r="X136" t="str">
        <f>VLOOKUP($B136,taxonomy!$B:$Y,20,FALSE)</f>
        <v xml:space="preserve"> Drosophila</v>
      </c>
      <c r="Y136" t="str">
        <f>VLOOKUP($B136,taxonomy!$B:$Y,21,FALSE)</f>
        <v xml:space="preserve"> Hawaiian Drosophila.</v>
      </c>
      <c r="Z136">
        <f>VLOOKUP($B136,taxonomy!$B:$Y,22,FALSE)</f>
        <v>0</v>
      </c>
      <c r="AA136">
        <f>VLOOKUP($B136,taxonomy!$B:$Y,23,FALSE)</f>
        <v>0</v>
      </c>
    </row>
    <row r="137" spans="1:27" x14ac:dyDescent="0.25">
      <c r="A137" s="1" t="s">
        <v>372</v>
      </c>
      <c r="B137" s="1" t="s">
        <v>373</v>
      </c>
      <c r="C137" s="1" t="s">
        <v>228</v>
      </c>
      <c r="D137" s="1" t="s">
        <v>148</v>
      </c>
      <c r="E137" s="1" t="s">
        <v>229</v>
      </c>
      <c r="F137" s="1" t="s">
        <v>240</v>
      </c>
      <c r="G137" s="1" t="s">
        <v>90</v>
      </c>
      <c r="H137" s="1" t="s">
        <v>148</v>
      </c>
      <c r="I137" s="1">
        <f t="shared" si="2"/>
        <v>242</v>
      </c>
      <c r="J137" t="str">
        <f>VLOOKUP($B137,taxonomy!$B:$Y,6,FALSE)</f>
        <v>Eukaryota</v>
      </c>
      <c r="K137" t="str">
        <f>VLOOKUP($B137,taxonomy!$B:$Y,7,FALSE)</f>
        <v xml:space="preserve"> Metazoa</v>
      </c>
      <c r="L137" t="str">
        <f>VLOOKUP($B137,taxonomy!$B:$Y,8,FALSE)</f>
        <v xml:space="preserve"> Ecdysozoa</v>
      </c>
      <c r="M137" t="str">
        <f>VLOOKUP($B137,taxonomy!$B:$Y,9,FALSE)</f>
        <v xml:space="preserve"> Arthropoda</v>
      </c>
      <c r="N137" t="str">
        <f>VLOOKUP($B137,taxonomy!$B:$Y,10,FALSE)</f>
        <v xml:space="preserve"> Hexapoda</v>
      </c>
      <c r="O137" t="str">
        <f>VLOOKUP($B137,taxonomy!$B:$Y,11,FALSE)</f>
        <v xml:space="preserve"> Insecta</v>
      </c>
      <c r="P137" t="str">
        <f>VLOOKUP($B137,taxonomy!$B:$Y,12,FALSE)</f>
        <v>Pterygota</v>
      </c>
      <c r="Q137" t="str">
        <f>VLOOKUP($B137,taxonomy!$B:$Y,13,FALSE)</f>
        <v xml:space="preserve"> Neoptera</v>
      </c>
      <c r="R137" t="str">
        <f>VLOOKUP($B137,taxonomy!$B:$Y,14,FALSE)</f>
        <v xml:space="preserve"> Endopterygota</v>
      </c>
      <c r="S137" t="str">
        <f>VLOOKUP($B137,taxonomy!$B:$Y,15,FALSE)</f>
        <v xml:space="preserve"> Diptera</v>
      </c>
      <c r="T137" t="str">
        <f>VLOOKUP($B137,taxonomy!$B:$Y,16,FALSE)</f>
        <v xml:space="preserve"> Brachycera</v>
      </c>
      <c r="U137" t="str">
        <f>VLOOKUP($B137,taxonomy!$B:$Y,17,FALSE)</f>
        <v xml:space="preserve"> Muscomorpha</v>
      </c>
      <c r="V137" t="str">
        <f>VLOOKUP($B137,taxonomy!$B:$Y,18,FALSE)</f>
        <v>Ephydroidea</v>
      </c>
      <c r="W137" t="str">
        <f>VLOOKUP($B137,taxonomy!$B:$Y,19,FALSE)</f>
        <v xml:space="preserve"> Drosophilidae</v>
      </c>
      <c r="X137" t="str">
        <f>VLOOKUP($B137,taxonomy!$B:$Y,20,FALSE)</f>
        <v xml:space="preserve"> Drosophila.</v>
      </c>
      <c r="Y137">
        <f>VLOOKUP($B137,taxonomy!$B:$Y,21,FALSE)</f>
        <v>0</v>
      </c>
      <c r="Z137">
        <f>VLOOKUP($B137,taxonomy!$B:$Y,22,FALSE)</f>
        <v>0</v>
      </c>
      <c r="AA137">
        <f>VLOOKUP($B137,taxonomy!$B:$Y,23,FALSE)</f>
        <v>0</v>
      </c>
    </row>
    <row r="138" spans="1:27" x14ac:dyDescent="0.25">
      <c r="A138" s="1" t="s">
        <v>372</v>
      </c>
      <c r="B138" s="1" t="s">
        <v>373</v>
      </c>
      <c r="C138" s="1" t="s">
        <v>228</v>
      </c>
      <c r="D138" s="1" t="s">
        <v>15</v>
      </c>
      <c r="E138" s="1" t="s">
        <v>35</v>
      </c>
      <c r="F138" s="1" t="s">
        <v>233</v>
      </c>
      <c r="G138" s="1" t="s">
        <v>18</v>
      </c>
      <c r="H138" s="1" t="s">
        <v>19</v>
      </c>
      <c r="I138" s="1">
        <f t="shared" si="2"/>
        <v>264</v>
      </c>
      <c r="J138" t="str">
        <f>VLOOKUP($B138,taxonomy!$B:$Y,6,FALSE)</f>
        <v>Eukaryota</v>
      </c>
      <c r="K138" t="str">
        <f>VLOOKUP($B138,taxonomy!$B:$Y,7,FALSE)</f>
        <v xml:space="preserve"> Metazoa</v>
      </c>
      <c r="L138" t="str">
        <f>VLOOKUP($B138,taxonomy!$B:$Y,8,FALSE)</f>
        <v xml:space="preserve"> Ecdysozoa</v>
      </c>
      <c r="M138" t="str">
        <f>VLOOKUP($B138,taxonomy!$B:$Y,9,FALSE)</f>
        <v xml:space="preserve"> Arthropoda</v>
      </c>
      <c r="N138" t="str">
        <f>VLOOKUP($B138,taxonomy!$B:$Y,10,FALSE)</f>
        <v xml:space="preserve"> Hexapoda</v>
      </c>
      <c r="O138" t="str">
        <f>VLOOKUP($B138,taxonomy!$B:$Y,11,FALSE)</f>
        <v xml:space="preserve"> Insecta</v>
      </c>
      <c r="P138" t="str">
        <f>VLOOKUP($B138,taxonomy!$B:$Y,12,FALSE)</f>
        <v>Pterygota</v>
      </c>
      <c r="Q138" t="str">
        <f>VLOOKUP($B138,taxonomy!$B:$Y,13,FALSE)</f>
        <v xml:space="preserve"> Neoptera</v>
      </c>
      <c r="R138" t="str">
        <f>VLOOKUP($B138,taxonomy!$B:$Y,14,FALSE)</f>
        <v xml:space="preserve"> Endopterygota</v>
      </c>
      <c r="S138" t="str">
        <f>VLOOKUP($B138,taxonomy!$B:$Y,15,FALSE)</f>
        <v xml:space="preserve"> Diptera</v>
      </c>
      <c r="T138" t="str">
        <f>VLOOKUP($B138,taxonomy!$B:$Y,16,FALSE)</f>
        <v xml:space="preserve"> Brachycera</v>
      </c>
      <c r="U138" t="str">
        <f>VLOOKUP($B138,taxonomy!$B:$Y,17,FALSE)</f>
        <v xml:space="preserve"> Muscomorpha</v>
      </c>
      <c r="V138" t="str">
        <f>VLOOKUP($B138,taxonomy!$B:$Y,18,FALSE)</f>
        <v>Ephydroidea</v>
      </c>
      <c r="W138" t="str">
        <f>VLOOKUP($B138,taxonomy!$B:$Y,19,FALSE)</f>
        <v xml:space="preserve"> Drosophilidae</v>
      </c>
      <c r="X138" t="str">
        <f>VLOOKUP($B138,taxonomy!$B:$Y,20,FALSE)</f>
        <v xml:space="preserve"> Drosophila.</v>
      </c>
      <c r="Y138">
        <f>VLOOKUP($B138,taxonomy!$B:$Y,21,FALSE)</f>
        <v>0</v>
      </c>
      <c r="Z138">
        <f>VLOOKUP($B138,taxonomy!$B:$Y,22,FALSE)</f>
        <v>0</v>
      </c>
      <c r="AA138">
        <f>VLOOKUP($B138,taxonomy!$B:$Y,23,FALSE)</f>
        <v>0</v>
      </c>
    </row>
    <row r="139" spans="1:27" x14ac:dyDescent="0.25">
      <c r="A139" s="1" t="s">
        <v>372</v>
      </c>
      <c r="B139" s="1" t="s">
        <v>373</v>
      </c>
      <c r="C139" s="1" t="s">
        <v>228</v>
      </c>
      <c r="D139" s="1" t="s">
        <v>60</v>
      </c>
      <c r="E139" s="1" t="s">
        <v>237</v>
      </c>
      <c r="F139" s="1" t="s">
        <v>374</v>
      </c>
      <c r="G139" s="1" t="s">
        <v>63</v>
      </c>
      <c r="H139" s="1" t="s">
        <v>64</v>
      </c>
      <c r="I139" s="1">
        <f t="shared" si="2"/>
        <v>668</v>
      </c>
      <c r="J139" t="str">
        <f>VLOOKUP($B139,taxonomy!$B:$Y,6,FALSE)</f>
        <v>Eukaryota</v>
      </c>
      <c r="K139" t="str">
        <f>VLOOKUP($B139,taxonomy!$B:$Y,7,FALSE)</f>
        <v xml:space="preserve"> Metazoa</v>
      </c>
      <c r="L139" t="str">
        <f>VLOOKUP($B139,taxonomy!$B:$Y,8,FALSE)</f>
        <v xml:space="preserve"> Ecdysozoa</v>
      </c>
      <c r="M139" t="str">
        <f>VLOOKUP($B139,taxonomy!$B:$Y,9,FALSE)</f>
        <v xml:space="preserve"> Arthropoda</v>
      </c>
      <c r="N139" t="str">
        <f>VLOOKUP($B139,taxonomy!$B:$Y,10,FALSE)</f>
        <v xml:space="preserve"> Hexapoda</v>
      </c>
      <c r="O139" t="str">
        <f>VLOOKUP($B139,taxonomy!$B:$Y,11,FALSE)</f>
        <v xml:space="preserve"> Insecta</v>
      </c>
      <c r="P139" t="str">
        <f>VLOOKUP($B139,taxonomy!$B:$Y,12,FALSE)</f>
        <v>Pterygota</v>
      </c>
      <c r="Q139" t="str">
        <f>VLOOKUP($B139,taxonomy!$B:$Y,13,FALSE)</f>
        <v xml:space="preserve"> Neoptera</v>
      </c>
      <c r="R139" t="str">
        <f>VLOOKUP($B139,taxonomy!$B:$Y,14,FALSE)</f>
        <v xml:space="preserve"> Endopterygota</v>
      </c>
      <c r="S139" t="str">
        <f>VLOOKUP($B139,taxonomy!$B:$Y,15,FALSE)</f>
        <v xml:space="preserve"> Diptera</v>
      </c>
      <c r="T139" t="str">
        <f>VLOOKUP($B139,taxonomy!$B:$Y,16,FALSE)</f>
        <v xml:space="preserve"> Brachycera</v>
      </c>
      <c r="U139" t="str">
        <f>VLOOKUP($B139,taxonomy!$B:$Y,17,FALSE)</f>
        <v xml:space="preserve"> Muscomorpha</v>
      </c>
      <c r="V139" t="str">
        <f>VLOOKUP($B139,taxonomy!$B:$Y,18,FALSE)</f>
        <v>Ephydroidea</v>
      </c>
      <c r="W139" t="str">
        <f>VLOOKUP($B139,taxonomy!$B:$Y,19,FALSE)</f>
        <v xml:space="preserve"> Drosophilidae</v>
      </c>
      <c r="X139" t="str">
        <f>VLOOKUP($B139,taxonomy!$B:$Y,20,FALSE)</f>
        <v xml:space="preserve"> Drosophila.</v>
      </c>
      <c r="Y139">
        <f>VLOOKUP($B139,taxonomy!$B:$Y,21,FALSE)</f>
        <v>0</v>
      </c>
      <c r="Z139">
        <f>VLOOKUP($B139,taxonomy!$B:$Y,22,FALSE)</f>
        <v>0</v>
      </c>
      <c r="AA139">
        <f>VLOOKUP($B139,taxonomy!$B:$Y,23,FALSE)</f>
        <v>0</v>
      </c>
    </row>
    <row r="140" spans="1:27" x14ac:dyDescent="0.25">
      <c r="A140" s="1" t="s">
        <v>375</v>
      </c>
      <c r="B140" s="1" t="s">
        <v>376</v>
      </c>
      <c r="C140" s="1" t="s">
        <v>377</v>
      </c>
      <c r="D140" s="1" t="s">
        <v>140</v>
      </c>
      <c r="E140" s="1" t="s">
        <v>378</v>
      </c>
      <c r="F140" s="1" t="s">
        <v>165</v>
      </c>
      <c r="G140" s="1" t="s">
        <v>143</v>
      </c>
      <c r="H140" s="1" t="s">
        <v>140</v>
      </c>
      <c r="I140" s="1">
        <f t="shared" si="2"/>
        <v>46</v>
      </c>
      <c r="J140" t="str">
        <f>VLOOKUP($B140,taxonomy!$B:$Y,6,FALSE)</f>
        <v>Eukaryota</v>
      </c>
      <c r="K140" t="str">
        <f>VLOOKUP($B140,taxonomy!$B:$Y,7,FALSE)</f>
        <v xml:space="preserve"> Metazoa</v>
      </c>
      <c r="L140" t="str">
        <f>VLOOKUP($B140,taxonomy!$B:$Y,8,FALSE)</f>
        <v xml:space="preserve"> Ecdysozoa</v>
      </c>
      <c r="M140" t="str">
        <f>VLOOKUP($B140,taxonomy!$B:$Y,9,FALSE)</f>
        <v xml:space="preserve"> Arthropoda</v>
      </c>
      <c r="N140" t="str">
        <f>VLOOKUP($B140,taxonomy!$B:$Y,10,FALSE)</f>
        <v xml:space="preserve"> Hexapoda</v>
      </c>
      <c r="O140" t="str">
        <f>VLOOKUP($B140,taxonomy!$B:$Y,11,FALSE)</f>
        <v xml:space="preserve"> Insecta</v>
      </c>
      <c r="P140" t="str">
        <f>VLOOKUP($B140,taxonomy!$B:$Y,12,FALSE)</f>
        <v>Pterygota</v>
      </c>
      <c r="Q140" t="str">
        <f>VLOOKUP($B140,taxonomy!$B:$Y,13,FALSE)</f>
        <v xml:space="preserve"> Neoptera</v>
      </c>
      <c r="R140" t="str">
        <f>VLOOKUP($B140,taxonomy!$B:$Y,14,FALSE)</f>
        <v xml:space="preserve"> Endopterygota</v>
      </c>
      <c r="S140" t="str">
        <f>VLOOKUP($B140,taxonomy!$B:$Y,15,FALSE)</f>
        <v xml:space="preserve"> Diptera</v>
      </c>
      <c r="T140" t="str">
        <f>VLOOKUP($B140,taxonomy!$B:$Y,16,FALSE)</f>
        <v xml:space="preserve"> Brachycera</v>
      </c>
      <c r="U140" t="str">
        <f>VLOOKUP($B140,taxonomy!$B:$Y,17,FALSE)</f>
        <v xml:space="preserve"> Muscomorpha</v>
      </c>
      <c r="V140" t="str">
        <f>VLOOKUP($B140,taxonomy!$B:$Y,18,FALSE)</f>
        <v>Ephydroidea</v>
      </c>
      <c r="W140" t="str">
        <f>VLOOKUP($B140,taxonomy!$B:$Y,19,FALSE)</f>
        <v xml:space="preserve"> Drosophilidae</v>
      </c>
      <c r="X140" t="str">
        <f>VLOOKUP($B140,taxonomy!$B:$Y,20,FALSE)</f>
        <v xml:space="preserve"> Drosophila.</v>
      </c>
      <c r="Y140">
        <f>VLOOKUP($B140,taxonomy!$B:$Y,21,FALSE)</f>
        <v>0</v>
      </c>
      <c r="Z140">
        <f>VLOOKUP($B140,taxonomy!$B:$Y,22,FALSE)</f>
        <v>0</v>
      </c>
      <c r="AA140">
        <f>VLOOKUP($B140,taxonomy!$B:$Y,23,FALSE)</f>
        <v>0</v>
      </c>
    </row>
    <row r="141" spans="1:27" x14ac:dyDescent="0.25">
      <c r="A141" s="1" t="s">
        <v>375</v>
      </c>
      <c r="B141" s="1" t="s">
        <v>376</v>
      </c>
      <c r="C141" s="1" t="s">
        <v>377</v>
      </c>
      <c r="D141" s="1" t="s">
        <v>180</v>
      </c>
      <c r="E141" s="1" t="s">
        <v>379</v>
      </c>
      <c r="F141" s="1" t="s">
        <v>380</v>
      </c>
      <c r="G141" s="1" t="s">
        <v>183</v>
      </c>
      <c r="H141" s="1" t="s">
        <v>180</v>
      </c>
      <c r="I141" s="1">
        <f t="shared" si="2"/>
        <v>108</v>
      </c>
      <c r="J141" t="str">
        <f>VLOOKUP($B141,taxonomy!$B:$Y,6,FALSE)</f>
        <v>Eukaryota</v>
      </c>
      <c r="K141" t="str">
        <f>VLOOKUP($B141,taxonomy!$B:$Y,7,FALSE)</f>
        <v xml:space="preserve"> Metazoa</v>
      </c>
      <c r="L141" t="str">
        <f>VLOOKUP($B141,taxonomy!$B:$Y,8,FALSE)</f>
        <v xml:space="preserve"> Ecdysozoa</v>
      </c>
      <c r="M141" t="str">
        <f>VLOOKUP($B141,taxonomy!$B:$Y,9,FALSE)</f>
        <v xml:space="preserve"> Arthropoda</v>
      </c>
      <c r="N141" t="str">
        <f>VLOOKUP($B141,taxonomy!$B:$Y,10,FALSE)</f>
        <v xml:space="preserve"> Hexapoda</v>
      </c>
      <c r="O141" t="str">
        <f>VLOOKUP($B141,taxonomy!$B:$Y,11,FALSE)</f>
        <v xml:space="preserve"> Insecta</v>
      </c>
      <c r="P141" t="str">
        <f>VLOOKUP($B141,taxonomy!$B:$Y,12,FALSE)</f>
        <v>Pterygota</v>
      </c>
      <c r="Q141" t="str">
        <f>VLOOKUP($B141,taxonomy!$B:$Y,13,FALSE)</f>
        <v xml:space="preserve"> Neoptera</v>
      </c>
      <c r="R141" t="str">
        <f>VLOOKUP($B141,taxonomy!$B:$Y,14,FALSE)</f>
        <v xml:space="preserve"> Endopterygota</v>
      </c>
      <c r="S141" t="str">
        <f>VLOOKUP($B141,taxonomy!$B:$Y,15,FALSE)</f>
        <v xml:space="preserve"> Diptera</v>
      </c>
      <c r="T141" t="str">
        <f>VLOOKUP($B141,taxonomy!$B:$Y,16,FALSE)</f>
        <v xml:space="preserve"> Brachycera</v>
      </c>
      <c r="U141" t="str">
        <f>VLOOKUP($B141,taxonomy!$B:$Y,17,FALSE)</f>
        <v xml:space="preserve"> Muscomorpha</v>
      </c>
      <c r="V141" t="str">
        <f>VLOOKUP($B141,taxonomy!$B:$Y,18,FALSE)</f>
        <v>Ephydroidea</v>
      </c>
      <c r="W141" t="str">
        <f>VLOOKUP($B141,taxonomy!$B:$Y,19,FALSE)</f>
        <v xml:space="preserve"> Drosophilidae</v>
      </c>
      <c r="X141" t="str">
        <f>VLOOKUP($B141,taxonomy!$B:$Y,20,FALSE)</f>
        <v xml:space="preserve"> Drosophila.</v>
      </c>
      <c r="Y141">
        <f>VLOOKUP($B141,taxonomy!$B:$Y,21,FALSE)</f>
        <v>0</v>
      </c>
      <c r="Z141">
        <f>VLOOKUP($B141,taxonomy!$B:$Y,22,FALSE)</f>
        <v>0</v>
      </c>
      <c r="AA141">
        <f>VLOOKUP($B141,taxonomy!$B:$Y,23,FALSE)</f>
        <v>0</v>
      </c>
    </row>
    <row r="142" spans="1:27" x14ac:dyDescent="0.25">
      <c r="A142" s="1" t="s">
        <v>375</v>
      </c>
      <c r="B142" s="1" t="s">
        <v>376</v>
      </c>
      <c r="C142" s="1" t="s">
        <v>377</v>
      </c>
      <c r="D142" s="1" t="s">
        <v>15</v>
      </c>
      <c r="E142" s="1" t="s">
        <v>43</v>
      </c>
      <c r="F142" s="1" t="s">
        <v>308</v>
      </c>
      <c r="G142" s="1" t="s">
        <v>18</v>
      </c>
      <c r="H142" s="1" t="s">
        <v>19</v>
      </c>
      <c r="I142" s="1">
        <f t="shared" si="2"/>
        <v>274</v>
      </c>
      <c r="J142" t="str">
        <f>VLOOKUP($B142,taxonomy!$B:$Y,6,FALSE)</f>
        <v>Eukaryota</v>
      </c>
      <c r="K142" t="str">
        <f>VLOOKUP($B142,taxonomy!$B:$Y,7,FALSE)</f>
        <v xml:space="preserve"> Metazoa</v>
      </c>
      <c r="L142" t="str">
        <f>VLOOKUP($B142,taxonomy!$B:$Y,8,FALSE)</f>
        <v xml:space="preserve"> Ecdysozoa</v>
      </c>
      <c r="M142" t="str">
        <f>VLOOKUP($B142,taxonomy!$B:$Y,9,FALSE)</f>
        <v xml:space="preserve"> Arthropoda</v>
      </c>
      <c r="N142" t="str">
        <f>VLOOKUP($B142,taxonomy!$B:$Y,10,FALSE)</f>
        <v xml:space="preserve"> Hexapoda</v>
      </c>
      <c r="O142" t="str">
        <f>VLOOKUP($B142,taxonomy!$B:$Y,11,FALSE)</f>
        <v xml:space="preserve"> Insecta</v>
      </c>
      <c r="P142" t="str">
        <f>VLOOKUP($B142,taxonomy!$B:$Y,12,FALSE)</f>
        <v>Pterygota</v>
      </c>
      <c r="Q142" t="str">
        <f>VLOOKUP($B142,taxonomy!$B:$Y,13,FALSE)</f>
        <v xml:space="preserve"> Neoptera</v>
      </c>
      <c r="R142" t="str">
        <f>VLOOKUP($B142,taxonomy!$B:$Y,14,FALSE)</f>
        <v xml:space="preserve"> Endopterygota</v>
      </c>
      <c r="S142" t="str">
        <f>VLOOKUP($B142,taxonomy!$B:$Y,15,FALSE)</f>
        <v xml:space="preserve"> Diptera</v>
      </c>
      <c r="T142" t="str">
        <f>VLOOKUP($B142,taxonomy!$B:$Y,16,FALSE)</f>
        <v xml:space="preserve"> Brachycera</v>
      </c>
      <c r="U142" t="str">
        <f>VLOOKUP($B142,taxonomy!$B:$Y,17,FALSE)</f>
        <v xml:space="preserve"> Muscomorpha</v>
      </c>
      <c r="V142" t="str">
        <f>VLOOKUP($B142,taxonomy!$B:$Y,18,FALSE)</f>
        <v>Ephydroidea</v>
      </c>
      <c r="W142" t="str">
        <f>VLOOKUP($B142,taxonomy!$B:$Y,19,FALSE)</f>
        <v xml:space="preserve"> Drosophilidae</v>
      </c>
      <c r="X142" t="str">
        <f>VLOOKUP($B142,taxonomy!$B:$Y,20,FALSE)</f>
        <v xml:space="preserve"> Drosophila.</v>
      </c>
      <c r="Y142">
        <f>VLOOKUP($B142,taxonomy!$B:$Y,21,FALSE)</f>
        <v>0</v>
      </c>
      <c r="Z142">
        <f>VLOOKUP($B142,taxonomy!$B:$Y,22,FALSE)</f>
        <v>0</v>
      </c>
      <c r="AA142">
        <f>VLOOKUP($B142,taxonomy!$B:$Y,23,FALSE)</f>
        <v>0</v>
      </c>
    </row>
    <row r="143" spans="1:27" x14ac:dyDescent="0.25">
      <c r="A143" s="1" t="s">
        <v>381</v>
      </c>
      <c r="B143" s="1" t="s">
        <v>382</v>
      </c>
      <c r="C143" s="1" t="s">
        <v>383</v>
      </c>
      <c r="D143" s="1" t="s">
        <v>180</v>
      </c>
      <c r="E143" s="1" t="s">
        <v>384</v>
      </c>
      <c r="F143" s="1" t="s">
        <v>385</v>
      </c>
      <c r="G143" s="1" t="s">
        <v>183</v>
      </c>
      <c r="H143" s="1" t="s">
        <v>180</v>
      </c>
      <c r="I143" s="1">
        <f t="shared" si="2"/>
        <v>50</v>
      </c>
      <c r="J143" t="str">
        <f>VLOOKUP($B143,taxonomy!$B:$Y,6,FALSE)</f>
        <v>Eukaryota</v>
      </c>
      <c r="K143" t="str">
        <f>VLOOKUP($B143,taxonomy!$B:$Y,7,FALSE)</f>
        <v xml:space="preserve"> Metazoa</v>
      </c>
      <c r="L143" t="str">
        <f>VLOOKUP($B143,taxonomy!$B:$Y,8,FALSE)</f>
        <v xml:space="preserve"> Ecdysozoa</v>
      </c>
      <c r="M143" t="str">
        <f>VLOOKUP($B143,taxonomy!$B:$Y,9,FALSE)</f>
        <v xml:space="preserve"> Arthropoda</v>
      </c>
      <c r="N143" t="str">
        <f>VLOOKUP($B143,taxonomy!$B:$Y,10,FALSE)</f>
        <v xml:space="preserve"> Hexapoda</v>
      </c>
      <c r="O143" t="str">
        <f>VLOOKUP($B143,taxonomy!$B:$Y,11,FALSE)</f>
        <v xml:space="preserve"> Insecta</v>
      </c>
      <c r="P143" t="str">
        <f>VLOOKUP($B143,taxonomy!$B:$Y,12,FALSE)</f>
        <v>Pterygota</v>
      </c>
      <c r="Q143" t="str">
        <f>VLOOKUP($B143,taxonomy!$B:$Y,13,FALSE)</f>
        <v xml:space="preserve"> Neoptera</v>
      </c>
      <c r="R143" t="str">
        <f>VLOOKUP($B143,taxonomy!$B:$Y,14,FALSE)</f>
        <v xml:space="preserve"> Endopterygota</v>
      </c>
      <c r="S143" t="str">
        <f>VLOOKUP($B143,taxonomy!$B:$Y,15,FALSE)</f>
        <v xml:space="preserve"> Diptera</v>
      </c>
      <c r="T143" t="str">
        <f>VLOOKUP($B143,taxonomy!$B:$Y,16,FALSE)</f>
        <v xml:space="preserve"> Brachycera</v>
      </c>
      <c r="U143" t="str">
        <f>VLOOKUP($B143,taxonomy!$B:$Y,17,FALSE)</f>
        <v xml:space="preserve"> Muscomorpha</v>
      </c>
      <c r="V143" t="str">
        <f>VLOOKUP($B143,taxonomy!$B:$Y,18,FALSE)</f>
        <v>Ephydroidea</v>
      </c>
      <c r="W143" t="str">
        <f>VLOOKUP($B143,taxonomy!$B:$Y,19,FALSE)</f>
        <v xml:space="preserve"> Drosophilidae</v>
      </c>
      <c r="X143" t="str">
        <f>VLOOKUP($B143,taxonomy!$B:$Y,20,FALSE)</f>
        <v xml:space="preserve"> Drosophila.</v>
      </c>
      <c r="Y143">
        <f>VLOOKUP($B143,taxonomy!$B:$Y,21,FALSE)</f>
        <v>0</v>
      </c>
      <c r="Z143">
        <f>VLOOKUP($B143,taxonomy!$B:$Y,22,FALSE)</f>
        <v>0</v>
      </c>
      <c r="AA143">
        <f>VLOOKUP($B143,taxonomy!$B:$Y,23,FALSE)</f>
        <v>0</v>
      </c>
    </row>
    <row r="144" spans="1:27" x14ac:dyDescent="0.25">
      <c r="A144" s="1" t="s">
        <v>381</v>
      </c>
      <c r="B144" s="1" t="s">
        <v>382</v>
      </c>
      <c r="C144" s="1" t="s">
        <v>383</v>
      </c>
      <c r="D144" s="1" t="s">
        <v>15</v>
      </c>
      <c r="E144" s="1" t="s">
        <v>43</v>
      </c>
      <c r="F144" s="1" t="s">
        <v>149</v>
      </c>
      <c r="G144" s="1" t="s">
        <v>18</v>
      </c>
      <c r="H144" s="1" t="s">
        <v>19</v>
      </c>
      <c r="I144" s="1">
        <f t="shared" si="2"/>
        <v>270</v>
      </c>
      <c r="J144" t="str">
        <f>VLOOKUP($B144,taxonomy!$B:$Y,6,FALSE)</f>
        <v>Eukaryota</v>
      </c>
      <c r="K144" t="str">
        <f>VLOOKUP($B144,taxonomy!$B:$Y,7,FALSE)</f>
        <v xml:space="preserve"> Metazoa</v>
      </c>
      <c r="L144" t="str">
        <f>VLOOKUP($B144,taxonomy!$B:$Y,8,FALSE)</f>
        <v xml:space="preserve"> Ecdysozoa</v>
      </c>
      <c r="M144" t="str">
        <f>VLOOKUP($B144,taxonomy!$B:$Y,9,FALSE)</f>
        <v xml:space="preserve"> Arthropoda</v>
      </c>
      <c r="N144" t="str">
        <f>VLOOKUP($B144,taxonomy!$B:$Y,10,FALSE)</f>
        <v xml:space="preserve"> Hexapoda</v>
      </c>
      <c r="O144" t="str">
        <f>VLOOKUP($B144,taxonomy!$B:$Y,11,FALSE)</f>
        <v xml:space="preserve"> Insecta</v>
      </c>
      <c r="P144" t="str">
        <f>VLOOKUP($B144,taxonomy!$B:$Y,12,FALSE)</f>
        <v>Pterygota</v>
      </c>
      <c r="Q144" t="str">
        <f>VLOOKUP($B144,taxonomy!$B:$Y,13,FALSE)</f>
        <v xml:space="preserve"> Neoptera</v>
      </c>
      <c r="R144" t="str">
        <f>VLOOKUP($B144,taxonomy!$B:$Y,14,FALSE)</f>
        <v xml:space="preserve"> Endopterygota</v>
      </c>
      <c r="S144" t="str">
        <f>VLOOKUP($B144,taxonomy!$B:$Y,15,FALSE)</f>
        <v xml:space="preserve"> Diptera</v>
      </c>
      <c r="T144" t="str">
        <f>VLOOKUP($B144,taxonomy!$B:$Y,16,FALSE)</f>
        <v xml:space="preserve"> Brachycera</v>
      </c>
      <c r="U144" t="str">
        <f>VLOOKUP($B144,taxonomy!$B:$Y,17,FALSE)</f>
        <v xml:space="preserve"> Muscomorpha</v>
      </c>
      <c r="V144" t="str">
        <f>VLOOKUP($B144,taxonomy!$B:$Y,18,FALSE)</f>
        <v>Ephydroidea</v>
      </c>
      <c r="W144" t="str">
        <f>VLOOKUP($B144,taxonomy!$B:$Y,19,FALSE)</f>
        <v xml:space="preserve"> Drosophilidae</v>
      </c>
      <c r="X144" t="str">
        <f>VLOOKUP($B144,taxonomy!$B:$Y,20,FALSE)</f>
        <v xml:space="preserve"> Drosophila.</v>
      </c>
      <c r="Y144">
        <f>VLOOKUP($B144,taxonomy!$B:$Y,21,FALSE)</f>
        <v>0</v>
      </c>
      <c r="Z144">
        <f>VLOOKUP($B144,taxonomy!$B:$Y,22,FALSE)</f>
        <v>0</v>
      </c>
      <c r="AA144">
        <f>VLOOKUP($B144,taxonomy!$B:$Y,23,FALSE)</f>
        <v>0</v>
      </c>
    </row>
    <row r="145" spans="1:27" x14ac:dyDescent="0.25">
      <c r="A145" s="1" t="s">
        <v>386</v>
      </c>
      <c r="B145" s="1" t="s">
        <v>387</v>
      </c>
      <c r="C145" s="1" t="s">
        <v>388</v>
      </c>
      <c r="D145" s="1" t="s">
        <v>148</v>
      </c>
      <c r="E145" s="1" t="s">
        <v>229</v>
      </c>
      <c r="F145" s="1" t="s">
        <v>389</v>
      </c>
      <c r="G145" s="1" t="s">
        <v>90</v>
      </c>
      <c r="H145" s="1" t="s">
        <v>148</v>
      </c>
      <c r="I145" s="1">
        <f t="shared" si="2"/>
        <v>243</v>
      </c>
      <c r="J145" t="str">
        <f>VLOOKUP($B145,taxonomy!$B:$Y,6,FALSE)</f>
        <v>Eukaryota</v>
      </c>
      <c r="K145" t="str">
        <f>VLOOKUP($B145,taxonomy!$B:$Y,7,FALSE)</f>
        <v xml:space="preserve"> Metazoa</v>
      </c>
      <c r="L145" t="str">
        <f>VLOOKUP($B145,taxonomy!$B:$Y,8,FALSE)</f>
        <v xml:space="preserve"> Ecdysozoa</v>
      </c>
      <c r="M145" t="str">
        <f>VLOOKUP($B145,taxonomy!$B:$Y,9,FALSE)</f>
        <v xml:space="preserve"> Arthropoda</v>
      </c>
      <c r="N145" t="str">
        <f>VLOOKUP($B145,taxonomy!$B:$Y,10,FALSE)</f>
        <v xml:space="preserve"> Hexapoda</v>
      </c>
      <c r="O145" t="str">
        <f>VLOOKUP($B145,taxonomy!$B:$Y,11,FALSE)</f>
        <v xml:space="preserve"> Insecta</v>
      </c>
      <c r="P145" t="str">
        <f>VLOOKUP($B145,taxonomy!$B:$Y,12,FALSE)</f>
        <v>Pterygota</v>
      </c>
      <c r="Q145" t="str">
        <f>VLOOKUP($B145,taxonomy!$B:$Y,13,FALSE)</f>
        <v xml:space="preserve"> Neoptera</v>
      </c>
      <c r="R145" t="str">
        <f>VLOOKUP($B145,taxonomy!$B:$Y,14,FALSE)</f>
        <v xml:space="preserve"> Endopterygota</v>
      </c>
      <c r="S145" t="str">
        <f>VLOOKUP($B145,taxonomy!$B:$Y,15,FALSE)</f>
        <v xml:space="preserve"> Diptera</v>
      </c>
      <c r="T145" t="str">
        <f>VLOOKUP($B145,taxonomy!$B:$Y,16,FALSE)</f>
        <v xml:space="preserve"> Brachycera</v>
      </c>
      <c r="U145" t="str">
        <f>VLOOKUP($B145,taxonomy!$B:$Y,17,FALSE)</f>
        <v xml:space="preserve"> Muscomorpha</v>
      </c>
      <c r="V145" t="str">
        <f>VLOOKUP($B145,taxonomy!$B:$Y,18,FALSE)</f>
        <v>Ephydroidea</v>
      </c>
      <c r="W145" t="str">
        <f>VLOOKUP($B145,taxonomy!$B:$Y,19,FALSE)</f>
        <v xml:space="preserve"> Drosophilidae</v>
      </c>
      <c r="X145" t="str">
        <f>VLOOKUP($B145,taxonomy!$B:$Y,20,FALSE)</f>
        <v xml:space="preserve"> Drosophila.</v>
      </c>
      <c r="Y145">
        <f>VLOOKUP($B145,taxonomy!$B:$Y,21,FALSE)</f>
        <v>0</v>
      </c>
      <c r="Z145">
        <f>VLOOKUP($B145,taxonomy!$B:$Y,22,FALSE)</f>
        <v>0</v>
      </c>
      <c r="AA145">
        <f>VLOOKUP($B145,taxonomy!$B:$Y,23,FALSE)</f>
        <v>0</v>
      </c>
    </row>
    <row r="146" spans="1:27" x14ac:dyDescent="0.25">
      <c r="A146" s="1" t="s">
        <v>386</v>
      </c>
      <c r="B146" s="1" t="s">
        <v>387</v>
      </c>
      <c r="C146" s="1" t="s">
        <v>388</v>
      </c>
      <c r="D146" s="1" t="s">
        <v>15</v>
      </c>
      <c r="E146" s="1" t="s">
        <v>35</v>
      </c>
      <c r="F146" s="1" t="s">
        <v>233</v>
      </c>
      <c r="G146" s="1" t="s">
        <v>18</v>
      </c>
      <c r="H146" s="1" t="s">
        <v>19</v>
      </c>
      <c r="I146" s="1">
        <f t="shared" si="2"/>
        <v>264</v>
      </c>
      <c r="J146" t="str">
        <f>VLOOKUP($B146,taxonomy!$B:$Y,6,FALSE)</f>
        <v>Eukaryota</v>
      </c>
      <c r="K146" t="str">
        <f>VLOOKUP($B146,taxonomy!$B:$Y,7,FALSE)</f>
        <v xml:space="preserve"> Metazoa</v>
      </c>
      <c r="L146" t="str">
        <f>VLOOKUP($B146,taxonomy!$B:$Y,8,FALSE)</f>
        <v xml:space="preserve"> Ecdysozoa</v>
      </c>
      <c r="M146" t="str">
        <f>VLOOKUP($B146,taxonomy!$B:$Y,9,FALSE)</f>
        <v xml:space="preserve"> Arthropoda</v>
      </c>
      <c r="N146" t="str">
        <f>VLOOKUP($B146,taxonomy!$B:$Y,10,FALSE)</f>
        <v xml:space="preserve"> Hexapoda</v>
      </c>
      <c r="O146" t="str">
        <f>VLOOKUP($B146,taxonomy!$B:$Y,11,FALSE)</f>
        <v xml:space="preserve"> Insecta</v>
      </c>
      <c r="P146" t="str">
        <f>VLOOKUP($B146,taxonomy!$B:$Y,12,FALSE)</f>
        <v>Pterygota</v>
      </c>
      <c r="Q146" t="str">
        <f>VLOOKUP($B146,taxonomy!$B:$Y,13,FALSE)</f>
        <v xml:space="preserve"> Neoptera</v>
      </c>
      <c r="R146" t="str">
        <f>VLOOKUP($B146,taxonomy!$B:$Y,14,FALSE)</f>
        <v xml:space="preserve"> Endopterygota</v>
      </c>
      <c r="S146" t="str">
        <f>VLOOKUP($B146,taxonomy!$B:$Y,15,FALSE)</f>
        <v xml:space="preserve"> Diptera</v>
      </c>
      <c r="T146" t="str">
        <f>VLOOKUP($B146,taxonomy!$B:$Y,16,FALSE)</f>
        <v xml:space="preserve"> Brachycera</v>
      </c>
      <c r="U146" t="str">
        <f>VLOOKUP($B146,taxonomy!$B:$Y,17,FALSE)</f>
        <v xml:space="preserve"> Muscomorpha</v>
      </c>
      <c r="V146" t="str">
        <f>VLOOKUP($B146,taxonomy!$B:$Y,18,FALSE)</f>
        <v>Ephydroidea</v>
      </c>
      <c r="W146" t="str">
        <f>VLOOKUP($B146,taxonomy!$B:$Y,19,FALSE)</f>
        <v xml:space="preserve"> Drosophilidae</v>
      </c>
      <c r="X146" t="str">
        <f>VLOOKUP($B146,taxonomy!$B:$Y,20,FALSE)</f>
        <v xml:space="preserve"> Drosophila.</v>
      </c>
      <c r="Y146">
        <f>VLOOKUP($B146,taxonomy!$B:$Y,21,FALSE)</f>
        <v>0</v>
      </c>
      <c r="Z146">
        <f>VLOOKUP($B146,taxonomy!$B:$Y,22,FALSE)</f>
        <v>0</v>
      </c>
      <c r="AA146">
        <f>VLOOKUP($B146,taxonomy!$B:$Y,23,FALSE)</f>
        <v>0</v>
      </c>
    </row>
    <row r="147" spans="1:27" x14ac:dyDescent="0.25">
      <c r="A147" s="1" t="s">
        <v>386</v>
      </c>
      <c r="B147" s="1" t="s">
        <v>387</v>
      </c>
      <c r="C147" s="1" t="s">
        <v>388</v>
      </c>
      <c r="D147" s="1" t="s">
        <v>60</v>
      </c>
      <c r="E147" s="1" t="s">
        <v>198</v>
      </c>
      <c r="F147" s="1" t="s">
        <v>390</v>
      </c>
      <c r="G147" s="1" t="s">
        <v>63</v>
      </c>
      <c r="H147" s="1" t="s">
        <v>64</v>
      </c>
      <c r="I147" s="1">
        <f t="shared" si="2"/>
        <v>694</v>
      </c>
      <c r="J147" t="str">
        <f>VLOOKUP($B147,taxonomy!$B:$Y,6,FALSE)</f>
        <v>Eukaryota</v>
      </c>
      <c r="K147" t="str">
        <f>VLOOKUP($B147,taxonomy!$B:$Y,7,FALSE)</f>
        <v xml:space="preserve"> Metazoa</v>
      </c>
      <c r="L147" t="str">
        <f>VLOOKUP($B147,taxonomy!$B:$Y,8,FALSE)</f>
        <v xml:space="preserve"> Ecdysozoa</v>
      </c>
      <c r="M147" t="str">
        <f>VLOOKUP($B147,taxonomy!$B:$Y,9,FALSE)</f>
        <v xml:space="preserve"> Arthropoda</v>
      </c>
      <c r="N147" t="str">
        <f>VLOOKUP($B147,taxonomy!$B:$Y,10,FALSE)</f>
        <v xml:space="preserve"> Hexapoda</v>
      </c>
      <c r="O147" t="str">
        <f>VLOOKUP($B147,taxonomy!$B:$Y,11,FALSE)</f>
        <v xml:space="preserve"> Insecta</v>
      </c>
      <c r="P147" t="str">
        <f>VLOOKUP($B147,taxonomy!$B:$Y,12,FALSE)</f>
        <v>Pterygota</v>
      </c>
      <c r="Q147" t="str">
        <f>VLOOKUP($B147,taxonomy!$B:$Y,13,FALSE)</f>
        <v xml:space="preserve"> Neoptera</v>
      </c>
      <c r="R147" t="str">
        <f>VLOOKUP($B147,taxonomy!$B:$Y,14,FALSE)</f>
        <v xml:space="preserve"> Endopterygota</v>
      </c>
      <c r="S147" t="str">
        <f>VLOOKUP($B147,taxonomy!$B:$Y,15,FALSE)</f>
        <v xml:space="preserve"> Diptera</v>
      </c>
      <c r="T147" t="str">
        <f>VLOOKUP($B147,taxonomy!$B:$Y,16,FALSE)</f>
        <v xml:space="preserve"> Brachycera</v>
      </c>
      <c r="U147" t="str">
        <f>VLOOKUP($B147,taxonomy!$B:$Y,17,FALSE)</f>
        <v xml:space="preserve"> Muscomorpha</v>
      </c>
      <c r="V147" t="str">
        <f>VLOOKUP($B147,taxonomy!$B:$Y,18,FALSE)</f>
        <v>Ephydroidea</v>
      </c>
      <c r="W147" t="str">
        <f>VLOOKUP($B147,taxonomy!$B:$Y,19,FALSE)</f>
        <v xml:space="preserve"> Drosophilidae</v>
      </c>
      <c r="X147" t="str">
        <f>VLOOKUP($B147,taxonomy!$B:$Y,20,FALSE)</f>
        <v xml:space="preserve"> Drosophila.</v>
      </c>
      <c r="Y147">
        <f>VLOOKUP($B147,taxonomy!$B:$Y,21,FALSE)</f>
        <v>0</v>
      </c>
      <c r="Z147">
        <f>VLOOKUP($B147,taxonomy!$B:$Y,22,FALSE)</f>
        <v>0</v>
      </c>
      <c r="AA147">
        <f>VLOOKUP($B147,taxonomy!$B:$Y,23,FALSE)</f>
        <v>0</v>
      </c>
    </row>
    <row r="148" spans="1:27" x14ac:dyDescent="0.25">
      <c r="A148" s="1" t="s">
        <v>391</v>
      </c>
      <c r="B148" s="1" t="s">
        <v>392</v>
      </c>
      <c r="C148" s="1" t="s">
        <v>393</v>
      </c>
      <c r="D148" s="1" t="s">
        <v>140</v>
      </c>
      <c r="E148" s="1" t="s">
        <v>394</v>
      </c>
      <c r="F148" s="1" t="s">
        <v>395</v>
      </c>
      <c r="G148" s="1" t="s">
        <v>143</v>
      </c>
      <c r="H148" s="1" t="s">
        <v>140</v>
      </c>
      <c r="I148" s="1">
        <f t="shared" si="2"/>
        <v>46</v>
      </c>
      <c r="J148" t="str">
        <f>VLOOKUP($B148,taxonomy!$B:$Y,6,FALSE)</f>
        <v>Eukaryota</v>
      </c>
      <c r="K148" t="str">
        <f>VLOOKUP($B148,taxonomy!$B:$Y,7,FALSE)</f>
        <v xml:space="preserve"> Metazoa</v>
      </c>
      <c r="L148" t="str">
        <f>VLOOKUP($B148,taxonomy!$B:$Y,8,FALSE)</f>
        <v xml:space="preserve"> Ecdysozoa</v>
      </c>
      <c r="M148" t="str">
        <f>VLOOKUP($B148,taxonomy!$B:$Y,9,FALSE)</f>
        <v xml:space="preserve"> Arthropoda</v>
      </c>
      <c r="N148" t="str">
        <f>VLOOKUP($B148,taxonomy!$B:$Y,10,FALSE)</f>
        <v xml:space="preserve"> Hexapoda</v>
      </c>
      <c r="O148" t="str">
        <f>VLOOKUP($B148,taxonomy!$B:$Y,11,FALSE)</f>
        <v xml:space="preserve"> Insecta</v>
      </c>
      <c r="P148" t="str">
        <f>VLOOKUP($B148,taxonomy!$B:$Y,12,FALSE)</f>
        <v>Pterygota</v>
      </c>
      <c r="Q148" t="str">
        <f>VLOOKUP($B148,taxonomy!$B:$Y,13,FALSE)</f>
        <v xml:space="preserve"> Neoptera</v>
      </c>
      <c r="R148" t="str">
        <f>VLOOKUP($B148,taxonomy!$B:$Y,14,FALSE)</f>
        <v xml:space="preserve"> Endopterygota</v>
      </c>
      <c r="S148" t="str">
        <f>VLOOKUP($B148,taxonomy!$B:$Y,15,FALSE)</f>
        <v xml:space="preserve"> Diptera</v>
      </c>
      <c r="T148" t="str">
        <f>VLOOKUP($B148,taxonomy!$B:$Y,16,FALSE)</f>
        <v xml:space="preserve"> Brachycera</v>
      </c>
      <c r="U148" t="str">
        <f>VLOOKUP($B148,taxonomy!$B:$Y,17,FALSE)</f>
        <v xml:space="preserve"> Muscomorpha</v>
      </c>
      <c r="V148" t="str">
        <f>VLOOKUP($B148,taxonomy!$B:$Y,18,FALSE)</f>
        <v>Ephydroidea</v>
      </c>
      <c r="W148" t="str">
        <f>VLOOKUP($B148,taxonomy!$B:$Y,19,FALSE)</f>
        <v xml:space="preserve"> Drosophilidae</v>
      </c>
      <c r="X148" t="str">
        <f>VLOOKUP($B148,taxonomy!$B:$Y,20,FALSE)</f>
        <v xml:space="preserve"> Drosophila</v>
      </c>
      <c r="Y148" t="str">
        <f>VLOOKUP($B148,taxonomy!$B:$Y,21,FALSE)</f>
        <v xml:space="preserve"> Sophophora.</v>
      </c>
      <c r="Z148">
        <f>VLOOKUP($B148,taxonomy!$B:$Y,22,FALSE)</f>
        <v>0</v>
      </c>
      <c r="AA148">
        <f>VLOOKUP($B148,taxonomy!$B:$Y,23,FALSE)</f>
        <v>0</v>
      </c>
    </row>
    <row r="149" spans="1:27" x14ac:dyDescent="0.25">
      <c r="A149" s="1" t="s">
        <v>391</v>
      </c>
      <c r="B149" s="1" t="s">
        <v>392</v>
      </c>
      <c r="C149" s="1" t="s">
        <v>393</v>
      </c>
      <c r="D149" s="1" t="s">
        <v>180</v>
      </c>
      <c r="E149" s="1" t="s">
        <v>117</v>
      </c>
      <c r="F149" s="1" t="s">
        <v>396</v>
      </c>
      <c r="G149" s="1" t="s">
        <v>183</v>
      </c>
      <c r="H149" s="1" t="s">
        <v>180</v>
      </c>
      <c r="I149" s="1">
        <f t="shared" si="2"/>
        <v>108</v>
      </c>
      <c r="J149" t="str">
        <f>VLOOKUP($B149,taxonomy!$B:$Y,6,FALSE)</f>
        <v>Eukaryota</v>
      </c>
      <c r="K149" t="str">
        <f>VLOOKUP($B149,taxonomy!$B:$Y,7,FALSE)</f>
        <v xml:space="preserve"> Metazoa</v>
      </c>
      <c r="L149" t="str">
        <f>VLOOKUP($B149,taxonomy!$B:$Y,8,FALSE)</f>
        <v xml:space="preserve"> Ecdysozoa</v>
      </c>
      <c r="M149" t="str">
        <f>VLOOKUP($B149,taxonomy!$B:$Y,9,FALSE)</f>
        <v xml:space="preserve"> Arthropoda</v>
      </c>
      <c r="N149" t="str">
        <f>VLOOKUP($B149,taxonomy!$B:$Y,10,FALSE)</f>
        <v xml:space="preserve"> Hexapoda</v>
      </c>
      <c r="O149" t="str">
        <f>VLOOKUP($B149,taxonomy!$B:$Y,11,FALSE)</f>
        <v xml:space="preserve"> Insecta</v>
      </c>
      <c r="P149" t="str">
        <f>VLOOKUP($B149,taxonomy!$B:$Y,12,FALSE)</f>
        <v>Pterygota</v>
      </c>
      <c r="Q149" t="str">
        <f>VLOOKUP($B149,taxonomy!$B:$Y,13,FALSE)</f>
        <v xml:space="preserve"> Neoptera</v>
      </c>
      <c r="R149" t="str">
        <f>VLOOKUP($B149,taxonomy!$B:$Y,14,FALSE)</f>
        <v xml:space="preserve"> Endopterygota</v>
      </c>
      <c r="S149" t="str">
        <f>VLOOKUP($B149,taxonomy!$B:$Y,15,FALSE)</f>
        <v xml:space="preserve"> Diptera</v>
      </c>
      <c r="T149" t="str">
        <f>VLOOKUP($B149,taxonomy!$B:$Y,16,FALSE)</f>
        <v xml:space="preserve"> Brachycera</v>
      </c>
      <c r="U149" t="str">
        <f>VLOOKUP($B149,taxonomy!$B:$Y,17,FALSE)</f>
        <v xml:space="preserve"> Muscomorpha</v>
      </c>
      <c r="V149" t="str">
        <f>VLOOKUP($B149,taxonomy!$B:$Y,18,FALSE)</f>
        <v>Ephydroidea</v>
      </c>
      <c r="W149" t="str">
        <f>VLOOKUP($B149,taxonomy!$B:$Y,19,FALSE)</f>
        <v xml:space="preserve"> Drosophilidae</v>
      </c>
      <c r="X149" t="str">
        <f>VLOOKUP($B149,taxonomy!$B:$Y,20,FALSE)</f>
        <v xml:space="preserve"> Drosophila</v>
      </c>
      <c r="Y149" t="str">
        <f>VLOOKUP($B149,taxonomy!$B:$Y,21,FALSE)</f>
        <v xml:space="preserve"> Sophophora.</v>
      </c>
      <c r="Z149">
        <f>VLOOKUP($B149,taxonomy!$B:$Y,22,FALSE)</f>
        <v>0</v>
      </c>
      <c r="AA149">
        <f>VLOOKUP($B149,taxonomy!$B:$Y,23,FALSE)</f>
        <v>0</v>
      </c>
    </row>
    <row r="150" spans="1:27" x14ac:dyDescent="0.25">
      <c r="A150" s="1" t="s">
        <v>391</v>
      </c>
      <c r="B150" s="1" t="s">
        <v>392</v>
      </c>
      <c r="C150" s="1" t="s">
        <v>393</v>
      </c>
      <c r="D150" s="1" t="s">
        <v>15</v>
      </c>
      <c r="E150" s="1" t="s">
        <v>43</v>
      </c>
      <c r="F150" s="1" t="s">
        <v>397</v>
      </c>
      <c r="G150" s="1" t="s">
        <v>18</v>
      </c>
      <c r="H150" s="1" t="s">
        <v>19</v>
      </c>
      <c r="I150" s="1">
        <f t="shared" si="2"/>
        <v>273</v>
      </c>
      <c r="J150" t="str">
        <f>VLOOKUP($B150,taxonomy!$B:$Y,6,FALSE)</f>
        <v>Eukaryota</v>
      </c>
      <c r="K150" t="str">
        <f>VLOOKUP($B150,taxonomy!$B:$Y,7,FALSE)</f>
        <v xml:space="preserve"> Metazoa</v>
      </c>
      <c r="L150" t="str">
        <f>VLOOKUP($B150,taxonomy!$B:$Y,8,FALSE)</f>
        <v xml:space="preserve"> Ecdysozoa</v>
      </c>
      <c r="M150" t="str">
        <f>VLOOKUP($B150,taxonomy!$B:$Y,9,FALSE)</f>
        <v xml:space="preserve"> Arthropoda</v>
      </c>
      <c r="N150" t="str">
        <f>VLOOKUP($B150,taxonomy!$B:$Y,10,FALSE)</f>
        <v xml:space="preserve"> Hexapoda</v>
      </c>
      <c r="O150" t="str">
        <f>VLOOKUP($B150,taxonomy!$B:$Y,11,FALSE)</f>
        <v xml:space="preserve"> Insecta</v>
      </c>
      <c r="P150" t="str">
        <f>VLOOKUP($B150,taxonomy!$B:$Y,12,FALSE)</f>
        <v>Pterygota</v>
      </c>
      <c r="Q150" t="str">
        <f>VLOOKUP($B150,taxonomy!$B:$Y,13,FALSE)</f>
        <v xml:space="preserve"> Neoptera</v>
      </c>
      <c r="R150" t="str">
        <f>VLOOKUP($B150,taxonomy!$B:$Y,14,FALSE)</f>
        <v xml:space="preserve"> Endopterygota</v>
      </c>
      <c r="S150" t="str">
        <f>VLOOKUP($B150,taxonomy!$B:$Y,15,FALSE)</f>
        <v xml:space="preserve"> Diptera</v>
      </c>
      <c r="T150" t="str">
        <f>VLOOKUP($B150,taxonomy!$B:$Y,16,FALSE)</f>
        <v xml:space="preserve"> Brachycera</v>
      </c>
      <c r="U150" t="str">
        <f>VLOOKUP($B150,taxonomy!$B:$Y,17,FALSE)</f>
        <v xml:space="preserve"> Muscomorpha</v>
      </c>
      <c r="V150" t="str">
        <f>VLOOKUP($B150,taxonomy!$B:$Y,18,FALSE)</f>
        <v>Ephydroidea</v>
      </c>
      <c r="W150" t="str">
        <f>VLOOKUP($B150,taxonomy!$B:$Y,19,FALSE)</f>
        <v xml:space="preserve"> Drosophilidae</v>
      </c>
      <c r="X150" t="str">
        <f>VLOOKUP($B150,taxonomy!$B:$Y,20,FALSE)</f>
        <v xml:space="preserve"> Drosophila</v>
      </c>
      <c r="Y150" t="str">
        <f>VLOOKUP($B150,taxonomy!$B:$Y,21,FALSE)</f>
        <v xml:space="preserve"> Sophophora.</v>
      </c>
      <c r="Z150">
        <f>VLOOKUP($B150,taxonomy!$B:$Y,22,FALSE)</f>
        <v>0</v>
      </c>
      <c r="AA150">
        <f>VLOOKUP($B150,taxonomy!$B:$Y,23,FALSE)</f>
        <v>0</v>
      </c>
    </row>
    <row r="151" spans="1:27" x14ac:dyDescent="0.25">
      <c r="A151" s="1" t="s">
        <v>398</v>
      </c>
      <c r="B151" s="1" t="s">
        <v>399</v>
      </c>
      <c r="C151" s="1" t="s">
        <v>400</v>
      </c>
      <c r="D151" s="1" t="s">
        <v>286</v>
      </c>
      <c r="E151" s="1" t="s">
        <v>401</v>
      </c>
      <c r="F151" s="1" t="s">
        <v>402</v>
      </c>
      <c r="G151" s="1" t="s">
        <v>289</v>
      </c>
      <c r="H151" s="1" t="s">
        <v>286</v>
      </c>
      <c r="I151" s="1">
        <f t="shared" si="2"/>
        <v>39</v>
      </c>
      <c r="J151" t="str">
        <f>VLOOKUP($B151,taxonomy!$B:$Y,6,FALSE)</f>
        <v>Eukaryota</v>
      </c>
      <c r="K151" t="str">
        <f>VLOOKUP($B151,taxonomy!$B:$Y,7,FALSE)</f>
        <v xml:space="preserve"> Metazoa</v>
      </c>
      <c r="L151" t="str">
        <f>VLOOKUP($B151,taxonomy!$B:$Y,8,FALSE)</f>
        <v xml:space="preserve"> Ecdysozoa</v>
      </c>
      <c r="M151" t="str">
        <f>VLOOKUP($B151,taxonomy!$B:$Y,9,FALSE)</f>
        <v xml:space="preserve"> Arthropoda</v>
      </c>
      <c r="N151" t="str">
        <f>VLOOKUP($B151,taxonomy!$B:$Y,10,FALSE)</f>
        <v xml:space="preserve"> Hexapoda</v>
      </c>
      <c r="O151" t="str">
        <f>VLOOKUP($B151,taxonomy!$B:$Y,11,FALSE)</f>
        <v xml:space="preserve"> Insecta</v>
      </c>
      <c r="P151" t="str">
        <f>VLOOKUP($B151,taxonomy!$B:$Y,12,FALSE)</f>
        <v>Pterygota</v>
      </c>
      <c r="Q151" t="str">
        <f>VLOOKUP($B151,taxonomy!$B:$Y,13,FALSE)</f>
        <v xml:space="preserve"> Neoptera</v>
      </c>
      <c r="R151" t="str">
        <f>VLOOKUP($B151,taxonomy!$B:$Y,14,FALSE)</f>
        <v xml:space="preserve"> Endopterygota</v>
      </c>
      <c r="S151" t="str">
        <f>VLOOKUP($B151,taxonomy!$B:$Y,15,FALSE)</f>
        <v xml:space="preserve"> Diptera</v>
      </c>
      <c r="T151" t="str">
        <f>VLOOKUP($B151,taxonomy!$B:$Y,16,FALSE)</f>
        <v xml:space="preserve"> Brachycera</v>
      </c>
      <c r="U151" t="str">
        <f>VLOOKUP($B151,taxonomy!$B:$Y,17,FALSE)</f>
        <v xml:space="preserve"> Muscomorpha</v>
      </c>
      <c r="V151" t="str">
        <f>VLOOKUP($B151,taxonomy!$B:$Y,18,FALSE)</f>
        <v>Ephydroidea</v>
      </c>
      <c r="W151" t="str">
        <f>VLOOKUP($B151,taxonomy!$B:$Y,19,FALSE)</f>
        <v xml:space="preserve"> Drosophilidae</v>
      </c>
      <c r="X151" t="str">
        <f>VLOOKUP($B151,taxonomy!$B:$Y,20,FALSE)</f>
        <v xml:space="preserve"> Drosophila</v>
      </c>
      <c r="Y151" t="str">
        <f>VLOOKUP($B151,taxonomy!$B:$Y,21,FALSE)</f>
        <v xml:space="preserve"> Sophophora.</v>
      </c>
      <c r="Z151">
        <f>VLOOKUP($B151,taxonomy!$B:$Y,22,FALSE)</f>
        <v>0</v>
      </c>
      <c r="AA151">
        <f>VLOOKUP($B151,taxonomy!$B:$Y,23,FALSE)</f>
        <v>0</v>
      </c>
    </row>
    <row r="152" spans="1:27" x14ac:dyDescent="0.25">
      <c r="A152" s="1" t="s">
        <v>398</v>
      </c>
      <c r="B152" s="1" t="s">
        <v>399</v>
      </c>
      <c r="C152" s="1" t="s">
        <v>400</v>
      </c>
      <c r="D152" s="1" t="s">
        <v>290</v>
      </c>
      <c r="E152" s="1" t="s">
        <v>403</v>
      </c>
      <c r="F152" s="1" t="s">
        <v>404</v>
      </c>
      <c r="G152" s="1" t="s">
        <v>292</v>
      </c>
      <c r="H152" s="1" t="s">
        <v>290</v>
      </c>
      <c r="I152" s="1">
        <f t="shared" si="2"/>
        <v>132</v>
      </c>
      <c r="J152" t="str">
        <f>VLOOKUP($B152,taxonomy!$B:$Y,6,FALSE)</f>
        <v>Eukaryota</v>
      </c>
      <c r="K152" t="str">
        <f>VLOOKUP($B152,taxonomy!$B:$Y,7,FALSE)</f>
        <v xml:space="preserve"> Metazoa</v>
      </c>
      <c r="L152" t="str">
        <f>VLOOKUP($B152,taxonomy!$B:$Y,8,FALSE)</f>
        <v xml:space="preserve"> Ecdysozoa</v>
      </c>
      <c r="M152" t="str">
        <f>VLOOKUP($B152,taxonomy!$B:$Y,9,FALSE)</f>
        <v xml:space="preserve"> Arthropoda</v>
      </c>
      <c r="N152" t="str">
        <f>VLOOKUP($B152,taxonomy!$B:$Y,10,FALSE)</f>
        <v xml:space="preserve"> Hexapoda</v>
      </c>
      <c r="O152" t="str">
        <f>VLOOKUP($B152,taxonomy!$B:$Y,11,FALSE)</f>
        <v xml:space="preserve"> Insecta</v>
      </c>
      <c r="P152" t="str">
        <f>VLOOKUP($B152,taxonomy!$B:$Y,12,FALSE)</f>
        <v>Pterygota</v>
      </c>
      <c r="Q152" t="str">
        <f>VLOOKUP($B152,taxonomy!$B:$Y,13,FALSE)</f>
        <v xml:space="preserve"> Neoptera</v>
      </c>
      <c r="R152" t="str">
        <f>VLOOKUP($B152,taxonomy!$B:$Y,14,FALSE)</f>
        <v xml:space="preserve"> Endopterygota</v>
      </c>
      <c r="S152" t="str">
        <f>VLOOKUP($B152,taxonomy!$B:$Y,15,FALSE)</f>
        <v xml:space="preserve"> Diptera</v>
      </c>
      <c r="T152" t="str">
        <f>VLOOKUP($B152,taxonomy!$B:$Y,16,FALSE)</f>
        <v xml:space="preserve"> Brachycera</v>
      </c>
      <c r="U152" t="str">
        <f>VLOOKUP($B152,taxonomy!$B:$Y,17,FALSE)</f>
        <v xml:space="preserve"> Muscomorpha</v>
      </c>
      <c r="V152" t="str">
        <f>VLOOKUP($B152,taxonomy!$B:$Y,18,FALSE)</f>
        <v>Ephydroidea</v>
      </c>
      <c r="W152" t="str">
        <f>VLOOKUP($B152,taxonomy!$B:$Y,19,FALSE)</f>
        <v xml:space="preserve"> Drosophilidae</v>
      </c>
      <c r="X152" t="str">
        <f>VLOOKUP($B152,taxonomy!$B:$Y,20,FALSE)</f>
        <v xml:space="preserve"> Drosophila</v>
      </c>
      <c r="Y152" t="str">
        <f>VLOOKUP($B152,taxonomy!$B:$Y,21,FALSE)</f>
        <v xml:space="preserve"> Sophophora.</v>
      </c>
      <c r="Z152">
        <f>VLOOKUP($B152,taxonomy!$B:$Y,22,FALSE)</f>
        <v>0</v>
      </c>
      <c r="AA152">
        <f>VLOOKUP($B152,taxonomy!$B:$Y,23,FALSE)</f>
        <v>0</v>
      </c>
    </row>
    <row r="153" spans="1:27" x14ac:dyDescent="0.25">
      <c r="A153" s="1" t="s">
        <v>398</v>
      </c>
      <c r="B153" s="1" t="s">
        <v>399</v>
      </c>
      <c r="C153" s="1" t="s">
        <v>400</v>
      </c>
      <c r="D153" s="1" t="s">
        <v>15</v>
      </c>
      <c r="E153" s="1" t="s">
        <v>35</v>
      </c>
      <c r="F153" s="1" t="s">
        <v>405</v>
      </c>
      <c r="G153" s="1" t="s">
        <v>18</v>
      </c>
      <c r="H153" s="1" t="s">
        <v>19</v>
      </c>
      <c r="I153" s="1">
        <f t="shared" si="2"/>
        <v>131</v>
      </c>
      <c r="J153" t="str">
        <f>VLOOKUP($B153,taxonomy!$B:$Y,6,FALSE)</f>
        <v>Eukaryota</v>
      </c>
      <c r="K153" t="str">
        <f>VLOOKUP($B153,taxonomy!$B:$Y,7,FALSE)</f>
        <v xml:space="preserve"> Metazoa</v>
      </c>
      <c r="L153" t="str">
        <f>VLOOKUP($B153,taxonomy!$B:$Y,8,FALSE)</f>
        <v xml:space="preserve"> Ecdysozoa</v>
      </c>
      <c r="M153" t="str">
        <f>VLOOKUP($B153,taxonomy!$B:$Y,9,FALSE)</f>
        <v xml:space="preserve"> Arthropoda</v>
      </c>
      <c r="N153" t="str">
        <f>VLOOKUP($B153,taxonomy!$B:$Y,10,FALSE)</f>
        <v xml:space="preserve"> Hexapoda</v>
      </c>
      <c r="O153" t="str">
        <f>VLOOKUP($B153,taxonomy!$B:$Y,11,FALSE)</f>
        <v xml:space="preserve"> Insecta</v>
      </c>
      <c r="P153" t="str">
        <f>VLOOKUP($B153,taxonomy!$B:$Y,12,FALSE)</f>
        <v>Pterygota</v>
      </c>
      <c r="Q153" t="str">
        <f>VLOOKUP($B153,taxonomy!$B:$Y,13,FALSE)</f>
        <v xml:space="preserve"> Neoptera</v>
      </c>
      <c r="R153" t="str">
        <f>VLOOKUP($B153,taxonomy!$B:$Y,14,FALSE)</f>
        <v xml:space="preserve"> Endopterygota</v>
      </c>
      <c r="S153" t="str">
        <f>VLOOKUP($B153,taxonomy!$B:$Y,15,FALSE)</f>
        <v xml:space="preserve"> Diptera</v>
      </c>
      <c r="T153" t="str">
        <f>VLOOKUP($B153,taxonomy!$B:$Y,16,FALSE)</f>
        <v xml:space="preserve"> Brachycera</v>
      </c>
      <c r="U153" t="str">
        <f>VLOOKUP($B153,taxonomy!$B:$Y,17,FALSE)</f>
        <v xml:space="preserve"> Muscomorpha</v>
      </c>
      <c r="V153" t="str">
        <f>VLOOKUP($B153,taxonomy!$B:$Y,18,FALSE)</f>
        <v>Ephydroidea</v>
      </c>
      <c r="W153" t="str">
        <f>VLOOKUP($B153,taxonomy!$B:$Y,19,FALSE)</f>
        <v xml:space="preserve"> Drosophilidae</v>
      </c>
      <c r="X153" t="str">
        <f>VLOOKUP($B153,taxonomy!$B:$Y,20,FALSE)</f>
        <v xml:space="preserve"> Drosophila</v>
      </c>
      <c r="Y153" t="str">
        <f>VLOOKUP($B153,taxonomy!$B:$Y,21,FALSE)</f>
        <v xml:space="preserve"> Sophophora.</v>
      </c>
      <c r="Z153">
        <f>VLOOKUP($B153,taxonomy!$B:$Y,22,FALSE)</f>
        <v>0</v>
      </c>
      <c r="AA153">
        <f>VLOOKUP($B153,taxonomy!$B:$Y,23,FALSE)</f>
        <v>0</v>
      </c>
    </row>
    <row r="154" spans="1:27" x14ac:dyDescent="0.25">
      <c r="A154" s="1" t="s">
        <v>398</v>
      </c>
      <c r="B154" s="1" t="s">
        <v>399</v>
      </c>
      <c r="C154" s="1" t="s">
        <v>400</v>
      </c>
      <c r="D154" s="1" t="s">
        <v>15</v>
      </c>
      <c r="E154" s="1" t="s">
        <v>406</v>
      </c>
      <c r="F154" s="1" t="s">
        <v>407</v>
      </c>
      <c r="G154" s="1" t="s">
        <v>18</v>
      </c>
      <c r="H154" s="1" t="s">
        <v>19</v>
      </c>
      <c r="I154" s="1">
        <f t="shared" si="2"/>
        <v>162</v>
      </c>
      <c r="J154" t="str">
        <f>VLOOKUP($B154,taxonomy!$B:$Y,6,FALSE)</f>
        <v>Eukaryota</v>
      </c>
      <c r="K154" t="str">
        <f>VLOOKUP($B154,taxonomy!$B:$Y,7,FALSE)</f>
        <v xml:space="preserve"> Metazoa</v>
      </c>
      <c r="L154" t="str">
        <f>VLOOKUP($B154,taxonomy!$B:$Y,8,FALSE)</f>
        <v xml:space="preserve"> Ecdysozoa</v>
      </c>
      <c r="M154" t="str">
        <f>VLOOKUP($B154,taxonomy!$B:$Y,9,FALSE)</f>
        <v xml:space="preserve"> Arthropoda</v>
      </c>
      <c r="N154" t="str">
        <f>VLOOKUP($B154,taxonomy!$B:$Y,10,FALSE)</f>
        <v xml:space="preserve"> Hexapoda</v>
      </c>
      <c r="O154" t="str">
        <f>VLOOKUP($B154,taxonomy!$B:$Y,11,FALSE)</f>
        <v xml:space="preserve"> Insecta</v>
      </c>
      <c r="P154" t="str">
        <f>VLOOKUP($B154,taxonomy!$B:$Y,12,FALSE)</f>
        <v>Pterygota</v>
      </c>
      <c r="Q154" t="str">
        <f>VLOOKUP($B154,taxonomy!$B:$Y,13,FALSE)</f>
        <v xml:space="preserve"> Neoptera</v>
      </c>
      <c r="R154" t="str">
        <f>VLOOKUP($B154,taxonomy!$B:$Y,14,FALSE)</f>
        <v xml:space="preserve"> Endopterygota</v>
      </c>
      <c r="S154" t="str">
        <f>VLOOKUP($B154,taxonomy!$B:$Y,15,FALSE)</f>
        <v xml:space="preserve"> Diptera</v>
      </c>
      <c r="T154" t="str">
        <f>VLOOKUP($B154,taxonomy!$B:$Y,16,FALSE)</f>
        <v xml:space="preserve"> Brachycera</v>
      </c>
      <c r="U154" t="str">
        <f>VLOOKUP($B154,taxonomy!$B:$Y,17,FALSE)</f>
        <v xml:space="preserve"> Muscomorpha</v>
      </c>
      <c r="V154" t="str">
        <f>VLOOKUP($B154,taxonomy!$B:$Y,18,FALSE)</f>
        <v>Ephydroidea</v>
      </c>
      <c r="W154" t="str">
        <f>VLOOKUP($B154,taxonomy!$B:$Y,19,FALSE)</f>
        <v xml:space="preserve"> Drosophilidae</v>
      </c>
      <c r="X154" t="str">
        <f>VLOOKUP($B154,taxonomy!$B:$Y,20,FALSE)</f>
        <v xml:space="preserve"> Drosophila</v>
      </c>
      <c r="Y154" t="str">
        <f>VLOOKUP($B154,taxonomy!$B:$Y,21,FALSE)</f>
        <v xml:space="preserve"> Sophophora.</v>
      </c>
      <c r="Z154">
        <f>VLOOKUP($B154,taxonomy!$B:$Y,22,FALSE)</f>
        <v>0</v>
      </c>
      <c r="AA154">
        <f>VLOOKUP($B154,taxonomy!$B:$Y,23,FALSE)</f>
        <v>0</v>
      </c>
    </row>
    <row r="155" spans="1:27" x14ac:dyDescent="0.25">
      <c r="A155" s="1" t="s">
        <v>398</v>
      </c>
      <c r="B155" s="1" t="s">
        <v>399</v>
      </c>
      <c r="C155" s="1" t="s">
        <v>400</v>
      </c>
      <c r="D155" s="1" t="s">
        <v>60</v>
      </c>
      <c r="E155" s="1" t="s">
        <v>408</v>
      </c>
      <c r="F155" s="1" t="s">
        <v>409</v>
      </c>
      <c r="G155" s="1" t="s">
        <v>63</v>
      </c>
      <c r="H155" s="1" t="s">
        <v>64</v>
      </c>
      <c r="I155" s="1">
        <f t="shared" si="2"/>
        <v>667</v>
      </c>
      <c r="J155" t="str">
        <f>VLOOKUP($B155,taxonomy!$B:$Y,6,FALSE)</f>
        <v>Eukaryota</v>
      </c>
      <c r="K155" t="str">
        <f>VLOOKUP($B155,taxonomy!$B:$Y,7,FALSE)</f>
        <v xml:space="preserve"> Metazoa</v>
      </c>
      <c r="L155" t="str">
        <f>VLOOKUP($B155,taxonomy!$B:$Y,8,FALSE)</f>
        <v xml:space="preserve"> Ecdysozoa</v>
      </c>
      <c r="M155" t="str">
        <f>VLOOKUP($B155,taxonomy!$B:$Y,9,FALSE)</f>
        <v xml:space="preserve"> Arthropoda</v>
      </c>
      <c r="N155" t="str">
        <f>VLOOKUP($B155,taxonomy!$B:$Y,10,FALSE)</f>
        <v xml:space="preserve"> Hexapoda</v>
      </c>
      <c r="O155" t="str">
        <f>VLOOKUP($B155,taxonomy!$B:$Y,11,FALSE)</f>
        <v xml:space="preserve"> Insecta</v>
      </c>
      <c r="P155" t="str">
        <f>VLOOKUP($B155,taxonomy!$B:$Y,12,FALSE)</f>
        <v>Pterygota</v>
      </c>
      <c r="Q155" t="str">
        <f>VLOOKUP($B155,taxonomy!$B:$Y,13,FALSE)</f>
        <v xml:space="preserve"> Neoptera</v>
      </c>
      <c r="R155" t="str">
        <f>VLOOKUP($B155,taxonomy!$B:$Y,14,FALSE)</f>
        <v xml:space="preserve"> Endopterygota</v>
      </c>
      <c r="S155" t="str">
        <f>VLOOKUP($B155,taxonomy!$B:$Y,15,FALSE)</f>
        <v xml:space="preserve"> Diptera</v>
      </c>
      <c r="T155" t="str">
        <f>VLOOKUP($B155,taxonomy!$B:$Y,16,FALSE)</f>
        <v xml:space="preserve"> Brachycera</v>
      </c>
      <c r="U155" t="str">
        <f>VLOOKUP($B155,taxonomy!$B:$Y,17,FALSE)</f>
        <v xml:space="preserve"> Muscomorpha</v>
      </c>
      <c r="V155" t="str">
        <f>VLOOKUP($B155,taxonomy!$B:$Y,18,FALSE)</f>
        <v>Ephydroidea</v>
      </c>
      <c r="W155" t="str">
        <f>VLOOKUP($B155,taxonomy!$B:$Y,19,FALSE)</f>
        <v xml:space="preserve"> Drosophilidae</v>
      </c>
      <c r="X155" t="str">
        <f>VLOOKUP($B155,taxonomy!$B:$Y,20,FALSE)</f>
        <v xml:space="preserve"> Drosophila</v>
      </c>
      <c r="Y155" t="str">
        <f>VLOOKUP($B155,taxonomy!$B:$Y,21,FALSE)</f>
        <v xml:space="preserve"> Sophophora.</v>
      </c>
      <c r="Z155">
        <f>VLOOKUP($B155,taxonomy!$B:$Y,22,FALSE)</f>
        <v>0</v>
      </c>
      <c r="AA155">
        <f>VLOOKUP($B155,taxonomy!$B:$Y,23,FALSE)</f>
        <v>0</v>
      </c>
    </row>
    <row r="156" spans="1:27" x14ac:dyDescent="0.25">
      <c r="A156" s="1" t="s">
        <v>398</v>
      </c>
      <c r="B156" s="1" t="s">
        <v>399</v>
      </c>
      <c r="C156" s="1" t="s">
        <v>400</v>
      </c>
      <c r="D156" s="1" t="s">
        <v>298</v>
      </c>
      <c r="E156" s="1" t="s">
        <v>410</v>
      </c>
      <c r="F156" s="1" t="s">
        <v>411</v>
      </c>
      <c r="G156" s="1" t="s">
        <v>301</v>
      </c>
      <c r="H156" s="1" t="s">
        <v>302</v>
      </c>
      <c r="I156" s="1">
        <f t="shared" si="2"/>
        <v>41</v>
      </c>
      <c r="J156" t="str">
        <f>VLOOKUP($B156,taxonomy!$B:$Y,6,FALSE)</f>
        <v>Eukaryota</v>
      </c>
      <c r="K156" t="str">
        <f>VLOOKUP($B156,taxonomy!$B:$Y,7,FALSE)</f>
        <v xml:space="preserve"> Metazoa</v>
      </c>
      <c r="L156" t="str">
        <f>VLOOKUP($B156,taxonomy!$B:$Y,8,FALSE)</f>
        <v xml:space="preserve"> Ecdysozoa</v>
      </c>
      <c r="M156" t="str">
        <f>VLOOKUP($B156,taxonomy!$B:$Y,9,FALSE)</f>
        <v xml:space="preserve"> Arthropoda</v>
      </c>
      <c r="N156" t="str">
        <f>VLOOKUP($B156,taxonomy!$B:$Y,10,FALSE)</f>
        <v xml:space="preserve"> Hexapoda</v>
      </c>
      <c r="O156" t="str">
        <f>VLOOKUP($B156,taxonomy!$B:$Y,11,FALSE)</f>
        <v xml:space="preserve"> Insecta</v>
      </c>
      <c r="P156" t="str">
        <f>VLOOKUP($B156,taxonomy!$B:$Y,12,FALSE)</f>
        <v>Pterygota</v>
      </c>
      <c r="Q156" t="str">
        <f>VLOOKUP($B156,taxonomy!$B:$Y,13,FALSE)</f>
        <v xml:space="preserve"> Neoptera</v>
      </c>
      <c r="R156" t="str">
        <f>VLOOKUP($B156,taxonomy!$B:$Y,14,FALSE)</f>
        <v xml:space="preserve"> Endopterygota</v>
      </c>
      <c r="S156" t="str">
        <f>VLOOKUP($B156,taxonomy!$B:$Y,15,FALSE)</f>
        <v xml:space="preserve"> Diptera</v>
      </c>
      <c r="T156" t="str">
        <f>VLOOKUP($B156,taxonomy!$B:$Y,16,FALSE)</f>
        <v xml:space="preserve"> Brachycera</v>
      </c>
      <c r="U156" t="str">
        <f>VLOOKUP($B156,taxonomy!$B:$Y,17,FALSE)</f>
        <v xml:space="preserve"> Muscomorpha</v>
      </c>
      <c r="V156" t="str">
        <f>VLOOKUP($B156,taxonomy!$B:$Y,18,FALSE)</f>
        <v>Ephydroidea</v>
      </c>
      <c r="W156" t="str">
        <f>VLOOKUP($B156,taxonomy!$B:$Y,19,FALSE)</f>
        <v xml:space="preserve"> Drosophilidae</v>
      </c>
      <c r="X156" t="str">
        <f>VLOOKUP($B156,taxonomy!$B:$Y,20,FALSE)</f>
        <v xml:space="preserve"> Drosophila</v>
      </c>
      <c r="Y156" t="str">
        <f>VLOOKUP($B156,taxonomy!$B:$Y,21,FALSE)</f>
        <v xml:space="preserve"> Sophophora.</v>
      </c>
      <c r="Z156">
        <f>VLOOKUP($B156,taxonomy!$B:$Y,22,FALSE)</f>
        <v>0</v>
      </c>
      <c r="AA156">
        <f>VLOOKUP($B156,taxonomy!$B:$Y,23,FALSE)</f>
        <v>0</v>
      </c>
    </row>
    <row r="157" spans="1:27" x14ac:dyDescent="0.25">
      <c r="A157" s="1" t="s">
        <v>412</v>
      </c>
      <c r="B157" s="1" t="s">
        <v>413</v>
      </c>
      <c r="C157" s="1" t="s">
        <v>414</v>
      </c>
      <c r="D157" s="1" t="s">
        <v>140</v>
      </c>
      <c r="E157" s="1" t="s">
        <v>415</v>
      </c>
      <c r="F157" s="1" t="s">
        <v>174</v>
      </c>
      <c r="G157" s="1" t="s">
        <v>143</v>
      </c>
      <c r="H157" s="1" t="s">
        <v>140</v>
      </c>
      <c r="I157" s="1">
        <f t="shared" si="2"/>
        <v>46</v>
      </c>
      <c r="J157" t="str">
        <f>VLOOKUP($B157,taxonomy!$B:$Y,6,FALSE)</f>
        <v>Eukaryota</v>
      </c>
      <c r="K157" t="str">
        <f>VLOOKUP($B157,taxonomy!$B:$Y,7,FALSE)</f>
        <v xml:space="preserve"> Metazoa</v>
      </c>
      <c r="L157" t="str">
        <f>VLOOKUP($B157,taxonomy!$B:$Y,8,FALSE)</f>
        <v xml:space="preserve"> Ecdysozoa</v>
      </c>
      <c r="M157" t="str">
        <f>VLOOKUP($B157,taxonomy!$B:$Y,9,FALSE)</f>
        <v xml:space="preserve"> Arthropoda</v>
      </c>
      <c r="N157" t="str">
        <f>VLOOKUP($B157,taxonomy!$B:$Y,10,FALSE)</f>
        <v xml:space="preserve"> Hexapoda</v>
      </c>
      <c r="O157" t="str">
        <f>VLOOKUP($B157,taxonomy!$B:$Y,11,FALSE)</f>
        <v xml:space="preserve"> Insecta</v>
      </c>
      <c r="P157" t="str">
        <f>VLOOKUP($B157,taxonomy!$B:$Y,12,FALSE)</f>
        <v>Pterygota</v>
      </c>
      <c r="Q157" t="str">
        <f>VLOOKUP($B157,taxonomy!$B:$Y,13,FALSE)</f>
        <v xml:space="preserve"> Neoptera</v>
      </c>
      <c r="R157" t="str">
        <f>VLOOKUP($B157,taxonomy!$B:$Y,14,FALSE)</f>
        <v xml:space="preserve"> Endopterygota</v>
      </c>
      <c r="S157" t="str">
        <f>VLOOKUP($B157,taxonomy!$B:$Y,15,FALSE)</f>
        <v xml:space="preserve"> Diptera</v>
      </c>
      <c r="T157" t="str">
        <f>VLOOKUP($B157,taxonomy!$B:$Y,16,FALSE)</f>
        <v xml:space="preserve"> Brachycera</v>
      </c>
      <c r="U157" t="str">
        <f>VLOOKUP($B157,taxonomy!$B:$Y,17,FALSE)</f>
        <v xml:space="preserve"> Muscomorpha</v>
      </c>
      <c r="V157" t="str">
        <f>VLOOKUP($B157,taxonomy!$B:$Y,18,FALSE)</f>
        <v>Ephydroidea</v>
      </c>
      <c r="W157" t="str">
        <f>VLOOKUP($B157,taxonomy!$B:$Y,19,FALSE)</f>
        <v xml:space="preserve"> Drosophilidae</v>
      </c>
      <c r="X157" t="str">
        <f>VLOOKUP($B157,taxonomy!$B:$Y,20,FALSE)</f>
        <v xml:space="preserve"> Drosophila</v>
      </c>
      <c r="Y157" t="str">
        <f>VLOOKUP($B157,taxonomy!$B:$Y,21,FALSE)</f>
        <v xml:space="preserve"> Sophophora.</v>
      </c>
      <c r="Z157">
        <f>VLOOKUP($B157,taxonomy!$B:$Y,22,FALSE)</f>
        <v>0</v>
      </c>
      <c r="AA157">
        <f>VLOOKUP($B157,taxonomy!$B:$Y,23,FALSE)</f>
        <v>0</v>
      </c>
    </row>
    <row r="158" spans="1:27" x14ac:dyDescent="0.25">
      <c r="A158" s="1" t="s">
        <v>412</v>
      </c>
      <c r="B158" s="1" t="s">
        <v>413</v>
      </c>
      <c r="C158" s="1" t="s">
        <v>414</v>
      </c>
      <c r="D158" s="1" t="s">
        <v>180</v>
      </c>
      <c r="E158" s="1" t="s">
        <v>355</v>
      </c>
      <c r="F158" s="1" t="s">
        <v>356</v>
      </c>
      <c r="G158" s="1" t="s">
        <v>183</v>
      </c>
      <c r="H158" s="1" t="s">
        <v>180</v>
      </c>
      <c r="I158" s="1">
        <f t="shared" si="2"/>
        <v>108</v>
      </c>
      <c r="J158" t="str">
        <f>VLOOKUP($B158,taxonomy!$B:$Y,6,FALSE)</f>
        <v>Eukaryota</v>
      </c>
      <c r="K158" t="str">
        <f>VLOOKUP($B158,taxonomy!$B:$Y,7,FALSE)</f>
        <v xml:space="preserve"> Metazoa</v>
      </c>
      <c r="L158" t="str">
        <f>VLOOKUP($B158,taxonomy!$B:$Y,8,FALSE)</f>
        <v xml:space="preserve"> Ecdysozoa</v>
      </c>
      <c r="M158" t="str">
        <f>VLOOKUP($B158,taxonomy!$B:$Y,9,FALSE)</f>
        <v xml:space="preserve"> Arthropoda</v>
      </c>
      <c r="N158" t="str">
        <f>VLOOKUP($B158,taxonomy!$B:$Y,10,FALSE)</f>
        <v xml:space="preserve"> Hexapoda</v>
      </c>
      <c r="O158" t="str">
        <f>VLOOKUP($B158,taxonomy!$B:$Y,11,FALSE)</f>
        <v xml:space="preserve"> Insecta</v>
      </c>
      <c r="P158" t="str">
        <f>VLOOKUP($B158,taxonomy!$B:$Y,12,FALSE)</f>
        <v>Pterygota</v>
      </c>
      <c r="Q158" t="str">
        <f>VLOOKUP($B158,taxonomy!$B:$Y,13,FALSE)</f>
        <v xml:space="preserve"> Neoptera</v>
      </c>
      <c r="R158" t="str">
        <f>VLOOKUP($B158,taxonomy!$B:$Y,14,FALSE)</f>
        <v xml:space="preserve"> Endopterygota</v>
      </c>
      <c r="S158" t="str">
        <f>VLOOKUP($B158,taxonomy!$B:$Y,15,FALSE)</f>
        <v xml:space="preserve"> Diptera</v>
      </c>
      <c r="T158" t="str">
        <f>VLOOKUP($B158,taxonomy!$B:$Y,16,FALSE)</f>
        <v xml:space="preserve"> Brachycera</v>
      </c>
      <c r="U158" t="str">
        <f>VLOOKUP($B158,taxonomy!$B:$Y,17,FALSE)</f>
        <v xml:space="preserve"> Muscomorpha</v>
      </c>
      <c r="V158" t="str">
        <f>VLOOKUP($B158,taxonomy!$B:$Y,18,FALSE)</f>
        <v>Ephydroidea</v>
      </c>
      <c r="W158" t="str">
        <f>VLOOKUP($B158,taxonomy!$B:$Y,19,FALSE)</f>
        <v xml:space="preserve"> Drosophilidae</v>
      </c>
      <c r="X158" t="str">
        <f>VLOOKUP($B158,taxonomy!$B:$Y,20,FALSE)</f>
        <v xml:space="preserve"> Drosophila</v>
      </c>
      <c r="Y158" t="str">
        <f>VLOOKUP($B158,taxonomy!$B:$Y,21,FALSE)</f>
        <v xml:space="preserve"> Sophophora.</v>
      </c>
      <c r="Z158">
        <f>VLOOKUP($B158,taxonomy!$B:$Y,22,FALSE)</f>
        <v>0</v>
      </c>
      <c r="AA158">
        <f>VLOOKUP($B158,taxonomy!$B:$Y,23,FALSE)</f>
        <v>0</v>
      </c>
    </row>
    <row r="159" spans="1:27" x14ac:dyDescent="0.25">
      <c r="A159" s="1" t="s">
        <v>412</v>
      </c>
      <c r="B159" s="1" t="s">
        <v>413</v>
      </c>
      <c r="C159" s="1" t="s">
        <v>414</v>
      </c>
      <c r="D159" s="1" t="s">
        <v>15</v>
      </c>
      <c r="E159" s="1" t="s">
        <v>43</v>
      </c>
      <c r="F159" s="1" t="s">
        <v>233</v>
      </c>
      <c r="G159" s="1" t="s">
        <v>18</v>
      </c>
      <c r="H159" s="1" t="s">
        <v>19</v>
      </c>
      <c r="I159" s="1">
        <f t="shared" si="2"/>
        <v>262</v>
      </c>
      <c r="J159" t="str">
        <f>VLOOKUP($B159,taxonomy!$B:$Y,6,FALSE)</f>
        <v>Eukaryota</v>
      </c>
      <c r="K159" t="str">
        <f>VLOOKUP($B159,taxonomy!$B:$Y,7,FALSE)</f>
        <v xml:space="preserve"> Metazoa</v>
      </c>
      <c r="L159" t="str">
        <f>VLOOKUP($B159,taxonomy!$B:$Y,8,FALSE)</f>
        <v xml:space="preserve"> Ecdysozoa</v>
      </c>
      <c r="M159" t="str">
        <f>VLOOKUP($B159,taxonomy!$B:$Y,9,FALSE)</f>
        <v xml:space="preserve"> Arthropoda</v>
      </c>
      <c r="N159" t="str">
        <f>VLOOKUP($B159,taxonomy!$B:$Y,10,FALSE)</f>
        <v xml:space="preserve"> Hexapoda</v>
      </c>
      <c r="O159" t="str">
        <f>VLOOKUP($B159,taxonomy!$B:$Y,11,FALSE)</f>
        <v xml:space="preserve"> Insecta</v>
      </c>
      <c r="P159" t="str">
        <f>VLOOKUP($B159,taxonomy!$B:$Y,12,FALSE)</f>
        <v>Pterygota</v>
      </c>
      <c r="Q159" t="str">
        <f>VLOOKUP($B159,taxonomy!$B:$Y,13,FALSE)</f>
        <v xml:space="preserve"> Neoptera</v>
      </c>
      <c r="R159" t="str">
        <f>VLOOKUP($B159,taxonomy!$B:$Y,14,FALSE)</f>
        <v xml:space="preserve"> Endopterygota</v>
      </c>
      <c r="S159" t="str">
        <f>VLOOKUP($B159,taxonomy!$B:$Y,15,FALSE)</f>
        <v xml:space="preserve"> Diptera</v>
      </c>
      <c r="T159" t="str">
        <f>VLOOKUP($B159,taxonomy!$B:$Y,16,FALSE)</f>
        <v xml:space="preserve"> Brachycera</v>
      </c>
      <c r="U159" t="str">
        <f>VLOOKUP($B159,taxonomy!$B:$Y,17,FALSE)</f>
        <v xml:space="preserve"> Muscomorpha</v>
      </c>
      <c r="V159" t="str">
        <f>VLOOKUP($B159,taxonomy!$B:$Y,18,FALSE)</f>
        <v>Ephydroidea</v>
      </c>
      <c r="W159" t="str">
        <f>VLOOKUP($B159,taxonomy!$B:$Y,19,FALSE)</f>
        <v xml:space="preserve"> Drosophilidae</v>
      </c>
      <c r="X159" t="str">
        <f>VLOOKUP($B159,taxonomy!$B:$Y,20,FALSE)</f>
        <v xml:space="preserve"> Drosophila</v>
      </c>
      <c r="Y159" t="str">
        <f>VLOOKUP($B159,taxonomy!$B:$Y,21,FALSE)</f>
        <v xml:space="preserve"> Sophophora.</v>
      </c>
      <c r="Z159">
        <f>VLOOKUP($B159,taxonomy!$B:$Y,22,FALSE)</f>
        <v>0</v>
      </c>
      <c r="AA159">
        <f>VLOOKUP($B159,taxonomy!$B:$Y,23,FALSE)</f>
        <v>0</v>
      </c>
    </row>
    <row r="160" spans="1:27" x14ac:dyDescent="0.25">
      <c r="A160" s="1" t="s">
        <v>416</v>
      </c>
      <c r="B160" s="1" t="s">
        <v>417</v>
      </c>
      <c r="C160" s="1" t="s">
        <v>418</v>
      </c>
      <c r="D160" s="1" t="s">
        <v>286</v>
      </c>
      <c r="E160" s="1" t="s">
        <v>419</v>
      </c>
      <c r="F160" s="1" t="s">
        <v>420</v>
      </c>
      <c r="G160" s="1" t="s">
        <v>289</v>
      </c>
      <c r="H160" s="1" t="s">
        <v>286</v>
      </c>
      <c r="I160" s="1">
        <f t="shared" si="2"/>
        <v>39</v>
      </c>
      <c r="J160" t="str">
        <f>VLOOKUP($B160,taxonomy!$B:$Y,6,FALSE)</f>
        <v>Eukaryota</v>
      </c>
      <c r="K160" t="str">
        <f>VLOOKUP($B160,taxonomy!$B:$Y,7,FALSE)</f>
        <v xml:space="preserve"> Metazoa</v>
      </c>
      <c r="L160" t="str">
        <f>VLOOKUP($B160,taxonomy!$B:$Y,8,FALSE)</f>
        <v xml:space="preserve"> Ecdysozoa</v>
      </c>
      <c r="M160" t="str">
        <f>VLOOKUP($B160,taxonomy!$B:$Y,9,FALSE)</f>
        <v xml:space="preserve"> Arthropoda</v>
      </c>
      <c r="N160" t="str">
        <f>VLOOKUP($B160,taxonomy!$B:$Y,10,FALSE)</f>
        <v xml:space="preserve"> Hexapoda</v>
      </c>
      <c r="O160" t="str">
        <f>VLOOKUP($B160,taxonomy!$B:$Y,11,FALSE)</f>
        <v xml:space="preserve"> Insecta</v>
      </c>
      <c r="P160" t="str">
        <f>VLOOKUP($B160,taxonomy!$B:$Y,12,FALSE)</f>
        <v>Pterygota</v>
      </c>
      <c r="Q160" t="str">
        <f>VLOOKUP($B160,taxonomy!$B:$Y,13,FALSE)</f>
        <v xml:space="preserve"> Neoptera</v>
      </c>
      <c r="R160" t="str">
        <f>VLOOKUP($B160,taxonomy!$B:$Y,14,FALSE)</f>
        <v xml:space="preserve"> Endopterygota</v>
      </c>
      <c r="S160" t="str">
        <f>VLOOKUP($B160,taxonomy!$B:$Y,15,FALSE)</f>
        <v xml:space="preserve"> Diptera</v>
      </c>
      <c r="T160" t="str">
        <f>VLOOKUP($B160,taxonomy!$B:$Y,16,FALSE)</f>
        <v xml:space="preserve"> Brachycera</v>
      </c>
      <c r="U160" t="str">
        <f>VLOOKUP($B160,taxonomy!$B:$Y,17,FALSE)</f>
        <v xml:space="preserve"> Muscomorpha</v>
      </c>
      <c r="V160" t="str">
        <f>VLOOKUP($B160,taxonomy!$B:$Y,18,FALSE)</f>
        <v>Ephydroidea</v>
      </c>
      <c r="W160" t="str">
        <f>VLOOKUP($B160,taxonomy!$B:$Y,19,FALSE)</f>
        <v xml:space="preserve"> Drosophilidae</v>
      </c>
      <c r="X160" t="str">
        <f>VLOOKUP($B160,taxonomy!$B:$Y,20,FALSE)</f>
        <v xml:space="preserve"> Drosophila</v>
      </c>
      <c r="Y160" t="str">
        <f>VLOOKUP($B160,taxonomy!$B:$Y,21,FALSE)</f>
        <v xml:space="preserve"> Sophophora.</v>
      </c>
      <c r="Z160">
        <f>VLOOKUP($B160,taxonomy!$B:$Y,22,FALSE)</f>
        <v>0</v>
      </c>
      <c r="AA160">
        <f>VLOOKUP($B160,taxonomy!$B:$Y,23,FALSE)</f>
        <v>0</v>
      </c>
    </row>
    <row r="161" spans="1:27" x14ac:dyDescent="0.25">
      <c r="A161" s="1" t="s">
        <v>416</v>
      </c>
      <c r="B161" s="1" t="s">
        <v>417</v>
      </c>
      <c r="C161" s="1" t="s">
        <v>418</v>
      </c>
      <c r="D161" s="1" t="s">
        <v>290</v>
      </c>
      <c r="E161" s="1" t="s">
        <v>421</v>
      </c>
      <c r="F161" s="1" t="s">
        <v>198</v>
      </c>
      <c r="G161" s="1" t="s">
        <v>292</v>
      </c>
      <c r="H161" s="1" t="s">
        <v>290</v>
      </c>
      <c r="I161" s="1">
        <f t="shared" si="2"/>
        <v>129</v>
      </c>
      <c r="J161" t="str">
        <f>VLOOKUP($B161,taxonomy!$B:$Y,6,FALSE)</f>
        <v>Eukaryota</v>
      </c>
      <c r="K161" t="str">
        <f>VLOOKUP($B161,taxonomy!$B:$Y,7,FALSE)</f>
        <v xml:space="preserve"> Metazoa</v>
      </c>
      <c r="L161" t="str">
        <f>VLOOKUP($B161,taxonomy!$B:$Y,8,FALSE)</f>
        <v xml:space="preserve"> Ecdysozoa</v>
      </c>
      <c r="M161" t="str">
        <f>VLOOKUP($B161,taxonomy!$B:$Y,9,FALSE)</f>
        <v xml:space="preserve"> Arthropoda</v>
      </c>
      <c r="N161" t="str">
        <f>VLOOKUP($B161,taxonomy!$B:$Y,10,FALSE)</f>
        <v xml:space="preserve"> Hexapoda</v>
      </c>
      <c r="O161" t="str">
        <f>VLOOKUP($B161,taxonomy!$B:$Y,11,FALSE)</f>
        <v xml:space="preserve"> Insecta</v>
      </c>
      <c r="P161" t="str">
        <f>VLOOKUP($B161,taxonomy!$B:$Y,12,FALSE)</f>
        <v>Pterygota</v>
      </c>
      <c r="Q161" t="str">
        <f>VLOOKUP($B161,taxonomy!$B:$Y,13,FALSE)</f>
        <v xml:space="preserve"> Neoptera</v>
      </c>
      <c r="R161" t="str">
        <f>VLOOKUP($B161,taxonomy!$B:$Y,14,FALSE)</f>
        <v xml:space="preserve"> Endopterygota</v>
      </c>
      <c r="S161" t="str">
        <f>VLOOKUP($B161,taxonomy!$B:$Y,15,FALSE)</f>
        <v xml:space="preserve"> Diptera</v>
      </c>
      <c r="T161" t="str">
        <f>VLOOKUP($B161,taxonomy!$B:$Y,16,FALSE)</f>
        <v xml:space="preserve"> Brachycera</v>
      </c>
      <c r="U161" t="str">
        <f>VLOOKUP($B161,taxonomy!$B:$Y,17,FALSE)</f>
        <v xml:space="preserve"> Muscomorpha</v>
      </c>
      <c r="V161" t="str">
        <f>VLOOKUP($B161,taxonomy!$B:$Y,18,FALSE)</f>
        <v>Ephydroidea</v>
      </c>
      <c r="W161" t="str">
        <f>VLOOKUP($B161,taxonomy!$B:$Y,19,FALSE)</f>
        <v xml:space="preserve"> Drosophilidae</v>
      </c>
      <c r="X161" t="str">
        <f>VLOOKUP($B161,taxonomy!$B:$Y,20,FALSE)</f>
        <v xml:space="preserve"> Drosophila</v>
      </c>
      <c r="Y161" t="str">
        <f>VLOOKUP($B161,taxonomy!$B:$Y,21,FALSE)</f>
        <v xml:space="preserve"> Sophophora.</v>
      </c>
      <c r="Z161">
        <f>VLOOKUP($B161,taxonomy!$B:$Y,22,FALSE)</f>
        <v>0</v>
      </c>
      <c r="AA161">
        <f>VLOOKUP($B161,taxonomy!$B:$Y,23,FALSE)</f>
        <v>0</v>
      </c>
    </row>
    <row r="162" spans="1:27" x14ac:dyDescent="0.25">
      <c r="A162" s="1" t="s">
        <v>416</v>
      </c>
      <c r="B162" s="1" t="s">
        <v>417</v>
      </c>
      <c r="C162" s="1" t="s">
        <v>418</v>
      </c>
      <c r="D162" s="1" t="s">
        <v>15</v>
      </c>
      <c r="E162" s="1" t="s">
        <v>35</v>
      </c>
      <c r="F162" s="1" t="s">
        <v>405</v>
      </c>
      <c r="G162" s="1" t="s">
        <v>18</v>
      </c>
      <c r="H162" s="1" t="s">
        <v>19</v>
      </c>
      <c r="I162" s="1">
        <f t="shared" si="2"/>
        <v>131</v>
      </c>
      <c r="J162" t="str">
        <f>VLOOKUP($B162,taxonomy!$B:$Y,6,FALSE)</f>
        <v>Eukaryota</v>
      </c>
      <c r="K162" t="str">
        <f>VLOOKUP($B162,taxonomy!$B:$Y,7,FALSE)</f>
        <v xml:space="preserve"> Metazoa</v>
      </c>
      <c r="L162" t="str">
        <f>VLOOKUP($B162,taxonomy!$B:$Y,8,FALSE)</f>
        <v xml:space="preserve"> Ecdysozoa</v>
      </c>
      <c r="M162" t="str">
        <f>VLOOKUP($B162,taxonomy!$B:$Y,9,FALSE)</f>
        <v xml:space="preserve"> Arthropoda</v>
      </c>
      <c r="N162" t="str">
        <f>VLOOKUP($B162,taxonomy!$B:$Y,10,FALSE)</f>
        <v xml:space="preserve"> Hexapoda</v>
      </c>
      <c r="O162" t="str">
        <f>VLOOKUP($B162,taxonomy!$B:$Y,11,FALSE)</f>
        <v xml:space="preserve"> Insecta</v>
      </c>
      <c r="P162" t="str">
        <f>VLOOKUP($B162,taxonomy!$B:$Y,12,FALSE)</f>
        <v>Pterygota</v>
      </c>
      <c r="Q162" t="str">
        <f>VLOOKUP($B162,taxonomy!$B:$Y,13,FALSE)</f>
        <v xml:space="preserve"> Neoptera</v>
      </c>
      <c r="R162" t="str">
        <f>VLOOKUP($B162,taxonomy!$B:$Y,14,FALSE)</f>
        <v xml:space="preserve"> Endopterygota</v>
      </c>
      <c r="S162" t="str">
        <f>VLOOKUP($B162,taxonomy!$B:$Y,15,FALSE)</f>
        <v xml:space="preserve"> Diptera</v>
      </c>
      <c r="T162" t="str">
        <f>VLOOKUP($B162,taxonomy!$B:$Y,16,FALSE)</f>
        <v xml:space="preserve"> Brachycera</v>
      </c>
      <c r="U162" t="str">
        <f>VLOOKUP($B162,taxonomy!$B:$Y,17,FALSE)</f>
        <v xml:space="preserve"> Muscomorpha</v>
      </c>
      <c r="V162" t="str">
        <f>VLOOKUP($B162,taxonomy!$B:$Y,18,FALSE)</f>
        <v>Ephydroidea</v>
      </c>
      <c r="W162" t="str">
        <f>VLOOKUP($B162,taxonomy!$B:$Y,19,FALSE)</f>
        <v xml:space="preserve"> Drosophilidae</v>
      </c>
      <c r="X162" t="str">
        <f>VLOOKUP($B162,taxonomy!$B:$Y,20,FALSE)</f>
        <v xml:space="preserve"> Drosophila</v>
      </c>
      <c r="Y162" t="str">
        <f>VLOOKUP($B162,taxonomy!$B:$Y,21,FALSE)</f>
        <v xml:space="preserve"> Sophophora.</v>
      </c>
      <c r="Z162">
        <f>VLOOKUP($B162,taxonomy!$B:$Y,22,FALSE)</f>
        <v>0</v>
      </c>
      <c r="AA162">
        <f>VLOOKUP($B162,taxonomy!$B:$Y,23,FALSE)</f>
        <v>0</v>
      </c>
    </row>
    <row r="163" spans="1:27" x14ac:dyDescent="0.25">
      <c r="A163" s="1" t="s">
        <v>416</v>
      </c>
      <c r="B163" s="1" t="s">
        <v>417</v>
      </c>
      <c r="C163" s="1" t="s">
        <v>418</v>
      </c>
      <c r="D163" s="1" t="s">
        <v>15</v>
      </c>
      <c r="E163" s="1" t="s">
        <v>422</v>
      </c>
      <c r="F163" s="1" t="s">
        <v>423</v>
      </c>
      <c r="G163" s="1" t="s">
        <v>18</v>
      </c>
      <c r="H163" s="1" t="s">
        <v>19</v>
      </c>
      <c r="I163" s="1">
        <f t="shared" si="2"/>
        <v>161</v>
      </c>
      <c r="J163" t="str">
        <f>VLOOKUP($B163,taxonomy!$B:$Y,6,FALSE)</f>
        <v>Eukaryota</v>
      </c>
      <c r="K163" t="str">
        <f>VLOOKUP($B163,taxonomy!$B:$Y,7,FALSE)</f>
        <v xml:space="preserve"> Metazoa</v>
      </c>
      <c r="L163" t="str">
        <f>VLOOKUP($B163,taxonomy!$B:$Y,8,FALSE)</f>
        <v xml:space="preserve"> Ecdysozoa</v>
      </c>
      <c r="M163" t="str">
        <f>VLOOKUP($B163,taxonomy!$B:$Y,9,FALSE)</f>
        <v xml:space="preserve"> Arthropoda</v>
      </c>
      <c r="N163" t="str">
        <f>VLOOKUP($B163,taxonomy!$B:$Y,10,FALSE)</f>
        <v xml:space="preserve"> Hexapoda</v>
      </c>
      <c r="O163" t="str">
        <f>VLOOKUP($B163,taxonomy!$B:$Y,11,FALSE)</f>
        <v xml:space="preserve"> Insecta</v>
      </c>
      <c r="P163" t="str">
        <f>VLOOKUP($B163,taxonomy!$B:$Y,12,FALSE)</f>
        <v>Pterygota</v>
      </c>
      <c r="Q163" t="str">
        <f>VLOOKUP($B163,taxonomy!$B:$Y,13,FALSE)</f>
        <v xml:space="preserve"> Neoptera</v>
      </c>
      <c r="R163" t="str">
        <f>VLOOKUP($B163,taxonomy!$B:$Y,14,FALSE)</f>
        <v xml:space="preserve"> Endopterygota</v>
      </c>
      <c r="S163" t="str">
        <f>VLOOKUP($B163,taxonomy!$B:$Y,15,FALSE)</f>
        <v xml:space="preserve"> Diptera</v>
      </c>
      <c r="T163" t="str">
        <f>VLOOKUP($B163,taxonomy!$B:$Y,16,FALSE)</f>
        <v xml:space="preserve"> Brachycera</v>
      </c>
      <c r="U163" t="str">
        <f>VLOOKUP($B163,taxonomy!$B:$Y,17,FALSE)</f>
        <v xml:space="preserve"> Muscomorpha</v>
      </c>
      <c r="V163" t="str">
        <f>VLOOKUP($B163,taxonomy!$B:$Y,18,FALSE)</f>
        <v>Ephydroidea</v>
      </c>
      <c r="W163" t="str">
        <f>VLOOKUP($B163,taxonomy!$B:$Y,19,FALSE)</f>
        <v xml:space="preserve"> Drosophilidae</v>
      </c>
      <c r="X163" t="str">
        <f>VLOOKUP($B163,taxonomy!$B:$Y,20,FALSE)</f>
        <v xml:space="preserve"> Drosophila</v>
      </c>
      <c r="Y163" t="str">
        <f>VLOOKUP($B163,taxonomy!$B:$Y,21,FALSE)</f>
        <v xml:space="preserve"> Sophophora.</v>
      </c>
      <c r="Z163">
        <f>VLOOKUP($B163,taxonomy!$B:$Y,22,FALSE)</f>
        <v>0</v>
      </c>
      <c r="AA163">
        <f>VLOOKUP($B163,taxonomy!$B:$Y,23,FALSE)</f>
        <v>0</v>
      </c>
    </row>
    <row r="164" spans="1:27" x14ac:dyDescent="0.25">
      <c r="A164" s="1" t="s">
        <v>416</v>
      </c>
      <c r="B164" s="1" t="s">
        <v>417</v>
      </c>
      <c r="C164" s="1" t="s">
        <v>418</v>
      </c>
      <c r="D164" s="1" t="s">
        <v>60</v>
      </c>
      <c r="E164" s="1" t="s">
        <v>424</v>
      </c>
      <c r="F164" s="1" t="s">
        <v>425</v>
      </c>
      <c r="G164" s="1" t="s">
        <v>63</v>
      </c>
      <c r="H164" s="1" t="s">
        <v>64</v>
      </c>
      <c r="I164" s="1">
        <f t="shared" si="2"/>
        <v>653</v>
      </c>
      <c r="J164" t="str">
        <f>VLOOKUP($B164,taxonomy!$B:$Y,6,FALSE)</f>
        <v>Eukaryota</v>
      </c>
      <c r="K164" t="str">
        <f>VLOOKUP($B164,taxonomy!$B:$Y,7,FALSE)</f>
        <v xml:space="preserve"> Metazoa</v>
      </c>
      <c r="L164" t="str">
        <f>VLOOKUP($B164,taxonomy!$B:$Y,8,FALSE)</f>
        <v xml:space="preserve"> Ecdysozoa</v>
      </c>
      <c r="M164" t="str">
        <f>VLOOKUP($B164,taxonomy!$B:$Y,9,FALSE)</f>
        <v xml:space="preserve"> Arthropoda</v>
      </c>
      <c r="N164" t="str">
        <f>VLOOKUP($B164,taxonomy!$B:$Y,10,FALSE)</f>
        <v xml:space="preserve"> Hexapoda</v>
      </c>
      <c r="O164" t="str">
        <f>VLOOKUP($B164,taxonomy!$B:$Y,11,FALSE)</f>
        <v xml:space="preserve"> Insecta</v>
      </c>
      <c r="P164" t="str">
        <f>VLOOKUP($B164,taxonomy!$B:$Y,12,FALSE)</f>
        <v>Pterygota</v>
      </c>
      <c r="Q164" t="str">
        <f>VLOOKUP($B164,taxonomy!$B:$Y,13,FALSE)</f>
        <v xml:space="preserve"> Neoptera</v>
      </c>
      <c r="R164" t="str">
        <f>VLOOKUP($B164,taxonomy!$B:$Y,14,FALSE)</f>
        <v xml:space="preserve"> Endopterygota</v>
      </c>
      <c r="S164" t="str">
        <f>VLOOKUP($B164,taxonomy!$B:$Y,15,FALSE)</f>
        <v xml:space="preserve"> Diptera</v>
      </c>
      <c r="T164" t="str">
        <f>VLOOKUP($B164,taxonomy!$B:$Y,16,FALSE)</f>
        <v xml:space="preserve"> Brachycera</v>
      </c>
      <c r="U164" t="str">
        <f>VLOOKUP($B164,taxonomy!$B:$Y,17,FALSE)</f>
        <v xml:space="preserve"> Muscomorpha</v>
      </c>
      <c r="V164" t="str">
        <f>VLOOKUP($B164,taxonomy!$B:$Y,18,FALSE)</f>
        <v>Ephydroidea</v>
      </c>
      <c r="W164" t="str">
        <f>VLOOKUP($B164,taxonomy!$B:$Y,19,FALSE)</f>
        <v xml:space="preserve"> Drosophilidae</v>
      </c>
      <c r="X164" t="str">
        <f>VLOOKUP($B164,taxonomy!$B:$Y,20,FALSE)</f>
        <v xml:space="preserve"> Drosophila</v>
      </c>
      <c r="Y164" t="str">
        <f>VLOOKUP($B164,taxonomy!$B:$Y,21,FALSE)</f>
        <v xml:space="preserve"> Sophophora.</v>
      </c>
      <c r="Z164">
        <f>VLOOKUP($B164,taxonomy!$B:$Y,22,FALSE)</f>
        <v>0</v>
      </c>
      <c r="AA164">
        <f>VLOOKUP($B164,taxonomy!$B:$Y,23,FALSE)</f>
        <v>0</v>
      </c>
    </row>
    <row r="165" spans="1:27" x14ac:dyDescent="0.25">
      <c r="A165" s="1" t="s">
        <v>416</v>
      </c>
      <c r="B165" s="1" t="s">
        <v>417</v>
      </c>
      <c r="C165" s="1" t="s">
        <v>418</v>
      </c>
      <c r="D165" s="1" t="s">
        <v>426</v>
      </c>
      <c r="E165" s="1" t="s">
        <v>427</v>
      </c>
      <c r="F165" s="1" t="s">
        <v>428</v>
      </c>
      <c r="G165" s="1" t="s">
        <v>429</v>
      </c>
      <c r="H165" s="1" t="s">
        <v>430</v>
      </c>
      <c r="I165" s="1">
        <f t="shared" si="2"/>
        <v>41</v>
      </c>
      <c r="J165" t="str">
        <f>VLOOKUP($B165,taxonomy!$B:$Y,6,FALSE)</f>
        <v>Eukaryota</v>
      </c>
      <c r="K165" t="str">
        <f>VLOOKUP($B165,taxonomy!$B:$Y,7,FALSE)</f>
        <v xml:space="preserve"> Metazoa</v>
      </c>
      <c r="L165" t="str">
        <f>VLOOKUP($B165,taxonomy!$B:$Y,8,FALSE)</f>
        <v xml:space="preserve"> Ecdysozoa</v>
      </c>
      <c r="M165" t="str">
        <f>VLOOKUP($B165,taxonomy!$B:$Y,9,FALSE)</f>
        <v xml:space="preserve"> Arthropoda</v>
      </c>
      <c r="N165" t="str">
        <f>VLOOKUP($B165,taxonomy!$B:$Y,10,FALSE)</f>
        <v xml:space="preserve"> Hexapoda</v>
      </c>
      <c r="O165" t="str">
        <f>VLOOKUP($B165,taxonomy!$B:$Y,11,FALSE)</f>
        <v xml:space="preserve"> Insecta</v>
      </c>
      <c r="P165" t="str">
        <f>VLOOKUP($B165,taxonomy!$B:$Y,12,FALSE)</f>
        <v>Pterygota</v>
      </c>
      <c r="Q165" t="str">
        <f>VLOOKUP($B165,taxonomy!$B:$Y,13,FALSE)</f>
        <v xml:space="preserve"> Neoptera</v>
      </c>
      <c r="R165" t="str">
        <f>VLOOKUP($B165,taxonomy!$B:$Y,14,FALSE)</f>
        <v xml:space="preserve"> Endopterygota</v>
      </c>
      <c r="S165" t="str">
        <f>VLOOKUP($B165,taxonomy!$B:$Y,15,FALSE)</f>
        <v xml:space="preserve"> Diptera</v>
      </c>
      <c r="T165" t="str">
        <f>VLOOKUP($B165,taxonomy!$B:$Y,16,FALSE)</f>
        <v xml:space="preserve"> Brachycera</v>
      </c>
      <c r="U165" t="str">
        <f>VLOOKUP($B165,taxonomy!$B:$Y,17,FALSE)</f>
        <v xml:space="preserve"> Muscomorpha</v>
      </c>
      <c r="V165" t="str">
        <f>VLOOKUP($B165,taxonomy!$B:$Y,18,FALSE)</f>
        <v>Ephydroidea</v>
      </c>
      <c r="W165" t="str">
        <f>VLOOKUP($B165,taxonomy!$B:$Y,19,FALSE)</f>
        <v xml:space="preserve"> Drosophilidae</v>
      </c>
      <c r="X165" t="str">
        <f>VLOOKUP($B165,taxonomy!$B:$Y,20,FALSE)</f>
        <v xml:space="preserve"> Drosophila</v>
      </c>
      <c r="Y165" t="str">
        <f>VLOOKUP($B165,taxonomy!$B:$Y,21,FALSE)</f>
        <v xml:space="preserve"> Sophophora.</v>
      </c>
      <c r="Z165">
        <f>VLOOKUP($B165,taxonomy!$B:$Y,22,FALSE)</f>
        <v>0</v>
      </c>
      <c r="AA165">
        <f>VLOOKUP($B165,taxonomy!$B:$Y,23,FALSE)</f>
        <v>0</v>
      </c>
    </row>
    <row r="166" spans="1:27" x14ac:dyDescent="0.25">
      <c r="A166" s="1" t="s">
        <v>431</v>
      </c>
      <c r="B166" s="1" t="s">
        <v>432</v>
      </c>
      <c r="C166" s="1" t="s">
        <v>433</v>
      </c>
      <c r="D166" s="1" t="s">
        <v>140</v>
      </c>
      <c r="E166" s="1" t="s">
        <v>434</v>
      </c>
      <c r="F166" s="1" t="s">
        <v>435</v>
      </c>
      <c r="G166" s="1" t="s">
        <v>143</v>
      </c>
      <c r="H166" s="1" t="s">
        <v>140</v>
      </c>
      <c r="I166" s="1">
        <f t="shared" si="2"/>
        <v>46</v>
      </c>
      <c r="J166" t="str">
        <f>VLOOKUP($B166,taxonomy!$B:$Y,6,FALSE)</f>
        <v>Eukaryota</v>
      </c>
      <c r="K166" t="str">
        <f>VLOOKUP($B166,taxonomy!$B:$Y,7,FALSE)</f>
        <v xml:space="preserve"> Metazoa</v>
      </c>
      <c r="L166" t="str">
        <f>VLOOKUP($B166,taxonomy!$B:$Y,8,FALSE)</f>
        <v xml:space="preserve"> Ecdysozoa</v>
      </c>
      <c r="M166" t="str">
        <f>VLOOKUP($B166,taxonomy!$B:$Y,9,FALSE)</f>
        <v xml:space="preserve"> Arthropoda</v>
      </c>
      <c r="N166" t="str">
        <f>VLOOKUP($B166,taxonomy!$B:$Y,10,FALSE)</f>
        <v xml:space="preserve"> Hexapoda</v>
      </c>
      <c r="O166" t="str">
        <f>VLOOKUP($B166,taxonomy!$B:$Y,11,FALSE)</f>
        <v xml:space="preserve"> Insecta</v>
      </c>
      <c r="P166" t="str">
        <f>VLOOKUP($B166,taxonomy!$B:$Y,12,FALSE)</f>
        <v>Pterygota</v>
      </c>
      <c r="Q166" t="str">
        <f>VLOOKUP($B166,taxonomy!$B:$Y,13,FALSE)</f>
        <v xml:space="preserve"> Neoptera</v>
      </c>
      <c r="R166" t="str">
        <f>VLOOKUP($B166,taxonomy!$B:$Y,14,FALSE)</f>
        <v xml:space="preserve"> Endopterygota</v>
      </c>
      <c r="S166" t="str">
        <f>VLOOKUP($B166,taxonomy!$B:$Y,15,FALSE)</f>
        <v xml:space="preserve"> Diptera</v>
      </c>
      <c r="T166" t="str">
        <f>VLOOKUP($B166,taxonomy!$B:$Y,16,FALSE)</f>
        <v xml:space="preserve"> Brachycera</v>
      </c>
      <c r="U166" t="str">
        <f>VLOOKUP($B166,taxonomy!$B:$Y,17,FALSE)</f>
        <v xml:space="preserve"> Muscomorpha</v>
      </c>
      <c r="V166" t="str">
        <f>VLOOKUP($B166,taxonomy!$B:$Y,18,FALSE)</f>
        <v>Ephydroidea</v>
      </c>
      <c r="W166" t="str">
        <f>VLOOKUP($B166,taxonomy!$B:$Y,19,FALSE)</f>
        <v xml:space="preserve"> Drosophilidae</v>
      </c>
      <c r="X166" t="str">
        <f>VLOOKUP($B166,taxonomy!$B:$Y,20,FALSE)</f>
        <v xml:space="preserve"> Drosophila</v>
      </c>
      <c r="Y166" t="str">
        <f>VLOOKUP($B166,taxonomy!$B:$Y,21,FALSE)</f>
        <v xml:space="preserve"> Sophophora.</v>
      </c>
      <c r="Z166">
        <f>VLOOKUP($B166,taxonomy!$B:$Y,22,FALSE)</f>
        <v>0</v>
      </c>
      <c r="AA166">
        <f>VLOOKUP($B166,taxonomy!$B:$Y,23,FALSE)</f>
        <v>0</v>
      </c>
    </row>
    <row r="167" spans="1:27" x14ac:dyDescent="0.25">
      <c r="A167" s="1" t="s">
        <v>431</v>
      </c>
      <c r="B167" s="1" t="s">
        <v>432</v>
      </c>
      <c r="C167" s="1" t="s">
        <v>433</v>
      </c>
      <c r="D167" s="1" t="s">
        <v>180</v>
      </c>
      <c r="E167" s="1" t="s">
        <v>436</v>
      </c>
      <c r="F167" s="1" t="s">
        <v>437</v>
      </c>
      <c r="G167" s="1" t="s">
        <v>183</v>
      </c>
      <c r="H167" s="1" t="s">
        <v>180</v>
      </c>
      <c r="I167" s="1">
        <f t="shared" si="2"/>
        <v>98</v>
      </c>
      <c r="J167" t="str">
        <f>VLOOKUP($B167,taxonomy!$B:$Y,6,FALSE)</f>
        <v>Eukaryota</v>
      </c>
      <c r="K167" t="str">
        <f>VLOOKUP($B167,taxonomy!$B:$Y,7,FALSE)</f>
        <v xml:space="preserve"> Metazoa</v>
      </c>
      <c r="L167" t="str">
        <f>VLOOKUP($B167,taxonomy!$B:$Y,8,FALSE)</f>
        <v xml:space="preserve"> Ecdysozoa</v>
      </c>
      <c r="M167" t="str">
        <f>VLOOKUP($B167,taxonomy!$B:$Y,9,FALSE)</f>
        <v xml:space="preserve"> Arthropoda</v>
      </c>
      <c r="N167" t="str">
        <f>VLOOKUP($B167,taxonomy!$B:$Y,10,FALSE)</f>
        <v xml:space="preserve"> Hexapoda</v>
      </c>
      <c r="O167" t="str">
        <f>VLOOKUP($B167,taxonomy!$B:$Y,11,FALSE)</f>
        <v xml:space="preserve"> Insecta</v>
      </c>
      <c r="P167" t="str">
        <f>VLOOKUP($B167,taxonomy!$B:$Y,12,FALSE)</f>
        <v>Pterygota</v>
      </c>
      <c r="Q167" t="str">
        <f>VLOOKUP($B167,taxonomy!$B:$Y,13,FALSE)</f>
        <v xml:space="preserve"> Neoptera</v>
      </c>
      <c r="R167" t="str">
        <f>VLOOKUP($B167,taxonomy!$B:$Y,14,FALSE)</f>
        <v xml:space="preserve"> Endopterygota</v>
      </c>
      <c r="S167" t="str">
        <f>VLOOKUP($B167,taxonomy!$B:$Y,15,FALSE)</f>
        <v xml:space="preserve"> Diptera</v>
      </c>
      <c r="T167" t="str">
        <f>VLOOKUP($B167,taxonomy!$B:$Y,16,FALSE)</f>
        <v xml:space="preserve"> Brachycera</v>
      </c>
      <c r="U167" t="str">
        <f>VLOOKUP($B167,taxonomy!$B:$Y,17,FALSE)</f>
        <v xml:space="preserve"> Muscomorpha</v>
      </c>
      <c r="V167" t="str">
        <f>VLOOKUP($B167,taxonomy!$B:$Y,18,FALSE)</f>
        <v>Ephydroidea</v>
      </c>
      <c r="W167" t="str">
        <f>VLOOKUP($B167,taxonomy!$B:$Y,19,FALSE)</f>
        <v xml:space="preserve"> Drosophilidae</v>
      </c>
      <c r="X167" t="str">
        <f>VLOOKUP($B167,taxonomy!$B:$Y,20,FALSE)</f>
        <v xml:space="preserve"> Drosophila</v>
      </c>
      <c r="Y167" t="str">
        <f>VLOOKUP($B167,taxonomy!$B:$Y,21,FALSE)</f>
        <v xml:space="preserve"> Sophophora.</v>
      </c>
      <c r="Z167">
        <f>VLOOKUP($B167,taxonomy!$B:$Y,22,FALSE)</f>
        <v>0</v>
      </c>
      <c r="AA167">
        <f>VLOOKUP($B167,taxonomy!$B:$Y,23,FALSE)</f>
        <v>0</v>
      </c>
    </row>
    <row r="168" spans="1:27" x14ac:dyDescent="0.25">
      <c r="A168" s="1" t="s">
        <v>431</v>
      </c>
      <c r="B168" s="1" t="s">
        <v>432</v>
      </c>
      <c r="C168" s="1" t="s">
        <v>433</v>
      </c>
      <c r="D168" s="1" t="s">
        <v>15</v>
      </c>
      <c r="E168" s="1" t="s">
        <v>43</v>
      </c>
      <c r="F168" s="1" t="s">
        <v>397</v>
      </c>
      <c r="G168" s="1" t="s">
        <v>18</v>
      </c>
      <c r="H168" s="1" t="s">
        <v>19</v>
      </c>
      <c r="I168" s="1">
        <f t="shared" si="2"/>
        <v>273</v>
      </c>
      <c r="J168" t="str">
        <f>VLOOKUP($B168,taxonomy!$B:$Y,6,FALSE)</f>
        <v>Eukaryota</v>
      </c>
      <c r="K168" t="str">
        <f>VLOOKUP($B168,taxonomy!$B:$Y,7,FALSE)</f>
        <v xml:space="preserve"> Metazoa</v>
      </c>
      <c r="L168" t="str">
        <f>VLOOKUP($B168,taxonomy!$B:$Y,8,FALSE)</f>
        <v xml:space="preserve"> Ecdysozoa</v>
      </c>
      <c r="M168" t="str">
        <f>VLOOKUP($B168,taxonomy!$B:$Y,9,FALSE)</f>
        <v xml:space="preserve"> Arthropoda</v>
      </c>
      <c r="N168" t="str">
        <f>VLOOKUP($B168,taxonomy!$B:$Y,10,FALSE)</f>
        <v xml:space="preserve"> Hexapoda</v>
      </c>
      <c r="O168" t="str">
        <f>VLOOKUP($B168,taxonomy!$B:$Y,11,FALSE)</f>
        <v xml:space="preserve"> Insecta</v>
      </c>
      <c r="P168" t="str">
        <f>VLOOKUP($B168,taxonomy!$B:$Y,12,FALSE)</f>
        <v>Pterygota</v>
      </c>
      <c r="Q168" t="str">
        <f>VLOOKUP($B168,taxonomy!$B:$Y,13,FALSE)</f>
        <v xml:space="preserve"> Neoptera</v>
      </c>
      <c r="R168" t="str">
        <f>VLOOKUP($B168,taxonomy!$B:$Y,14,FALSE)</f>
        <v xml:space="preserve"> Endopterygota</v>
      </c>
      <c r="S168" t="str">
        <f>VLOOKUP($B168,taxonomy!$B:$Y,15,FALSE)</f>
        <v xml:space="preserve"> Diptera</v>
      </c>
      <c r="T168" t="str">
        <f>VLOOKUP($B168,taxonomy!$B:$Y,16,FALSE)</f>
        <v xml:space="preserve"> Brachycera</v>
      </c>
      <c r="U168" t="str">
        <f>VLOOKUP($B168,taxonomy!$B:$Y,17,FALSE)</f>
        <v xml:space="preserve"> Muscomorpha</v>
      </c>
      <c r="V168" t="str">
        <f>VLOOKUP($B168,taxonomy!$B:$Y,18,FALSE)</f>
        <v>Ephydroidea</v>
      </c>
      <c r="W168" t="str">
        <f>VLOOKUP($B168,taxonomy!$B:$Y,19,FALSE)</f>
        <v xml:space="preserve"> Drosophilidae</v>
      </c>
      <c r="X168" t="str">
        <f>VLOOKUP($B168,taxonomy!$B:$Y,20,FALSE)</f>
        <v xml:space="preserve"> Drosophila</v>
      </c>
      <c r="Y168" t="str">
        <f>VLOOKUP($B168,taxonomy!$B:$Y,21,FALSE)</f>
        <v xml:space="preserve"> Sophophora.</v>
      </c>
      <c r="Z168">
        <f>VLOOKUP($B168,taxonomy!$B:$Y,22,FALSE)</f>
        <v>0</v>
      </c>
      <c r="AA168">
        <f>VLOOKUP($B168,taxonomy!$B:$Y,23,FALSE)</f>
        <v>0</v>
      </c>
    </row>
    <row r="169" spans="1:27" x14ac:dyDescent="0.25">
      <c r="A169" s="1" t="s">
        <v>438</v>
      </c>
      <c r="B169" s="1" t="s">
        <v>439</v>
      </c>
      <c r="C169" s="1" t="s">
        <v>440</v>
      </c>
      <c r="D169" s="1" t="s">
        <v>286</v>
      </c>
      <c r="E169" s="1" t="s">
        <v>441</v>
      </c>
      <c r="F169" s="1" t="s">
        <v>442</v>
      </c>
      <c r="G169" s="1" t="s">
        <v>289</v>
      </c>
      <c r="H169" s="1" t="s">
        <v>286</v>
      </c>
      <c r="I169" s="1">
        <f t="shared" si="2"/>
        <v>39</v>
      </c>
      <c r="J169" t="str">
        <f>VLOOKUP($B169,taxonomy!$B:$Y,6,FALSE)</f>
        <v>Eukaryota</v>
      </c>
      <c r="K169" t="str">
        <f>VLOOKUP($B169,taxonomy!$B:$Y,7,FALSE)</f>
        <v xml:space="preserve"> Metazoa</v>
      </c>
      <c r="L169" t="str">
        <f>VLOOKUP($B169,taxonomy!$B:$Y,8,FALSE)</f>
        <v xml:space="preserve"> Ecdysozoa</v>
      </c>
      <c r="M169" t="str">
        <f>VLOOKUP($B169,taxonomy!$B:$Y,9,FALSE)</f>
        <v xml:space="preserve"> Arthropoda</v>
      </c>
      <c r="N169" t="str">
        <f>VLOOKUP($B169,taxonomy!$B:$Y,10,FALSE)</f>
        <v xml:space="preserve"> Hexapoda</v>
      </c>
      <c r="O169" t="str">
        <f>VLOOKUP($B169,taxonomy!$B:$Y,11,FALSE)</f>
        <v xml:space="preserve"> Insecta</v>
      </c>
      <c r="P169" t="str">
        <f>VLOOKUP($B169,taxonomy!$B:$Y,12,FALSE)</f>
        <v>Pterygota</v>
      </c>
      <c r="Q169" t="str">
        <f>VLOOKUP($B169,taxonomy!$B:$Y,13,FALSE)</f>
        <v xml:space="preserve"> Neoptera</v>
      </c>
      <c r="R169" t="str">
        <f>VLOOKUP($B169,taxonomy!$B:$Y,14,FALSE)</f>
        <v xml:space="preserve"> Endopterygota</v>
      </c>
      <c r="S169" t="str">
        <f>VLOOKUP($B169,taxonomy!$B:$Y,15,FALSE)</f>
        <v xml:space="preserve"> Diptera</v>
      </c>
      <c r="T169" t="str">
        <f>VLOOKUP($B169,taxonomy!$B:$Y,16,FALSE)</f>
        <v xml:space="preserve"> Brachycera</v>
      </c>
      <c r="U169" t="str">
        <f>VLOOKUP($B169,taxonomy!$B:$Y,17,FALSE)</f>
        <v xml:space="preserve"> Muscomorpha</v>
      </c>
      <c r="V169" t="str">
        <f>VLOOKUP($B169,taxonomy!$B:$Y,18,FALSE)</f>
        <v>Ephydroidea</v>
      </c>
      <c r="W169" t="str">
        <f>VLOOKUP($B169,taxonomy!$B:$Y,19,FALSE)</f>
        <v xml:space="preserve"> Drosophilidae</v>
      </c>
      <c r="X169" t="str">
        <f>VLOOKUP($B169,taxonomy!$B:$Y,20,FALSE)</f>
        <v xml:space="preserve"> Drosophila</v>
      </c>
      <c r="Y169" t="str">
        <f>VLOOKUP($B169,taxonomy!$B:$Y,21,FALSE)</f>
        <v xml:space="preserve"> Sophophora.</v>
      </c>
      <c r="Z169">
        <f>VLOOKUP($B169,taxonomy!$B:$Y,22,FALSE)</f>
        <v>0</v>
      </c>
      <c r="AA169">
        <f>VLOOKUP($B169,taxonomy!$B:$Y,23,FALSE)</f>
        <v>0</v>
      </c>
    </row>
    <row r="170" spans="1:27" x14ac:dyDescent="0.25">
      <c r="A170" s="1" t="s">
        <v>438</v>
      </c>
      <c r="B170" s="1" t="s">
        <v>439</v>
      </c>
      <c r="C170" s="1" t="s">
        <v>440</v>
      </c>
      <c r="D170" s="1" t="s">
        <v>290</v>
      </c>
      <c r="E170" s="1" t="s">
        <v>443</v>
      </c>
      <c r="F170" s="1" t="s">
        <v>444</v>
      </c>
      <c r="G170" s="1" t="s">
        <v>292</v>
      </c>
      <c r="H170" s="1" t="s">
        <v>290</v>
      </c>
      <c r="I170" s="1">
        <f t="shared" si="2"/>
        <v>129</v>
      </c>
      <c r="J170" t="str">
        <f>VLOOKUP($B170,taxonomy!$B:$Y,6,FALSE)</f>
        <v>Eukaryota</v>
      </c>
      <c r="K170" t="str">
        <f>VLOOKUP($B170,taxonomy!$B:$Y,7,FALSE)</f>
        <v xml:space="preserve"> Metazoa</v>
      </c>
      <c r="L170" t="str">
        <f>VLOOKUP($B170,taxonomy!$B:$Y,8,FALSE)</f>
        <v xml:space="preserve"> Ecdysozoa</v>
      </c>
      <c r="M170" t="str">
        <f>VLOOKUP($B170,taxonomy!$B:$Y,9,FALSE)</f>
        <v xml:space="preserve"> Arthropoda</v>
      </c>
      <c r="N170" t="str">
        <f>VLOOKUP($B170,taxonomy!$B:$Y,10,FALSE)</f>
        <v xml:space="preserve"> Hexapoda</v>
      </c>
      <c r="O170" t="str">
        <f>VLOOKUP($B170,taxonomy!$B:$Y,11,FALSE)</f>
        <v xml:space="preserve"> Insecta</v>
      </c>
      <c r="P170" t="str">
        <f>VLOOKUP($B170,taxonomy!$B:$Y,12,FALSE)</f>
        <v>Pterygota</v>
      </c>
      <c r="Q170" t="str">
        <f>VLOOKUP($B170,taxonomy!$B:$Y,13,FALSE)</f>
        <v xml:space="preserve"> Neoptera</v>
      </c>
      <c r="R170" t="str">
        <f>VLOOKUP($B170,taxonomy!$B:$Y,14,FALSE)</f>
        <v xml:space="preserve"> Endopterygota</v>
      </c>
      <c r="S170" t="str">
        <f>VLOOKUP($B170,taxonomy!$B:$Y,15,FALSE)</f>
        <v xml:space="preserve"> Diptera</v>
      </c>
      <c r="T170" t="str">
        <f>VLOOKUP($B170,taxonomy!$B:$Y,16,FALSE)</f>
        <v xml:space="preserve"> Brachycera</v>
      </c>
      <c r="U170" t="str">
        <f>VLOOKUP($B170,taxonomy!$B:$Y,17,FALSE)</f>
        <v xml:space="preserve"> Muscomorpha</v>
      </c>
      <c r="V170" t="str">
        <f>VLOOKUP($B170,taxonomy!$B:$Y,18,FALSE)</f>
        <v>Ephydroidea</v>
      </c>
      <c r="W170" t="str">
        <f>VLOOKUP($B170,taxonomy!$B:$Y,19,FALSE)</f>
        <v xml:space="preserve"> Drosophilidae</v>
      </c>
      <c r="X170" t="str">
        <f>VLOOKUP($B170,taxonomy!$B:$Y,20,FALSE)</f>
        <v xml:space="preserve"> Drosophila</v>
      </c>
      <c r="Y170" t="str">
        <f>VLOOKUP($B170,taxonomy!$B:$Y,21,FALSE)</f>
        <v xml:space="preserve"> Sophophora.</v>
      </c>
      <c r="Z170">
        <f>VLOOKUP($B170,taxonomy!$B:$Y,22,FALSE)</f>
        <v>0</v>
      </c>
      <c r="AA170">
        <f>VLOOKUP($B170,taxonomy!$B:$Y,23,FALSE)</f>
        <v>0</v>
      </c>
    </row>
    <row r="171" spans="1:27" x14ac:dyDescent="0.25">
      <c r="A171" s="1" t="s">
        <v>438</v>
      </c>
      <c r="B171" s="1" t="s">
        <v>439</v>
      </c>
      <c r="C171" s="1" t="s">
        <v>440</v>
      </c>
      <c r="D171" s="1" t="s">
        <v>15</v>
      </c>
      <c r="E171" s="1" t="s">
        <v>35</v>
      </c>
      <c r="F171" s="1" t="s">
        <v>233</v>
      </c>
      <c r="G171" s="1" t="s">
        <v>18</v>
      </c>
      <c r="H171" s="1" t="s">
        <v>19</v>
      </c>
      <c r="I171" s="1">
        <f t="shared" si="2"/>
        <v>264</v>
      </c>
      <c r="J171" t="str">
        <f>VLOOKUP($B171,taxonomy!$B:$Y,6,FALSE)</f>
        <v>Eukaryota</v>
      </c>
      <c r="K171" t="str">
        <f>VLOOKUP($B171,taxonomy!$B:$Y,7,FALSE)</f>
        <v xml:space="preserve"> Metazoa</v>
      </c>
      <c r="L171" t="str">
        <f>VLOOKUP($B171,taxonomy!$B:$Y,8,FALSE)</f>
        <v xml:space="preserve"> Ecdysozoa</v>
      </c>
      <c r="M171" t="str">
        <f>VLOOKUP($B171,taxonomy!$B:$Y,9,FALSE)</f>
        <v xml:space="preserve"> Arthropoda</v>
      </c>
      <c r="N171" t="str">
        <f>VLOOKUP($B171,taxonomy!$B:$Y,10,FALSE)</f>
        <v xml:space="preserve"> Hexapoda</v>
      </c>
      <c r="O171" t="str">
        <f>VLOOKUP($B171,taxonomy!$B:$Y,11,FALSE)</f>
        <v xml:space="preserve"> Insecta</v>
      </c>
      <c r="P171" t="str">
        <f>VLOOKUP($B171,taxonomy!$B:$Y,12,FALSE)</f>
        <v>Pterygota</v>
      </c>
      <c r="Q171" t="str">
        <f>VLOOKUP($B171,taxonomy!$B:$Y,13,FALSE)</f>
        <v xml:space="preserve"> Neoptera</v>
      </c>
      <c r="R171" t="str">
        <f>VLOOKUP($B171,taxonomy!$B:$Y,14,FALSE)</f>
        <v xml:space="preserve"> Endopterygota</v>
      </c>
      <c r="S171" t="str">
        <f>VLOOKUP($B171,taxonomy!$B:$Y,15,FALSE)</f>
        <v xml:space="preserve"> Diptera</v>
      </c>
      <c r="T171" t="str">
        <f>VLOOKUP($B171,taxonomy!$B:$Y,16,FALSE)</f>
        <v xml:space="preserve"> Brachycera</v>
      </c>
      <c r="U171" t="str">
        <f>VLOOKUP($B171,taxonomy!$B:$Y,17,FALSE)</f>
        <v xml:space="preserve"> Muscomorpha</v>
      </c>
      <c r="V171" t="str">
        <f>VLOOKUP($B171,taxonomy!$B:$Y,18,FALSE)</f>
        <v>Ephydroidea</v>
      </c>
      <c r="W171" t="str">
        <f>VLOOKUP($B171,taxonomy!$B:$Y,19,FALSE)</f>
        <v xml:space="preserve"> Drosophilidae</v>
      </c>
      <c r="X171" t="str">
        <f>VLOOKUP($B171,taxonomy!$B:$Y,20,FALSE)</f>
        <v xml:space="preserve"> Drosophila</v>
      </c>
      <c r="Y171" t="str">
        <f>VLOOKUP($B171,taxonomy!$B:$Y,21,FALSE)</f>
        <v xml:space="preserve"> Sophophora.</v>
      </c>
      <c r="Z171">
        <f>VLOOKUP($B171,taxonomy!$B:$Y,22,FALSE)</f>
        <v>0</v>
      </c>
      <c r="AA171">
        <f>VLOOKUP($B171,taxonomy!$B:$Y,23,FALSE)</f>
        <v>0</v>
      </c>
    </row>
    <row r="172" spans="1:27" x14ac:dyDescent="0.25">
      <c r="A172" s="1" t="s">
        <v>438</v>
      </c>
      <c r="B172" s="1" t="s">
        <v>439</v>
      </c>
      <c r="C172" s="1" t="s">
        <v>440</v>
      </c>
      <c r="D172" s="1" t="s">
        <v>60</v>
      </c>
      <c r="E172" s="1" t="s">
        <v>355</v>
      </c>
      <c r="F172" s="1" t="s">
        <v>445</v>
      </c>
      <c r="G172" s="1" t="s">
        <v>63</v>
      </c>
      <c r="H172" s="1" t="s">
        <v>64</v>
      </c>
      <c r="I172" s="1">
        <f t="shared" si="2"/>
        <v>646</v>
      </c>
      <c r="J172" t="str">
        <f>VLOOKUP($B172,taxonomy!$B:$Y,6,FALSE)</f>
        <v>Eukaryota</v>
      </c>
      <c r="K172" t="str">
        <f>VLOOKUP($B172,taxonomy!$B:$Y,7,FALSE)</f>
        <v xml:space="preserve"> Metazoa</v>
      </c>
      <c r="L172" t="str">
        <f>VLOOKUP($B172,taxonomy!$B:$Y,8,FALSE)</f>
        <v xml:space="preserve"> Ecdysozoa</v>
      </c>
      <c r="M172" t="str">
        <f>VLOOKUP($B172,taxonomy!$B:$Y,9,FALSE)</f>
        <v xml:space="preserve"> Arthropoda</v>
      </c>
      <c r="N172" t="str">
        <f>VLOOKUP($B172,taxonomy!$B:$Y,10,FALSE)</f>
        <v xml:space="preserve"> Hexapoda</v>
      </c>
      <c r="O172" t="str">
        <f>VLOOKUP($B172,taxonomy!$B:$Y,11,FALSE)</f>
        <v xml:space="preserve"> Insecta</v>
      </c>
      <c r="P172" t="str">
        <f>VLOOKUP($B172,taxonomy!$B:$Y,12,FALSE)</f>
        <v>Pterygota</v>
      </c>
      <c r="Q172" t="str">
        <f>VLOOKUP($B172,taxonomy!$B:$Y,13,FALSE)</f>
        <v xml:space="preserve"> Neoptera</v>
      </c>
      <c r="R172" t="str">
        <f>VLOOKUP($B172,taxonomy!$B:$Y,14,FALSE)</f>
        <v xml:space="preserve"> Endopterygota</v>
      </c>
      <c r="S172" t="str">
        <f>VLOOKUP($B172,taxonomy!$B:$Y,15,FALSE)</f>
        <v xml:space="preserve"> Diptera</v>
      </c>
      <c r="T172" t="str">
        <f>VLOOKUP($B172,taxonomy!$B:$Y,16,FALSE)</f>
        <v xml:space="preserve"> Brachycera</v>
      </c>
      <c r="U172" t="str">
        <f>VLOOKUP($B172,taxonomy!$B:$Y,17,FALSE)</f>
        <v xml:space="preserve"> Muscomorpha</v>
      </c>
      <c r="V172" t="str">
        <f>VLOOKUP($B172,taxonomy!$B:$Y,18,FALSE)</f>
        <v>Ephydroidea</v>
      </c>
      <c r="W172" t="str">
        <f>VLOOKUP($B172,taxonomy!$B:$Y,19,FALSE)</f>
        <v xml:space="preserve"> Drosophilidae</v>
      </c>
      <c r="X172" t="str">
        <f>VLOOKUP($B172,taxonomy!$B:$Y,20,FALSE)</f>
        <v xml:space="preserve"> Drosophila</v>
      </c>
      <c r="Y172" t="str">
        <f>VLOOKUP($B172,taxonomy!$B:$Y,21,FALSE)</f>
        <v xml:space="preserve"> Sophophora.</v>
      </c>
      <c r="Z172">
        <f>VLOOKUP($B172,taxonomy!$B:$Y,22,FALSE)</f>
        <v>0</v>
      </c>
      <c r="AA172">
        <f>VLOOKUP($B172,taxonomy!$B:$Y,23,FALSE)</f>
        <v>0</v>
      </c>
    </row>
    <row r="173" spans="1:27" x14ac:dyDescent="0.25">
      <c r="A173" s="1" t="s">
        <v>446</v>
      </c>
      <c r="B173" s="1" t="s">
        <v>447</v>
      </c>
      <c r="C173" s="1" t="s">
        <v>448</v>
      </c>
      <c r="D173" s="1" t="s">
        <v>286</v>
      </c>
      <c r="E173" s="1" t="s">
        <v>449</v>
      </c>
      <c r="F173" s="1" t="s">
        <v>450</v>
      </c>
      <c r="G173" s="1" t="s">
        <v>289</v>
      </c>
      <c r="H173" s="1" t="s">
        <v>286</v>
      </c>
      <c r="I173" s="1">
        <f t="shared" si="2"/>
        <v>39</v>
      </c>
      <c r="J173" t="str">
        <f>VLOOKUP($B173,taxonomy!$B:$Y,6,FALSE)</f>
        <v>Eukaryota</v>
      </c>
      <c r="K173" t="str">
        <f>VLOOKUP($B173,taxonomy!$B:$Y,7,FALSE)</f>
        <v xml:space="preserve"> Metazoa</v>
      </c>
      <c r="L173" t="str">
        <f>VLOOKUP($B173,taxonomy!$B:$Y,8,FALSE)</f>
        <v xml:space="preserve"> Ecdysozoa</v>
      </c>
      <c r="M173" t="str">
        <f>VLOOKUP($B173,taxonomy!$B:$Y,9,FALSE)</f>
        <v xml:space="preserve"> Arthropoda</v>
      </c>
      <c r="N173" t="str">
        <f>VLOOKUP($B173,taxonomy!$B:$Y,10,FALSE)</f>
        <v xml:space="preserve"> Hexapoda</v>
      </c>
      <c r="O173" t="str">
        <f>VLOOKUP($B173,taxonomy!$B:$Y,11,FALSE)</f>
        <v xml:space="preserve"> Insecta</v>
      </c>
      <c r="P173" t="str">
        <f>VLOOKUP($B173,taxonomy!$B:$Y,12,FALSE)</f>
        <v>Pterygota</v>
      </c>
      <c r="Q173" t="str">
        <f>VLOOKUP($B173,taxonomy!$B:$Y,13,FALSE)</f>
        <v xml:space="preserve"> Neoptera</v>
      </c>
      <c r="R173" t="str">
        <f>VLOOKUP($B173,taxonomy!$B:$Y,14,FALSE)</f>
        <v xml:space="preserve"> Endopterygota</v>
      </c>
      <c r="S173" t="str">
        <f>VLOOKUP($B173,taxonomy!$B:$Y,15,FALSE)</f>
        <v xml:space="preserve"> Diptera</v>
      </c>
      <c r="T173" t="str">
        <f>VLOOKUP($B173,taxonomy!$B:$Y,16,FALSE)</f>
        <v xml:space="preserve"> Brachycera</v>
      </c>
      <c r="U173" t="str">
        <f>VLOOKUP($B173,taxonomy!$B:$Y,17,FALSE)</f>
        <v xml:space="preserve"> Muscomorpha</v>
      </c>
      <c r="V173" t="str">
        <f>VLOOKUP($B173,taxonomy!$B:$Y,18,FALSE)</f>
        <v>Ephydroidea</v>
      </c>
      <c r="W173" t="str">
        <f>VLOOKUP($B173,taxonomy!$B:$Y,19,FALSE)</f>
        <v xml:space="preserve"> Drosophilidae</v>
      </c>
      <c r="X173" t="str">
        <f>VLOOKUP($B173,taxonomy!$B:$Y,20,FALSE)</f>
        <v xml:space="preserve"> Drosophila</v>
      </c>
      <c r="Y173" t="str">
        <f>VLOOKUP($B173,taxonomy!$B:$Y,21,FALSE)</f>
        <v xml:space="preserve"> Sophophora.</v>
      </c>
      <c r="Z173">
        <f>VLOOKUP($B173,taxonomy!$B:$Y,22,FALSE)</f>
        <v>0</v>
      </c>
      <c r="AA173">
        <f>VLOOKUP($B173,taxonomy!$B:$Y,23,FALSE)</f>
        <v>0</v>
      </c>
    </row>
    <row r="174" spans="1:27" x14ac:dyDescent="0.25">
      <c r="A174" s="1" t="s">
        <v>446</v>
      </c>
      <c r="B174" s="1" t="s">
        <v>447</v>
      </c>
      <c r="C174" s="1" t="s">
        <v>448</v>
      </c>
      <c r="D174" s="1" t="s">
        <v>15</v>
      </c>
      <c r="E174" s="1" t="s">
        <v>12</v>
      </c>
      <c r="F174" s="1" t="s">
        <v>451</v>
      </c>
      <c r="G174" s="1" t="s">
        <v>18</v>
      </c>
      <c r="H174" s="1" t="s">
        <v>19</v>
      </c>
      <c r="I174" s="1">
        <f t="shared" si="2"/>
        <v>86</v>
      </c>
      <c r="J174" t="str">
        <f>VLOOKUP($B174,taxonomy!$B:$Y,6,FALSE)</f>
        <v>Eukaryota</v>
      </c>
      <c r="K174" t="str">
        <f>VLOOKUP($B174,taxonomy!$B:$Y,7,FALSE)</f>
        <v xml:space="preserve"> Metazoa</v>
      </c>
      <c r="L174" t="str">
        <f>VLOOKUP($B174,taxonomy!$B:$Y,8,FALSE)</f>
        <v xml:space="preserve"> Ecdysozoa</v>
      </c>
      <c r="M174" t="str">
        <f>VLOOKUP($B174,taxonomy!$B:$Y,9,FALSE)</f>
        <v xml:space="preserve"> Arthropoda</v>
      </c>
      <c r="N174" t="str">
        <f>VLOOKUP($B174,taxonomy!$B:$Y,10,FALSE)</f>
        <v xml:space="preserve"> Hexapoda</v>
      </c>
      <c r="O174" t="str">
        <f>VLOOKUP($B174,taxonomy!$B:$Y,11,FALSE)</f>
        <v xml:space="preserve"> Insecta</v>
      </c>
      <c r="P174" t="str">
        <f>VLOOKUP($B174,taxonomy!$B:$Y,12,FALSE)</f>
        <v>Pterygota</v>
      </c>
      <c r="Q174" t="str">
        <f>VLOOKUP($B174,taxonomy!$B:$Y,13,FALSE)</f>
        <v xml:space="preserve"> Neoptera</v>
      </c>
      <c r="R174" t="str">
        <f>VLOOKUP($B174,taxonomy!$B:$Y,14,FALSE)</f>
        <v xml:space="preserve"> Endopterygota</v>
      </c>
      <c r="S174" t="str">
        <f>VLOOKUP($B174,taxonomy!$B:$Y,15,FALSE)</f>
        <v xml:space="preserve"> Diptera</v>
      </c>
      <c r="T174" t="str">
        <f>VLOOKUP($B174,taxonomy!$B:$Y,16,FALSE)</f>
        <v xml:space="preserve"> Brachycera</v>
      </c>
      <c r="U174" t="str">
        <f>VLOOKUP($B174,taxonomy!$B:$Y,17,FALSE)</f>
        <v xml:space="preserve"> Muscomorpha</v>
      </c>
      <c r="V174" t="str">
        <f>VLOOKUP($B174,taxonomy!$B:$Y,18,FALSE)</f>
        <v>Ephydroidea</v>
      </c>
      <c r="W174" t="str">
        <f>VLOOKUP($B174,taxonomy!$B:$Y,19,FALSE)</f>
        <v xml:space="preserve"> Drosophilidae</v>
      </c>
      <c r="X174" t="str">
        <f>VLOOKUP($B174,taxonomy!$B:$Y,20,FALSE)</f>
        <v xml:space="preserve"> Drosophila</v>
      </c>
      <c r="Y174" t="str">
        <f>VLOOKUP($B174,taxonomy!$B:$Y,21,FALSE)</f>
        <v xml:space="preserve"> Sophophora.</v>
      </c>
      <c r="Z174">
        <f>VLOOKUP($B174,taxonomy!$B:$Y,22,FALSE)</f>
        <v>0</v>
      </c>
      <c r="AA174">
        <f>VLOOKUP($B174,taxonomy!$B:$Y,23,FALSE)</f>
        <v>0</v>
      </c>
    </row>
    <row r="175" spans="1:27" x14ac:dyDescent="0.25">
      <c r="A175" s="1" t="s">
        <v>452</v>
      </c>
      <c r="B175" s="1" t="s">
        <v>453</v>
      </c>
      <c r="C175" s="1" t="s">
        <v>71</v>
      </c>
      <c r="D175" s="1" t="s">
        <v>72</v>
      </c>
      <c r="E175" s="1" t="s">
        <v>73</v>
      </c>
      <c r="F175" s="1" t="s">
        <v>74</v>
      </c>
      <c r="G175" s="1" t="s">
        <v>75</v>
      </c>
      <c r="H175" s="1" t="s">
        <v>72</v>
      </c>
      <c r="I175" s="1">
        <f t="shared" si="2"/>
        <v>149</v>
      </c>
      <c r="J175" t="str">
        <f>VLOOKUP($B175,taxonomy!$B:$Y,6,FALSE)</f>
        <v>Eukaryota</v>
      </c>
      <c r="K175" t="str">
        <f>VLOOKUP($B175,taxonomy!$B:$Y,7,FALSE)</f>
        <v xml:space="preserve"> Fungi</v>
      </c>
      <c r="L175" t="str">
        <f>VLOOKUP($B175,taxonomy!$B:$Y,8,FALSE)</f>
        <v xml:space="preserve"> Dikarya</v>
      </c>
      <c r="M175" t="str">
        <f>VLOOKUP($B175,taxonomy!$B:$Y,9,FALSE)</f>
        <v xml:space="preserve"> Ascomycota</v>
      </c>
      <c r="N175" t="str">
        <f>VLOOKUP($B175,taxonomy!$B:$Y,10,FALSE)</f>
        <v xml:space="preserve"> Saccharomycotina</v>
      </c>
      <c r="O175" t="str">
        <f>VLOOKUP($B175,taxonomy!$B:$Y,11,FALSE)</f>
        <v>Saccharomycetes</v>
      </c>
      <c r="P175" t="str">
        <f>VLOOKUP($B175,taxonomy!$B:$Y,12,FALSE)</f>
        <v xml:space="preserve"> Saccharomycetales</v>
      </c>
      <c r="Q175" t="str">
        <f>VLOOKUP($B175,taxonomy!$B:$Y,13,FALSE)</f>
        <v xml:space="preserve"> Saccharomycetaceae</v>
      </c>
      <c r="R175" t="str">
        <f>VLOOKUP($B175,taxonomy!$B:$Y,14,FALSE)</f>
        <v xml:space="preserve"> Saccharomyces.</v>
      </c>
      <c r="S175">
        <f>VLOOKUP($B175,taxonomy!$B:$Y,15,FALSE)</f>
        <v>0</v>
      </c>
      <c r="T175">
        <f>VLOOKUP($B175,taxonomy!$B:$Y,16,FALSE)</f>
        <v>0</v>
      </c>
      <c r="U175">
        <f>VLOOKUP($B175,taxonomy!$B:$Y,17,FALSE)</f>
        <v>0</v>
      </c>
      <c r="V175">
        <f>VLOOKUP($B175,taxonomy!$B:$Y,18,FALSE)</f>
        <v>0</v>
      </c>
      <c r="W175">
        <f>VLOOKUP($B175,taxonomy!$B:$Y,19,FALSE)</f>
        <v>0</v>
      </c>
      <c r="X175">
        <f>VLOOKUP($B175,taxonomy!$B:$Y,20,FALSE)</f>
        <v>0</v>
      </c>
      <c r="Y175">
        <f>VLOOKUP($B175,taxonomy!$B:$Y,21,FALSE)</f>
        <v>0</v>
      </c>
      <c r="Z175">
        <f>VLOOKUP($B175,taxonomy!$B:$Y,22,FALSE)</f>
        <v>0</v>
      </c>
      <c r="AA175">
        <f>VLOOKUP($B175,taxonomy!$B:$Y,23,FALSE)</f>
        <v>0</v>
      </c>
    </row>
    <row r="176" spans="1:27" x14ac:dyDescent="0.25">
      <c r="A176" s="1" t="s">
        <v>452</v>
      </c>
      <c r="B176" s="1" t="s">
        <v>453</v>
      </c>
      <c r="C176" s="1" t="s">
        <v>71</v>
      </c>
      <c r="D176" s="1" t="s">
        <v>76</v>
      </c>
      <c r="E176" s="1" t="s">
        <v>77</v>
      </c>
      <c r="F176" s="1" t="s">
        <v>78</v>
      </c>
      <c r="G176" s="1" t="s">
        <v>79</v>
      </c>
      <c r="H176" s="1" t="s">
        <v>76</v>
      </c>
      <c r="I176" s="1">
        <f t="shared" si="2"/>
        <v>169</v>
      </c>
      <c r="J176" t="str">
        <f>VLOOKUP($B176,taxonomy!$B:$Y,6,FALSE)</f>
        <v>Eukaryota</v>
      </c>
      <c r="K176" t="str">
        <f>VLOOKUP($B176,taxonomy!$B:$Y,7,FALSE)</f>
        <v xml:space="preserve"> Fungi</v>
      </c>
      <c r="L176" t="str">
        <f>VLOOKUP($B176,taxonomy!$B:$Y,8,FALSE)</f>
        <v xml:space="preserve"> Dikarya</v>
      </c>
      <c r="M176" t="str">
        <f>VLOOKUP($B176,taxonomy!$B:$Y,9,FALSE)</f>
        <v xml:space="preserve"> Ascomycota</v>
      </c>
      <c r="N176" t="str">
        <f>VLOOKUP($B176,taxonomy!$B:$Y,10,FALSE)</f>
        <v xml:space="preserve"> Saccharomycotina</v>
      </c>
      <c r="O176" t="str">
        <f>VLOOKUP($B176,taxonomy!$B:$Y,11,FALSE)</f>
        <v>Saccharomycetes</v>
      </c>
      <c r="P176" t="str">
        <f>VLOOKUP($B176,taxonomy!$B:$Y,12,FALSE)</f>
        <v xml:space="preserve"> Saccharomycetales</v>
      </c>
      <c r="Q176" t="str">
        <f>VLOOKUP($B176,taxonomy!$B:$Y,13,FALSE)</f>
        <v xml:space="preserve"> Saccharomycetaceae</v>
      </c>
      <c r="R176" t="str">
        <f>VLOOKUP($B176,taxonomy!$B:$Y,14,FALSE)</f>
        <v xml:space="preserve"> Saccharomyces.</v>
      </c>
      <c r="S176">
        <f>VLOOKUP($B176,taxonomy!$B:$Y,15,FALSE)</f>
        <v>0</v>
      </c>
      <c r="T176">
        <f>VLOOKUP($B176,taxonomy!$B:$Y,16,FALSE)</f>
        <v>0</v>
      </c>
      <c r="U176">
        <f>VLOOKUP($B176,taxonomy!$B:$Y,17,FALSE)</f>
        <v>0</v>
      </c>
      <c r="V176">
        <f>VLOOKUP($B176,taxonomy!$B:$Y,18,FALSE)</f>
        <v>0</v>
      </c>
      <c r="W176">
        <f>VLOOKUP($B176,taxonomy!$B:$Y,19,FALSE)</f>
        <v>0</v>
      </c>
      <c r="X176">
        <f>VLOOKUP($B176,taxonomy!$B:$Y,20,FALSE)</f>
        <v>0</v>
      </c>
      <c r="Y176">
        <f>VLOOKUP($B176,taxonomy!$B:$Y,21,FALSE)</f>
        <v>0</v>
      </c>
      <c r="Z176">
        <f>VLOOKUP($B176,taxonomy!$B:$Y,22,FALSE)</f>
        <v>0</v>
      </c>
      <c r="AA176">
        <f>VLOOKUP($B176,taxonomy!$B:$Y,23,FALSE)</f>
        <v>0</v>
      </c>
    </row>
    <row r="177" spans="1:27" x14ac:dyDescent="0.25">
      <c r="A177" s="1" t="s">
        <v>452</v>
      </c>
      <c r="B177" s="1" t="s">
        <v>453</v>
      </c>
      <c r="C177" s="1" t="s">
        <v>71</v>
      </c>
      <c r="D177" s="1" t="s">
        <v>80</v>
      </c>
      <c r="E177" s="1" t="s">
        <v>81</v>
      </c>
      <c r="F177" s="1" t="s">
        <v>82</v>
      </c>
      <c r="G177" s="1" t="s">
        <v>83</v>
      </c>
      <c r="H177" s="1" t="s">
        <v>80</v>
      </c>
      <c r="I177" s="1">
        <f t="shared" si="2"/>
        <v>79</v>
      </c>
      <c r="J177" t="str">
        <f>VLOOKUP($B177,taxonomy!$B:$Y,6,FALSE)</f>
        <v>Eukaryota</v>
      </c>
      <c r="K177" t="str">
        <f>VLOOKUP($B177,taxonomy!$B:$Y,7,FALSE)</f>
        <v xml:space="preserve"> Fungi</v>
      </c>
      <c r="L177" t="str">
        <f>VLOOKUP($B177,taxonomy!$B:$Y,8,FALSE)</f>
        <v xml:space="preserve"> Dikarya</v>
      </c>
      <c r="M177" t="str">
        <f>VLOOKUP($B177,taxonomy!$B:$Y,9,FALSE)</f>
        <v xml:space="preserve"> Ascomycota</v>
      </c>
      <c r="N177" t="str">
        <f>VLOOKUP($B177,taxonomy!$B:$Y,10,FALSE)</f>
        <v xml:space="preserve"> Saccharomycotina</v>
      </c>
      <c r="O177" t="str">
        <f>VLOOKUP($B177,taxonomy!$B:$Y,11,FALSE)</f>
        <v>Saccharomycetes</v>
      </c>
      <c r="P177" t="str">
        <f>VLOOKUP($B177,taxonomy!$B:$Y,12,FALSE)</f>
        <v xml:space="preserve"> Saccharomycetales</v>
      </c>
      <c r="Q177" t="str">
        <f>VLOOKUP($B177,taxonomy!$B:$Y,13,FALSE)</f>
        <v xml:space="preserve"> Saccharomycetaceae</v>
      </c>
      <c r="R177" t="str">
        <f>VLOOKUP($B177,taxonomy!$B:$Y,14,FALSE)</f>
        <v xml:space="preserve"> Saccharomyces.</v>
      </c>
      <c r="S177">
        <f>VLOOKUP($B177,taxonomy!$B:$Y,15,FALSE)</f>
        <v>0</v>
      </c>
      <c r="T177">
        <f>VLOOKUP($B177,taxonomy!$B:$Y,16,FALSE)</f>
        <v>0</v>
      </c>
      <c r="U177">
        <f>VLOOKUP($B177,taxonomy!$B:$Y,17,FALSE)</f>
        <v>0</v>
      </c>
      <c r="V177">
        <f>VLOOKUP($B177,taxonomy!$B:$Y,18,FALSE)</f>
        <v>0</v>
      </c>
      <c r="W177">
        <f>VLOOKUP($B177,taxonomy!$B:$Y,19,FALSE)</f>
        <v>0</v>
      </c>
      <c r="X177">
        <f>VLOOKUP($B177,taxonomy!$B:$Y,20,FALSE)</f>
        <v>0</v>
      </c>
      <c r="Y177">
        <f>VLOOKUP($B177,taxonomy!$B:$Y,21,FALSE)</f>
        <v>0</v>
      </c>
      <c r="Z177">
        <f>VLOOKUP($B177,taxonomy!$B:$Y,22,FALSE)</f>
        <v>0</v>
      </c>
      <c r="AA177">
        <f>VLOOKUP($B177,taxonomy!$B:$Y,23,FALSE)</f>
        <v>0</v>
      </c>
    </row>
    <row r="178" spans="1:27" x14ac:dyDescent="0.25">
      <c r="A178" s="1" t="s">
        <v>452</v>
      </c>
      <c r="B178" s="1" t="s">
        <v>453</v>
      </c>
      <c r="C178" s="1" t="s">
        <v>71</v>
      </c>
      <c r="D178" s="1" t="s">
        <v>84</v>
      </c>
      <c r="E178" s="1" t="s">
        <v>85</v>
      </c>
      <c r="F178" s="1" t="s">
        <v>86</v>
      </c>
      <c r="G178" s="1" t="s">
        <v>68</v>
      </c>
      <c r="H178" s="1" t="s">
        <v>84</v>
      </c>
      <c r="I178" s="1">
        <f t="shared" si="2"/>
        <v>149</v>
      </c>
      <c r="J178" t="str">
        <f>VLOOKUP($B178,taxonomy!$B:$Y,6,FALSE)</f>
        <v>Eukaryota</v>
      </c>
      <c r="K178" t="str">
        <f>VLOOKUP($B178,taxonomy!$B:$Y,7,FALSE)</f>
        <v xml:space="preserve"> Fungi</v>
      </c>
      <c r="L178" t="str">
        <f>VLOOKUP($B178,taxonomy!$B:$Y,8,FALSE)</f>
        <v xml:space="preserve"> Dikarya</v>
      </c>
      <c r="M178" t="str">
        <f>VLOOKUP($B178,taxonomy!$B:$Y,9,FALSE)</f>
        <v xml:space="preserve"> Ascomycota</v>
      </c>
      <c r="N178" t="str">
        <f>VLOOKUP($B178,taxonomy!$B:$Y,10,FALSE)</f>
        <v xml:space="preserve"> Saccharomycotina</v>
      </c>
      <c r="O178" t="str">
        <f>VLOOKUP($B178,taxonomy!$B:$Y,11,FALSE)</f>
        <v>Saccharomycetes</v>
      </c>
      <c r="P178" t="str">
        <f>VLOOKUP($B178,taxonomy!$B:$Y,12,FALSE)</f>
        <v xml:space="preserve"> Saccharomycetales</v>
      </c>
      <c r="Q178" t="str">
        <f>VLOOKUP($B178,taxonomy!$B:$Y,13,FALSE)</f>
        <v xml:space="preserve"> Saccharomycetaceae</v>
      </c>
      <c r="R178" t="str">
        <f>VLOOKUP($B178,taxonomy!$B:$Y,14,FALSE)</f>
        <v xml:space="preserve"> Saccharomyces.</v>
      </c>
      <c r="S178">
        <f>VLOOKUP($B178,taxonomy!$B:$Y,15,FALSE)</f>
        <v>0</v>
      </c>
      <c r="T178">
        <f>VLOOKUP($B178,taxonomy!$B:$Y,16,FALSE)</f>
        <v>0</v>
      </c>
      <c r="U178">
        <f>VLOOKUP($B178,taxonomy!$B:$Y,17,FALSE)</f>
        <v>0</v>
      </c>
      <c r="V178">
        <f>VLOOKUP($B178,taxonomy!$B:$Y,18,FALSE)</f>
        <v>0</v>
      </c>
      <c r="W178">
        <f>VLOOKUP($B178,taxonomy!$B:$Y,19,FALSE)</f>
        <v>0</v>
      </c>
      <c r="X178">
        <f>VLOOKUP($B178,taxonomy!$B:$Y,20,FALSE)</f>
        <v>0</v>
      </c>
      <c r="Y178">
        <f>VLOOKUP($B178,taxonomy!$B:$Y,21,FALSE)</f>
        <v>0</v>
      </c>
      <c r="Z178">
        <f>VLOOKUP($B178,taxonomy!$B:$Y,22,FALSE)</f>
        <v>0</v>
      </c>
      <c r="AA178">
        <f>VLOOKUP($B178,taxonomy!$B:$Y,23,FALSE)</f>
        <v>0</v>
      </c>
    </row>
    <row r="179" spans="1:27" x14ac:dyDescent="0.25">
      <c r="A179" s="1" t="s">
        <v>452</v>
      </c>
      <c r="B179" s="1" t="s">
        <v>453</v>
      </c>
      <c r="C179" s="1" t="s">
        <v>71</v>
      </c>
      <c r="D179" s="1" t="s">
        <v>87</v>
      </c>
      <c r="E179" s="1" t="s">
        <v>88</v>
      </c>
      <c r="F179" s="1" t="s">
        <v>89</v>
      </c>
      <c r="G179" s="1" t="s">
        <v>90</v>
      </c>
      <c r="H179" s="1" t="s">
        <v>87</v>
      </c>
      <c r="I179" s="1">
        <f t="shared" si="2"/>
        <v>56</v>
      </c>
      <c r="J179" t="str">
        <f>VLOOKUP($B179,taxonomy!$B:$Y,6,FALSE)</f>
        <v>Eukaryota</v>
      </c>
      <c r="K179" t="str">
        <f>VLOOKUP($B179,taxonomy!$B:$Y,7,FALSE)</f>
        <v xml:space="preserve"> Fungi</v>
      </c>
      <c r="L179" t="str">
        <f>VLOOKUP($B179,taxonomy!$B:$Y,8,FALSE)</f>
        <v xml:space="preserve"> Dikarya</v>
      </c>
      <c r="M179" t="str">
        <f>VLOOKUP($B179,taxonomy!$B:$Y,9,FALSE)</f>
        <v xml:space="preserve"> Ascomycota</v>
      </c>
      <c r="N179" t="str">
        <f>VLOOKUP($B179,taxonomy!$B:$Y,10,FALSE)</f>
        <v xml:space="preserve"> Saccharomycotina</v>
      </c>
      <c r="O179" t="str">
        <f>VLOOKUP($B179,taxonomy!$B:$Y,11,FALSE)</f>
        <v>Saccharomycetes</v>
      </c>
      <c r="P179" t="str">
        <f>VLOOKUP($B179,taxonomy!$B:$Y,12,FALSE)</f>
        <v xml:space="preserve"> Saccharomycetales</v>
      </c>
      <c r="Q179" t="str">
        <f>VLOOKUP($B179,taxonomy!$B:$Y,13,FALSE)</f>
        <v xml:space="preserve"> Saccharomycetaceae</v>
      </c>
      <c r="R179" t="str">
        <f>VLOOKUP($B179,taxonomy!$B:$Y,14,FALSE)</f>
        <v xml:space="preserve"> Saccharomyces.</v>
      </c>
      <c r="S179">
        <f>VLOOKUP($B179,taxonomy!$B:$Y,15,FALSE)</f>
        <v>0</v>
      </c>
      <c r="T179">
        <f>VLOOKUP($B179,taxonomy!$B:$Y,16,FALSE)</f>
        <v>0</v>
      </c>
      <c r="U179">
        <f>VLOOKUP($B179,taxonomy!$B:$Y,17,FALSE)</f>
        <v>0</v>
      </c>
      <c r="V179">
        <f>VLOOKUP($B179,taxonomy!$B:$Y,18,FALSE)</f>
        <v>0</v>
      </c>
      <c r="W179">
        <f>VLOOKUP($B179,taxonomy!$B:$Y,19,FALSE)</f>
        <v>0</v>
      </c>
      <c r="X179">
        <f>VLOOKUP($B179,taxonomy!$B:$Y,20,FALSE)</f>
        <v>0</v>
      </c>
      <c r="Y179">
        <f>VLOOKUP($B179,taxonomy!$B:$Y,21,FALSE)</f>
        <v>0</v>
      </c>
      <c r="Z179">
        <f>VLOOKUP($B179,taxonomy!$B:$Y,22,FALSE)</f>
        <v>0</v>
      </c>
      <c r="AA179">
        <f>VLOOKUP($B179,taxonomy!$B:$Y,23,FALSE)</f>
        <v>0</v>
      </c>
    </row>
    <row r="180" spans="1:27" x14ac:dyDescent="0.25">
      <c r="A180" s="1" t="s">
        <v>452</v>
      </c>
      <c r="B180" s="1" t="s">
        <v>453</v>
      </c>
      <c r="C180" s="1" t="s">
        <v>71</v>
      </c>
      <c r="D180" s="1" t="s">
        <v>91</v>
      </c>
      <c r="E180" s="1" t="s">
        <v>92</v>
      </c>
      <c r="F180" s="1" t="s">
        <v>93</v>
      </c>
      <c r="G180" s="1" t="s">
        <v>94</v>
      </c>
      <c r="H180" s="1" t="s">
        <v>91</v>
      </c>
      <c r="I180" s="1">
        <f t="shared" si="2"/>
        <v>129</v>
      </c>
      <c r="J180" t="str">
        <f>VLOOKUP($B180,taxonomy!$B:$Y,6,FALSE)</f>
        <v>Eukaryota</v>
      </c>
      <c r="K180" t="str">
        <f>VLOOKUP($B180,taxonomy!$B:$Y,7,FALSE)</f>
        <v xml:space="preserve"> Fungi</v>
      </c>
      <c r="L180" t="str">
        <f>VLOOKUP($B180,taxonomy!$B:$Y,8,FALSE)</f>
        <v xml:space="preserve"> Dikarya</v>
      </c>
      <c r="M180" t="str">
        <f>VLOOKUP($B180,taxonomy!$B:$Y,9,FALSE)</f>
        <v xml:space="preserve"> Ascomycota</v>
      </c>
      <c r="N180" t="str">
        <f>VLOOKUP($B180,taxonomy!$B:$Y,10,FALSE)</f>
        <v xml:space="preserve"> Saccharomycotina</v>
      </c>
      <c r="O180" t="str">
        <f>VLOOKUP($B180,taxonomy!$B:$Y,11,FALSE)</f>
        <v>Saccharomycetes</v>
      </c>
      <c r="P180" t="str">
        <f>VLOOKUP($B180,taxonomy!$B:$Y,12,FALSE)</f>
        <v xml:space="preserve"> Saccharomycetales</v>
      </c>
      <c r="Q180" t="str">
        <f>VLOOKUP($B180,taxonomy!$B:$Y,13,FALSE)</f>
        <v xml:space="preserve"> Saccharomycetaceae</v>
      </c>
      <c r="R180" t="str">
        <f>VLOOKUP($B180,taxonomy!$B:$Y,14,FALSE)</f>
        <v xml:space="preserve"> Saccharomyces.</v>
      </c>
      <c r="S180">
        <f>VLOOKUP($B180,taxonomy!$B:$Y,15,FALSE)</f>
        <v>0</v>
      </c>
      <c r="T180">
        <f>VLOOKUP($B180,taxonomy!$B:$Y,16,FALSE)</f>
        <v>0</v>
      </c>
      <c r="U180">
        <f>VLOOKUP($B180,taxonomy!$B:$Y,17,FALSE)</f>
        <v>0</v>
      </c>
      <c r="V180">
        <f>VLOOKUP($B180,taxonomy!$B:$Y,18,FALSE)</f>
        <v>0</v>
      </c>
      <c r="W180">
        <f>VLOOKUP($B180,taxonomy!$B:$Y,19,FALSE)</f>
        <v>0</v>
      </c>
      <c r="X180">
        <f>VLOOKUP($B180,taxonomy!$B:$Y,20,FALSE)</f>
        <v>0</v>
      </c>
      <c r="Y180">
        <f>VLOOKUP($B180,taxonomy!$B:$Y,21,FALSE)</f>
        <v>0</v>
      </c>
      <c r="Z180">
        <f>VLOOKUP($B180,taxonomy!$B:$Y,22,FALSE)</f>
        <v>0</v>
      </c>
      <c r="AA180">
        <f>VLOOKUP($B180,taxonomy!$B:$Y,23,FALSE)</f>
        <v>0</v>
      </c>
    </row>
    <row r="181" spans="1:27" x14ac:dyDescent="0.25">
      <c r="A181" s="1" t="s">
        <v>452</v>
      </c>
      <c r="B181" s="1" t="s">
        <v>453</v>
      </c>
      <c r="C181" s="1" t="s">
        <v>71</v>
      </c>
      <c r="D181" s="1" t="s">
        <v>95</v>
      </c>
      <c r="E181" s="1" t="s">
        <v>96</v>
      </c>
      <c r="F181" s="1" t="s">
        <v>97</v>
      </c>
      <c r="G181" s="1" t="s">
        <v>98</v>
      </c>
      <c r="H181" s="1" t="s">
        <v>95</v>
      </c>
      <c r="I181" s="1">
        <f t="shared" si="2"/>
        <v>99</v>
      </c>
      <c r="J181" t="str">
        <f>VLOOKUP($B181,taxonomy!$B:$Y,6,FALSE)</f>
        <v>Eukaryota</v>
      </c>
      <c r="K181" t="str">
        <f>VLOOKUP($B181,taxonomy!$B:$Y,7,FALSE)</f>
        <v xml:space="preserve"> Fungi</v>
      </c>
      <c r="L181" t="str">
        <f>VLOOKUP($B181,taxonomy!$B:$Y,8,FALSE)</f>
        <v xml:space="preserve"> Dikarya</v>
      </c>
      <c r="M181" t="str">
        <f>VLOOKUP($B181,taxonomy!$B:$Y,9,FALSE)</f>
        <v xml:space="preserve"> Ascomycota</v>
      </c>
      <c r="N181" t="str">
        <f>VLOOKUP($B181,taxonomy!$B:$Y,10,FALSE)</f>
        <v xml:space="preserve"> Saccharomycotina</v>
      </c>
      <c r="O181" t="str">
        <f>VLOOKUP($B181,taxonomy!$B:$Y,11,FALSE)</f>
        <v>Saccharomycetes</v>
      </c>
      <c r="P181" t="str">
        <f>VLOOKUP($B181,taxonomy!$B:$Y,12,FALSE)</f>
        <v xml:space="preserve"> Saccharomycetales</v>
      </c>
      <c r="Q181" t="str">
        <f>VLOOKUP($B181,taxonomy!$B:$Y,13,FALSE)</f>
        <v xml:space="preserve"> Saccharomycetaceae</v>
      </c>
      <c r="R181" t="str">
        <f>VLOOKUP($B181,taxonomy!$B:$Y,14,FALSE)</f>
        <v xml:space="preserve"> Saccharomyces.</v>
      </c>
      <c r="S181">
        <f>VLOOKUP($B181,taxonomy!$B:$Y,15,FALSE)</f>
        <v>0</v>
      </c>
      <c r="T181">
        <f>VLOOKUP($B181,taxonomy!$B:$Y,16,FALSE)</f>
        <v>0</v>
      </c>
      <c r="U181">
        <f>VLOOKUP($B181,taxonomy!$B:$Y,17,FALSE)</f>
        <v>0</v>
      </c>
      <c r="V181">
        <f>VLOOKUP($B181,taxonomy!$B:$Y,18,FALSE)</f>
        <v>0</v>
      </c>
      <c r="W181">
        <f>VLOOKUP($B181,taxonomy!$B:$Y,19,FALSE)</f>
        <v>0</v>
      </c>
      <c r="X181">
        <f>VLOOKUP($B181,taxonomy!$B:$Y,20,FALSE)</f>
        <v>0</v>
      </c>
      <c r="Y181">
        <f>VLOOKUP($B181,taxonomy!$B:$Y,21,FALSE)</f>
        <v>0</v>
      </c>
      <c r="Z181">
        <f>VLOOKUP($B181,taxonomy!$B:$Y,22,FALSE)</f>
        <v>0</v>
      </c>
      <c r="AA181">
        <f>VLOOKUP($B181,taxonomy!$B:$Y,23,FALSE)</f>
        <v>0</v>
      </c>
    </row>
    <row r="182" spans="1:27" x14ac:dyDescent="0.25">
      <c r="A182" s="1" t="s">
        <v>452</v>
      </c>
      <c r="B182" s="1" t="s">
        <v>453</v>
      </c>
      <c r="C182" s="1" t="s">
        <v>71</v>
      </c>
      <c r="D182" s="1" t="s">
        <v>15</v>
      </c>
      <c r="E182" s="1" t="s">
        <v>99</v>
      </c>
      <c r="F182" s="1" t="s">
        <v>100</v>
      </c>
      <c r="G182" s="1" t="s">
        <v>18</v>
      </c>
      <c r="H182" s="1" t="s">
        <v>19</v>
      </c>
      <c r="I182" s="1">
        <f t="shared" si="2"/>
        <v>327</v>
      </c>
      <c r="J182" t="str">
        <f>VLOOKUP($B182,taxonomy!$B:$Y,6,FALSE)</f>
        <v>Eukaryota</v>
      </c>
      <c r="K182" t="str">
        <f>VLOOKUP($B182,taxonomy!$B:$Y,7,FALSE)</f>
        <v xml:space="preserve"> Fungi</v>
      </c>
      <c r="L182" t="str">
        <f>VLOOKUP($B182,taxonomy!$B:$Y,8,FALSE)</f>
        <v xml:space="preserve"> Dikarya</v>
      </c>
      <c r="M182" t="str">
        <f>VLOOKUP($B182,taxonomy!$B:$Y,9,FALSE)</f>
        <v xml:space="preserve"> Ascomycota</v>
      </c>
      <c r="N182" t="str">
        <f>VLOOKUP($B182,taxonomy!$B:$Y,10,FALSE)</f>
        <v xml:space="preserve"> Saccharomycotina</v>
      </c>
      <c r="O182" t="str">
        <f>VLOOKUP($B182,taxonomy!$B:$Y,11,FALSE)</f>
        <v>Saccharomycetes</v>
      </c>
      <c r="P182" t="str">
        <f>VLOOKUP($B182,taxonomy!$B:$Y,12,FALSE)</f>
        <v xml:space="preserve"> Saccharomycetales</v>
      </c>
      <c r="Q182" t="str">
        <f>VLOOKUP($B182,taxonomy!$B:$Y,13,FALSE)</f>
        <v xml:space="preserve"> Saccharomycetaceae</v>
      </c>
      <c r="R182" t="str">
        <f>VLOOKUP($B182,taxonomy!$B:$Y,14,FALSE)</f>
        <v xml:space="preserve"> Saccharomyces.</v>
      </c>
      <c r="S182">
        <f>VLOOKUP($B182,taxonomy!$B:$Y,15,FALSE)</f>
        <v>0</v>
      </c>
      <c r="T182">
        <f>VLOOKUP($B182,taxonomy!$B:$Y,16,FALSE)</f>
        <v>0</v>
      </c>
      <c r="U182">
        <f>VLOOKUP($B182,taxonomy!$B:$Y,17,FALSE)</f>
        <v>0</v>
      </c>
      <c r="V182">
        <f>VLOOKUP($B182,taxonomy!$B:$Y,18,FALSE)</f>
        <v>0</v>
      </c>
      <c r="W182">
        <f>VLOOKUP($B182,taxonomy!$B:$Y,19,FALSE)</f>
        <v>0</v>
      </c>
      <c r="X182">
        <f>VLOOKUP($B182,taxonomy!$B:$Y,20,FALSE)</f>
        <v>0</v>
      </c>
      <c r="Y182">
        <f>VLOOKUP($B182,taxonomy!$B:$Y,21,FALSE)</f>
        <v>0</v>
      </c>
      <c r="Z182">
        <f>VLOOKUP($B182,taxonomy!$B:$Y,22,FALSE)</f>
        <v>0</v>
      </c>
      <c r="AA182">
        <f>VLOOKUP($B182,taxonomy!$B:$Y,23,FALSE)</f>
        <v>0</v>
      </c>
    </row>
    <row r="183" spans="1:27" x14ac:dyDescent="0.25">
      <c r="A183" s="1" t="s">
        <v>454</v>
      </c>
      <c r="B183" s="1" t="s">
        <v>455</v>
      </c>
      <c r="C183" s="1" t="s">
        <v>456</v>
      </c>
      <c r="D183" s="1" t="s">
        <v>15</v>
      </c>
      <c r="E183" s="1" t="s">
        <v>457</v>
      </c>
      <c r="F183" s="1" t="s">
        <v>458</v>
      </c>
      <c r="G183" s="1" t="s">
        <v>18</v>
      </c>
      <c r="H183" s="1" t="s">
        <v>19</v>
      </c>
      <c r="I183" s="1">
        <f t="shared" si="2"/>
        <v>296</v>
      </c>
      <c r="J183" t="str">
        <f>VLOOKUP($B183,taxonomy!$B:$Y,6,FALSE)</f>
        <v>Eukaryota</v>
      </c>
      <c r="K183" t="str">
        <f>VLOOKUP($B183,taxonomy!$B:$Y,7,FALSE)</f>
        <v xml:space="preserve"> Stramenopiles</v>
      </c>
      <c r="L183" t="str">
        <f>VLOOKUP($B183,taxonomy!$B:$Y,8,FALSE)</f>
        <v xml:space="preserve"> Bacillariophyta</v>
      </c>
      <c r="M183" t="str">
        <f>VLOOKUP($B183,taxonomy!$B:$Y,9,FALSE)</f>
        <v xml:space="preserve"> Bacillariophyceae</v>
      </c>
      <c r="N183" t="str">
        <f>VLOOKUP($B183,taxonomy!$B:$Y,10,FALSE)</f>
        <v>Bacillariophycidae</v>
      </c>
      <c r="O183" t="str">
        <f>VLOOKUP($B183,taxonomy!$B:$Y,11,FALSE)</f>
        <v xml:space="preserve"> Naviculales</v>
      </c>
      <c r="P183" t="str">
        <f>VLOOKUP($B183,taxonomy!$B:$Y,12,FALSE)</f>
        <v xml:space="preserve"> Phaeodactylaceae</v>
      </c>
      <c r="Q183" t="str">
        <f>VLOOKUP($B183,taxonomy!$B:$Y,13,FALSE)</f>
        <v xml:space="preserve"> Phaeodactylum.</v>
      </c>
      <c r="R183">
        <f>VLOOKUP($B183,taxonomy!$B:$Y,14,FALSE)</f>
        <v>0</v>
      </c>
      <c r="S183">
        <f>VLOOKUP($B183,taxonomy!$B:$Y,15,FALSE)</f>
        <v>0</v>
      </c>
      <c r="T183">
        <f>VLOOKUP($B183,taxonomy!$B:$Y,16,FALSE)</f>
        <v>0</v>
      </c>
      <c r="U183">
        <f>VLOOKUP($B183,taxonomy!$B:$Y,17,FALSE)</f>
        <v>0</v>
      </c>
      <c r="V183">
        <f>VLOOKUP($B183,taxonomy!$B:$Y,18,FALSE)</f>
        <v>0</v>
      </c>
      <c r="W183">
        <f>VLOOKUP($B183,taxonomy!$B:$Y,19,FALSE)</f>
        <v>0</v>
      </c>
      <c r="X183">
        <f>VLOOKUP($B183,taxonomy!$B:$Y,20,FALSE)</f>
        <v>0</v>
      </c>
      <c r="Y183">
        <f>VLOOKUP($B183,taxonomy!$B:$Y,21,FALSE)</f>
        <v>0</v>
      </c>
      <c r="Z183">
        <f>VLOOKUP($B183,taxonomy!$B:$Y,22,FALSE)</f>
        <v>0</v>
      </c>
      <c r="AA183">
        <f>VLOOKUP($B183,taxonomy!$B:$Y,23,FALSE)</f>
        <v>0</v>
      </c>
    </row>
    <row r="184" spans="1:27" x14ac:dyDescent="0.25">
      <c r="A184" s="1" t="s">
        <v>459</v>
      </c>
      <c r="B184" s="1" t="s">
        <v>460</v>
      </c>
      <c r="C184" s="1" t="s">
        <v>461</v>
      </c>
      <c r="D184" s="1" t="s">
        <v>15</v>
      </c>
      <c r="E184" s="1" t="s">
        <v>129</v>
      </c>
      <c r="F184" s="1" t="s">
        <v>244</v>
      </c>
      <c r="G184" s="1" t="s">
        <v>18</v>
      </c>
      <c r="H184" s="1" t="s">
        <v>19</v>
      </c>
      <c r="I184" s="1">
        <f t="shared" si="2"/>
        <v>273</v>
      </c>
      <c r="J184" t="str">
        <f>VLOOKUP($B184,taxonomy!$B:$Y,6,FALSE)</f>
        <v>Eukaryota</v>
      </c>
      <c r="K184" t="str">
        <f>VLOOKUP($B184,taxonomy!$B:$Y,7,FALSE)</f>
        <v xml:space="preserve"> Fungi</v>
      </c>
      <c r="L184" t="str">
        <f>VLOOKUP($B184,taxonomy!$B:$Y,8,FALSE)</f>
        <v xml:space="preserve"> Dikarya</v>
      </c>
      <c r="M184" t="str">
        <f>VLOOKUP($B184,taxonomy!$B:$Y,9,FALSE)</f>
        <v xml:space="preserve"> Ascomycota</v>
      </c>
      <c r="N184" t="str">
        <f>VLOOKUP($B184,taxonomy!$B:$Y,10,FALSE)</f>
        <v xml:space="preserve"> Pezizomycotina</v>
      </c>
      <c r="O184" t="str">
        <f>VLOOKUP($B184,taxonomy!$B:$Y,11,FALSE)</f>
        <v xml:space="preserve"> Eurotiomycetes</v>
      </c>
      <c r="P184" t="str">
        <f>VLOOKUP($B184,taxonomy!$B:$Y,12,FALSE)</f>
        <v>Eurotiomycetidae</v>
      </c>
      <c r="Q184" t="str">
        <f>VLOOKUP($B184,taxonomy!$B:$Y,13,FALSE)</f>
        <v xml:space="preserve"> Eurotiales</v>
      </c>
      <c r="R184" t="str">
        <f>VLOOKUP($B184,taxonomy!$B:$Y,14,FALSE)</f>
        <v xml:space="preserve"> Aspergillaceae</v>
      </c>
      <c r="S184" t="str">
        <f>VLOOKUP($B184,taxonomy!$B:$Y,15,FALSE)</f>
        <v xml:space="preserve"> Penicillium</v>
      </c>
      <c r="T184" t="str">
        <f>VLOOKUP($B184,taxonomy!$B:$Y,16,FALSE)</f>
        <v>Penicillium chrysogenum complex.</v>
      </c>
      <c r="U184">
        <f>VLOOKUP($B184,taxonomy!$B:$Y,17,FALSE)</f>
        <v>0</v>
      </c>
      <c r="V184">
        <f>VLOOKUP($B184,taxonomy!$B:$Y,18,FALSE)</f>
        <v>0</v>
      </c>
      <c r="W184">
        <f>VLOOKUP($B184,taxonomy!$B:$Y,19,FALSE)</f>
        <v>0</v>
      </c>
      <c r="X184">
        <f>VLOOKUP($B184,taxonomy!$B:$Y,20,FALSE)</f>
        <v>0</v>
      </c>
      <c r="Y184">
        <f>VLOOKUP($B184,taxonomy!$B:$Y,21,FALSE)</f>
        <v>0</v>
      </c>
      <c r="Z184">
        <f>VLOOKUP($B184,taxonomy!$B:$Y,22,FALSE)</f>
        <v>0</v>
      </c>
      <c r="AA184">
        <f>VLOOKUP($B184,taxonomy!$B:$Y,23,FALSE)</f>
        <v>0</v>
      </c>
    </row>
    <row r="185" spans="1:27" x14ac:dyDescent="0.25">
      <c r="A185" s="1" t="s">
        <v>459</v>
      </c>
      <c r="B185" s="1" t="s">
        <v>460</v>
      </c>
      <c r="C185" s="1" t="s">
        <v>461</v>
      </c>
      <c r="D185" s="1" t="s">
        <v>60</v>
      </c>
      <c r="E185" s="1" t="s">
        <v>384</v>
      </c>
      <c r="F185" s="1" t="s">
        <v>462</v>
      </c>
      <c r="G185" s="1" t="s">
        <v>63</v>
      </c>
      <c r="H185" s="1" t="s">
        <v>64</v>
      </c>
      <c r="I185" s="1">
        <f t="shared" si="2"/>
        <v>269</v>
      </c>
      <c r="J185" t="str">
        <f>VLOOKUP($B185,taxonomy!$B:$Y,6,FALSE)</f>
        <v>Eukaryota</v>
      </c>
      <c r="K185" t="str">
        <f>VLOOKUP($B185,taxonomy!$B:$Y,7,FALSE)</f>
        <v xml:space="preserve"> Fungi</v>
      </c>
      <c r="L185" t="str">
        <f>VLOOKUP($B185,taxonomy!$B:$Y,8,FALSE)</f>
        <v xml:space="preserve"> Dikarya</v>
      </c>
      <c r="M185" t="str">
        <f>VLOOKUP($B185,taxonomy!$B:$Y,9,FALSE)</f>
        <v xml:space="preserve"> Ascomycota</v>
      </c>
      <c r="N185" t="str">
        <f>VLOOKUP($B185,taxonomy!$B:$Y,10,FALSE)</f>
        <v xml:space="preserve"> Pezizomycotina</v>
      </c>
      <c r="O185" t="str">
        <f>VLOOKUP($B185,taxonomy!$B:$Y,11,FALSE)</f>
        <v xml:space="preserve"> Eurotiomycetes</v>
      </c>
      <c r="P185" t="str">
        <f>VLOOKUP($B185,taxonomy!$B:$Y,12,FALSE)</f>
        <v>Eurotiomycetidae</v>
      </c>
      <c r="Q185" t="str">
        <f>VLOOKUP($B185,taxonomy!$B:$Y,13,FALSE)</f>
        <v xml:space="preserve"> Eurotiales</v>
      </c>
      <c r="R185" t="str">
        <f>VLOOKUP($B185,taxonomy!$B:$Y,14,FALSE)</f>
        <v xml:space="preserve"> Aspergillaceae</v>
      </c>
      <c r="S185" t="str">
        <f>VLOOKUP($B185,taxonomy!$B:$Y,15,FALSE)</f>
        <v xml:space="preserve"> Penicillium</v>
      </c>
      <c r="T185" t="str">
        <f>VLOOKUP($B185,taxonomy!$B:$Y,16,FALSE)</f>
        <v>Penicillium chrysogenum complex.</v>
      </c>
      <c r="U185">
        <f>VLOOKUP($B185,taxonomy!$B:$Y,17,FALSE)</f>
        <v>0</v>
      </c>
      <c r="V185">
        <f>VLOOKUP($B185,taxonomy!$B:$Y,18,FALSE)</f>
        <v>0</v>
      </c>
      <c r="W185">
        <f>VLOOKUP($B185,taxonomy!$B:$Y,19,FALSE)</f>
        <v>0</v>
      </c>
      <c r="X185">
        <f>VLOOKUP($B185,taxonomy!$B:$Y,20,FALSE)</f>
        <v>0</v>
      </c>
      <c r="Y185">
        <f>VLOOKUP($B185,taxonomy!$B:$Y,21,FALSE)</f>
        <v>0</v>
      </c>
      <c r="Z185">
        <f>VLOOKUP($B185,taxonomy!$B:$Y,22,FALSE)</f>
        <v>0</v>
      </c>
      <c r="AA185">
        <f>VLOOKUP($B185,taxonomy!$B:$Y,23,FALSE)</f>
        <v>0</v>
      </c>
    </row>
    <row r="186" spans="1:27" x14ac:dyDescent="0.25">
      <c r="A186" s="1" t="s">
        <v>463</v>
      </c>
      <c r="B186" s="1" t="s">
        <v>464</v>
      </c>
      <c r="C186" s="1" t="s">
        <v>465</v>
      </c>
      <c r="D186" s="1" t="s">
        <v>466</v>
      </c>
      <c r="E186" s="1" t="s">
        <v>467</v>
      </c>
      <c r="F186" s="1" t="s">
        <v>468</v>
      </c>
      <c r="G186" s="1" t="s">
        <v>469</v>
      </c>
      <c r="H186" s="1" t="s">
        <v>466</v>
      </c>
      <c r="I186" s="1">
        <f t="shared" si="2"/>
        <v>139</v>
      </c>
      <c r="J186" t="str">
        <f>VLOOKUP($B186,taxonomy!$B:$Y,6,FALSE)</f>
        <v>Eukaryota</v>
      </c>
      <c r="K186" t="str">
        <f>VLOOKUP($B186,taxonomy!$B:$Y,7,FALSE)</f>
        <v xml:space="preserve"> Fungi</v>
      </c>
      <c r="L186" t="str">
        <f>VLOOKUP($B186,taxonomy!$B:$Y,8,FALSE)</f>
        <v xml:space="preserve"> Dikarya</v>
      </c>
      <c r="M186" t="str">
        <f>VLOOKUP($B186,taxonomy!$B:$Y,9,FALSE)</f>
        <v xml:space="preserve"> Ascomycota</v>
      </c>
      <c r="N186" t="str">
        <f>VLOOKUP($B186,taxonomy!$B:$Y,10,FALSE)</f>
        <v xml:space="preserve"> Taphrinomycotina</v>
      </c>
      <c r="O186" t="str">
        <f>VLOOKUP($B186,taxonomy!$B:$Y,11,FALSE)</f>
        <v>Schizosaccharomycetes</v>
      </c>
      <c r="P186" t="str">
        <f>VLOOKUP($B186,taxonomy!$B:$Y,12,FALSE)</f>
        <v xml:space="preserve"> Schizosaccharomycetales</v>
      </c>
      <c r="Q186" t="str">
        <f>VLOOKUP($B186,taxonomy!$B:$Y,13,FALSE)</f>
        <v>Schizosaccharomycetaceae</v>
      </c>
      <c r="R186" t="str">
        <f>VLOOKUP($B186,taxonomy!$B:$Y,14,FALSE)</f>
        <v xml:space="preserve"> Schizosaccharomyces.</v>
      </c>
      <c r="S186">
        <f>VLOOKUP($B186,taxonomy!$B:$Y,15,FALSE)</f>
        <v>0</v>
      </c>
      <c r="T186">
        <f>VLOOKUP($B186,taxonomy!$B:$Y,16,FALSE)</f>
        <v>0</v>
      </c>
      <c r="U186">
        <f>VLOOKUP($B186,taxonomy!$B:$Y,17,FALSE)</f>
        <v>0</v>
      </c>
      <c r="V186">
        <f>VLOOKUP($B186,taxonomy!$B:$Y,18,FALSE)</f>
        <v>0</v>
      </c>
      <c r="W186">
        <f>VLOOKUP($B186,taxonomy!$B:$Y,19,FALSE)</f>
        <v>0</v>
      </c>
      <c r="X186">
        <f>VLOOKUP($B186,taxonomy!$B:$Y,20,FALSE)</f>
        <v>0</v>
      </c>
      <c r="Y186">
        <f>VLOOKUP($B186,taxonomy!$B:$Y,21,FALSE)</f>
        <v>0</v>
      </c>
      <c r="Z186">
        <f>VLOOKUP($B186,taxonomy!$B:$Y,22,FALSE)</f>
        <v>0</v>
      </c>
      <c r="AA186">
        <f>VLOOKUP($B186,taxonomy!$B:$Y,23,FALSE)</f>
        <v>0</v>
      </c>
    </row>
    <row r="187" spans="1:27" x14ac:dyDescent="0.25">
      <c r="A187" s="1" t="s">
        <v>463</v>
      </c>
      <c r="B187" s="1" t="s">
        <v>464</v>
      </c>
      <c r="C187" s="1" t="s">
        <v>465</v>
      </c>
      <c r="D187" s="1" t="s">
        <v>15</v>
      </c>
      <c r="E187" s="1" t="s">
        <v>470</v>
      </c>
      <c r="F187" s="1" t="s">
        <v>471</v>
      </c>
      <c r="G187" s="1" t="s">
        <v>18</v>
      </c>
      <c r="H187" s="1" t="s">
        <v>19</v>
      </c>
      <c r="I187" s="1">
        <f t="shared" si="2"/>
        <v>256</v>
      </c>
      <c r="J187" t="str">
        <f>VLOOKUP($B187,taxonomy!$B:$Y,6,FALSE)</f>
        <v>Eukaryota</v>
      </c>
      <c r="K187" t="str">
        <f>VLOOKUP($B187,taxonomy!$B:$Y,7,FALSE)</f>
        <v xml:space="preserve"> Fungi</v>
      </c>
      <c r="L187" t="str">
        <f>VLOOKUP($B187,taxonomy!$B:$Y,8,FALSE)</f>
        <v xml:space="preserve"> Dikarya</v>
      </c>
      <c r="M187" t="str">
        <f>VLOOKUP($B187,taxonomy!$B:$Y,9,FALSE)</f>
        <v xml:space="preserve"> Ascomycota</v>
      </c>
      <c r="N187" t="str">
        <f>VLOOKUP($B187,taxonomy!$B:$Y,10,FALSE)</f>
        <v xml:space="preserve"> Taphrinomycotina</v>
      </c>
      <c r="O187" t="str">
        <f>VLOOKUP($B187,taxonomy!$B:$Y,11,FALSE)</f>
        <v>Schizosaccharomycetes</v>
      </c>
      <c r="P187" t="str">
        <f>VLOOKUP($B187,taxonomy!$B:$Y,12,FALSE)</f>
        <v xml:space="preserve"> Schizosaccharomycetales</v>
      </c>
      <c r="Q187" t="str">
        <f>VLOOKUP($B187,taxonomy!$B:$Y,13,FALSE)</f>
        <v>Schizosaccharomycetaceae</v>
      </c>
      <c r="R187" t="str">
        <f>VLOOKUP($B187,taxonomy!$B:$Y,14,FALSE)</f>
        <v xml:space="preserve"> Schizosaccharomyces.</v>
      </c>
      <c r="S187">
        <f>VLOOKUP($B187,taxonomy!$B:$Y,15,FALSE)</f>
        <v>0</v>
      </c>
      <c r="T187">
        <f>VLOOKUP($B187,taxonomy!$B:$Y,16,FALSE)</f>
        <v>0</v>
      </c>
      <c r="U187">
        <f>VLOOKUP($B187,taxonomy!$B:$Y,17,FALSE)</f>
        <v>0</v>
      </c>
      <c r="V187">
        <f>VLOOKUP($B187,taxonomy!$B:$Y,18,FALSE)</f>
        <v>0</v>
      </c>
      <c r="W187">
        <f>VLOOKUP($B187,taxonomy!$B:$Y,19,FALSE)</f>
        <v>0</v>
      </c>
      <c r="X187">
        <f>VLOOKUP($B187,taxonomy!$B:$Y,20,FALSE)</f>
        <v>0</v>
      </c>
      <c r="Y187">
        <f>VLOOKUP($B187,taxonomy!$B:$Y,21,FALSE)</f>
        <v>0</v>
      </c>
      <c r="Z187">
        <f>VLOOKUP($B187,taxonomy!$B:$Y,22,FALSE)</f>
        <v>0</v>
      </c>
      <c r="AA187">
        <f>VLOOKUP($B187,taxonomy!$B:$Y,23,FALSE)</f>
        <v>0</v>
      </c>
    </row>
    <row r="188" spans="1:27" x14ac:dyDescent="0.25">
      <c r="A188" s="1" t="s">
        <v>463</v>
      </c>
      <c r="B188" s="1" t="s">
        <v>464</v>
      </c>
      <c r="C188" s="1" t="s">
        <v>465</v>
      </c>
      <c r="D188" s="1" t="s">
        <v>60</v>
      </c>
      <c r="E188" s="1" t="s">
        <v>472</v>
      </c>
      <c r="F188" s="1" t="s">
        <v>473</v>
      </c>
      <c r="G188" s="1" t="s">
        <v>63</v>
      </c>
      <c r="H188" s="1" t="s">
        <v>64</v>
      </c>
      <c r="I188" s="1">
        <f t="shared" si="2"/>
        <v>160</v>
      </c>
      <c r="J188" t="str">
        <f>VLOOKUP($B188,taxonomy!$B:$Y,6,FALSE)</f>
        <v>Eukaryota</v>
      </c>
      <c r="K188" t="str">
        <f>VLOOKUP($B188,taxonomy!$B:$Y,7,FALSE)</f>
        <v xml:space="preserve"> Fungi</v>
      </c>
      <c r="L188" t="str">
        <f>VLOOKUP($B188,taxonomy!$B:$Y,8,FALSE)</f>
        <v xml:space="preserve"> Dikarya</v>
      </c>
      <c r="M188" t="str">
        <f>VLOOKUP($B188,taxonomy!$B:$Y,9,FALSE)</f>
        <v xml:space="preserve"> Ascomycota</v>
      </c>
      <c r="N188" t="str">
        <f>VLOOKUP($B188,taxonomy!$B:$Y,10,FALSE)</f>
        <v xml:space="preserve"> Taphrinomycotina</v>
      </c>
      <c r="O188" t="str">
        <f>VLOOKUP($B188,taxonomy!$B:$Y,11,FALSE)</f>
        <v>Schizosaccharomycetes</v>
      </c>
      <c r="P188" t="str">
        <f>VLOOKUP($B188,taxonomy!$B:$Y,12,FALSE)</f>
        <v xml:space="preserve"> Schizosaccharomycetales</v>
      </c>
      <c r="Q188" t="str">
        <f>VLOOKUP($B188,taxonomy!$B:$Y,13,FALSE)</f>
        <v>Schizosaccharomycetaceae</v>
      </c>
      <c r="R188" t="str">
        <f>VLOOKUP($B188,taxonomy!$B:$Y,14,FALSE)</f>
        <v xml:space="preserve"> Schizosaccharomyces.</v>
      </c>
      <c r="S188">
        <f>VLOOKUP($B188,taxonomy!$B:$Y,15,FALSE)</f>
        <v>0</v>
      </c>
      <c r="T188">
        <f>VLOOKUP($B188,taxonomy!$B:$Y,16,FALSE)</f>
        <v>0</v>
      </c>
      <c r="U188">
        <f>VLOOKUP($B188,taxonomy!$B:$Y,17,FALSE)</f>
        <v>0</v>
      </c>
      <c r="V188">
        <f>VLOOKUP($B188,taxonomy!$B:$Y,18,FALSE)</f>
        <v>0</v>
      </c>
      <c r="W188">
        <f>VLOOKUP($B188,taxonomy!$B:$Y,19,FALSE)</f>
        <v>0</v>
      </c>
      <c r="X188">
        <f>VLOOKUP($B188,taxonomy!$B:$Y,20,FALSE)</f>
        <v>0</v>
      </c>
      <c r="Y188">
        <f>VLOOKUP($B188,taxonomy!$B:$Y,21,FALSE)</f>
        <v>0</v>
      </c>
      <c r="Z188">
        <f>VLOOKUP($B188,taxonomy!$B:$Y,22,FALSE)</f>
        <v>0</v>
      </c>
      <c r="AA188">
        <f>VLOOKUP($B188,taxonomy!$B:$Y,23,FALSE)</f>
        <v>0</v>
      </c>
    </row>
    <row r="189" spans="1:27" x14ac:dyDescent="0.25">
      <c r="A189" s="1" t="s">
        <v>474</v>
      </c>
      <c r="B189" s="1" t="s">
        <v>475</v>
      </c>
      <c r="C189" s="1" t="s">
        <v>476</v>
      </c>
      <c r="D189" s="1" t="s">
        <v>15</v>
      </c>
      <c r="E189" s="1" t="s">
        <v>129</v>
      </c>
      <c r="F189" s="1" t="s">
        <v>422</v>
      </c>
      <c r="G189" s="1" t="s">
        <v>18</v>
      </c>
      <c r="H189" s="1" t="s">
        <v>19</v>
      </c>
      <c r="I189" s="1">
        <f t="shared" si="2"/>
        <v>275</v>
      </c>
      <c r="J189" t="str">
        <f>VLOOKUP($B189,taxonomy!$B:$Y,6,FALSE)</f>
        <v>Eukaryota</v>
      </c>
      <c r="K189" t="str">
        <f>VLOOKUP($B189,taxonomy!$B:$Y,7,FALSE)</f>
        <v xml:space="preserve"> Fungi</v>
      </c>
      <c r="L189" t="str">
        <f>VLOOKUP($B189,taxonomy!$B:$Y,8,FALSE)</f>
        <v xml:space="preserve"> Dikarya</v>
      </c>
      <c r="M189" t="str">
        <f>VLOOKUP($B189,taxonomy!$B:$Y,9,FALSE)</f>
        <v xml:space="preserve"> Ascomycota</v>
      </c>
      <c r="N189" t="str">
        <f>VLOOKUP($B189,taxonomy!$B:$Y,10,FALSE)</f>
        <v xml:space="preserve"> Pezizomycotina</v>
      </c>
      <c r="O189" t="str">
        <f>VLOOKUP($B189,taxonomy!$B:$Y,11,FALSE)</f>
        <v xml:space="preserve"> Eurotiomycetes</v>
      </c>
      <c r="P189" t="str">
        <f>VLOOKUP($B189,taxonomy!$B:$Y,12,FALSE)</f>
        <v>Eurotiomycetidae</v>
      </c>
      <c r="Q189" t="str">
        <f>VLOOKUP($B189,taxonomy!$B:$Y,13,FALSE)</f>
        <v xml:space="preserve"> Eurotiales</v>
      </c>
      <c r="R189" t="str">
        <f>VLOOKUP($B189,taxonomy!$B:$Y,14,FALSE)</f>
        <v xml:space="preserve"> Trichocomaceae</v>
      </c>
      <c r="S189" t="str">
        <f>VLOOKUP($B189,taxonomy!$B:$Y,15,FALSE)</f>
        <v xml:space="preserve"> Talaromyces.</v>
      </c>
      <c r="T189">
        <f>VLOOKUP($B189,taxonomy!$B:$Y,16,FALSE)</f>
        <v>0</v>
      </c>
      <c r="U189">
        <f>VLOOKUP($B189,taxonomy!$B:$Y,17,FALSE)</f>
        <v>0</v>
      </c>
      <c r="V189">
        <f>VLOOKUP($B189,taxonomy!$B:$Y,18,FALSE)</f>
        <v>0</v>
      </c>
      <c r="W189">
        <f>VLOOKUP($B189,taxonomy!$B:$Y,19,FALSE)</f>
        <v>0</v>
      </c>
      <c r="X189">
        <f>VLOOKUP($B189,taxonomy!$B:$Y,20,FALSE)</f>
        <v>0</v>
      </c>
      <c r="Y189">
        <f>VLOOKUP($B189,taxonomy!$B:$Y,21,FALSE)</f>
        <v>0</v>
      </c>
      <c r="Z189">
        <f>VLOOKUP($B189,taxonomy!$B:$Y,22,FALSE)</f>
        <v>0</v>
      </c>
      <c r="AA189">
        <f>VLOOKUP($B189,taxonomy!$B:$Y,23,FALSE)</f>
        <v>0</v>
      </c>
    </row>
    <row r="190" spans="1:27" x14ac:dyDescent="0.25">
      <c r="A190" s="1" t="s">
        <v>474</v>
      </c>
      <c r="B190" s="1" t="s">
        <v>475</v>
      </c>
      <c r="C190" s="1" t="s">
        <v>476</v>
      </c>
      <c r="D190" s="1" t="s">
        <v>60</v>
      </c>
      <c r="E190" s="1" t="s">
        <v>267</v>
      </c>
      <c r="F190" s="1" t="s">
        <v>477</v>
      </c>
      <c r="G190" s="1" t="s">
        <v>63</v>
      </c>
      <c r="H190" s="1" t="s">
        <v>64</v>
      </c>
      <c r="I190" s="1">
        <f t="shared" si="2"/>
        <v>392</v>
      </c>
      <c r="J190" t="str">
        <f>VLOOKUP($B190,taxonomy!$B:$Y,6,FALSE)</f>
        <v>Eukaryota</v>
      </c>
      <c r="K190" t="str">
        <f>VLOOKUP($B190,taxonomy!$B:$Y,7,FALSE)</f>
        <v xml:space="preserve"> Fungi</v>
      </c>
      <c r="L190" t="str">
        <f>VLOOKUP($B190,taxonomy!$B:$Y,8,FALSE)</f>
        <v xml:space="preserve"> Dikarya</v>
      </c>
      <c r="M190" t="str">
        <f>VLOOKUP($B190,taxonomy!$B:$Y,9,FALSE)</f>
        <v xml:space="preserve"> Ascomycota</v>
      </c>
      <c r="N190" t="str">
        <f>VLOOKUP($B190,taxonomy!$B:$Y,10,FALSE)</f>
        <v xml:space="preserve"> Pezizomycotina</v>
      </c>
      <c r="O190" t="str">
        <f>VLOOKUP($B190,taxonomy!$B:$Y,11,FALSE)</f>
        <v xml:space="preserve"> Eurotiomycetes</v>
      </c>
      <c r="P190" t="str">
        <f>VLOOKUP($B190,taxonomy!$B:$Y,12,FALSE)</f>
        <v>Eurotiomycetidae</v>
      </c>
      <c r="Q190" t="str">
        <f>VLOOKUP($B190,taxonomy!$B:$Y,13,FALSE)</f>
        <v xml:space="preserve"> Eurotiales</v>
      </c>
      <c r="R190" t="str">
        <f>VLOOKUP($B190,taxonomy!$B:$Y,14,FALSE)</f>
        <v xml:space="preserve"> Trichocomaceae</v>
      </c>
      <c r="S190" t="str">
        <f>VLOOKUP($B190,taxonomy!$B:$Y,15,FALSE)</f>
        <v xml:space="preserve"> Talaromyces.</v>
      </c>
      <c r="T190">
        <f>VLOOKUP($B190,taxonomy!$B:$Y,16,FALSE)</f>
        <v>0</v>
      </c>
      <c r="U190">
        <f>VLOOKUP($B190,taxonomy!$B:$Y,17,FALSE)</f>
        <v>0</v>
      </c>
      <c r="V190">
        <f>VLOOKUP($B190,taxonomy!$B:$Y,18,FALSE)</f>
        <v>0</v>
      </c>
      <c r="W190">
        <f>VLOOKUP($B190,taxonomy!$B:$Y,19,FALSE)</f>
        <v>0</v>
      </c>
      <c r="X190">
        <f>VLOOKUP($B190,taxonomy!$B:$Y,20,FALSE)</f>
        <v>0</v>
      </c>
      <c r="Y190">
        <f>VLOOKUP($B190,taxonomy!$B:$Y,21,FALSE)</f>
        <v>0</v>
      </c>
      <c r="Z190">
        <f>VLOOKUP($B190,taxonomy!$B:$Y,22,FALSE)</f>
        <v>0</v>
      </c>
      <c r="AA190">
        <f>VLOOKUP($B190,taxonomy!$B:$Y,23,FALSE)</f>
        <v>0</v>
      </c>
    </row>
    <row r="191" spans="1:27" x14ac:dyDescent="0.25">
      <c r="A191" s="1" t="s">
        <v>478</v>
      </c>
      <c r="B191" s="1" t="s">
        <v>479</v>
      </c>
      <c r="C191" s="1" t="s">
        <v>480</v>
      </c>
      <c r="D191" s="1" t="s">
        <v>15</v>
      </c>
      <c r="E191" s="1" t="s">
        <v>289</v>
      </c>
      <c r="F191" s="1" t="s">
        <v>481</v>
      </c>
      <c r="G191" s="1" t="s">
        <v>18</v>
      </c>
      <c r="H191" s="1" t="s">
        <v>19</v>
      </c>
      <c r="I191" s="1">
        <f t="shared" si="2"/>
        <v>149</v>
      </c>
      <c r="J191" t="str">
        <f>VLOOKUP($B191,taxonomy!$B:$Y,6,FALSE)</f>
        <v>Eukaryota</v>
      </c>
      <c r="K191" t="str">
        <f>VLOOKUP($B191,taxonomy!$B:$Y,7,FALSE)</f>
        <v xml:space="preserve"> Metazoa</v>
      </c>
      <c r="L191" t="str">
        <f>VLOOKUP($B191,taxonomy!$B:$Y,8,FALSE)</f>
        <v xml:space="preserve"> Ecdysozoa</v>
      </c>
      <c r="M191" t="str">
        <f>VLOOKUP($B191,taxonomy!$B:$Y,9,FALSE)</f>
        <v xml:space="preserve"> Arthropoda</v>
      </c>
      <c r="N191" t="str">
        <f>VLOOKUP($B191,taxonomy!$B:$Y,10,FALSE)</f>
        <v xml:space="preserve"> Chelicerata</v>
      </c>
      <c r="O191" t="str">
        <f>VLOOKUP($B191,taxonomy!$B:$Y,11,FALSE)</f>
        <v xml:space="preserve"> Arachnida</v>
      </c>
      <c r="P191" t="str">
        <f>VLOOKUP($B191,taxonomy!$B:$Y,12,FALSE)</f>
        <v>Acari</v>
      </c>
      <c r="Q191" t="str">
        <f>VLOOKUP($B191,taxonomy!$B:$Y,13,FALSE)</f>
        <v xml:space="preserve"> Parasitiformes</v>
      </c>
      <c r="R191" t="str">
        <f>VLOOKUP($B191,taxonomy!$B:$Y,14,FALSE)</f>
        <v xml:space="preserve"> Ixodida</v>
      </c>
      <c r="S191" t="str">
        <f>VLOOKUP($B191,taxonomy!$B:$Y,15,FALSE)</f>
        <v xml:space="preserve"> Ixodoidea</v>
      </c>
      <c r="T191" t="str">
        <f>VLOOKUP($B191,taxonomy!$B:$Y,16,FALSE)</f>
        <v xml:space="preserve"> Ixodidae</v>
      </c>
      <c r="U191" t="str">
        <f>VLOOKUP($B191,taxonomy!$B:$Y,17,FALSE)</f>
        <v xml:space="preserve"> Ixodinae</v>
      </c>
      <c r="V191" t="str">
        <f>VLOOKUP($B191,taxonomy!$B:$Y,18,FALSE)</f>
        <v xml:space="preserve"> Ixodes.</v>
      </c>
      <c r="W191">
        <f>VLOOKUP($B191,taxonomy!$B:$Y,19,FALSE)</f>
        <v>0</v>
      </c>
      <c r="X191">
        <f>VLOOKUP($B191,taxonomy!$B:$Y,20,FALSE)</f>
        <v>0</v>
      </c>
      <c r="Y191">
        <f>VLOOKUP($B191,taxonomy!$B:$Y,21,FALSE)</f>
        <v>0</v>
      </c>
      <c r="Z191">
        <f>VLOOKUP($B191,taxonomy!$B:$Y,22,FALSE)</f>
        <v>0</v>
      </c>
      <c r="AA191">
        <f>VLOOKUP($B191,taxonomy!$B:$Y,23,FALSE)</f>
        <v>0</v>
      </c>
    </row>
    <row r="192" spans="1:27" x14ac:dyDescent="0.25">
      <c r="A192" s="1" t="s">
        <v>482</v>
      </c>
      <c r="B192" s="1" t="s">
        <v>483</v>
      </c>
      <c r="C192" s="1" t="s">
        <v>68</v>
      </c>
      <c r="D192" s="1" t="s">
        <v>15</v>
      </c>
      <c r="E192" s="1" t="s">
        <v>14</v>
      </c>
      <c r="F192" s="1" t="s">
        <v>484</v>
      </c>
      <c r="G192" s="1" t="s">
        <v>18</v>
      </c>
      <c r="H192" s="1" t="s">
        <v>19</v>
      </c>
      <c r="I192" s="1">
        <f t="shared" si="2"/>
        <v>73</v>
      </c>
      <c r="J192" t="str">
        <f>VLOOKUP($B192,taxonomy!$B:$Y,6,FALSE)</f>
        <v>Eukaryota</v>
      </c>
      <c r="K192" t="str">
        <f>VLOOKUP($B192,taxonomy!$B:$Y,7,FALSE)</f>
        <v xml:space="preserve"> Metazoa</v>
      </c>
      <c r="L192" t="str">
        <f>VLOOKUP($B192,taxonomy!$B:$Y,8,FALSE)</f>
        <v xml:space="preserve"> Ecdysozoa</v>
      </c>
      <c r="M192" t="str">
        <f>VLOOKUP($B192,taxonomy!$B:$Y,9,FALSE)</f>
        <v xml:space="preserve"> Arthropoda</v>
      </c>
      <c r="N192" t="str">
        <f>VLOOKUP($B192,taxonomy!$B:$Y,10,FALSE)</f>
        <v xml:space="preserve"> Chelicerata</v>
      </c>
      <c r="O192" t="str">
        <f>VLOOKUP($B192,taxonomy!$B:$Y,11,FALSE)</f>
        <v xml:space="preserve"> Arachnida</v>
      </c>
      <c r="P192" t="str">
        <f>VLOOKUP($B192,taxonomy!$B:$Y,12,FALSE)</f>
        <v>Acari</v>
      </c>
      <c r="Q192" t="str">
        <f>VLOOKUP($B192,taxonomy!$B:$Y,13,FALSE)</f>
        <v xml:space="preserve"> Parasitiformes</v>
      </c>
      <c r="R192" t="str">
        <f>VLOOKUP($B192,taxonomy!$B:$Y,14,FALSE)</f>
        <v xml:space="preserve"> Ixodida</v>
      </c>
      <c r="S192" t="str">
        <f>VLOOKUP($B192,taxonomy!$B:$Y,15,FALSE)</f>
        <v xml:space="preserve"> Ixodoidea</v>
      </c>
      <c r="T192" t="str">
        <f>VLOOKUP($B192,taxonomy!$B:$Y,16,FALSE)</f>
        <v xml:space="preserve"> Ixodidae</v>
      </c>
      <c r="U192" t="str">
        <f>VLOOKUP($B192,taxonomy!$B:$Y,17,FALSE)</f>
        <v xml:space="preserve"> Ixodinae</v>
      </c>
      <c r="V192" t="str">
        <f>VLOOKUP($B192,taxonomy!$B:$Y,18,FALSE)</f>
        <v xml:space="preserve"> Ixodes.</v>
      </c>
      <c r="W192">
        <f>VLOOKUP($B192,taxonomy!$B:$Y,19,FALSE)</f>
        <v>0</v>
      </c>
      <c r="X192">
        <f>VLOOKUP($B192,taxonomy!$B:$Y,20,FALSE)</f>
        <v>0</v>
      </c>
      <c r="Y192">
        <f>VLOOKUP($B192,taxonomy!$B:$Y,21,FALSE)</f>
        <v>0</v>
      </c>
      <c r="Z192">
        <f>VLOOKUP($B192,taxonomy!$B:$Y,22,FALSE)</f>
        <v>0</v>
      </c>
      <c r="AA192">
        <f>VLOOKUP($B192,taxonomy!$B:$Y,23,FALSE)</f>
        <v>0</v>
      </c>
    </row>
    <row r="193" spans="1:27" x14ac:dyDescent="0.25">
      <c r="A193" s="1" t="s">
        <v>482</v>
      </c>
      <c r="B193" s="1" t="s">
        <v>483</v>
      </c>
      <c r="C193" s="1" t="s">
        <v>68</v>
      </c>
      <c r="D193" s="1" t="s">
        <v>15</v>
      </c>
      <c r="E193" s="1" t="s">
        <v>485</v>
      </c>
      <c r="F193" s="1" t="s">
        <v>68</v>
      </c>
      <c r="G193" s="1" t="s">
        <v>18</v>
      </c>
      <c r="H193" s="1" t="s">
        <v>19</v>
      </c>
      <c r="I193" s="1">
        <f t="shared" si="2"/>
        <v>66</v>
      </c>
      <c r="J193" t="str">
        <f>VLOOKUP($B193,taxonomy!$B:$Y,6,FALSE)</f>
        <v>Eukaryota</v>
      </c>
      <c r="K193" t="str">
        <f>VLOOKUP($B193,taxonomy!$B:$Y,7,FALSE)</f>
        <v xml:space="preserve"> Metazoa</v>
      </c>
      <c r="L193" t="str">
        <f>VLOOKUP($B193,taxonomy!$B:$Y,8,FALSE)</f>
        <v xml:space="preserve"> Ecdysozoa</v>
      </c>
      <c r="M193" t="str">
        <f>VLOOKUP($B193,taxonomy!$B:$Y,9,FALSE)</f>
        <v xml:space="preserve"> Arthropoda</v>
      </c>
      <c r="N193" t="str">
        <f>VLOOKUP($B193,taxonomy!$B:$Y,10,FALSE)</f>
        <v xml:space="preserve"> Chelicerata</v>
      </c>
      <c r="O193" t="str">
        <f>VLOOKUP($B193,taxonomy!$B:$Y,11,FALSE)</f>
        <v xml:space="preserve"> Arachnida</v>
      </c>
      <c r="P193" t="str">
        <f>VLOOKUP($B193,taxonomy!$B:$Y,12,FALSE)</f>
        <v>Acari</v>
      </c>
      <c r="Q193" t="str">
        <f>VLOOKUP($B193,taxonomy!$B:$Y,13,FALSE)</f>
        <v xml:space="preserve"> Parasitiformes</v>
      </c>
      <c r="R193" t="str">
        <f>VLOOKUP($B193,taxonomy!$B:$Y,14,FALSE)</f>
        <v xml:space="preserve"> Ixodida</v>
      </c>
      <c r="S193" t="str">
        <f>VLOOKUP($B193,taxonomy!$B:$Y,15,FALSE)</f>
        <v xml:space="preserve"> Ixodoidea</v>
      </c>
      <c r="T193" t="str">
        <f>VLOOKUP($B193,taxonomy!$B:$Y,16,FALSE)</f>
        <v xml:space="preserve"> Ixodidae</v>
      </c>
      <c r="U193" t="str">
        <f>VLOOKUP($B193,taxonomy!$B:$Y,17,FALSE)</f>
        <v xml:space="preserve"> Ixodinae</v>
      </c>
      <c r="V193" t="str">
        <f>VLOOKUP($B193,taxonomy!$B:$Y,18,FALSE)</f>
        <v xml:space="preserve"> Ixodes.</v>
      </c>
      <c r="W193">
        <f>VLOOKUP($B193,taxonomy!$B:$Y,19,FALSE)</f>
        <v>0</v>
      </c>
      <c r="X193">
        <f>VLOOKUP($B193,taxonomy!$B:$Y,20,FALSE)</f>
        <v>0</v>
      </c>
      <c r="Y193">
        <f>VLOOKUP($B193,taxonomy!$B:$Y,21,FALSE)</f>
        <v>0</v>
      </c>
      <c r="Z193">
        <f>VLOOKUP($B193,taxonomy!$B:$Y,22,FALSE)</f>
        <v>0</v>
      </c>
      <c r="AA193">
        <f>VLOOKUP($B193,taxonomy!$B:$Y,23,FALSE)</f>
        <v>0</v>
      </c>
    </row>
    <row r="194" spans="1:27" x14ac:dyDescent="0.25">
      <c r="A194" s="1" t="s">
        <v>486</v>
      </c>
      <c r="B194" s="1" t="s">
        <v>487</v>
      </c>
      <c r="C194" s="1" t="s">
        <v>320</v>
      </c>
      <c r="D194" s="1" t="s">
        <v>140</v>
      </c>
      <c r="E194" s="1" t="s">
        <v>488</v>
      </c>
      <c r="F194" s="1" t="s">
        <v>489</v>
      </c>
      <c r="G194" s="1" t="s">
        <v>143</v>
      </c>
      <c r="H194" s="1" t="s">
        <v>140</v>
      </c>
      <c r="I194" s="1">
        <f t="shared" si="2"/>
        <v>46</v>
      </c>
      <c r="J194" t="e">
        <f>VLOOKUP($B194,taxonomy!$B:$Y,6,FALSE)</f>
        <v>#N/A</v>
      </c>
      <c r="K194" t="e">
        <f>VLOOKUP($B194,taxonomy!$B:$Y,7,FALSE)</f>
        <v>#N/A</v>
      </c>
      <c r="L194" t="e">
        <f>VLOOKUP($B194,taxonomy!$B:$Y,8,FALSE)</f>
        <v>#N/A</v>
      </c>
      <c r="M194" t="e">
        <f>VLOOKUP($B194,taxonomy!$B:$Y,9,FALSE)</f>
        <v>#N/A</v>
      </c>
      <c r="N194" t="e">
        <f>VLOOKUP($B194,taxonomy!$B:$Y,10,FALSE)</f>
        <v>#N/A</v>
      </c>
      <c r="O194" t="e">
        <f>VLOOKUP($B194,taxonomy!$B:$Y,11,FALSE)</f>
        <v>#N/A</v>
      </c>
      <c r="P194" t="e">
        <f>VLOOKUP($B194,taxonomy!$B:$Y,12,FALSE)</f>
        <v>#N/A</v>
      </c>
      <c r="Q194" t="e">
        <f>VLOOKUP($B194,taxonomy!$B:$Y,13,FALSE)</f>
        <v>#N/A</v>
      </c>
      <c r="R194" t="e">
        <f>VLOOKUP($B194,taxonomy!$B:$Y,14,FALSE)</f>
        <v>#N/A</v>
      </c>
      <c r="S194" t="e">
        <f>VLOOKUP($B194,taxonomy!$B:$Y,15,FALSE)</f>
        <v>#N/A</v>
      </c>
      <c r="T194" t="e">
        <f>VLOOKUP($B194,taxonomy!$B:$Y,16,FALSE)</f>
        <v>#N/A</v>
      </c>
      <c r="U194" t="e">
        <f>VLOOKUP($B194,taxonomy!$B:$Y,17,FALSE)</f>
        <v>#N/A</v>
      </c>
      <c r="V194" t="e">
        <f>VLOOKUP($B194,taxonomy!$B:$Y,18,FALSE)</f>
        <v>#N/A</v>
      </c>
      <c r="W194" t="e">
        <f>VLOOKUP($B194,taxonomy!$B:$Y,19,FALSE)</f>
        <v>#N/A</v>
      </c>
      <c r="X194" t="e">
        <f>VLOOKUP($B194,taxonomy!$B:$Y,20,FALSE)</f>
        <v>#N/A</v>
      </c>
      <c r="Y194" t="e">
        <f>VLOOKUP($B194,taxonomy!$B:$Y,21,FALSE)</f>
        <v>#N/A</v>
      </c>
      <c r="Z194" t="e">
        <f>VLOOKUP($B194,taxonomy!$B:$Y,22,FALSE)</f>
        <v>#N/A</v>
      </c>
      <c r="AA194" t="e">
        <f>VLOOKUP($B194,taxonomy!$B:$Y,23,FALSE)</f>
        <v>#N/A</v>
      </c>
    </row>
    <row r="195" spans="1:27" x14ac:dyDescent="0.25">
      <c r="A195" s="1" t="s">
        <v>486</v>
      </c>
      <c r="B195" s="1" t="s">
        <v>487</v>
      </c>
      <c r="C195" s="1" t="s">
        <v>320</v>
      </c>
      <c r="D195" s="1" t="s">
        <v>180</v>
      </c>
      <c r="E195" s="1" t="s">
        <v>490</v>
      </c>
      <c r="F195" s="1" t="s">
        <v>491</v>
      </c>
      <c r="G195" s="1" t="s">
        <v>183</v>
      </c>
      <c r="H195" s="1" t="s">
        <v>180</v>
      </c>
      <c r="I195" s="1">
        <f t="shared" ref="I195:I258" si="3">F195-E195+1</f>
        <v>108</v>
      </c>
      <c r="J195" t="e">
        <f>VLOOKUP($B195,taxonomy!$B:$Y,6,FALSE)</f>
        <v>#N/A</v>
      </c>
      <c r="K195" t="e">
        <f>VLOOKUP($B195,taxonomy!$B:$Y,7,FALSE)</f>
        <v>#N/A</v>
      </c>
      <c r="L195" t="e">
        <f>VLOOKUP($B195,taxonomy!$B:$Y,8,FALSE)</f>
        <v>#N/A</v>
      </c>
      <c r="M195" t="e">
        <f>VLOOKUP($B195,taxonomy!$B:$Y,9,FALSE)</f>
        <v>#N/A</v>
      </c>
      <c r="N195" t="e">
        <f>VLOOKUP($B195,taxonomy!$B:$Y,10,FALSE)</f>
        <v>#N/A</v>
      </c>
      <c r="O195" t="e">
        <f>VLOOKUP($B195,taxonomy!$B:$Y,11,FALSE)</f>
        <v>#N/A</v>
      </c>
      <c r="P195" t="e">
        <f>VLOOKUP($B195,taxonomy!$B:$Y,12,FALSE)</f>
        <v>#N/A</v>
      </c>
      <c r="Q195" t="e">
        <f>VLOOKUP($B195,taxonomy!$B:$Y,13,FALSE)</f>
        <v>#N/A</v>
      </c>
      <c r="R195" t="e">
        <f>VLOOKUP($B195,taxonomy!$B:$Y,14,FALSE)</f>
        <v>#N/A</v>
      </c>
      <c r="S195" t="e">
        <f>VLOOKUP($B195,taxonomy!$B:$Y,15,FALSE)</f>
        <v>#N/A</v>
      </c>
      <c r="T195" t="e">
        <f>VLOOKUP($B195,taxonomy!$B:$Y,16,FALSE)</f>
        <v>#N/A</v>
      </c>
      <c r="U195" t="e">
        <f>VLOOKUP($B195,taxonomy!$B:$Y,17,FALSE)</f>
        <v>#N/A</v>
      </c>
      <c r="V195" t="e">
        <f>VLOOKUP($B195,taxonomy!$B:$Y,18,FALSE)</f>
        <v>#N/A</v>
      </c>
      <c r="W195" t="e">
        <f>VLOOKUP($B195,taxonomy!$B:$Y,19,FALSE)</f>
        <v>#N/A</v>
      </c>
      <c r="X195" t="e">
        <f>VLOOKUP($B195,taxonomy!$B:$Y,20,FALSE)</f>
        <v>#N/A</v>
      </c>
      <c r="Y195" t="e">
        <f>VLOOKUP($B195,taxonomy!$B:$Y,21,FALSE)</f>
        <v>#N/A</v>
      </c>
      <c r="Z195" t="e">
        <f>VLOOKUP($B195,taxonomy!$B:$Y,22,FALSE)</f>
        <v>#N/A</v>
      </c>
      <c r="AA195" t="e">
        <f>VLOOKUP($B195,taxonomy!$B:$Y,23,FALSE)</f>
        <v>#N/A</v>
      </c>
    </row>
    <row r="196" spans="1:27" x14ac:dyDescent="0.25">
      <c r="A196" s="1" t="s">
        <v>486</v>
      </c>
      <c r="B196" s="1" t="s">
        <v>487</v>
      </c>
      <c r="C196" s="1" t="s">
        <v>320</v>
      </c>
      <c r="D196" s="1" t="s">
        <v>15</v>
      </c>
      <c r="E196" s="1" t="s">
        <v>39</v>
      </c>
      <c r="F196" s="1" t="s">
        <v>105</v>
      </c>
      <c r="G196" s="1" t="s">
        <v>18</v>
      </c>
      <c r="H196" s="1" t="s">
        <v>19</v>
      </c>
      <c r="I196" s="1">
        <f t="shared" si="3"/>
        <v>262</v>
      </c>
      <c r="J196" t="e">
        <f>VLOOKUP($B196,taxonomy!$B:$Y,6,FALSE)</f>
        <v>#N/A</v>
      </c>
      <c r="K196" t="e">
        <f>VLOOKUP($B196,taxonomy!$B:$Y,7,FALSE)</f>
        <v>#N/A</v>
      </c>
      <c r="L196" t="e">
        <f>VLOOKUP($B196,taxonomy!$B:$Y,8,FALSE)</f>
        <v>#N/A</v>
      </c>
      <c r="M196" t="e">
        <f>VLOOKUP($B196,taxonomy!$B:$Y,9,FALSE)</f>
        <v>#N/A</v>
      </c>
      <c r="N196" t="e">
        <f>VLOOKUP($B196,taxonomy!$B:$Y,10,FALSE)</f>
        <v>#N/A</v>
      </c>
      <c r="O196" t="e">
        <f>VLOOKUP($B196,taxonomy!$B:$Y,11,FALSE)</f>
        <v>#N/A</v>
      </c>
      <c r="P196" t="e">
        <f>VLOOKUP($B196,taxonomy!$B:$Y,12,FALSE)</f>
        <v>#N/A</v>
      </c>
      <c r="Q196" t="e">
        <f>VLOOKUP($B196,taxonomy!$B:$Y,13,FALSE)</f>
        <v>#N/A</v>
      </c>
      <c r="R196" t="e">
        <f>VLOOKUP($B196,taxonomy!$B:$Y,14,FALSE)</f>
        <v>#N/A</v>
      </c>
      <c r="S196" t="e">
        <f>VLOOKUP($B196,taxonomy!$B:$Y,15,FALSE)</f>
        <v>#N/A</v>
      </c>
      <c r="T196" t="e">
        <f>VLOOKUP($B196,taxonomy!$B:$Y,16,FALSE)</f>
        <v>#N/A</v>
      </c>
      <c r="U196" t="e">
        <f>VLOOKUP($B196,taxonomy!$B:$Y,17,FALSE)</f>
        <v>#N/A</v>
      </c>
      <c r="V196" t="e">
        <f>VLOOKUP($B196,taxonomy!$B:$Y,18,FALSE)</f>
        <v>#N/A</v>
      </c>
      <c r="W196" t="e">
        <f>VLOOKUP($B196,taxonomy!$B:$Y,19,FALSE)</f>
        <v>#N/A</v>
      </c>
      <c r="X196" t="e">
        <f>VLOOKUP($B196,taxonomy!$B:$Y,20,FALSE)</f>
        <v>#N/A</v>
      </c>
      <c r="Y196" t="e">
        <f>VLOOKUP($B196,taxonomy!$B:$Y,21,FALSE)</f>
        <v>#N/A</v>
      </c>
      <c r="Z196" t="e">
        <f>VLOOKUP($B196,taxonomy!$B:$Y,22,FALSE)</f>
        <v>#N/A</v>
      </c>
      <c r="AA196" t="e">
        <f>VLOOKUP($B196,taxonomy!$B:$Y,23,FALSE)</f>
        <v>#N/A</v>
      </c>
    </row>
    <row r="197" spans="1:27" x14ac:dyDescent="0.25">
      <c r="A197" s="1" t="s">
        <v>492</v>
      </c>
      <c r="B197" s="1" t="s">
        <v>493</v>
      </c>
      <c r="C197" s="1" t="s">
        <v>494</v>
      </c>
      <c r="D197" s="1" t="s">
        <v>495</v>
      </c>
      <c r="E197" s="1" t="s">
        <v>441</v>
      </c>
      <c r="F197" s="1" t="s">
        <v>496</v>
      </c>
      <c r="G197" s="1" t="s">
        <v>114</v>
      </c>
      <c r="H197" s="1" t="s">
        <v>495</v>
      </c>
      <c r="I197" s="1">
        <f t="shared" si="3"/>
        <v>64</v>
      </c>
      <c r="J197" t="str">
        <f>VLOOKUP($B197,taxonomy!$B:$Y,6,FALSE)</f>
        <v>Eukaryota</v>
      </c>
      <c r="K197" t="str">
        <f>VLOOKUP($B197,taxonomy!$B:$Y,7,FALSE)</f>
        <v xml:space="preserve"> Viridiplantae</v>
      </c>
      <c r="L197" t="str">
        <f>VLOOKUP($B197,taxonomy!$B:$Y,8,FALSE)</f>
        <v xml:space="preserve"> Streptophyta</v>
      </c>
      <c r="M197" t="str">
        <f>VLOOKUP($B197,taxonomy!$B:$Y,9,FALSE)</f>
        <v xml:space="preserve"> Embryophyta</v>
      </c>
      <c r="N197" t="str">
        <f>VLOOKUP($B197,taxonomy!$B:$Y,10,FALSE)</f>
        <v xml:space="preserve"> Tracheophyta</v>
      </c>
      <c r="O197" t="str">
        <f>VLOOKUP($B197,taxonomy!$B:$Y,11,FALSE)</f>
        <v>Spermatophyta</v>
      </c>
      <c r="P197" t="str">
        <f>VLOOKUP($B197,taxonomy!$B:$Y,12,FALSE)</f>
        <v xml:space="preserve"> Magnoliophyta</v>
      </c>
      <c r="Q197" t="str">
        <f>VLOOKUP($B197,taxonomy!$B:$Y,13,FALSE)</f>
        <v xml:space="preserve"> Liliopsida</v>
      </c>
      <c r="R197" t="str">
        <f>VLOOKUP($B197,taxonomy!$B:$Y,14,FALSE)</f>
        <v xml:space="preserve"> Poales</v>
      </c>
      <c r="S197" t="str">
        <f>VLOOKUP($B197,taxonomy!$B:$Y,15,FALSE)</f>
        <v xml:space="preserve"> Poaceae</v>
      </c>
      <c r="T197" t="str">
        <f>VLOOKUP($B197,taxonomy!$B:$Y,16,FALSE)</f>
        <v xml:space="preserve"> BEP clade</v>
      </c>
      <c r="U197" t="str">
        <f>VLOOKUP($B197,taxonomy!$B:$Y,17,FALSE)</f>
        <v>Ehrhartoideae</v>
      </c>
      <c r="V197" t="str">
        <f>VLOOKUP($B197,taxonomy!$B:$Y,18,FALSE)</f>
        <v xml:space="preserve"> Oryzeae</v>
      </c>
      <c r="W197" t="str">
        <f>VLOOKUP($B197,taxonomy!$B:$Y,19,FALSE)</f>
        <v xml:space="preserve"> Oryza.</v>
      </c>
      <c r="X197">
        <f>VLOOKUP($B197,taxonomy!$B:$Y,20,FALSE)</f>
        <v>0</v>
      </c>
      <c r="Y197">
        <f>VLOOKUP($B197,taxonomy!$B:$Y,21,FALSE)</f>
        <v>0</v>
      </c>
      <c r="Z197">
        <f>VLOOKUP($B197,taxonomy!$B:$Y,22,FALSE)</f>
        <v>0</v>
      </c>
      <c r="AA197">
        <f>VLOOKUP($B197,taxonomy!$B:$Y,23,FALSE)</f>
        <v>0</v>
      </c>
    </row>
    <row r="198" spans="1:27" x14ac:dyDescent="0.25">
      <c r="A198" s="1" t="s">
        <v>492</v>
      </c>
      <c r="B198" s="1" t="s">
        <v>493</v>
      </c>
      <c r="C198" s="1" t="s">
        <v>494</v>
      </c>
      <c r="D198" s="1" t="s">
        <v>15</v>
      </c>
      <c r="E198" s="1" t="s">
        <v>497</v>
      </c>
      <c r="F198" s="1" t="s">
        <v>149</v>
      </c>
      <c r="G198" s="1" t="s">
        <v>18</v>
      </c>
      <c r="H198" s="1" t="s">
        <v>19</v>
      </c>
      <c r="I198" s="1">
        <f t="shared" si="3"/>
        <v>267</v>
      </c>
      <c r="J198" t="str">
        <f>VLOOKUP($B198,taxonomy!$B:$Y,6,FALSE)</f>
        <v>Eukaryota</v>
      </c>
      <c r="K198" t="str">
        <f>VLOOKUP($B198,taxonomy!$B:$Y,7,FALSE)</f>
        <v xml:space="preserve"> Viridiplantae</v>
      </c>
      <c r="L198" t="str">
        <f>VLOOKUP($B198,taxonomy!$B:$Y,8,FALSE)</f>
        <v xml:space="preserve"> Streptophyta</v>
      </c>
      <c r="M198" t="str">
        <f>VLOOKUP($B198,taxonomy!$B:$Y,9,FALSE)</f>
        <v xml:space="preserve"> Embryophyta</v>
      </c>
      <c r="N198" t="str">
        <f>VLOOKUP($B198,taxonomy!$B:$Y,10,FALSE)</f>
        <v xml:space="preserve"> Tracheophyta</v>
      </c>
      <c r="O198" t="str">
        <f>VLOOKUP($B198,taxonomy!$B:$Y,11,FALSE)</f>
        <v>Spermatophyta</v>
      </c>
      <c r="P198" t="str">
        <f>VLOOKUP($B198,taxonomy!$B:$Y,12,FALSE)</f>
        <v xml:space="preserve"> Magnoliophyta</v>
      </c>
      <c r="Q198" t="str">
        <f>VLOOKUP($B198,taxonomy!$B:$Y,13,FALSE)</f>
        <v xml:space="preserve"> Liliopsida</v>
      </c>
      <c r="R198" t="str">
        <f>VLOOKUP($B198,taxonomy!$B:$Y,14,FALSE)</f>
        <v xml:space="preserve"> Poales</v>
      </c>
      <c r="S198" t="str">
        <f>VLOOKUP($B198,taxonomy!$B:$Y,15,FALSE)</f>
        <v xml:space="preserve"> Poaceae</v>
      </c>
      <c r="T198" t="str">
        <f>VLOOKUP($B198,taxonomy!$B:$Y,16,FALSE)</f>
        <v xml:space="preserve"> BEP clade</v>
      </c>
      <c r="U198" t="str">
        <f>VLOOKUP($B198,taxonomy!$B:$Y,17,FALSE)</f>
        <v>Ehrhartoideae</v>
      </c>
      <c r="V198" t="str">
        <f>VLOOKUP($B198,taxonomy!$B:$Y,18,FALSE)</f>
        <v xml:space="preserve"> Oryzeae</v>
      </c>
      <c r="W198" t="str">
        <f>VLOOKUP($B198,taxonomy!$B:$Y,19,FALSE)</f>
        <v xml:space="preserve"> Oryza.</v>
      </c>
      <c r="X198">
        <f>VLOOKUP($B198,taxonomy!$B:$Y,20,FALSE)</f>
        <v>0</v>
      </c>
      <c r="Y198">
        <f>VLOOKUP($B198,taxonomy!$B:$Y,21,FALSE)</f>
        <v>0</v>
      </c>
      <c r="Z198">
        <f>VLOOKUP($B198,taxonomy!$B:$Y,22,FALSE)</f>
        <v>0</v>
      </c>
      <c r="AA198">
        <f>VLOOKUP($B198,taxonomy!$B:$Y,23,FALSE)</f>
        <v>0</v>
      </c>
    </row>
    <row r="199" spans="1:27" x14ac:dyDescent="0.25">
      <c r="A199" s="1" t="s">
        <v>492</v>
      </c>
      <c r="B199" s="1" t="s">
        <v>493</v>
      </c>
      <c r="C199" s="1" t="s">
        <v>494</v>
      </c>
      <c r="D199" s="1" t="s">
        <v>60</v>
      </c>
      <c r="E199" s="1" t="s">
        <v>498</v>
      </c>
      <c r="F199" s="1" t="s">
        <v>499</v>
      </c>
      <c r="G199" s="1" t="s">
        <v>63</v>
      </c>
      <c r="H199" s="1" t="s">
        <v>64</v>
      </c>
      <c r="I199" s="1">
        <f t="shared" si="3"/>
        <v>329</v>
      </c>
      <c r="J199" t="str">
        <f>VLOOKUP($B199,taxonomy!$B:$Y,6,FALSE)</f>
        <v>Eukaryota</v>
      </c>
      <c r="K199" t="str">
        <f>VLOOKUP($B199,taxonomy!$B:$Y,7,FALSE)</f>
        <v xml:space="preserve"> Viridiplantae</v>
      </c>
      <c r="L199" t="str">
        <f>VLOOKUP($B199,taxonomy!$B:$Y,8,FALSE)</f>
        <v xml:space="preserve"> Streptophyta</v>
      </c>
      <c r="M199" t="str">
        <f>VLOOKUP($B199,taxonomy!$B:$Y,9,FALSE)</f>
        <v xml:space="preserve"> Embryophyta</v>
      </c>
      <c r="N199" t="str">
        <f>VLOOKUP($B199,taxonomy!$B:$Y,10,FALSE)</f>
        <v xml:space="preserve"> Tracheophyta</v>
      </c>
      <c r="O199" t="str">
        <f>VLOOKUP($B199,taxonomy!$B:$Y,11,FALSE)</f>
        <v>Spermatophyta</v>
      </c>
      <c r="P199" t="str">
        <f>VLOOKUP($B199,taxonomy!$B:$Y,12,FALSE)</f>
        <v xml:space="preserve"> Magnoliophyta</v>
      </c>
      <c r="Q199" t="str">
        <f>VLOOKUP($B199,taxonomy!$B:$Y,13,FALSE)</f>
        <v xml:space="preserve"> Liliopsida</v>
      </c>
      <c r="R199" t="str">
        <f>VLOOKUP($B199,taxonomy!$B:$Y,14,FALSE)</f>
        <v xml:space="preserve"> Poales</v>
      </c>
      <c r="S199" t="str">
        <f>VLOOKUP($B199,taxonomy!$B:$Y,15,FALSE)</f>
        <v xml:space="preserve"> Poaceae</v>
      </c>
      <c r="T199" t="str">
        <f>VLOOKUP($B199,taxonomy!$B:$Y,16,FALSE)</f>
        <v xml:space="preserve"> BEP clade</v>
      </c>
      <c r="U199" t="str">
        <f>VLOOKUP($B199,taxonomy!$B:$Y,17,FALSE)</f>
        <v>Ehrhartoideae</v>
      </c>
      <c r="V199" t="str">
        <f>VLOOKUP($B199,taxonomy!$B:$Y,18,FALSE)</f>
        <v xml:space="preserve"> Oryzeae</v>
      </c>
      <c r="W199" t="str">
        <f>VLOOKUP($B199,taxonomy!$B:$Y,19,FALSE)</f>
        <v xml:space="preserve"> Oryza.</v>
      </c>
      <c r="X199">
        <f>VLOOKUP($B199,taxonomy!$B:$Y,20,FALSE)</f>
        <v>0</v>
      </c>
      <c r="Y199">
        <f>VLOOKUP($B199,taxonomy!$B:$Y,21,FALSE)</f>
        <v>0</v>
      </c>
      <c r="Z199">
        <f>VLOOKUP($B199,taxonomy!$B:$Y,22,FALSE)</f>
        <v>0</v>
      </c>
      <c r="AA199">
        <f>VLOOKUP($B199,taxonomy!$B:$Y,23,FALSE)</f>
        <v>0</v>
      </c>
    </row>
    <row r="200" spans="1:27" x14ac:dyDescent="0.25">
      <c r="A200" s="1" t="s">
        <v>500</v>
      </c>
      <c r="B200" s="1" t="s">
        <v>501</v>
      </c>
      <c r="C200" s="1" t="s">
        <v>502</v>
      </c>
      <c r="D200" s="1" t="s">
        <v>15</v>
      </c>
      <c r="E200" s="1" t="s">
        <v>503</v>
      </c>
      <c r="F200" s="1" t="s">
        <v>504</v>
      </c>
      <c r="G200" s="1" t="s">
        <v>18</v>
      </c>
      <c r="H200" s="1" t="s">
        <v>19</v>
      </c>
      <c r="I200" s="1">
        <f t="shared" si="3"/>
        <v>273</v>
      </c>
      <c r="J200" t="str">
        <f>VLOOKUP($B200,taxonomy!$B:$Y,6,FALSE)</f>
        <v>Eukaryota</v>
      </c>
      <c r="K200" t="str">
        <f>VLOOKUP($B200,taxonomy!$B:$Y,7,FALSE)</f>
        <v xml:space="preserve"> Stramenopiles</v>
      </c>
      <c r="L200" t="str">
        <f>VLOOKUP($B200,taxonomy!$B:$Y,8,FALSE)</f>
        <v xml:space="preserve"> Bacillariophyta</v>
      </c>
      <c r="M200" t="str">
        <f>VLOOKUP($B200,taxonomy!$B:$Y,9,FALSE)</f>
        <v xml:space="preserve"> Coscinodiscophyceae</v>
      </c>
      <c r="N200" t="str">
        <f>VLOOKUP($B200,taxonomy!$B:$Y,10,FALSE)</f>
        <v>Thalassiosirophycidae</v>
      </c>
      <c r="O200" t="str">
        <f>VLOOKUP($B200,taxonomy!$B:$Y,11,FALSE)</f>
        <v xml:space="preserve"> Thalassiosirales</v>
      </c>
      <c r="P200" t="str">
        <f>VLOOKUP($B200,taxonomy!$B:$Y,12,FALSE)</f>
        <v xml:space="preserve"> Thalassiosiraceae</v>
      </c>
      <c r="Q200" t="str">
        <f>VLOOKUP($B200,taxonomy!$B:$Y,13,FALSE)</f>
        <v>Thalassiosira.</v>
      </c>
      <c r="R200">
        <f>VLOOKUP($B200,taxonomy!$B:$Y,14,FALSE)</f>
        <v>0</v>
      </c>
      <c r="S200">
        <f>VLOOKUP($B200,taxonomy!$B:$Y,15,FALSE)</f>
        <v>0</v>
      </c>
      <c r="T200">
        <f>VLOOKUP($B200,taxonomy!$B:$Y,16,FALSE)</f>
        <v>0</v>
      </c>
      <c r="U200">
        <f>VLOOKUP($B200,taxonomy!$B:$Y,17,FALSE)</f>
        <v>0</v>
      </c>
      <c r="V200">
        <f>VLOOKUP($B200,taxonomy!$B:$Y,18,FALSE)</f>
        <v>0</v>
      </c>
      <c r="W200">
        <f>VLOOKUP($B200,taxonomy!$B:$Y,19,FALSE)</f>
        <v>0</v>
      </c>
      <c r="X200">
        <f>VLOOKUP($B200,taxonomy!$B:$Y,20,FALSE)</f>
        <v>0</v>
      </c>
      <c r="Y200">
        <f>VLOOKUP($B200,taxonomy!$B:$Y,21,FALSE)</f>
        <v>0</v>
      </c>
      <c r="Z200">
        <f>VLOOKUP($B200,taxonomy!$B:$Y,22,FALSE)</f>
        <v>0</v>
      </c>
      <c r="AA200">
        <f>VLOOKUP($B200,taxonomy!$B:$Y,23,FALSE)</f>
        <v>0</v>
      </c>
    </row>
    <row r="201" spans="1:27" x14ac:dyDescent="0.25">
      <c r="A201" s="1" t="s">
        <v>505</v>
      </c>
      <c r="B201" s="1" t="s">
        <v>506</v>
      </c>
      <c r="C201" s="1" t="s">
        <v>507</v>
      </c>
      <c r="D201" s="1" t="s">
        <v>15</v>
      </c>
      <c r="E201" s="1" t="s">
        <v>129</v>
      </c>
      <c r="F201" s="1" t="s">
        <v>422</v>
      </c>
      <c r="G201" s="1" t="s">
        <v>18</v>
      </c>
      <c r="H201" s="1" t="s">
        <v>19</v>
      </c>
      <c r="I201" s="1">
        <f t="shared" si="3"/>
        <v>275</v>
      </c>
      <c r="J201" t="str">
        <f>VLOOKUP($B201,taxonomy!$B:$Y,6,FALSE)</f>
        <v>Eukaryota</v>
      </c>
      <c r="K201" t="str">
        <f>VLOOKUP($B201,taxonomy!$B:$Y,7,FALSE)</f>
        <v xml:space="preserve"> Fungi</v>
      </c>
      <c r="L201" t="str">
        <f>VLOOKUP($B201,taxonomy!$B:$Y,8,FALSE)</f>
        <v xml:space="preserve"> Dikarya</v>
      </c>
      <c r="M201" t="str">
        <f>VLOOKUP($B201,taxonomy!$B:$Y,9,FALSE)</f>
        <v xml:space="preserve"> Ascomycota</v>
      </c>
      <c r="N201" t="str">
        <f>VLOOKUP($B201,taxonomy!$B:$Y,10,FALSE)</f>
        <v xml:space="preserve"> Pezizomycotina</v>
      </c>
      <c r="O201" t="str">
        <f>VLOOKUP($B201,taxonomy!$B:$Y,11,FALSE)</f>
        <v xml:space="preserve"> Eurotiomycetes</v>
      </c>
      <c r="P201" t="str">
        <f>VLOOKUP($B201,taxonomy!$B:$Y,12,FALSE)</f>
        <v>Eurotiomycetidae</v>
      </c>
      <c r="Q201" t="str">
        <f>VLOOKUP($B201,taxonomy!$B:$Y,13,FALSE)</f>
        <v xml:space="preserve"> Eurotiales</v>
      </c>
      <c r="R201" t="str">
        <f>VLOOKUP($B201,taxonomy!$B:$Y,14,FALSE)</f>
        <v xml:space="preserve"> Trichocomaceae</v>
      </c>
      <c r="S201" t="str">
        <f>VLOOKUP($B201,taxonomy!$B:$Y,15,FALSE)</f>
        <v xml:space="preserve"> Talaromyces.</v>
      </c>
      <c r="T201">
        <f>VLOOKUP($B201,taxonomy!$B:$Y,16,FALSE)</f>
        <v>0</v>
      </c>
      <c r="U201">
        <f>VLOOKUP($B201,taxonomy!$B:$Y,17,FALSE)</f>
        <v>0</v>
      </c>
      <c r="V201">
        <f>VLOOKUP($B201,taxonomy!$B:$Y,18,FALSE)</f>
        <v>0</v>
      </c>
      <c r="W201">
        <f>VLOOKUP($B201,taxonomy!$B:$Y,19,FALSE)</f>
        <v>0</v>
      </c>
      <c r="X201">
        <f>VLOOKUP($B201,taxonomy!$B:$Y,20,FALSE)</f>
        <v>0</v>
      </c>
      <c r="Y201">
        <f>VLOOKUP($B201,taxonomy!$B:$Y,21,FALSE)</f>
        <v>0</v>
      </c>
      <c r="Z201">
        <f>VLOOKUP($B201,taxonomy!$B:$Y,22,FALSE)</f>
        <v>0</v>
      </c>
      <c r="AA201">
        <f>VLOOKUP($B201,taxonomy!$B:$Y,23,FALSE)</f>
        <v>0</v>
      </c>
    </row>
    <row r="202" spans="1:27" x14ac:dyDescent="0.25">
      <c r="A202" s="1" t="s">
        <v>505</v>
      </c>
      <c r="B202" s="1" t="s">
        <v>506</v>
      </c>
      <c r="C202" s="1" t="s">
        <v>507</v>
      </c>
      <c r="D202" s="1" t="s">
        <v>60</v>
      </c>
      <c r="E202" s="1" t="s">
        <v>267</v>
      </c>
      <c r="F202" s="1" t="s">
        <v>508</v>
      </c>
      <c r="G202" s="1" t="s">
        <v>63</v>
      </c>
      <c r="H202" s="1" t="s">
        <v>64</v>
      </c>
      <c r="I202" s="1">
        <f t="shared" si="3"/>
        <v>324</v>
      </c>
      <c r="J202" t="str">
        <f>VLOOKUP($B202,taxonomy!$B:$Y,6,FALSE)</f>
        <v>Eukaryota</v>
      </c>
      <c r="K202" t="str">
        <f>VLOOKUP($B202,taxonomy!$B:$Y,7,FALSE)</f>
        <v xml:space="preserve"> Fungi</v>
      </c>
      <c r="L202" t="str">
        <f>VLOOKUP($B202,taxonomy!$B:$Y,8,FALSE)</f>
        <v xml:space="preserve"> Dikarya</v>
      </c>
      <c r="M202" t="str">
        <f>VLOOKUP($B202,taxonomy!$B:$Y,9,FALSE)</f>
        <v xml:space="preserve"> Ascomycota</v>
      </c>
      <c r="N202" t="str">
        <f>VLOOKUP($B202,taxonomy!$B:$Y,10,FALSE)</f>
        <v xml:space="preserve"> Pezizomycotina</v>
      </c>
      <c r="O202" t="str">
        <f>VLOOKUP($B202,taxonomy!$B:$Y,11,FALSE)</f>
        <v xml:space="preserve"> Eurotiomycetes</v>
      </c>
      <c r="P202" t="str">
        <f>VLOOKUP($B202,taxonomy!$B:$Y,12,FALSE)</f>
        <v>Eurotiomycetidae</v>
      </c>
      <c r="Q202" t="str">
        <f>VLOOKUP($B202,taxonomy!$B:$Y,13,FALSE)</f>
        <v xml:space="preserve"> Eurotiales</v>
      </c>
      <c r="R202" t="str">
        <f>VLOOKUP($B202,taxonomy!$B:$Y,14,FALSE)</f>
        <v xml:space="preserve"> Trichocomaceae</v>
      </c>
      <c r="S202" t="str">
        <f>VLOOKUP($B202,taxonomy!$B:$Y,15,FALSE)</f>
        <v xml:space="preserve"> Talaromyces.</v>
      </c>
      <c r="T202">
        <f>VLOOKUP($B202,taxonomy!$B:$Y,16,FALSE)</f>
        <v>0</v>
      </c>
      <c r="U202">
        <f>VLOOKUP($B202,taxonomy!$B:$Y,17,FALSE)</f>
        <v>0</v>
      </c>
      <c r="V202">
        <f>VLOOKUP($B202,taxonomy!$B:$Y,18,FALSE)</f>
        <v>0</v>
      </c>
      <c r="W202">
        <f>VLOOKUP($B202,taxonomy!$B:$Y,19,FALSE)</f>
        <v>0</v>
      </c>
      <c r="X202">
        <f>VLOOKUP($B202,taxonomy!$B:$Y,20,FALSE)</f>
        <v>0</v>
      </c>
      <c r="Y202">
        <f>VLOOKUP($B202,taxonomy!$B:$Y,21,FALSE)</f>
        <v>0</v>
      </c>
      <c r="Z202">
        <f>VLOOKUP($B202,taxonomy!$B:$Y,22,FALSE)</f>
        <v>0</v>
      </c>
      <c r="AA202">
        <f>VLOOKUP($B202,taxonomy!$B:$Y,23,FALSE)</f>
        <v>0</v>
      </c>
    </row>
    <row r="203" spans="1:27" x14ac:dyDescent="0.25">
      <c r="A203" s="1" t="s">
        <v>509</v>
      </c>
      <c r="B203" s="1" t="s">
        <v>510</v>
      </c>
      <c r="C203" s="1" t="s">
        <v>384</v>
      </c>
      <c r="D203" s="1" t="s">
        <v>84</v>
      </c>
      <c r="E203" s="1" t="s">
        <v>511</v>
      </c>
      <c r="F203" s="1" t="s">
        <v>512</v>
      </c>
      <c r="G203" s="1" t="s">
        <v>68</v>
      </c>
      <c r="H203" s="1" t="s">
        <v>84</v>
      </c>
      <c r="I203" s="1">
        <f t="shared" si="3"/>
        <v>58</v>
      </c>
      <c r="J203" t="str">
        <f>VLOOKUP($B203,taxonomy!$B:$Y,6,FALSE)</f>
        <v>Eukaryota</v>
      </c>
      <c r="K203" t="str">
        <f>VLOOKUP($B203,taxonomy!$B:$Y,7,FALSE)</f>
        <v xml:space="preserve"> Fungi</v>
      </c>
      <c r="L203" t="str">
        <f>VLOOKUP($B203,taxonomy!$B:$Y,8,FALSE)</f>
        <v xml:space="preserve"> Dikarya</v>
      </c>
      <c r="M203" t="str">
        <f>VLOOKUP($B203,taxonomy!$B:$Y,9,FALSE)</f>
        <v xml:space="preserve"> Ascomycota</v>
      </c>
      <c r="N203" t="str">
        <f>VLOOKUP($B203,taxonomy!$B:$Y,10,FALSE)</f>
        <v xml:space="preserve"> Pezizomycotina</v>
      </c>
      <c r="O203" t="str">
        <f>VLOOKUP($B203,taxonomy!$B:$Y,11,FALSE)</f>
        <v xml:space="preserve"> Eurotiomycetes</v>
      </c>
      <c r="P203" t="str">
        <f>VLOOKUP($B203,taxonomy!$B:$Y,12,FALSE)</f>
        <v>Eurotiomycetidae</v>
      </c>
      <c r="Q203" t="str">
        <f>VLOOKUP($B203,taxonomy!$B:$Y,13,FALSE)</f>
        <v xml:space="preserve"> Eurotiales</v>
      </c>
      <c r="R203" t="str">
        <f>VLOOKUP($B203,taxonomy!$B:$Y,14,FALSE)</f>
        <v xml:space="preserve"> Aspergillaceae</v>
      </c>
      <c r="S203" t="str">
        <f>VLOOKUP($B203,taxonomy!$B:$Y,15,FALSE)</f>
        <v xml:space="preserve"> Aspergillus.</v>
      </c>
      <c r="T203">
        <f>VLOOKUP($B203,taxonomy!$B:$Y,16,FALSE)</f>
        <v>0</v>
      </c>
      <c r="U203">
        <f>VLOOKUP($B203,taxonomy!$B:$Y,17,FALSE)</f>
        <v>0</v>
      </c>
      <c r="V203">
        <f>VLOOKUP($B203,taxonomy!$B:$Y,18,FALSE)</f>
        <v>0</v>
      </c>
      <c r="W203">
        <f>VLOOKUP($B203,taxonomy!$B:$Y,19,FALSE)</f>
        <v>0</v>
      </c>
      <c r="X203">
        <f>VLOOKUP($B203,taxonomy!$B:$Y,20,FALSE)</f>
        <v>0</v>
      </c>
      <c r="Y203">
        <f>VLOOKUP($B203,taxonomy!$B:$Y,21,FALSE)</f>
        <v>0</v>
      </c>
      <c r="Z203">
        <f>VLOOKUP($B203,taxonomy!$B:$Y,22,FALSE)</f>
        <v>0</v>
      </c>
      <c r="AA203">
        <f>VLOOKUP($B203,taxonomy!$B:$Y,23,FALSE)</f>
        <v>0</v>
      </c>
    </row>
    <row r="204" spans="1:27" x14ac:dyDescent="0.25">
      <c r="A204" s="1" t="s">
        <v>509</v>
      </c>
      <c r="B204" s="1" t="s">
        <v>510</v>
      </c>
      <c r="C204" s="1" t="s">
        <v>384</v>
      </c>
      <c r="D204" s="1" t="s">
        <v>15</v>
      </c>
      <c r="E204" s="1" t="s">
        <v>12</v>
      </c>
      <c r="F204" s="1" t="s">
        <v>68</v>
      </c>
      <c r="G204" s="1" t="s">
        <v>18</v>
      </c>
      <c r="H204" s="1" t="s">
        <v>19</v>
      </c>
      <c r="I204" s="1">
        <f t="shared" si="3"/>
        <v>143</v>
      </c>
      <c r="J204" t="str">
        <f>VLOOKUP($B204,taxonomy!$B:$Y,6,FALSE)</f>
        <v>Eukaryota</v>
      </c>
      <c r="K204" t="str">
        <f>VLOOKUP($B204,taxonomy!$B:$Y,7,FALSE)</f>
        <v xml:space="preserve"> Fungi</v>
      </c>
      <c r="L204" t="str">
        <f>VLOOKUP($B204,taxonomy!$B:$Y,8,FALSE)</f>
        <v xml:space="preserve"> Dikarya</v>
      </c>
      <c r="M204" t="str">
        <f>VLOOKUP($B204,taxonomy!$B:$Y,9,FALSE)</f>
        <v xml:space="preserve"> Ascomycota</v>
      </c>
      <c r="N204" t="str">
        <f>VLOOKUP($B204,taxonomy!$B:$Y,10,FALSE)</f>
        <v xml:space="preserve"> Pezizomycotina</v>
      </c>
      <c r="O204" t="str">
        <f>VLOOKUP($B204,taxonomy!$B:$Y,11,FALSE)</f>
        <v xml:space="preserve"> Eurotiomycetes</v>
      </c>
      <c r="P204" t="str">
        <f>VLOOKUP($B204,taxonomy!$B:$Y,12,FALSE)</f>
        <v>Eurotiomycetidae</v>
      </c>
      <c r="Q204" t="str">
        <f>VLOOKUP($B204,taxonomy!$B:$Y,13,FALSE)</f>
        <v xml:space="preserve"> Eurotiales</v>
      </c>
      <c r="R204" t="str">
        <f>VLOOKUP($B204,taxonomy!$B:$Y,14,FALSE)</f>
        <v xml:space="preserve"> Aspergillaceae</v>
      </c>
      <c r="S204" t="str">
        <f>VLOOKUP($B204,taxonomy!$B:$Y,15,FALSE)</f>
        <v xml:space="preserve"> Aspergillus.</v>
      </c>
      <c r="T204">
        <f>VLOOKUP($B204,taxonomy!$B:$Y,16,FALSE)</f>
        <v>0</v>
      </c>
      <c r="U204">
        <f>VLOOKUP($B204,taxonomy!$B:$Y,17,FALSE)</f>
        <v>0</v>
      </c>
      <c r="V204">
        <f>VLOOKUP($B204,taxonomy!$B:$Y,18,FALSE)</f>
        <v>0</v>
      </c>
      <c r="W204">
        <f>VLOOKUP($B204,taxonomy!$B:$Y,19,FALSE)</f>
        <v>0</v>
      </c>
      <c r="X204">
        <f>VLOOKUP($B204,taxonomy!$B:$Y,20,FALSE)</f>
        <v>0</v>
      </c>
      <c r="Y204">
        <f>VLOOKUP($B204,taxonomy!$B:$Y,21,FALSE)</f>
        <v>0</v>
      </c>
      <c r="Z204">
        <f>VLOOKUP($B204,taxonomy!$B:$Y,22,FALSE)</f>
        <v>0</v>
      </c>
      <c r="AA204">
        <f>VLOOKUP($B204,taxonomy!$B:$Y,23,FALSE)</f>
        <v>0</v>
      </c>
    </row>
    <row r="205" spans="1:27" x14ac:dyDescent="0.25">
      <c r="A205" s="1" t="s">
        <v>509</v>
      </c>
      <c r="B205" s="1" t="s">
        <v>510</v>
      </c>
      <c r="C205" s="1" t="s">
        <v>384</v>
      </c>
      <c r="D205" s="1" t="s">
        <v>60</v>
      </c>
      <c r="E205" s="1" t="s">
        <v>513</v>
      </c>
      <c r="F205" s="1" t="s">
        <v>514</v>
      </c>
      <c r="G205" s="1" t="s">
        <v>63</v>
      </c>
      <c r="H205" s="1" t="s">
        <v>64</v>
      </c>
      <c r="I205" s="1">
        <f t="shared" si="3"/>
        <v>163</v>
      </c>
      <c r="J205" t="str">
        <f>VLOOKUP($B205,taxonomy!$B:$Y,6,FALSE)</f>
        <v>Eukaryota</v>
      </c>
      <c r="K205" t="str">
        <f>VLOOKUP($B205,taxonomy!$B:$Y,7,FALSE)</f>
        <v xml:space="preserve"> Fungi</v>
      </c>
      <c r="L205" t="str">
        <f>VLOOKUP($B205,taxonomy!$B:$Y,8,FALSE)</f>
        <v xml:space="preserve"> Dikarya</v>
      </c>
      <c r="M205" t="str">
        <f>VLOOKUP($B205,taxonomy!$B:$Y,9,FALSE)</f>
        <v xml:space="preserve"> Ascomycota</v>
      </c>
      <c r="N205" t="str">
        <f>VLOOKUP($B205,taxonomy!$B:$Y,10,FALSE)</f>
        <v xml:space="preserve"> Pezizomycotina</v>
      </c>
      <c r="O205" t="str">
        <f>VLOOKUP($B205,taxonomy!$B:$Y,11,FALSE)</f>
        <v xml:space="preserve"> Eurotiomycetes</v>
      </c>
      <c r="P205" t="str">
        <f>VLOOKUP($B205,taxonomy!$B:$Y,12,FALSE)</f>
        <v>Eurotiomycetidae</v>
      </c>
      <c r="Q205" t="str">
        <f>VLOOKUP($B205,taxonomy!$B:$Y,13,FALSE)</f>
        <v xml:space="preserve"> Eurotiales</v>
      </c>
      <c r="R205" t="str">
        <f>VLOOKUP($B205,taxonomy!$B:$Y,14,FALSE)</f>
        <v xml:space="preserve"> Aspergillaceae</v>
      </c>
      <c r="S205" t="str">
        <f>VLOOKUP($B205,taxonomy!$B:$Y,15,FALSE)</f>
        <v xml:space="preserve"> Aspergillus.</v>
      </c>
      <c r="T205">
        <f>VLOOKUP($B205,taxonomy!$B:$Y,16,FALSE)</f>
        <v>0</v>
      </c>
      <c r="U205">
        <f>VLOOKUP($B205,taxonomy!$B:$Y,17,FALSE)</f>
        <v>0</v>
      </c>
      <c r="V205">
        <f>VLOOKUP($B205,taxonomy!$B:$Y,18,FALSE)</f>
        <v>0</v>
      </c>
      <c r="W205">
        <f>VLOOKUP($B205,taxonomy!$B:$Y,19,FALSE)</f>
        <v>0</v>
      </c>
      <c r="X205">
        <f>VLOOKUP($B205,taxonomy!$B:$Y,20,FALSE)</f>
        <v>0</v>
      </c>
      <c r="Y205">
        <f>VLOOKUP($B205,taxonomy!$B:$Y,21,FALSE)</f>
        <v>0</v>
      </c>
      <c r="Z205">
        <f>VLOOKUP($B205,taxonomy!$B:$Y,22,FALSE)</f>
        <v>0</v>
      </c>
      <c r="AA205">
        <f>VLOOKUP($B205,taxonomy!$B:$Y,23,FALSE)</f>
        <v>0</v>
      </c>
    </row>
    <row r="206" spans="1:27" x14ac:dyDescent="0.25">
      <c r="A206" s="1" t="s">
        <v>515</v>
      </c>
      <c r="B206" s="1" t="s">
        <v>516</v>
      </c>
      <c r="C206" s="1" t="s">
        <v>517</v>
      </c>
      <c r="D206" s="1" t="s">
        <v>518</v>
      </c>
      <c r="E206" s="1" t="s">
        <v>519</v>
      </c>
      <c r="F206" s="1" t="s">
        <v>345</v>
      </c>
      <c r="G206" s="1" t="s">
        <v>114</v>
      </c>
      <c r="H206" s="1" t="s">
        <v>518</v>
      </c>
      <c r="I206" s="1">
        <f t="shared" si="3"/>
        <v>52</v>
      </c>
      <c r="J206" t="str">
        <f>VLOOKUP($B206,taxonomy!$B:$Y,6,FALSE)</f>
        <v>Eukaryota</v>
      </c>
      <c r="K206" t="str">
        <f>VLOOKUP($B206,taxonomy!$B:$Y,7,FALSE)</f>
        <v xml:space="preserve"> Fungi</v>
      </c>
      <c r="L206" t="str">
        <f>VLOOKUP($B206,taxonomy!$B:$Y,8,FALSE)</f>
        <v xml:space="preserve"> Dikarya</v>
      </c>
      <c r="M206" t="str">
        <f>VLOOKUP($B206,taxonomy!$B:$Y,9,FALSE)</f>
        <v xml:space="preserve"> Basidiomycota</v>
      </c>
      <c r="N206" t="str">
        <f>VLOOKUP($B206,taxonomy!$B:$Y,10,FALSE)</f>
        <v xml:space="preserve"> Agaricomycotina</v>
      </c>
      <c r="O206" t="str">
        <f>VLOOKUP($B206,taxonomy!$B:$Y,11,FALSE)</f>
        <v>Agaricomycetes</v>
      </c>
      <c r="P206" t="str">
        <f>VLOOKUP($B206,taxonomy!$B:$Y,12,FALSE)</f>
        <v xml:space="preserve"> Polyporales</v>
      </c>
      <c r="Q206" t="str">
        <f>VLOOKUP($B206,taxonomy!$B:$Y,13,FALSE)</f>
        <v xml:space="preserve"> Postia.</v>
      </c>
      <c r="R206">
        <f>VLOOKUP($B206,taxonomy!$B:$Y,14,FALSE)</f>
        <v>0</v>
      </c>
      <c r="S206">
        <f>VLOOKUP($B206,taxonomy!$B:$Y,15,FALSE)</f>
        <v>0</v>
      </c>
      <c r="T206">
        <f>VLOOKUP($B206,taxonomy!$B:$Y,16,FALSE)</f>
        <v>0</v>
      </c>
      <c r="U206">
        <f>VLOOKUP($B206,taxonomy!$B:$Y,17,FALSE)</f>
        <v>0</v>
      </c>
      <c r="V206">
        <f>VLOOKUP($B206,taxonomy!$B:$Y,18,FALSE)</f>
        <v>0</v>
      </c>
      <c r="W206">
        <f>VLOOKUP($B206,taxonomy!$B:$Y,19,FALSE)</f>
        <v>0</v>
      </c>
      <c r="X206">
        <f>VLOOKUP($B206,taxonomy!$B:$Y,20,FALSE)</f>
        <v>0</v>
      </c>
      <c r="Y206">
        <f>VLOOKUP($B206,taxonomy!$B:$Y,21,FALSE)</f>
        <v>0</v>
      </c>
      <c r="Z206">
        <f>VLOOKUP($B206,taxonomy!$B:$Y,22,FALSE)</f>
        <v>0</v>
      </c>
      <c r="AA206">
        <f>VLOOKUP($B206,taxonomy!$B:$Y,23,FALSE)</f>
        <v>0</v>
      </c>
    </row>
    <row r="207" spans="1:27" x14ac:dyDescent="0.25">
      <c r="A207" s="1" t="s">
        <v>515</v>
      </c>
      <c r="B207" s="1" t="s">
        <v>516</v>
      </c>
      <c r="C207" s="1" t="s">
        <v>517</v>
      </c>
      <c r="D207" s="1" t="s">
        <v>15</v>
      </c>
      <c r="E207" s="1" t="s">
        <v>520</v>
      </c>
      <c r="F207" s="1" t="s">
        <v>294</v>
      </c>
      <c r="G207" s="1" t="s">
        <v>18</v>
      </c>
      <c r="H207" s="1" t="s">
        <v>19</v>
      </c>
      <c r="I207" s="1">
        <f t="shared" si="3"/>
        <v>273</v>
      </c>
      <c r="J207" t="str">
        <f>VLOOKUP($B207,taxonomy!$B:$Y,6,FALSE)</f>
        <v>Eukaryota</v>
      </c>
      <c r="K207" t="str">
        <f>VLOOKUP($B207,taxonomy!$B:$Y,7,FALSE)</f>
        <v xml:space="preserve"> Fungi</v>
      </c>
      <c r="L207" t="str">
        <f>VLOOKUP($B207,taxonomy!$B:$Y,8,FALSE)</f>
        <v xml:space="preserve"> Dikarya</v>
      </c>
      <c r="M207" t="str">
        <f>VLOOKUP($B207,taxonomy!$B:$Y,9,FALSE)</f>
        <v xml:space="preserve"> Basidiomycota</v>
      </c>
      <c r="N207" t="str">
        <f>VLOOKUP($B207,taxonomy!$B:$Y,10,FALSE)</f>
        <v xml:space="preserve"> Agaricomycotina</v>
      </c>
      <c r="O207" t="str">
        <f>VLOOKUP($B207,taxonomy!$B:$Y,11,FALSE)</f>
        <v>Agaricomycetes</v>
      </c>
      <c r="P207" t="str">
        <f>VLOOKUP($B207,taxonomy!$B:$Y,12,FALSE)</f>
        <v xml:space="preserve"> Polyporales</v>
      </c>
      <c r="Q207" t="str">
        <f>VLOOKUP($B207,taxonomy!$B:$Y,13,FALSE)</f>
        <v xml:space="preserve"> Postia.</v>
      </c>
      <c r="R207">
        <f>VLOOKUP($B207,taxonomy!$B:$Y,14,FALSE)</f>
        <v>0</v>
      </c>
      <c r="S207">
        <f>VLOOKUP($B207,taxonomy!$B:$Y,15,FALSE)</f>
        <v>0</v>
      </c>
      <c r="T207">
        <f>VLOOKUP($B207,taxonomy!$B:$Y,16,FALSE)</f>
        <v>0</v>
      </c>
      <c r="U207">
        <f>VLOOKUP($B207,taxonomy!$B:$Y,17,FALSE)</f>
        <v>0</v>
      </c>
      <c r="V207">
        <f>VLOOKUP($B207,taxonomy!$B:$Y,18,FALSE)</f>
        <v>0</v>
      </c>
      <c r="W207">
        <f>VLOOKUP($B207,taxonomy!$B:$Y,19,FALSE)</f>
        <v>0</v>
      </c>
      <c r="X207">
        <f>VLOOKUP($B207,taxonomy!$B:$Y,20,FALSE)</f>
        <v>0</v>
      </c>
      <c r="Y207">
        <f>VLOOKUP($B207,taxonomy!$B:$Y,21,FALSE)</f>
        <v>0</v>
      </c>
      <c r="Z207">
        <f>VLOOKUP($B207,taxonomy!$B:$Y,22,FALSE)</f>
        <v>0</v>
      </c>
      <c r="AA207">
        <f>VLOOKUP($B207,taxonomy!$B:$Y,23,FALSE)</f>
        <v>0</v>
      </c>
    </row>
    <row r="208" spans="1:27" x14ac:dyDescent="0.25">
      <c r="A208" s="1" t="s">
        <v>515</v>
      </c>
      <c r="B208" s="1" t="s">
        <v>516</v>
      </c>
      <c r="C208" s="1" t="s">
        <v>517</v>
      </c>
      <c r="D208" s="1" t="s">
        <v>60</v>
      </c>
      <c r="E208" s="1" t="s">
        <v>325</v>
      </c>
      <c r="F208" s="1" t="s">
        <v>521</v>
      </c>
      <c r="G208" s="1" t="s">
        <v>63</v>
      </c>
      <c r="H208" s="1" t="s">
        <v>64</v>
      </c>
      <c r="I208" s="1">
        <f t="shared" si="3"/>
        <v>165</v>
      </c>
      <c r="J208" t="str">
        <f>VLOOKUP($B208,taxonomy!$B:$Y,6,FALSE)</f>
        <v>Eukaryota</v>
      </c>
      <c r="K208" t="str">
        <f>VLOOKUP($B208,taxonomy!$B:$Y,7,FALSE)</f>
        <v xml:space="preserve"> Fungi</v>
      </c>
      <c r="L208" t="str">
        <f>VLOOKUP($B208,taxonomy!$B:$Y,8,FALSE)</f>
        <v xml:space="preserve"> Dikarya</v>
      </c>
      <c r="M208" t="str">
        <f>VLOOKUP($B208,taxonomy!$B:$Y,9,FALSE)</f>
        <v xml:space="preserve"> Basidiomycota</v>
      </c>
      <c r="N208" t="str">
        <f>VLOOKUP($B208,taxonomy!$B:$Y,10,FALSE)</f>
        <v xml:space="preserve"> Agaricomycotina</v>
      </c>
      <c r="O208" t="str">
        <f>VLOOKUP($B208,taxonomy!$B:$Y,11,FALSE)</f>
        <v>Agaricomycetes</v>
      </c>
      <c r="P208" t="str">
        <f>VLOOKUP($B208,taxonomy!$B:$Y,12,FALSE)</f>
        <v xml:space="preserve"> Polyporales</v>
      </c>
      <c r="Q208" t="str">
        <f>VLOOKUP($B208,taxonomy!$B:$Y,13,FALSE)</f>
        <v xml:space="preserve"> Postia.</v>
      </c>
      <c r="R208">
        <f>VLOOKUP($B208,taxonomy!$B:$Y,14,FALSE)</f>
        <v>0</v>
      </c>
      <c r="S208">
        <f>VLOOKUP($B208,taxonomy!$B:$Y,15,FALSE)</f>
        <v>0</v>
      </c>
      <c r="T208">
        <f>VLOOKUP($B208,taxonomy!$B:$Y,16,FALSE)</f>
        <v>0</v>
      </c>
      <c r="U208">
        <f>VLOOKUP($B208,taxonomy!$B:$Y,17,FALSE)</f>
        <v>0</v>
      </c>
      <c r="V208">
        <f>VLOOKUP($B208,taxonomy!$B:$Y,18,FALSE)</f>
        <v>0</v>
      </c>
      <c r="W208">
        <f>VLOOKUP($B208,taxonomy!$B:$Y,19,FALSE)</f>
        <v>0</v>
      </c>
      <c r="X208">
        <f>VLOOKUP($B208,taxonomy!$B:$Y,20,FALSE)</f>
        <v>0</v>
      </c>
      <c r="Y208">
        <f>VLOOKUP($B208,taxonomy!$B:$Y,21,FALSE)</f>
        <v>0</v>
      </c>
      <c r="Z208">
        <f>VLOOKUP($B208,taxonomy!$B:$Y,22,FALSE)</f>
        <v>0</v>
      </c>
      <c r="AA208">
        <f>VLOOKUP($B208,taxonomy!$B:$Y,23,FALSE)</f>
        <v>0</v>
      </c>
    </row>
    <row r="209" spans="1:27" x14ac:dyDescent="0.25">
      <c r="A209" s="1" t="s">
        <v>522</v>
      </c>
      <c r="B209" s="1" t="s">
        <v>523</v>
      </c>
      <c r="C209" s="1" t="s">
        <v>524</v>
      </c>
      <c r="D209" s="1" t="s">
        <v>495</v>
      </c>
      <c r="E209" s="1" t="s">
        <v>525</v>
      </c>
      <c r="F209" s="1" t="s">
        <v>526</v>
      </c>
      <c r="G209" s="1" t="s">
        <v>114</v>
      </c>
      <c r="H209" s="1" t="s">
        <v>495</v>
      </c>
      <c r="I209" s="1">
        <f t="shared" si="3"/>
        <v>64</v>
      </c>
      <c r="J209" t="str">
        <f>VLOOKUP($B209,taxonomy!$B:$Y,6,FALSE)</f>
        <v>Eukaryota</v>
      </c>
      <c r="K209" t="str">
        <f>VLOOKUP($B209,taxonomy!$B:$Y,7,FALSE)</f>
        <v xml:space="preserve"> Viridiplantae</v>
      </c>
      <c r="L209" t="str">
        <f>VLOOKUP($B209,taxonomy!$B:$Y,8,FALSE)</f>
        <v xml:space="preserve"> Streptophyta</v>
      </c>
      <c r="M209" t="str">
        <f>VLOOKUP($B209,taxonomy!$B:$Y,9,FALSE)</f>
        <v xml:space="preserve"> Embryophyta</v>
      </c>
      <c r="N209" t="str">
        <f>VLOOKUP($B209,taxonomy!$B:$Y,10,FALSE)</f>
        <v xml:space="preserve"> Tracheophyta</v>
      </c>
      <c r="O209" t="str">
        <f>VLOOKUP($B209,taxonomy!$B:$Y,11,FALSE)</f>
        <v>Spermatophyta</v>
      </c>
      <c r="P209" t="str">
        <f>VLOOKUP($B209,taxonomy!$B:$Y,12,FALSE)</f>
        <v xml:space="preserve"> Magnoliophyta</v>
      </c>
      <c r="Q209" t="str">
        <f>VLOOKUP($B209,taxonomy!$B:$Y,13,FALSE)</f>
        <v xml:space="preserve"> Liliopsida</v>
      </c>
      <c r="R209" t="str">
        <f>VLOOKUP($B209,taxonomy!$B:$Y,14,FALSE)</f>
        <v xml:space="preserve"> Poales</v>
      </c>
      <c r="S209" t="str">
        <f>VLOOKUP($B209,taxonomy!$B:$Y,15,FALSE)</f>
        <v xml:space="preserve"> Poaceae</v>
      </c>
      <c r="T209" t="str">
        <f>VLOOKUP($B209,taxonomy!$B:$Y,16,FALSE)</f>
        <v xml:space="preserve"> BEP clade</v>
      </c>
      <c r="U209" t="str">
        <f>VLOOKUP($B209,taxonomy!$B:$Y,17,FALSE)</f>
        <v>Ehrhartoideae</v>
      </c>
      <c r="V209" t="str">
        <f>VLOOKUP($B209,taxonomy!$B:$Y,18,FALSE)</f>
        <v xml:space="preserve"> Oryzeae</v>
      </c>
      <c r="W209" t="str">
        <f>VLOOKUP($B209,taxonomy!$B:$Y,19,FALSE)</f>
        <v xml:space="preserve"> Oryza.</v>
      </c>
      <c r="X209">
        <f>VLOOKUP($B209,taxonomy!$B:$Y,20,FALSE)</f>
        <v>0</v>
      </c>
      <c r="Y209">
        <f>VLOOKUP($B209,taxonomy!$B:$Y,21,FALSE)</f>
        <v>0</v>
      </c>
      <c r="Z209">
        <f>VLOOKUP($B209,taxonomy!$B:$Y,22,FALSE)</f>
        <v>0</v>
      </c>
      <c r="AA209">
        <f>VLOOKUP($B209,taxonomy!$B:$Y,23,FALSE)</f>
        <v>0</v>
      </c>
    </row>
    <row r="210" spans="1:27" x14ac:dyDescent="0.25">
      <c r="A210" s="1" t="s">
        <v>522</v>
      </c>
      <c r="B210" s="1" t="s">
        <v>523</v>
      </c>
      <c r="C210" s="1" t="s">
        <v>524</v>
      </c>
      <c r="D210" s="1" t="s">
        <v>15</v>
      </c>
      <c r="E210" s="1" t="s">
        <v>470</v>
      </c>
      <c r="F210" s="1" t="s">
        <v>527</v>
      </c>
      <c r="G210" s="1" t="s">
        <v>18</v>
      </c>
      <c r="H210" s="1" t="s">
        <v>19</v>
      </c>
      <c r="I210" s="1">
        <f t="shared" si="3"/>
        <v>223</v>
      </c>
      <c r="J210" t="str">
        <f>VLOOKUP($B210,taxonomy!$B:$Y,6,FALSE)</f>
        <v>Eukaryota</v>
      </c>
      <c r="K210" t="str">
        <f>VLOOKUP($B210,taxonomy!$B:$Y,7,FALSE)</f>
        <v xml:space="preserve"> Viridiplantae</v>
      </c>
      <c r="L210" t="str">
        <f>VLOOKUP($B210,taxonomy!$B:$Y,8,FALSE)</f>
        <v xml:space="preserve"> Streptophyta</v>
      </c>
      <c r="M210" t="str">
        <f>VLOOKUP($B210,taxonomy!$B:$Y,9,FALSE)</f>
        <v xml:space="preserve"> Embryophyta</v>
      </c>
      <c r="N210" t="str">
        <f>VLOOKUP($B210,taxonomy!$B:$Y,10,FALSE)</f>
        <v xml:space="preserve"> Tracheophyta</v>
      </c>
      <c r="O210" t="str">
        <f>VLOOKUP($B210,taxonomy!$B:$Y,11,FALSE)</f>
        <v>Spermatophyta</v>
      </c>
      <c r="P210" t="str">
        <f>VLOOKUP($B210,taxonomy!$B:$Y,12,FALSE)</f>
        <v xml:space="preserve"> Magnoliophyta</v>
      </c>
      <c r="Q210" t="str">
        <f>VLOOKUP($B210,taxonomy!$B:$Y,13,FALSE)</f>
        <v xml:space="preserve"> Liliopsida</v>
      </c>
      <c r="R210" t="str">
        <f>VLOOKUP($B210,taxonomy!$B:$Y,14,FALSE)</f>
        <v xml:space="preserve"> Poales</v>
      </c>
      <c r="S210" t="str">
        <f>VLOOKUP($B210,taxonomy!$B:$Y,15,FALSE)</f>
        <v xml:space="preserve"> Poaceae</v>
      </c>
      <c r="T210" t="str">
        <f>VLOOKUP($B210,taxonomy!$B:$Y,16,FALSE)</f>
        <v xml:space="preserve"> BEP clade</v>
      </c>
      <c r="U210" t="str">
        <f>VLOOKUP($B210,taxonomy!$B:$Y,17,FALSE)</f>
        <v>Ehrhartoideae</v>
      </c>
      <c r="V210" t="str">
        <f>VLOOKUP($B210,taxonomy!$B:$Y,18,FALSE)</f>
        <v xml:space="preserve"> Oryzeae</v>
      </c>
      <c r="W210" t="str">
        <f>VLOOKUP($B210,taxonomy!$B:$Y,19,FALSE)</f>
        <v xml:space="preserve"> Oryza.</v>
      </c>
      <c r="X210">
        <f>VLOOKUP($B210,taxonomy!$B:$Y,20,FALSE)</f>
        <v>0</v>
      </c>
      <c r="Y210">
        <f>VLOOKUP($B210,taxonomy!$B:$Y,21,FALSE)</f>
        <v>0</v>
      </c>
      <c r="Z210">
        <f>VLOOKUP($B210,taxonomy!$B:$Y,22,FALSE)</f>
        <v>0</v>
      </c>
      <c r="AA210">
        <f>VLOOKUP($B210,taxonomy!$B:$Y,23,FALSE)</f>
        <v>0</v>
      </c>
    </row>
    <row r="211" spans="1:27" x14ac:dyDescent="0.25">
      <c r="A211" s="1" t="s">
        <v>522</v>
      </c>
      <c r="B211" s="1" t="s">
        <v>523</v>
      </c>
      <c r="C211" s="1" t="s">
        <v>524</v>
      </c>
      <c r="D211" s="1" t="s">
        <v>60</v>
      </c>
      <c r="E211" s="1" t="s">
        <v>528</v>
      </c>
      <c r="F211" s="1" t="s">
        <v>415</v>
      </c>
      <c r="G211" s="1" t="s">
        <v>63</v>
      </c>
      <c r="H211" s="1" t="s">
        <v>64</v>
      </c>
      <c r="I211" s="1">
        <f t="shared" si="3"/>
        <v>328</v>
      </c>
      <c r="J211" t="str">
        <f>VLOOKUP($B211,taxonomy!$B:$Y,6,FALSE)</f>
        <v>Eukaryota</v>
      </c>
      <c r="K211" t="str">
        <f>VLOOKUP($B211,taxonomy!$B:$Y,7,FALSE)</f>
        <v xml:space="preserve"> Viridiplantae</v>
      </c>
      <c r="L211" t="str">
        <f>VLOOKUP($B211,taxonomy!$B:$Y,8,FALSE)</f>
        <v xml:space="preserve"> Streptophyta</v>
      </c>
      <c r="M211" t="str">
        <f>VLOOKUP($B211,taxonomy!$B:$Y,9,FALSE)</f>
        <v xml:space="preserve"> Embryophyta</v>
      </c>
      <c r="N211" t="str">
        <f>VLOOKUP($B211,taxonomy!$B:$Y,10,FALSE)</f>
        <v xml:space="preserve"> Tracheophyta</v>
      </c>
      <c r="O211" t="str">
        <f>VLOOKUP($B211,taxonomy!$B:$Y,11,FALSE)</f>
        <v>Spermatophyta</v>
      </c>
      <c r="P211" t="str">
        <f>VLOOKUP($B211,taxonomy!$B:$Y,12,FALSE)</f>
        <v xml:space="preserve"> Magnoliophyta</v>
      </c>
      <c r="Q211" t="str">
        <f>VLOOKUP($B211,taxonomy!$B:$Y,13,FALSE)</f>
        <v xml:space="preserve"> Liliopsida</v>
      </c>
      <c r="R211" t="str">
        <f>VLOOKUP($B211,taxonomy!$B:$Y,14,FALSE)</f>
        <v xml:space="preserve"> Poales</v>
      </c>
      <c r="S211" t="str">
        <f>VLOOKUP($B211,taxonomy!$B:$Y,15,FALSE)</f>
        <v xml:space="preserve"> Poaceae</v>
      </c>
      <c r="T211" t="str">
        <f>VLOOKUP($B211,taxonomy!$B:$Y,16,FALSE)</f>
        <v xml:space="preserve"> BEP clade</v>
      </c>
      <c r="U211" t="str">
        <f>VLOOKUP($B211,taxonomy!$B:$Y,17,FALSE)</f>
        <v>Ehrhartoideae</v>
      </c>
      <c r="V211" t="str">
        <f>VLOOKUP($B211,taxonomy!$B:$Y,18,FALSE)</f>
        <v xml:space="preserve"> Oryzeae</v>
      </c>
      <c r="W211" t="str">
        <f>VLOOKUP($B211,taxonomy!$B:$Y,19,FALSE)</f>
        <v xml:space="preserve"> Oryza.</v>
      </c>
      <c r="X211">
        <f>VLOOKUP($B211,taxonomy!$B:$Y,20,FALSE)</f>
        <v>0</v>
      </c>
      <c r="Y211">
        <f>VLOOKUP($B211,taxonomy!$B:$Y,21,FALSE)</f>
        <v>0</v>
      </c>
      <c r="Z211">
        <f>VLOOKUP($B211,taxonomy!$B:$Y,22,FALSE)</f>
        <v>0</v>
      </c>
      <c r="AA211">
        <f>VLOOKUP($B211,taxonomy!$B:$Y,23,FALSE)</f>
        <v>0</v>
      </c>
    </row>
    <row r="212" spans="1:27" x14ac:dyDescent="0.25">
      <c r="A212" s="1" t="s">
        <v>529</v>
      </c>
      <c r="B212" s="1" t="s">
        <v>530</v>
      </c>
      <c r="C212" s="1" t="s">
        <v>531</v>
      </c>
      <c r="D212" s="1" t="s">
        <v>532</v>
      </c>
      <c r="E212" s="1" t="s">
        <v>533</v>
      </c>
      <c r="F212" s="1" t="s">
        <v>534</v>
      </c>
      <c r="G212" s="1" t="s">
        <v>289</v>
      </c>
      <c r="H212" s="1" t="s">
        <v>532</v>
      </c>
      <c r="I212" s="1">
        <f t="shared" si="3"/>
        <v>45</v>
      </c>
      <c r="J212" t="e">
        <f>VLOOKUP($B212,taxonomy!$B:$Y,6,FALSE)</f>
        <v>#N/A</v>
      </c>
      <c r="K212" t="e">
        <f>VLOOKUP($B212,taxonomy!$B:$Y,7,FALSE)</f>
        <v>#N/A</v>
      </c>
      <c r="L212" t="e">
        <f>VLOOKUP($B212,taxonomy!$B:$Y,8,FALSE)</f>
        <v>#N/A</v>
      </c>
      <c r="M212" t="e">
        <f>VLOOKUP($B212,taxonomy!$B:$Y,9,FALSE)</f>
        <v>#N/A</v>
      </c>
      <c r="N212" t="e">
        <f>VLOOKUP($B212,taxonomy!$B:$Y,10,FALSE)</f>
        <v>#N/A</v>
      </c>
      <c r="O212" t="e">
        <f>VLOOKUP($B212,taxonomy!$B:$Y,11,FALSE)</f>
        <v>#N/A</v>
      </c>
      <c r="P212" t="e">
        <f>VLOOKUP($B212,taxonomy!$B:$Y,12,FALSE)</f>
        <v>#N/A</v>
      </c>
      <c r="Q212" t="e">
        <f>VLOOKUP($B212,taxonomy!$B:$Y,13,FALSE)</f>
        <v>#N/A</v>
      </c>
      <c r="R212" t="e">
        <f>VLOOKUP($B212,taxonomy!$B:$Y,14,FALSE)</f>
        <v>#N/A</v>
      </c>
      <c r="S212" t="e">
        <f>VLOOKUP($B212,taxonomy!$B:$Y,15,FALSE)</f>
        <v>#N/A</v>
      </c>
      <c r="T212" t="e">
        <f>VLOOKUP($B212,taxonomy!$B:$Y,16,FALSE)</f>
        <v>#N/A</v>
      </c>
      <c r="U212" t="e">
        <f>VLOOKUP($B212,taxonomy!$B:$Y,17,FALSE)</f>
        <v>#N/A</v>
      </c>
      <c r="V212" t="e">
        <f>VLOOKUP($B212,taxonomy!$B:$Y,18,FALSE)</f>
        <v>#N/A</v>
      </c>
      <c r="W212" t="e">
        <f>VLOOKUP($B212,taxonomy!$B:$Y,19,FALSE)</f>
        <v>#N/A</v>
      </c>
      <c r="X212" t="e">
        <f>VLOOKUP($B212,taxonomy!$B:$Y,20,FALSE)</f>
        <v>#N/A</v>
      </c>
      <c r="Y212" t="e">
        <f>VLOOKUP($B212,taxonomy!$B:$Y,21,FALSE)</f>
        <v>#N/A</v>
      </c>
      <c r="Z212" t="e">
        <f>VLOOKUP($B212,taxonomy!$B:$Y,22,FALSE)</f>
        <v>#N/A</v>
      </c>
      <c r="AA212" t="e">
        <f>VLOOKUP($B212,taxonomy!$B:$Y,23,FALSE)</f>
        <v>#N/A</v>
      </c>
    </row>
    <row r="213" spans="1:27" x14ac:dyDescent="0.25">
      <c r="A213" s="1" t="s">
        <v>529</v>
      </c>
      <c r="B213" s="1" t="s">
        <v>530</v>
      </c>
      <c r="C213" s="1" t="s">
        <v>531</v>
      </c>
      <c r="D213" s="1" t="s">
        <v>15</v>
      </c>
      <c r="E213" s="1" t="s">
        <v>83</v>
      </c>
      <c r="F213" s="1" t="s">
        <v>151</v>
      </c>
      <c r="G213" s="1" t="s">
        <v>18</v>
      </c>
      <c r="H213" s="1" t="s">
        <v>19</v>
      </c>
      <c r="I213" s="1">
        <f t="shared" si="3"/>
        <v>267</v>
      </c>
      <c r="J213" t="e">
        <f>VLOOKUP($B213,taxonomy!$B:$Y,6,FALSE)</f>
        <v>#N/A</v>
      </c>
      <c r="K213" t="e">
        <f>VLOOKUP($B213,taxonomy!$B:$Y,7,FALSE)</f>
        <v>#N/A</v>
      </c>
      <c r="L213" t="e">
        <f>VLOOKUP($B213,taxonomy!$B:$Y,8,FALSE)</f>
        <v>#N/A</v>
      </c>
      <c r="M213" t="e">
        <f>VLOOKUP($B213,taxonomy!$B:$Y,9,FALSE)</f>
        <v>#N/A</v>
      </c>
      <c r="N213" t="e">
        <f>VLOOKUP($B213,taxonomy!$B:$Y,10,FALSE)</f>
        <v>#N/A</v>
      </c>
      <c r="O213" t="e">
        <f>VLOOKUP($B213,taxonomy!$B:$Y,11,FALSE)</f>
        <v>#N/A</v>
      </c>
      <c r="P213" t="e">
        <f>VLOOKUP($B213,taxonomy!$B:$Y,12,FALSE)</f>
        <v>#N/A</v>
      </c>
      <c r="Q213" t="e">
        <f>VLOOKUP($B213,taxonomy!$B:$Y,13,FALSE)</f>
        <v>#N/A</v>
      </c>
      <c r="R213" t="e">
        <f>VLOOKUP($B213,taxonomy!$B:$Y,14,FALSE)</f>
        <v>#N/A</v>
      </c>
      <c r="S213" t="e">
        <f>VLOOKUP($B213,taxonomy!$B:$Y,15,FALSE)</f>
        <v>#N/A</v>
      </c>
      <c r="T213" t="e">
        <f>VLOOKUP($B213,taxonomy!$B:$Y,16,FALSE)</f>
        <v>#N/A</v>
      </c>
      <c r="U213" t="e">
        <f>VLOOKUP($B213,taxonomy!$B:$Y,17,FALSE)</f>
        <v>#N/A</v>
      </c>
      <c r="V213" t="e">
        <f>VLOOKUP($B213,taxonomy!$B:$Y,18,FALSE)</f>
        <v>#N/A</v>
      </c>
      <c r="W213" t="e">
        <f>VLOOKUP($B213,taxonomy!$B:$Y,19,FALSE)</f>
        <v>#N/A</v>
      </c>
      <c r="X213" t="e">
        <f>VLOOKUP($B213,taxonomy!$B:$Y,20,FALSE)</f>
        <v>#N/A</v>
      </c>
      <c r="Y213" t="e">
        <f>VLOOKUP($B213,taxonomy!$B:$Y,21,FALSE)</f>
        <v>#N/A</v>
      </c>
      <c r="Z213" t="e">
        <f>VLOOKUP($B213,taxonomy!$B:$Y,22,FALSE)</f>
        <v>#N/A</v>
      </c>
      <c r="AA213" t="e">
        <f>VLOOKUP($B213,taxonomy!$B:$Y,23,FALSE)</f>
        <v>#N/A</v>
      </c>
    </row>
    <row r="214" spans="1:27" x14ac:dyDescent="0.25">
      <c r="A214" s="1" t="s">
        <v>529</v>
      </c>
      <c r="B214" s="1" t="s">
        <v>530</v>
      </c>
      <c r="C214" s="1" t="s">
        <v>531</v>
      </c>
      <c r="D214" s="1" t="s">
        <v>60</v>
      </c>
      <c r="E214" s="1" t="s">
        <v>535</v>
      </c>
      <c r="F214" s="1" t="s">
        <v>536</v>
      </c>
      <c r="G214" s="1" t="s">
        <v>63</v>
      </c>
      <c r="H214" s="1" t="s">
        <v>64</v>
      </c>
      <c r="I214" s="1">
        <f t="shared" si="3"/>
        <v>559</v>
      </c>
      <c r="J214" t="e">
        <f>VLOOKUP($B214,taxonomy!$B:$Y,6,FALSE)</f>
        <v>#N/A</v>
      </c>
      <c r="K214" t="e">
        <f>VLOOKUP($B214,taxonomy!$B:$Y,7,FALSE)</f>
        <v>#N/A</v>
      </c>
      <c r="L214" t="e">
        <f>VLOOKUP($B214,taxonomy!$B:$Y,8,FALSE)</f>
        <v>#N/A</v>
      </c>
      <c r="M214" t="e">
        <f>VLOOKUP($B214,taxonomy!$B:$Y,9,FALSE)</f>
        <v>#N/A</v>
      </c>
      <c r="N214" t="e">
        <f>VLOOKUP($B214,taxonomy!$B:$Y,10,FALSE)</f>
        <v>#N/A</v>
      </c>
      <c r="O214" t="e">
        <f>VLOOKUP($B214,taxonomy!$B:$Y,11,FALSE)</f>
        <v>#N/A</v>
      </c>
      <c r="P214" t="e">
        <f>VLOOKUP($B214,taxonomy!$B:$Y,12,FALSE)</f>
        <v>#N/A</v>
      </c>
      <c r="Q214" t="e">
        <f>VLOOKUP($B214,taxonomy!$B:$Y,13,FALSE)</f>
        <v>#N/A</v>
      </c>
      <c r="R214" t="e">
        <f>VLOOKUP($B214,taxonomy!$B:$Y,14,FALSE)</f>
        <v>#N/A</v>
      </c>
      <c r="S214" t="e">
        <f>VLOOKUP($B214,taxonomy!$B:$Y,15,FALSE)</f>
        <v>#N/A</v>
      </c>
      <c r="T214" t="e">
        <f>VLOOKUP($B214,taxonomy!$B:$Y,16,FALSE)</f>
        <v>#N/A</v>
      </c>
      <c r="U214" t="e">
        <f>VLOOKUP($B214,taxonomy!$B:$Y,17,FALSE)</f>
        <v>#N/A</v>
      </c>
      <c r="V214" t="e">
        <f>VLOOKUP($B214,taxonomy!$B:$Y,18,FALSE)</f>
        <v>#N/A</v>
      </c>
      <c r="W214" t="e">
        <f>VLOOKUP($B214,taxonomy!$B:$Y,19,FALSE)</f>
        <v>#N/A</v>
      </c>
      <c r="X214" t="e">
        <f>VLOOKUP($B214,taxonomy!$B:$Y,20,FALSE)</f>
        <v>#N/A</v>
      </c>
      <c r="Y214" t="e">
        <f>VLOOKUP($B214,taxonomy!$B:$Y,21,FALSE)</f>
        <v>#N/A</v>
      </c>
      <c r="Z214" t="e">
        <f>VLOOKUP($B214,taxonomy!$B:$Y,22,FALSE)</f>
        <v>#N/A</v>
      </c>
      <c r="AA214" t="e">
        <f>VLOOKUP($B214,taxonomy!$B:$Y,23,FALSE)</f>
        <v>#N/A</v>
      </c>
    </row>
    <row r="215" spans="1:27" x14ac:dyDescent="0.25">
      <c r="A215" s="1" t="s">
        <v>537</v>
      </c>
      <c r="B215" s="1" t="s">
        <v>538</v>
      </c>
      <c r="C215" s="1" t="s">
        <v>268</v>
      </c>
      <c r="D215" s="1" t="s">
        <v>532</v>
      </c>
      <c r="E215" s="1" t="s">
        <v>347</v>
      </c>
      <c r="F215" s="1" t="s">
        <v>100</v>
      </c>
      <c r="G215" s="1" t="s">
        <v>289</v>
      </c>
      <c r="H215" s="1" t="s">
        <v>532</v>
      </c>
      <c r="I215" s="1">
        <f t="shared" si="3"/>
        <v>73</v>
      </c>
      <c r="J215" t="str">
        <f>VLOOKUP($B215,taxonomy!$B:$Y,6,FALSE)</f>
        <v>Eukaryota</v>
      </c>
      <c r="K215" t="str">
        <f>VLOOKUP($B215,taxonomy!$B:$Y,7,FALSE)</f>
        <v xml:space="preserve"> Viridiplantae</v>
      </c>
      <c r="L215" t="str">
        <f>VLOOKUP($B215,taxonomy!$B:$Y,8,FALSE)</f>
        <v xml:space="preserve"> Streptophyta</v>
      </c>
      <c r="M215" t="str">
        <f>VLOOKUP($B215,taxonomy!$B:$Y,9,FALSE)</f>
        <v xml:space="preserve"> Embryophyta</v>
      </c>
      <c r="N215" t="str">
        <f>VLOOKUP($B215,taxonomy!$B:$Y,10,FALSE)</f>
        <v xml:space="preserve"> Tracheophyta</v>
      </c>
      <c r="O215" t="str">
        <f>VLOOKUP($B215,taxonomy!$B:$Y,11,FALSE)</f>
        <v>Spermatophyta</v>
      </c>
      <c r="P215" t="str">
        <f>VLOOKUP($B215,taxonomy!$B:$Y,12,FALSE)</f>
        <v xml:space="preserve"> Magnoliophyta</v>
      </c>
      <c r="Q215" t="str">
        <f>VLOOKUP($B215,taxonomy!$B:$Y,13,FALSE)</f>
        <v xml:space="preserve"> eudicotyledons</v>
      </c>
      <c r="R215" t="str">
        <f>VLOOKUP($B215,taxonomy!$B:$Y,14,FALSE)</f>
        <v xml:space="preserve"> Gunneridae</v>
      </c>
      <c r="S215" t="str">
        <f>VLOOKUP($B215,taxonomy!$B:$Y,15,FALSE)</f>
        <v>Pentapetalae</v>
      </c>
      <c r="T215" t="str">
        <f>VLOOKUP($B215,taxonomy!$B:$Y,16,FALSE)</f>
        <v xml:space="preserve"> rosids</v>
      </c>
      <c r="U215" t="str">
        <f>VLOOKUP($B215,taxonomy!$B:$Y,17,FALSE)</f>
        <v xml:space="preserve"> fabids</v>
      </c>
      <c r="V215" t="str">
        <f>VLOOKUP($B215,taxonomy!$B:$Y,18,FALSE)</f>
        <v xml:space="preserve"> Malpighiales</v>
      </c>
      <c r="W215" t="str">
        <f>VLOOKUP($B215,taxonomy!$B:$Y,19,FALSE)</f>
        <v xml:space="preserve"> Euphorbiaceae</v>
      </c>
      <c r="X215" t="str">
        <f>VLOOKUP($B215,taxonomy!$B:$Y,20,FALSE)</f>
        <v>Acalyphoideae</v>
      </c>
      <c r="Y215" t="str">
        <f>VLOOKUP($B215,taxonomy!$B:$Y,21,FALSE)</f>
        <v xml:space="preserve"> Acalypheae</v>
      </c>
      <c r="Z215" t="str">
        <f>VLOOKUP($B215,taxonomy!$B:$Y,22,FALSE)</f>
        <v xml:space="preserve"> Ricinus.</v>
      </c>
      <c r="AA215">
        <f>VLOOKUP($B215,taxonomy!$B:$Y,23,FALSE)</f>
        <v>0</v>
      </c>
    </row>
    <row r="216" spans="1:27" x14ac:dyDescent="0.25">
      <c r="A216" s="1" t="s">
        <v>537</v>
      </c>
      <c r="B216" s="1" t="s">
        <v>538</v>
      </c>
      <c r="C216" s="1" t="s">
        <v>268</v>
      </c>
      <c r="D216" s="1" t="s">
        <v>15</v>
      </c>
      <c r="E216" s="1" t="s">
        <v>115</v>
      </c>
      <c r="F216" s="1" t="s">
        <v>229</v>
      </c>
      <c r="G216" s="1" t="s">
        <v>18</v>
      </c>
      <c r="H216" s="1" t="s">
        <v>19</v>
      </c>
      <c r="I216" s="1">
        <f t="shared" si="3"/>
        <v>264</v>
      </c>
      <c r="J216" t="str">
        <f>VLOOKUP($B216,taxonomy!$B:$Y,6,FALSE)</f>
        <v>Eukaryota</v>
      </c>
      <c r="K216" t="str">
        <f>VLOOKUP($B216,taxonomy!$B:$Y,7,FALSE)</f>
        <v xml:space="preserve"> Viridiplantae</v>
      </c>
      <c r="L216" t="str">
        <f>VLOOKUP($B216,taxonomy!$B:$Y,8,FALSE)</f>
        <v xml:space="preserve"> Streptophyta</v>
      </c>
      <c r="M216" t="str">
        <f>VLOOKUP($B216,taxonomy!$B:$Y,9,FALSE)</f>
        <v xml:space="preserve"> Embryophyta</v>
      </c>
      <c r="N216" t="str">
        <f>VLOOKUP($B216,taxonomy!$B:$Y,10,FALSE)</f>
        <v xml:space="preserve"> Tracheophyta</v>
      </c>
      <c r="O216" t="str">
        <f>VLOOKUP($B216,taxonomy!$B:$Y,11,FALSE)</f>
        <v>Spermatophyta</v>
      </c>
      <c r="P216" t="str">
        <f>VLOOKUP($B216,taxonomy!$B:$Y,12,FALSE)</f>
        <v xml:space="preserve"> Magnoliophyta</v>
      </c>
      <c r="Q216" t="str">
        <f>VLOOKUP($B216,taxonomy!$B:$Y,13,FALSE)</f>
        <v xml:space="preserve"> eudicotyledons</v>
      </c>
      <c r="R216" t="str">
        <f>VLOOKUP($B216,taxonomy!$B:$Y,14,FALSE)</f>
        <v xml:space="preserve"> Gunneridae</v>
      </c>
      <c r="S216" t="str">
        <f>VLOOKUP($B216,taxonomy!$B:$Y,15,FALSE)</f>
        <v>Pentapetalae</v>
      </c>
      <c r="T216" t="str">
        <f>VLOOKUP($B216,taxonomy!$B:$Y,16,FALSE)</f>
        <v xml:space="preserve"> rosids</v>
      </c>
      <c r="U216" t="str">
        <f>VLOOKUP($B216,taxonomy!$B:$Y,17,FALSE)</f>
        <v xml:space="preserve"> fabids</v>
      </c>
      <c r="V216" t="str">
        <f>VLOOKUP($B216,taxonomy!$B:$Y,18,FALSE)</f>
        <v xml:space="preserve"> Malpighiales</v>
      </c>
      <c r="W216" t="str">
        <f>VLOOKUP($B216,taxonomy!$B:$Y,19,FALSE)</f>
        <v xml:space="preserve"> Euphorbiaceae</v>
      </c>
      <c r="X216" t="str">
        <f>VLOOKUP($B216,taxonomy!$B:$Y,20,FALSE)</f>
        <v>Acalyphoideae</v>
      </c>
      <c r="Y216" t="str">
        <f>VLOOKUP($B216,taxonomy!$B:$Y,21,FALSE)</f>
        <v xml:space="preserve"> Acalypheae</v>
      </c>
      <c r="Z216" t="str">
        <f>VLOOKUP($B216,taxonomy!$B:$Y,22,FALSE)</f>
        <v xml:space="preserve"> Ricinus.</v>
      </c>
      <c r="AA216">
        <f>VLOOKUP($B216,taxonomy!$B:$Y,23,FALSE)</f>
        <v>0</v>
      </c>
    </row>
    <row r="217" spans="1:27" x14ac:dyDescent="0.25">
      <c r="A217" s="1" t="s">
        <v>537</v>
      </c>
      <c r="B217" s="1" t="s">
        <v>538</v>
      </c>
      <c r="C217" s="1" t="s">
        <v>268</v>
      </c>
      <c r="D217" s="1" t="s">
        <v>60</v>
      </c>
      <c r="E217" s="1" t="s">
        <v>539</v>
      </c>
      <c r="F217" s="1" t="s">
        <v>540</v>
      </c>
      <c r="G217" s="1" t="s">
        <v>63</v>
      </c>
      <c r="H217" s="1" t="s">
        <v>64</v>
      </c>
      <c r="I217" s="1">
        <f t="shared" si="3"/>
        <v>315</v>
      </c>
      <c r="J217" t="str">
        <f>VLOOKUP($B217,taxonomy!$B:$Y,6,FALSE)</f>
        <v>Eukaryota</v>
      </c>
      <c r="K217" t="str">
        <f>VLOOKUP($B217,taxonomy!$B:$Y,7,FALSE)</f>
        <v xml:space="preserve"> Viridiplantae</v>
      </c>
      <c r="L217" t="str">
        <f>VLOOKUP($B217,taxonomy!$B:$Y,8,FALSE)</f>
        <v xml:space="preserve"> Streptophyta</v>
      </c>
      <c r="M217" t="str">
        <f>VLOOKUP($B217,taxonomy!$B:$Y,9,FALSE)</f>
        <v xml:space="preserve"> Embryophyta</v>
      </c>
      <c r="N217" t="str">
        <f>VLOOKUP($B217,taxonomy!$B:$Y,10,FALSE)</f>
        <v xml:space="preserve"> Tracheophyta</v>
      </c>
      <c r="O217" t="str">
        <f>VLOOKUP($B217,taxonomy!$B:$Y,11,FALSE)</f>
        <v>Spermatophyta</v>
      </c>
      <c r="P217" t="str">
        <f>VLOOKUP($B217,taxonomy!$B:$Y,12,FALSE)</f>
        <v xml:space="preserve"> Magnoliophyta</v>
      </c>
      <c r="Q217" t="str">
        <f>VLOOKUP($B217,taxonomy!$B:$Y,13,FALSE)</f>
        <v xml:space="preserve"> eudicotyledons</v>
      </c>
      <c r="R217" t="str">
        <f>VLOOKUP($B217,taxonomy!$B:$Y,14,FALSE)</f>
        <v xml:space="preserve"> Gunneridae</v>
      </c>
      <c r="S217" t="str">
        <f>VLOOKUP($B217,taxonomy!$B:$Y,15,FALSE)</f>
        <v>Pentapetalae</v>
      </c>
      <c r="T217" t="str">
        <f>VLOOKUP($B217,taxonomy!$B:$Y,16,FALSE)</f>
        <v xml:space="preserve"> rosids</v>
      </c>
      <c r="U217" t="str">
        <f>VLOOKUP($B217,taxonomy!$B:$Y,17,FALSE)</f>
        <v xml:space="preserve"> fabids</v>
      </c>
      <c r="V217" t="str">
        <f>VLOOKUP($B217,taxonomy!$B:$Y,18,FALSE)</f>
        <v xml:space="preserve"> Malpighiales</v>
      </c>
      <c r="W217" t="str">
        <f>VLOOKUP($B217,taxonomy!$B:$Y,19,FALSE)</f>
        <v xml:space="preserve"> Euphorbiaceae</v>
      </c>
      <c r="X217" t="str">
        <f>VLOOKUP($B217,taxonomy!$B:$Y,20,FALSE)</f>
        <v>Acalyphoideae</v>
      </c>
      <c r="Y217" t="str">
        <f>VLOOKUP($B217,taxonomy!$B:$Y,21,FALSE)</f>
        <v xml:space="preserve"> Acalypheae</v>
      </c>
      <c r="Z217" t="str">
        <f>VLOOKUP($B217,taxonomy!$B:$Y,22,FALSE)</f>
        <v xml:space="preserve"> Ricinus.</v>
      </c>
      <c r="AA217">
        <f>VLOOKUP($B217,taxonomy!$B:$Y,23,FALSE)</f>
        <v>0</v>
      </c>
    </row>
    <row r="218" spans="1:27" x14ac:dyDescent="0.25">
      <c r="A218" s="1" t="s">
        <v>541</v>
      </c>
      <c r="B218" s="1" t="s">
        <v>542</v>
      </c>
      <c r="C218" s="1" t="s">
        <v>139</v>
      </c>
      <c r="D218" s="1" t="s">
        <v>543</v>
      </c>
      <c r="E218" s="1" t="s">
        <v>544</v>
      </c>
      <c r="F218" s="1" t="s">
        <v>545</v>
      </c>
      <c r="G218" s="1" t="s">
        <v>289</v>
      </c>
      <c r="H218" s="1" t="s">
        <v>543</v>
      </c>
      <c r="I218" s="1">
        <f t="shared" si="3"/>
        <v>68</v>
      </c>
      <c r="J218" t="str">
        <f>VLOOKUP($B218,taxonomy!$B:$Y,6,FALSE)</f>
        <v>Eukaryota</v>
      </c>
      <c r="K218" t="str">
        <f>VLOOKUP($B218,taxonomy!$B:$Y,7,FALSE)</f>
        <v xml:space="preserve"> Fungi</v>
      </c>
      <c r="L218" t="str">
        <f>VLOOKUP($B218,taxonomy!$B:$Y,8,FALSE)</f>
        <v xml:space="preserve"> Dikarya</v>
      </c>
      <c r="M218" t="str">
        <f>VLOOKUP($B218,taxonomy!$B:$Y,9,FALSE)</f>
        <v xml:space="preserve"> Ascomycota</v>
      </c>
      <c r="N218" t="str">
        <f>VLOOKUP($B218,taxonomy!$B:$Y,10,FALSE)</f>
        <v xml:space="preserve"> Saccharomycotina</v>
      </c>
      <c r="O218" t="str">
        <f>VLOOKUP($B218,taxonomy!$B:$Y,11,FALSE)</f>
        <v>Saccharomycetes</v>
      </c>
      <c r="P218" t="str">
        <f>VLOOKUP($B218,taxonomy!$B:$Y,12,FALSE)</f>
        <v xml:space="preserve"> Saccharomycetales</v>
      </c>
      <c r="Q218" t="str">
        <f>VLOOKUP($B218,taxonomy!$B:$Y,13,FALSE)</f>
        <v xml:space="preserve"> mitosporic Saccharomycetales</v>
      </c>
      <c r="R218" t="str">
        <f>VLOOKUP($B218,taxonomy!$B:$Y,14,FALSE)</f>
        <v>Candida.</v>
      </c>
      <c r="S218">
        <f>VLOOKUP($B218,taxonomy!$B:$Y,15,FALSE)</f>
        <v>0</v>
      </c>
      <c r="T218">
        <f>VLOOKUP($B218,taxonomy!$B:$Y,16,FALSE)</f>
        <v>0</v>
      </c>
      <c r="U218">
        <f>VLOOKUP($B218,taxonomy!$B:$Y,17,FALSE)</f>
        <v>0</v>
      </c>
      <c r="V218">
        <f>VLOOKUP($B218,taxonomy!$B:$Y,18,FALSE)</f>
        <v>0</v>
      </c>
      <c r="W218">
        <f>VLOOKUP($B218,taxonomy!$B:$Y,19,FALSE)</f>
        <v>0</v>
      </c>
      <c r="X218">
        <f>VLOOKUP($B218,taxonomy!$B:$Y,20,FALSE)</f>
        <v>0</v>
      </c>
      <c r="Y218">
        <f>VLOOKUP($B218,taxonomy!$B:$Y,21,FALSE)</f>
        <v>0</v>
      </c>
      <c r="Z218">
        <f>VLOOKUP($B218,taxonomy!$B:$Y,22,FALSE)</f>
        <v>0</v>
      </c>
      <c r="AA218">
        <f>VLOOKUP($B218,taxonomy!$B:$Y,23,FALSE)</f>
        <v>0</v>
      </c>
    </row>
    <row r="219" spans="1:27" x14ac:dyDescent="0.25">
      <c r="A219" s="1" t="s">
        <v>541</v>
      </c>
      <c r="B219" s="1" t="s">
        <v>542</v>
      </c>
      <c r="C219" s="1" t="s">
        <v>139</v>
      </c>
      <c r="D219" s="1" t="s">
        <v>15</v>
      </c>
      <c r="E219" s="1" t="s">
        <v>546</v>
      </c>
      <c r="F219" s="1" t="s">
        <v>547</v>
      </c>
      <c r="G219" s="1" t="s">
        <v>18</v>
      </c>
      <c r="H219" s="1" t="s">
        <v>19</v>
      </c>
      <c r="I219" s="1">
        <f t="shared" si="3"/>
        <v>260</v>
      </c>
      <c r="J219" t="str">
        <f>VLOOKUP($B219,taxonomy!$B:$Y,6,FALSE)</f>
        <v>Eukaryota</v>
      </c>
      <c r="K219" t="str">
        <f>VLOOKUP($B219,taxonomy!$B:$Y,7,FALSE)</f>
        <v xml:space="preserve"> Fungi</v>
      </c>
      <c r="L219" t="str">
        <f>VLOOKUP($B219,taxonomy!$B:$Y,8,FALSE)</f>
        <v xml:space="preserve"> Dikarya</v>
      </c>
      <c r="M219" t="str">
        <f>VLOOKUP($B219,taxonomy!$B:$Y,9,FALSE)</f>
        <v xml:space="preserve"> Ascomycota</v>
      </c>
      <c r="N219" t="str">
        <f>VLOOKUP($B219,taxonomy!$B:$Y,10,FALSE)</f>
        <v xml:space="preserve"> Saccharomycotina</v>
      </c>
      <c r="O219" t="str">
        <f>VLOOKUP($B219,taxonomy!$B:$Y,11,FALSE)</f>
        <v>Saccharomycetes</v>
      </c>
      <c r="P219" t="str">
        <f>VLOOKUP($B219,taxonomy!$B:$Y,12,FALSE)</f>
        <v xml:space="preserve"> Saccharomycetales</v>
      </c>
      <c r="Q219" t="str">
        <f>VLOOKUP($B219,taxonomy!$B:$Y,13,FALSE)</f>
        <v xml:space="preserve"> mitosporic Saccharomycetales</v>
      </c>
      <c r="R219" t="str">
        <f>VLOOKUP($B219,taxonomy!$B:$Y,14,FALSE)</f>
        <v>Candida.</v>
      </c>
      <c r="S219">
        <f>VLOOKUP($B219,taxonomy!$B:$Y,15,FALSE)</f>
        <v>0</v>
      </c>
      <c r="T219">
        <f>VLOOKUP($B219,taxonomy!$B:$Y,16,FALSE)</f>
        <v>0</v>
      </c>
      <c r="U219">
        <f>VLOOKUP($B219,taxonomy!$B:$Y,17,FALSE)</f>
        <v>0</v>
      </c>
      <c r="V219">
        <f>VLOOKUP($B219,taxonomy!$B:$Y,18,FALSE)</f>
        <v>0</v>
      </c>
      <c r="W219">
        <f>VLOOKUP($B219,taxonomy!$B:$Y,19,FALSE)</f>
        <v>0</v>
      </c>
      <c r="X219">
        <f>VLOOKUP($B219,taxonomy!$B:$Y,20,FALSE)</f>
        <v>0</v>
      </c>
      <c r="Y219">
        <f>VLOOKUP($B219,taxonomy!$B:$Y,21,FALSE)</f>
        <v>0</v>
      </c>
      <c r="Z219">
        <f>VLOOKUP($B219,taxonomy!$B:$Y,22,FALSE)</f>
        <v>0</v>
      </c>
      <c r="AA219">
        <f>VLOOKUP($B219,taxonomy!$B:$Y,23,FALSE)</f>
        <v>0</v>
      </c>
    </row>
    <row r="220" spans="1:27" x14ac:dyDescent="0.25">
      <c r="A220" s="1" t="s">
        <v>548</v>
      </c>
      <c r="B220" s="1" t="s">
        <v>549</v>
      </c>
      <c r="C220" s="1" t="s">
        <v>550</v>
      </c>
      <c r="D220" s="1" t="s">
        <v>15</v>
      </c>
      <c r="E220" s="1" t="s">
        <v>56</v>
      </c>
      <c r="F220" s="1" t="s">
        <v>105</v>
      </c>
      <c r="G220" s="1" t="s">
        <v>18</v>
      </c>
      <c r="H220" s="1" t="s">
        <v>19</v>
      </c>
      <c r="I220" s="1">
        <f t="shared" si="3"/>
        <v>272</v>
      </c>
      <c r="J220" t="str">
        <f>VLOOKUP($B220,taxonomy!$B:$Y,6,FALSE)</f>
        <v>Eukaryota</v>
      </c>
      <c r="K220" t="str">
        <f>VLOOKUP($B220,taxonomy!$B:$Y,7,FALSE)</f>
        <v xml:space="preserve"> Fungi</v>
      </c>
      <c r="L220" t="str">
        <f>VLOOKUP($B220,taxonomy!$B:$Y,8,FALSE)</f>
        <v xml:space="preserve"> Dikarya</v>
      </c>
      <c r="M220" t="str">
        <f>VLOOKUP($B220,taxonomy!$B:$Y,9,FALSE)</f>
        <v xml:space="preserve"> Ascomycota</v>
      </c>
      <c r="N220" t="str">
        <f>VLOOKUP($B220,taxonomy!$B:$Y,10,FALSE)</f>
        <v xml:space="preserve"> Pezizomycotina</v>
      </c>
      <c r="O220" t="str">
        <f>VLOOKUP($B220,taxonomy!$B:$Y,11,FALSE)</f>
        <v xml:space="preserve"> Eurotiomycetes</v>
      </c>
      <c r="P220" t="str">
        <f>VLOOKUP($B220,taxonomy!$B:$Y,12,FALSE)</f>
        <v>Eurotiomycetidae</v>
      </c>
      <c r="Q220" t="str">
        <f>VLOOKUP($B220,taxonomy!$B:$Y,13,FALSE)</f>
        <v xml:space="preserve"> Onygenales</v>
      </c>
      <c r="R220" t="str">
        <f>VLOOKUP($B220,taxonomy!$B:$Y,14,FALSE)</f>
        <v xml:space="preserve"> Ajellomycetaceae</v>
      </c>
      <c r="S220" t="str">
        <f>VLOOKUP($B220,taxonomy!$B:$Y,15,FALSE)</f>
        <v xml:space="preserve"> Ajellomyces.</v>
      </c>
      <c r="T220">
        <f>VLOOKUP($B220,taxonomy!$B:$Y,16,FALSE)</f>
        <v>0</v>
      </c>
      <c r="U220">
        <f>VLOOKUP($B220,taxonomy!$B:$Y,17,FALSE)</f>
        <v>0</v>
      </c>
      <c r="V220">
        <f>VLOOKUP($B220,taxonomy!$B:$Y,18,FALSE)</f>
        <v>0</v>
      </c>
      <c r="W220">
        <f>VLOOKUP($B220,taxonomy!$B:$Y,19,FALSE)</f>
        <v>0</v>
      </c>
      <c r="X220">
        <f>VLOOKUP($B220,taxonomy!$B:$Y,20,FALSE)</f>
        <v>0</v>
      </c>
      <c r="Y220">
        <f>VLOOKUP($B220,taxonomy!$B:$Y,21,FALSE)</f>
        <v>0</v>
      </c>
      <c r="Z220">
        <f>VLOOKUP($B220,taxonomy!$B:$Y,22,FALSE)</f>
        <v>0</v>
      </c>
      <c r="AA220">
        <f>VLOOKUP($B220,taxonomy!$B:$Y,23,FALSE)</f>
        <v>0</v>
      </c>
    </row>
    <row r="221" spans="1:27" x14ac:dyDescent="0.25">
      <c r="A221" s="1" t="s">
        <v>548</v>
      </c>
      <c r="B221" s="1" t="s">
        <v>549</v>
      </c>
      <c r="C221" s="1" t="s">
        <v>550</v>
      </c>
      <c r="D221" s="1" t="s">
        <v>60</v>
      </c>
      <c r="E221" s="1" t="s">
        <v>551</v>
      </c>
      <c r="F221" s="1" t="s">
        <v>261</v>
      </c>
      <c r="G221" s="1" t="s">
        <v>63</v>
      </c>
      <c r="H221" s="1" t="s">
        <v>64</v>
      </c>
      <c r="I221" s="1">
        <f t="shared" si="3"/>
        <v>448</v>
      </c>
      <c r="J221" t="str">
        <f>VLOOKUP($B221,taxonomy!$B:$Y,6,FALSE)</f>
        <v>Eukaryota</v>
      </c>
      <c r="K221" t="str">
        <f>VLOOKUP($B221,taxonomy!$B:$Y,7,FALSE)</f>
        <v xml:space="preserve"> Fungi</v>
      </c>
      <c r="L221" t="str">
        <f>VLOOKUP($B221,taxonomy!$B:$Y,8,FALSE)</f>
        <v xml:space="preserve"> Dikarya</v>
      </c>
      <c r="M221" t="str">
        <f>VLOOKUP($B221,taxonomy!$B:$Y,9,FALSE)</f>
        <v xml:space="preserve"> Ascomycota</v>
      </c>
      <c r="N221" t="str">
        <f>VLOOKUP($B221,taxonomy!$B:$Y,10,FALSE)</f>
        <v xml:space="preserve"> Pezizomycotina</v>
      </c>
      <c r="O221" t="str">
        <f>VLOOKUP($B221,taxonomy!$B:$Y,11,FALSE)</f>
        <v xml:space="preserve"> Eurotiomycetes</v>
      </c>
      <c r="P221" t="str">
        <f>VLOOKUP($B221,taxonomy!$B:$Y,12,FALSE)</f>
        <v>Eurotiomycetidae</v>
      </c>
      <c r="Q221" t="str">
        <f>VLOOKUP($B221,taxonomy!$B:$Y,13,FALSE)</f>
        <v xml:space="preserve"> Onygenales</v>
      </c>
      <c r="R221" t="str">
        <f>VLOOKUP($B221,taxonomy!$B:$Y,14,FALSE)</f>
        <v xml:space="preserve"> Ajellomycetaceae</v>
      </c>
      <c r="S221" t="str">
        <f>VLOOKUP($B221,taxonomy!$B:$Y,15,FALSE)</f>
        <v xml:space="preserve"> Ajellomyces.</v>
      </c>
      <c r="T221">
        <f>VLOOKUP($B221,taxonomy!$B:$Y,16,FALSE)</f>
        <v>0</v>
      </c>
      <c r="U221">
        <f>VLOOKUP($B221,taxonomy!$B:$Y,17,FALSE)</f>
        <v>0</v>
      </c>
      <c r="V221">
        <f>VLOOKUP($B221,taxonomy!$B:$Y,18,FALSE)</f>
        <v>0</v>
      </c>
      <c r="W221">
        <f>VLOOKUP($B221,taxonomy!$B:$Y,19,FALSE)</f>
        <v>0</v>
      </c>
      <c r="X221">
        <f>VLOOKUP($B221,taxonomy!$B:$Y,20,FALSE)</f>
        <v>0</v>
      </c>
      <c r="Y221">
        <f>VLOOKUP($B221,taxonomy!$B:$Y,21,FALSE)</f>
        <v>0</v>
      </c>
      <c r="Z221">
        <f>VLOOKUP($B221,taxonomy!$B:$Y,22,FALSE)</f>
        <v>0</v>
      </c>
      <c r="AA221">
        <f>VLOOKUP($B221,taxonomy!$B:$Y,23,FALSE)</f>
        <v>0</v>
      </c>
    </row>
    <row r="222" spans="1:27" x14ac:dyDescent="0.25">
      <c r="A222" s="1" t="s">
        <v>552</v>
      </c>
      <c r="B222" s="1" t="s">
        <v>553</v>
      </c>
      <c r="C222" s="1" t="s">
        <v>554</v>
      </c>
      <c r="D222" s="1" t="s">
        <v>15</v>
      </c>
      <c r="E222" s="1" t="s">
        <v>56</v>
      </c>
      <c r="F222" s="1" t="s">
        <v>367</v>
      </c>
      <c r="G222" s="1" t="s">
        <v>18</v>
      </c>
      <c r="H222" s="1" t="s">
        <v>19</v>
      </c>
      <c r="I222" s="1">
        <f t="shared" si="3"/>
        <v>273</v>
      </c>
      <c r="J222" t="str">
        <f>VLOOKUP($B222,taxonomy!$B:$Y,6,FALSE)</f>
        <v>Eukaryota</v>
      </c>
      <c r="K222" t="str">
        <f>VLOOKUP($B222,taxonomy!$B:$Y,7,FALSE)</f>
        <v xml:space="preserve"> Fungi</v>
      </c>
      <c r="L222" t="str">
        <f>VLOOKUP($B222,taxonomy!$B:$Y,8,FALSE)</f>
        <v xml:space="preserve"> Dikarya</v>
      </c>
      <c r="M222" t="str">
        <f>VLOOKUP($B222,taxonomy!$B:$Y,9,FALSE)</f>
        <v xml:space="preserve"> Ascomycota</v>
      </c>
      <c r="N222" t="str">
        <f>VLOOKUP($B222,taxonomy!$B:$Y,10,FALSE)</f>
        <v xml:space="preserve"> Pezizomycotina</v>
      </c>
      <c r="O222" t="str">
        <f>VLOOKUP($B222,taxonomy!$B:$Y,11,FALSE)</f>
        <v xml:space="preserve"> Eurotiomycetes</v>
      </c>
      <c r="P222" t="str">
        <f>VLOOKUP($B222,taxonomy!$B:$Y,12,FALSE)</f>
        <v>Eurotiomycetidae</v>
      </c>
      <c r="Q222" t="str">
        <f>VLOOKUP($B222,taxonomy!$B:$Y,13,FALSE)</f>
        <v xml:space="preserve"> Onygenales</v>
      </c>
      <c r="R222" t="str">
        <f>VLOOKUP($B222,taxonomy!$B:$Y,14,FALSE)</f>
        <v xml:space="preserve"> mitosporic Onygenales</v>
      </c>
      <c r="S222" t="str">
        <f>VLOOKUP($B222,taxonomy!$B:$Y,15,FALSE)</f>
        <v xml:space="preserve"> Paracoccidioides.</v>
      </c>
      <c r="T222">
        <f>VLOOKUP($B222,taxonomy!$B:$Y,16,FALSE)</f>
        <v>0</v>
      </c>
      <c r="U222">
        <f>VLOOKUP($B222,taxonomy!$B:$Y,17,FALSE)</f>
        <v>0</v>
      </c>
      <c r="V222">
        <f>VLOOKUP($B222,taxonomy!$B:$Y,18,FALSE)</f>
        <v>0</v>
      </c>
      <c r="W222">
        <f>VLOOKUP($B222,taxonomy!$B:$Y,19,FALSE)</f>
        <v>0</v>
      </c>
      <c r="X222">
        <f>VLOOKUP($B222,taxonomy!$B:$Y,20,FALSE)</f>
        <v>0</v>
      </c>
      <c r="Y222">
        <f>VLOOKUP($B222,taxonomy!$B:$Y,21,FALSE)</f>
        <v>0</v>
      </c>
      <c r="Z222">
        <f>VLOOKUP($B222,taxonomy!$B:$Y,22,FALSE)</f>
        <v>0</v>
      </c>
      <c r="AA222">
        <f>VLOOKUP($B222,taxonomy!$B:$Y,23,FALSE)</f>
        <v>0</v>
      </c>
    </row>
    <row r="223" spans="1:27" x14ac:dyDescent="0.25">
      <c r="A223" s="1" t="s">
        <v>552</v>
      </c>
      <c r="B223" s="1" t="s">
        <v>553</v>
      </c>
      <c r="C223" s="1" t="s">
        <v>554</v>
      </c>
      <c r="D223" s="1" t="s">
        <v>60</v>
      </c>
      <c r="E223" s="1" t="s">
        <v>245</v>
      </c>
      <c r="F223" s="1" t="s">
        <v>555</v>
      </c>
      <c r="G223" s="1" t="s">
        <v>63</v>
      </c>
      <c r="H223" s="1" t="s">
        <v>64</v>
      </c>
      <c r="I223" s="1">
        <f t="shared" si="3"/>
        <v>542</v>
      </c>
      <c r="J223" t="str">
        <f>VLOOKUP($B223,taxonomy!$B:$Y,6,FALSE)</f>
        <v>Eukaryota</v>
      </c>
      <c r="K223" t="str">
        <f>VLOOKUP($B223,taxonomy!$B:$Y,7,FALSE)</f>
        <v xml:space="preserve"> Fungi</v>
      </c>
      <c r="L223" t="str">
        <f>VLOOKUP($B223,taxonomy!$B:$Y,8,FALSE)</f>
        <v xml:space="preserve"> Dikarya</v>
      </c>
      <c r="M223" t="str">
        <f>VLOOKUP($B223,taxonomy!$B:$Y,9,FALSE)</f>
        <v xml:space="preserve"> Ascomycota</v>
      </c>
      <c r="N223" t="str">
        <f>VLOOKUP($B223,taxonomy!$B:$Y,10,FALSE)</f>
        <v xml:space="preserve"> Pezizomycotina</v>
      </c>
      <c r="O223" t="str">
        <f>VLOOKUP($B223,taxonomy!$B:$Y,11,FALSE)</f>
        <v xml:space="preserve"> Eurotiomycetes</v>
      </c>
      <c r="P223" t="str">
        <f>VLOOKUP($B223,taxonomy!$B:$Y,12,FALSE)</f>
        <v>Eurotiomycetidae</v>
      </c>
      <c r="Q223" t="str">
        <f>VLOOKUP($B223,taxonomy!$B:$Y,13,FALSE)</f>
        <v xml:space="preserve"> Onygenales</v>
      </c>
      <c r="R223" t="str">
        <f>VLOOKUP($B223,taxonomy!$B:$Y,14,FALSE)</f>
        <v xml:space="preserve"> mitosporic Onygenales</v>
      </c>
      <c r="S223" t="str">
        <f>VLOOKUP($B223,taxonomy!$B:$Y,15,FALSE)</f>
        <v xml:space="preserve"> Paracoccidioides.</v>
      </c>
      <c r="T223">
        <f>VLOOKUP($B223,taxonomy!$B:$Y,16,FALSE)</f>
        <v>0</v>
      </c>
      <c r="U223">
        <f>VLOOKUP($B223,taxonomy!$B:$Y,17,FALSE)</f>
        <v>0</v>
      </c>
      <c r="V223">
        <f>VLOOKUP($B223,taxonomy!$B:$Y,18,FALSE)</f>
        <v>0</v>
      </c>
      <c r="W223">
        <f>VLOOKUP($B223,taxonomy!$B:$Y,19,FALSE)</f>
        <v>0</v>
      </c>
      <c r="X223">
        <f>VLOOKUP($B223,taxonomy!$B:$Y,20,FALSE)</f>
        <v>0</v>
      </c>
      <c r="Y223">
        <f>VLOOKUP($B223,taxonomy!$B:$Y,21,FALSE)</f>
        <v>0</v>
      </c>
      <c r="Z223">
        <f>VLOOKUP($B223,taxonomy!$B:$Y,22,FALSE)</f>
        <v>0</v>
      </c>
      <c r="AA223">
        <f>VLOOKUP($B223,taxonomy!$B:$Y,23,FALSE)</f>
        <v>0</v>
      </c>
    </row>
    <row r="224" spans="1:27" x14ac:dyDescent="0.25">
      <c r="A224" s="1" t="s">
        <v>556</v>
      </c>
      <c r="B224" s="1" t="s">
        <v>557</v>
      </c>
      <c r="C224" s="1" t="s">
        <v>558</v>
      </c>
      <c r="D224" s="1" t="s">
        <v>15</v>
      </c>
      <c r="E224" s="1" t="s">
        <v>559</v>
      </c>
      <c r="F224" s="1" t="s">
        <v>560</v>
      </c>
      <c r="G224" s="1" t="s">
        <v>18</v>
      </c>
      <c r="H224" s="1" t="s">
        <v>19</v>
      </c>
      <c r="I224" s="1">
        <f t="shared" si="3"/>
        <v>251</v>
      </c>
      <c r="J224" t="str">
        <f>VLOOKUP($B224,taxonomy!$B:$Y,6,FALSE)</f>
        <v>Eukaryota</v>
      </c>
      <c r="K224" t="str">
        <f>VLOOKUP($B224,taxonomy!$B:$Y,7,FALSE)</f>
        <v xml:space="preserve"> Viridiplantae</v>
      </c>
      <c r="L224" t="str">
        <f>VLOOKUP($B224,taxonomy!$B:$Y,8,FALSE)</f>
        <v xml:space="preserve"> Chlorophyta</v>
      </c>
      <c r="M224" t="str">
        <f>VLOOKUP($B224,taxonomy!$B:$Y,9,FALSE)</f>
        <v xml:space="preserve"> Mamiellophyceae</v>
      </c>
      <c r="N224" t="str">
        <f>VLOOKUP($B224,taxonomy!$B:$Y,10,FALSE)</f>
        <v xml:space="preserve"> Mamiellales</v>
      </c>
      <c r="O224" t="str">
        <f>VLOOKUP($B224,taxonomy!$B:$Y,11,FALSE)</f>
        <v>Micromonas.</v>
      </c>
      <c r="P224">
        <f>VLOOKUP($B224,taxonomy!$B:$Y,12,FALSE)</f>
        <v>0</v>
      </c>
      <c r="Q224">
        <f>VLOOKUP($B224,taxonomy!$B:$Y,13,FALSE)</f>
        <v>0</v>
      </c>
      <c r="R224">
        <f>VLOOKUP($B224,taxonomy!$B:$Y,14,FALSE)</f>
        <v>0</v>
      </c>
      <c r="S224">
        <f>VLOOKUP($B224,taxonomy!$B:$Y,15,FALSE)</f>
        <v>0</v>
      </c>
      <c r="T224">
        <f>VLOOKUP($B224,taxonomy!$B:$Y,16,FALSE)</f>
        <v>0</v>
      </c>
      <c r="U224">
        <f>VLOOKUP($B224,taxonomy!$B:$Y,17,FALSE)</f>
        <v>0</v>
      </c>
      <c r="V224">
        <f>VLOOKUP($B224,taxonomy!$B:$Y,18,FALSE)</f>
        <v>0</v>
      </c>
      <c r="W224">
        <f>VLOOKUP($B224,taxonomy!$B:$Y,19,FALSE)</f>
        <v>0</v>
      </c>
      <c r="X224">
        <f>VLOOKUP($B224,taxonomy!$B:$Y,20,FALSE)</f>
        <v>0</v>
      </c>
      <c r="Y224">
        <f>VLOOKUP($B224,taxonomy!$B:$Y,21,FALSE)</f>
        <v>0</v>
      </c>
      <c r="Z224">
        <f>VLOOKUP($B224,taxonomy!$B:$Y,22,FALSE)</f>
        <v>0</v>
      </c>
      <c r="AA224">
        <f>VLOOKUP($B224,taxonomy!$B:$Y,23,FALSE)</f>
        <v>0</v>
      </c>
    </row>
    <row r="225" spans="1:27" x14ac:dyDescent="0.25">
      <c r="A225" s="1" t="s">
        <v>561</v>
      </c>
      <c r="B225" s="1" t="s">
        <v>562</v>
      </c>
      <c r="C225" s="1" t="s">
        <v>563</v>
      </c>
      <c r="D225" s="1" t="s">
        <v>15</v>
      </c>
      <c r="E225" s="1" t="s">
        <v>56</v>
      </c>
      <c r="F225" s="1" t="s">
        <v>57</v>
      </c>
      <c r="G225" s="1" t="s">
        <v>18</v>
      </c>
      <c r="H225" s="1" t="s">
        <v>19</v>
      </c>
      <c r="I225" s="1">
        <f t="shared" si="3"/>
        <v>39</v>
      </c>
      <c r="J225" t="str">
        <f>VLOOKUP($B225,taxonomy!$B:$Y,6,FALSE)</f>
        <v>Eukaryota</v>
      </c>
      <c r="K225" t="str">
        <f>VLOOKUP($B225,taxonomy!$B:$Y,7,FALSE)</f>
        <v xml:space="preserve"> Fungi</v>
      </c>
      <c r="L225" t="str">
        <f>VLOOKUP($B225,taxonomy!$B:$Y,8,FALSE)</f>
        <v xml:space="preserve"> Dikarya</v>
      </c>
      <c r="M225" t="str">
        <f>VLOOKUP($B225,taxonomy!$B:$Y,9,FALSE)</f>
        <v xml:space="preserve"> Ascomycota</v>
      </c>
      <c r="N225" t="str">
        <f>VLOOKUP($B225,taxonomy!$B:$Y,10,FALSE)</f>
        <v xml:space="preserve"> Pezizomycotina</v>
      </c>
      <c r="O225" t="str">
        <f>VLOOKUP($B225,taxonomy!$B:$Y,11,FALSE)</f>
        <v xml:space="preserve"> Eurotiomycetes</v>
      </c>
      <c r="P225" t="str">
        <f>VLOOKUP($B225,taxonomy!$B:$Y,12,FALSE)</f>
        <v>Eurotiomycetidae</v>
      </c>
      <c r="Q225" t="str">
        <f>VLOOKUP($B225,taxonomy!$B:$Y,13,FALSE)</f>
        <v xml:space="preserve"> Onygenales</v>
      </c>
      <c r="R225" t="str">
        <f>VLOOKUP($B225,taxonomy!$B:$Y,14,FALSE)</f>
        <v xml:space="preserve"> mitosporic Onygenales</v>
      </c>
      <c r="S225" t="str">
        <f>VLOOKUP($B225,taxonomy!$B:$Y,15,FALSE)</f>
        <v xml:space="preserve"> Paracoccidioides.</v>
      </c>
      <c r="T225">
        <f>VLOOKUP($B225,taxonomy!$B:$Y,16,FALSE)</f>
        <v>0</v>
      </c>
      <c r="U225">
        <f>VLOOKUP($B225,taxonomy!$B:$Y,17,FALSE)</f>
        <v>0</v>
      </c>
      <c r="V225">
        <f>VLOOKUP($B225,taxonomy!$B:$Y,18,FALSE)</f>
        <v>0</v>
      </c>
      <c r="W225">
        <f>VLOOKUP($B225,taxonomy!$B:$Y,19,FALSE)</f>
        <v>0</v>
      </c>
      <c r="X225">
        <f>VLOOKUP($B225,taxonomy!$B:$Y,20,FALSE)</f>
        <v>0</v>
      </c>
      <c r="Y225">
        <f>VLOOKUP($B225,taxonomy!$B:$Y,21,FALSE)</f>
        <v>0</v>
      </c>
      <c r="Z225">
        <f>VLOOKUP($B225,taxonomy!$B:$Y,22,FALSE)</f>
        <v>0</v>
      </c>
      <c r="AA225">
        <f>VLOOKUP($B225,taxonomy!$B:$Y,23,FALSE)</f>
        <v>0</v>
      </c>
    </row>
    <row r="226" spans="1:27" x14ac:dyDescent="0.25">
      <c r="A226" s="1" t="s">
        <v>561</v>
      </c>
      <c r="B226" s="1" t="s">
        <v>562</v>
      </c>
      <c r="C226" s="1" t="s">
        <v>563</v>
      </c>
      <c r="D226" s="1" t="s">
        <v>15</v>
      </c>
      <c r="E226" s="1" t="s">
        <v>58</v>
      </c>
      <c r="F226" s="1" t="s">
        <v>564</v>
      </c>
      <c r="G226" s="1" t="s">
        <v>18</v>
      </c>
      <c r="H226" s="1" t="s">
        <v>19</v>
      </c>
      <c r="I226" s="1">
        <f t="shared" si="3"/>
        <v>191</v>
      </c>
      <c r="J226" t="str">
        <f>VLOOKUP($B226,taxonomy!$B:$Y,6,FALSE)</f>
        <v>Eukaryota</v>
      </c>
      <c r="K226" t="str">
        <f>VLOOKUP($B226,taxonomy!$B:$Y,7,FALSE)</f>
        <v xml:space="preserve"> Fungi</v>
      </c>
      <c r="L226" t="str">
        <f>VLOOKUP($B226,taxonomy!$B:$Y,8,FALSE)</f>
        <v xml:space="preserve"> Dikarya</v>
      </c>
      <c r="M226" t="str">
        <f>VLOOKUP($B226,taxonomy!$B:$Y,9,FALSE)</f>
        <v xml:space="preserve"> Ascomycota</v>
      </c>
      <c r="N226" t="str">
        <f>VLOOKUP($B226,taxonomy!$B:$Y,10,FALSE)</f>
        <v xml:space="preserve"> Pezizomycotina</v>
      </c>
      <c r="O226" t="str">
        <f>VLOOKUP($B226,taxonomy!$B:$Y,11,FALSE)</f>
        <v xml:space="preserve"> Eurotiomycetes</v>
      </c>
      <c r="P226" t="str">
        <f>VLOOKUP($B226,taxonomy!$B:$Y,12,FALSE)</f>
        <v>Eurotiomycetidae</v>
      </c>
      <c r="Q226" t="str">
        <f>VLOOKUP($B226,taxonomy!$B:$Y,13,FALSE)</f>
        <v xml:space="preserve"> Onygenales</v>
      </c>
      <c r="R226" t="str">
        <f>VLOOKUP($B226,taxonomy!$B:$Y,14,FALSE)</f>
        <v xml:space="preserve"> mitosporic Onygenales</v>
      </c>
      <c r="S226" t="str">
        <f>VLOOKUP($B226,taxonomy!$B:$Y,15,FALSE)</f>
        <v xml:space="preserve"> Paracoccidioides.</v>
      </c>
      <c r="T226">
        <f>VLOOKUP($B226,taxonomy!$B:$Y,16,FALSE)</f>
        <v>0</v>
      </c>
      <c r="U226">
        <f>VLOOKUP($B226,taxonomy!$B:$Y,17,FALSE)</f>
        <v>0</v>
      </c>
      <c r="V226">
        <f>VLOOKUP($B226,taxonomy!$B:$Y,18,FALSE)</f>
        <v>0</v>
      </c>
      <c r="W226">
        <f>VLOOKUP($B226,taxonomy!$B:$Y,19,FALSE)</f>
        <v>0</v>
      </c>
      <c r="X226">
        <f>VLOOKUP($B226,taxonomy!$B:$Y,20,FALSE)</f>
        <v>0</v>
      </c>
      <c r="Y226">
        <f>VLOOKUP($B226,taxonomy!$B:$Y,21,FALSE)</f>
        <v>0</v>
      </c>
      <c r="Z226">
        <f>VLOOKUP($B226,taxonomy!$B:$Y,22,FALSE)</f>
        <v>0</v>
      </c>
      <c r="AA226">
        <f>VLOOKUP($B226,taxonomy!$B:$Y,23,FALSE)</f>
        <v>0</v>
      </c>
    </row>
    <row r="227" spans="1:27" x14ac:dyDescent="0.25">
      <c r="A227" s="1" t="s">
        <v>561</v>
      </c>
      <c r="B227" s="1" t="s">
        <v>562</v>
      </c>
      <c r="C227" s="1" t="s">
        <v>563</v>
      </c>
      <c r="D227" s="1" t="s">
        <v>60</v>
      </c>
      <c r="E227" s="1" t="s">
        <v>565</v>
      </c>
      <c r="F227" s="1" t="s">
        <v>566</v>
      </c>
      <c r="G227" s="1" t="s">
        <v>63</v>
      </c>
      <c r="H227" s="1" t="s">
        <v>64</v>
      </c>
      <c r="I227" s="1">
        <f t="shared" si="3"/>
        <v>542</v>
      </c>
      <c r="J227" t="str">
        <f>VLOOKUP($B227,taxonomy!$B:$Y,6,FALSE)</f>
        <v>Eukaryota</v>
      </c>
      <c r="K227" t="str">
        <f>VLOOKUP($B227,taxonomy!$B:$Y,7,FALSE)</f>
        <v xml:space="preserve"> Fungi</v>
      </c>
      <c r="L227" t="str">
        <f>VLOOKUP($B227,taxonomy!$B:$Y,8,FALSE)</f>
        <v xml:space="preserve"> Dikarya</v>
      </c>
      <c r="M227" t="str">
        <f>VLOOKUP($B227,taxonomy!$B:$Y,9,FALSE)</f>
        <v xml:space="preserve"> Ascomycota</v>
      </c>
      <c r="N227" t="str">
        <f>VLOOKUP($B227,taxonomy!$B:$Y,10,FALSE)</f>
        <v xml:space="preserve"> Pezizomycotina</v>
      </c>
      <c r="O227" t="str">
        <f>VLOOKUP($B227,taxonomy!$B:$Y,11,FALSE)</f>
        <v xml:space="preserve"> Eurotiomycetes</v>
      </c>
      <c r="P227" t="str">
        <f>VLOOKUP($B227,taxonomy!$B:$Y,12,FALSE)</f>
        <v>Eurotiomycetidae</v>
      </c>
      <c r="Q227" t="str">
        <f>VLOOKUP($B227,taxonomy!$B:$Y,13,FALSE)</f>
        <v xml:space="preserve"> Onygenales</v>
      </c>
      <c r="R227" t="str">
        <f>VLOOKUP($B227,taxonomy!$B:$Y,14,FALSE)</f>
        <v xml:space="preserve"> mitosporic Onygenales</v>
      </c>
      <c r="S227" t="str">
        <f>VLOOKUP($B227,taxonomy!$B:$Y,15,FALSE)</f>
        <v xml:space="preserve"> Paracoccidioides.</v>
      </c>
      <c r="T227">
        <f>VLOOKUP($B227,taxonomy!$B:$Y,16,FALSE)</f>
        <v>0</v>
      </c>
      <c r="U227">
        <f>VLOOKUP($B227,taxonomy!$B:$Y,17,FALSE)</f>
        <v>0</v>
      </c>
      <c r="V227">
        <f>VLOOKUP($B227,taxonomy!$B:$Y,18,FALSE)</f>
        <v>0</v>
      </c>
      <c r="W227">
        <f>VLOOKUP($B227,taxonomy!$B:$Y,19,FALSE)</f>
        <v>0</v>
      </c>
      <c r="X227">
        <f>VLOOKUP($B227,taxonomy!$B:$Y,20,FALSE)</f>
        <v>0</v>
      </c>
      <c r="Y227">
        <f>VLOOKUP($B227,taxonomy!$B:$Y,21,FALSE)</f>
        <v>0</v>
      </c>
      <c r="Z227">
        <f>VLOOKUP($B227,taxonomy!$B:$Y,22,FALSE)</f>
        <v>0</v>
      </c>
      <c r="AA227">
        <f>VLOOKUP($B227,taxonomy!$B:$Y,23,FALSE)</f>
        <v>0</v>
      </c>
    </row>
    <row r="228" spans="1:27" x14ac:dyDescent="0.25">
      <c r="A228" s="1" t="s">
        <v>567</v>
      </c>
      <c r="B228" s="1" t="s">
        <v>568</v>
      </c>
      <c r="C228" s="1" t="s">
        <v>78</v>
      </c>
      <c r="D228" s="1" t="s">
        <v>15</v>
      </c>
      <c r="E228" s="1" t="s">
        <v>104</v>
      </c>
      <c r="F228" s="1" t="s">
        <v>569</v>
      </c>
      <c r="G228" s="1" t="s">
        <v>18</v>
      </c>
      <c r="H228" s="1" t="s">
        <v>19</v>
      </c>
      <c r="I228" s="1">
        <f t="shared" si="3"/>
        <v>260</v>
      </c>
      <c r="J228" t="str">
        <f>VLOOKUP($B228,taxonomy!$B:$Y,6,FALSE)</f>
        <v>Eukaryota</v>
      </c>
      <c r="K228" t="str">
        <f>VLOOKUP($B228,taxonomy!$B:$Y,7,FALSE)</f>
        <v xml:space="preserve"> Fungi</v>
      </c>
      <c r="L228" t="str">
        <f>VLOOKUP($B228,taxonomy!$B:$Y,8,FALSE)</f>
        <v xml:space="preserve"> Dikarya</v>
      </c>
      <c r="M228" t="str">
        <f>VLOOKUP($B228,taxonomy!$B:$Y,9,FALSE)</f>
        <v xml:space="preserve"> Ascomycota</v>
      </c>
      <c r="N228" t="str">
        <f>VLOOKUP($B228,taxonomy!$B:$Y,10,FALSE)</f>
        <v xml:space="preserve"> Pezizomycotina</v>
      </c>
      <c r="O228" t="str">
        <f>VLOOKUP($B228,taxonomy!$B:$Y,11,FALSE)</f>
        <v xml:space="preserve"> Eurotiomycetes</v>
      </c>
      <c r="P228" t="str">
        <f>VLOOKUP($B228,taxonomy!$B:$Y,12,FALSE)</f>
        <v>Eurotiomycetidae</v>
      </c>
      <c r="Q228" t="str">
        <f>VLOOKUP($B228,taxonomy!$B:$Y,13,FALSE)</f>
        <v xml:space="preserve"> Onygenales</v>
      </c>
      <c r="R228" t="str">
        <f>VLOOKUP($B228,taxonomy!$B:$Y,14,FALSE)</f>
        <v xml:space="preserve"> mitosporic Onygenales</v>
      </c>
      <c r="S228" t="str">
        <f>VLOOKUP($B228,taxonomy!$B:$Y,15,FALSE)</f>
        <v xml:space="preserve"> Paracoccidioides.</v>
      </c>
      <c r="T228">
        <f>VLOOKUP($B228,taxonomy!$B:$Y,16,FALSE)</f>
        <v>0</v>
      </c>
      <c r="U228">
        <f>VLOOKUP($B228,taxonomy!$B:$Y,17,FALSE)</f>
        <v>0</v>
      </c>
      <c r="V228">
        <f>VLOOKUP($B228,taxonomy!$B:$Y,18,FALSE)</f>
        <v>0</v>
      </c>
      <c r="W228">
        <f>VLOOKUP($B228,taxonomy!$B:$Y,19,FALSE)</f>
        <v>0</v>
      </c>
      <c r="X228">
        <f>VLOOKUP($B228,taxonomy!$B:$Y,20,FALSE)</f>
        <v>0</v>
      </c>
      <c r="Y228">
        <f>VLOOKUP($B228,taxonomy!$B:$Y,21,FALSE)</f>
        <v>0</v>
      </c>
      <c r="Z228">
        <f>VLOOKUP($B228,taxonomy!$B:$Y,22,FALSE)</f>
        <v>0</v>
      </c>
      <c r="AA228">
        <f>VLOOKUP($B228,taxonomy!$B:$Y,23,FALSE)</f>
        <v>0</v>
      </c>
    </row>
    <row r="229" spans="1:27" x14ac:dyDescent="0.25">
      <c r="A229" s="1" t="s">
        <v>567</v>
      </c>
      <c r="B229" s="1" t="s">
        <v>568</v>
      </c>
      <c r="C229" s="1" t="s">
        <v>78</v>
      </c>
      <c r="D229" s="1" t="s">
        <v>60</v>
      </c>
      <c r="E229" s="1" t="s">
        <v>570</v>
      </c>
      <c r="F229" s="1" t="s">
        <v>571</v>
      </c>
      <c r="G229" s="1" t="s">
        <v>63</v>
      </c>
      <c r="H229" s="1" t="s">
        <v>64</v>
      </c>
      <c r="I229" s="1">
        <f t="shared" si="3"/>
        <v>541</v>
      </c>
      <c r="J229" t="str">
        <f>VLOOKUP($B229,taxonomy!$B:$Y,6,FALSE)</f>
        <v>Eukaryota</v>
      </c>
      <c r="K229" t="str">
        <f>VLOOKUP($B229,taxonomy!$B:$Y,7,FALSE)</f>
        <v xml:space="preserve"> Fungi</v>
      </c>
      <c r="L229" t="str">
        <f>VLOOKUP($B229,taxonomy!$B:$Y,8,FALSE)</f>
        <v xml:space="preserve"> Dikarya</v>
      </c>
      <c r="M229" t="str">
        <f>VLOOKUP($B229,taxonomy!$B:$Y,9,FALSE)</f>
        <v xml:space="preserve"> Ascomycota</v>
      </c>
      <c r="N229" t="str">
        <f>VLOOKUP($B229,taxonomy!$B:$Y,10,FALSE)</f>
        <v xml:space="preserve"> Pezizomycotina</v>
      </c>
      <c r="O229" t="str">
        <f>VLOOKUP($B229,taxonomy!$B:$Y,11,FALSE)</f>
        <v xml:space="preserve"> Eurotiomycetes</v>
      </c>
      <c r="P229" t="str">
        <f>VLOOKUP($B229,taxonomy!$B:$Y,12,FALSE)</f>
        <v>Eurotiomycetidae</v>
      </c>
      <c r="Q229" t="str">
        <f>VLOOKUP($B229,taxonomy!$B:$Y,13,FALSE)</f>
        <v xml:space="preserve"> Onygenales</v>
      </c>
      <c r="R229" t="str">
        <f>VLOOKUP($B229,taxonomy!$B:$Y,14,FALSE)</f>
        <v xml:space="preserve"> mitosporic Onygenales</v>
      </c>
      <c r="S229" t="str">
        <f>VLOOKUP($B229,taxonomy!$B:$Y,15,FALSE)</f>
        <v xml:space="preserve"> Paracoccidioides.</v>
      </c>
      <c r="T229">
        <f>VLOOKUP($B229,taxonomy!$B:$Y,16,FALSE)</f>
        <v>0</v>
      </c>
      <c r="U229">
        <f>VLOOKUP($B229,taxonomy!$B:$Y,17,FALSE)</f>
        <v>0</v>
      </c>
      <c r="V229">
        <f>VLOOKUP($B229,taxonomy!$B:$Y,18,FALSE)</f>
        <v>0</v>
      </c>
      <c r="W229">
        <f>VLOOKUP($B229,taxonomy!$B:$Y,19,FALSE)</f>
        <v>0</v>
      </c>
      <c r="X229">
        <f>VLOOKUP($B229,taxonomy!$B:$Y,20,FALSE)</f>
        <v>0</v>
      </c>
      <c r="Y229">
        <f>VLOOKUP($B229,taxonomy!$B:$Y,21,FALSE)</f>
        <v>0</v>
      </c>
      <c r="Z229">
        <f>VLOOKUP($B229,taxonomy!$B:$Y,22,FALSE)</f>
        <v>0</v>
      </c>
      <c r="AA229">
        <f>VLOOKUP($B229,taxonomy!$B:$Y,23,FALSE)</f>
        <v>0</v>
      </c>
    </row>
    <row r="230" spans="1:27" x14ac:dyDescent="0.25">
      <c r="A230" s="1" t="s">
        <v>572</v>
      </c>
      <c r="B230" s="1" t="s">
        <v>573</v>
      </c>
      <c r="C230" s="1" t="s">
        <v>406</v>
      </c>
      <c r="D230" s="1" t="s">
        <v>15</v>
      </c>
      <c r="E230" s="1" t="s">
        <v>559</v>
      </c>
      <c r="F230" s="1" t="s">
        <v>250</v>
      </c>
      <c r="G230" s="1" t="s">
        <v>18</v>
      </c>
      <c r="H230" s="1" t="s">
        <v>19</v>
      </c>
      <c r="I230" s="1">
        <f t="shared" si="3"/>
        <v>258</v>
      </c>
      <c r="J230" t="str">
        <f>VLOOKUP($B230,taxonomy!$B:$Y,6,FALSE)</f>
        <v>Eukaryota</v>
      </c>
      <c r="K230" t="str">
        <f>VLOOKUP($B230,taxonomy!$B:$Y,7,FALSE)</f>
        <v xml:space="preserve"> Viridiplantae</v>
      </c>
      <c r="L230" t="str">
        <f>VLOOKUP($B230,taxonomy!$B:$Y,8,FALSE)</f>
        <v xml:space="preserve"> Chlorophyta</v>
      </c>
      <c r="M230" t="str">
        <f>VLOOKUP($B230,taxonomy!$B:$Y,9,FALSE)</f>
        <v xml:space="preserve"> Mamiellophyceae</v>
      </c>
      <c r="N230" t="str">
        <f>VLOOKUP($B230,taxonomy!$B:$Y,10,FALSE)</f>
        <v xml:space="preserve"> Mamiellales</v>
      </c>
      <c r="O230" t="str">
        <f>VLOOKUP($B230,taxonomy!$B:$Y,11,FALSE)</f>
        <v>Micromonas.</v>
      </c>
      <c r="P230">
        <f>VLOOKUP($B230,taxonomy!$B:$Y,12,FALSE)</f>
        <v>0</v>
      </c>
      <c r="Q230">
        <f>VLOOKUP($B230,taxonomy!$B:$Y,13,FALSE)</f>
        <v>0</v>
      </c>
      <c r="R230">
        <f>VLOOKUP($B230,taxonomy!$B:$Y,14,FALSE)</f>
        <v>0</v>
      </c>
      <c r="S230">
        <f>VLOOKUP($B230,taxonomy!$B:$Y,15,FALSE)</f>
        <v>0</v>
      </c>
      <c r="T230">
        <f>VLOOKUP($B230,taxonomy!$B:$Y,16,FALSE)</f>
        <v>0</v>
      </c>
      <c r="U230">
        <f>VLOOKUP($B230,taxonomy!$B:$Y,17,FALSE)</f>
        <v>0</v>
      </c>
      <c r="V230">
        <f>VLOOKUP($B230,taxonomy!$B:$Y,18,FALSE)</f>
        <v>0</v>
      </c>
      <c r="W230">
        <f>VLOOKUP($B230,taxonomy!$B:$Y,19,FALSE)</f>
        <v>0</v>
      </c>
      <c r="X230">
        <f>VLOOKUP($B230,taxonomy!$B:$Y,20,FALSE)</f>
        <v>0</v>
      </c>
      <c r="Y230">
        <f>VLOOKUP($B230,taxonomy!$B:$Y,21,FALSE)</f>
        <v>0</v>
      </c>
      <c r="Z230">
        <f>VLOOKUP($B230,taxonomy!$B:$Y,22,FALSE)</f>
        <v>0</v>
      </c>
      <c r="AA230">
        <f>VLOOKUP($B230,taxonomy!$B:$Y,23,FALSE)</f>
        <v>0</v>
      </c>
    </row>
    <row r="231" spans="1:27" x14ac:dyDescent="0.25">
      <c r="A231" s="1" t="s">
        <v>574</v>
      </c>
      <c r="B231" s="1" t="s">
        <v>575</v>
      </c>
      <c r="C231" s="1" t="s">
        <v>576</v>
      </c>
      <c r="D231" s="1" t="s">
        <v>15</v>
      </c>
      <c r="E231" s="1" t="s">
        <v>12</v>
      </c>
      <c r="F231" s="1" t="s">
        <v>278</v>
      </c>
      <c r="G231" s="1" t="s">
        <v>18</v>
      </c>
      <c r="H231" s="1" t="s">
        <v>19</v>
      </c>
      <c r="I231" s="1">
        <f t="shared" si="3"/>
        <v>164</v>
      </c>
      <c r="J231" t="str">
        <f>VLOOKUP($B231,taxonomy!$B:$Y,6,FALSE)</f>
        <v>Eukaryota</v>
      </c>
      <c r="K231" t="str">
        <f>VLOOKUP($B231,taxonomy!$B:$Y,7,FALSE)</f>
        <v xml:space="preserve"> Metazoa</v>
      </c>
      <c r="L231" t="str">
        <f>VLOOKUP($B231,taxonomy!$B:$Y,8,FALSE)</f>
        <v xml:space="preserve"> Chordata</v>
      </c>
      <c r="M231" t="str">
        <f>VLOOKUP($B231,taxonomy!$B:$Y,9,FALSE)</f>
        <v xml:space="preserve"> Cephalochordata</v>
      </c>
      <c r="N231" t="str">
        <f>VLOOKUP($B231,taxonomy!$B:$Y,10,FALSE)</f>
        <v xml:space="preserve"> Branchiostomidae</v>
      </c>
      <c r="O231" t="str">
        <f>VLOOKUP($B231,taxonomy!$B:$Y,11,FALSE)</f>
        <v>Branchiostoma.</v>
      </c>
      <c r="P231">
        <f>VLOOKUP($B231,taxonomy!$B:$Y,12,FALSE)</f>
        <v>0</v>
      </c>
      <c r="Q231">
        <f>VLOOKUP($B231,taxonomy!$B:$Y,13,FALSE)</f>
        <v>0</v>
      </c>
      <c r="R231">
        <f>VLOOKUP($B231,taxonomy!$B:$Y,14,FALSE)</f>
        <v>0</v>
      </c>
      <c r="S231">
        <f>VLOOKUP($B231,taxonomy!$B:$Y,15,FALSE)</f>
        <v>0</v>
      </c>
      <c r="T231">
        <f>VLOOKUP($B231,taxonomy!$B:$Y,16,FALSE)</f>
        <v>0</v>
      </c>
      <c r="U231">
        <f>VLOOKUP($B231,taxonomy!$B:$Y,17,FALSE)</f>
        <v>0</v>
      </c>
      <c r="V231">
        <f>VLOOKUP($B231,taxonomy!$B:$Y,18,FALSE)</f>
        <v>0</v>
      </c>
      <c r="W231">
        <f>VLOOKUP($B231,taxonomy!$B:$Y,19,FALSE)</f>
        <v>0</v>
      </c>
      <c r="X231">
        <f>VLOOKUP($B231,taxonomy!$B:$Y,20,FALSE)</f>
        <v>0</v>
      </c>
      <c r="Y231">
        <f>VLOOKUP($B231,taxonomy!$B:$Y,21,FALSE)</f>
        <v>0</v>
      </c>
      <c r="Z231">
        <f>VLOOKUP($B231,taxonomy!$B:$Y,22,FALSE)</f>
        <v>0</v>
      </c>
      <c r="AA231">
        <f>VLOOKUP($B231,taxonomy!$B:$Y,23,FALSE)</f>
        <v>0</v>
      </c>
    </row>
    <row r="232" spans="1:27" x14ac:dyDescent="0.25">
      <c r="A232" s="1" t="s">
        <v>577</v>
      </c>
      <c r="B232" s="1" t="s">
        <v>578</v>
      </c>
      <c r="C232" s="1" t="s">
        <v>579</v>
      </c>
      <c r="D232" s="1" t="s">
        <v>15</v>
      </c>
      <c r="E232" s="1" t="s">
        <v>12</v>
      </c>
      <c r="F232" s="1" t="s">
        <v>68</v>
      </c>
      <c r="G232" s="1" t="s">
        <v>18</v>
      </c>
      <c r="H232" s="1" t="s">
        <v>19</v>
      </c>
      <c r="I232" s="1">
        <f t="shared" si="3"/>
        <v>143</v>
      </c>
      <c r="J232" t="str">
        <f>VLOOKUP($B232,taxonomy!$B:$Y,6,FALSE)</f>
        <v>Eukaryota</v>
      </c>
      <c r="K232" t="str">
        <f>VLOOKUP($B232,taxonomy!$B:$Y,7,FALSE)</f>
        <v xml:space="preserve"> Fungi</v>
      </c>
      <c r="L232" t="str">
        <f>VLOOKUP($B232,taxonomy!$B:$Y,8,FALSE)</f>
        <v xml:space="preserve"> Dikarya</v>
      </c>
      <c r="M232" t="str">
        <f>VLOOKUP($B232,taxonomy!$B:$Y,9,FALSE)</f>
        <v xml:space="preserve"> Ascomycota</v>
      </c>
      <c r="N232" t="str">
        <f>VLOOKUP($B232,taxonomy!$B:$Y,10,FALSE)</f>
        <v xml:space="preserve"> Pezizomycotina</v>
      </c>
      <c r="O232" t="str">
        <f>VLOOKUP($B232,taxonomy!$B:$Y,11,FALSE)</f>
        <v xml:space="preserve"> Eurotiomycetes</v>
      </c>
      <c r="P232" t="str">
        <f>VLOOKUP($B232,taxonomy!$B:$Y,12,FALSE)</f>
        <v>Eurotiomycetidae</v>
      </c>
      <c r="Q232" t="str">
        <f>VLOOKUP($B232,taxonomy!$B:$Y,13,FALSE)</f>
        <v xml:space="preserve"> Onygenales</v>
      </c>
      <c r="R232" t="str">
        <f>VLOOKUP($B232,taxonomy!$B:$Y,14,FALSE)</f>
        <v xml:space="preserve"> Onygenaceae</v>
      </c>
      <c r="S232" t="str">
        <f>VLOOKUP($B232,taxonomy!$B:$Y,15,FALSE)</f>
        <v xml:space="preserve"> Uncinocarpus.</v>
      </c>
      <c r="T232">
        <f>VLOOKUP($B232,taxonomy!$B:$Y,16,FALSE)</f>
        <v>0</v>
      </c>
      <c r="U232">
        <f>VLOOKUP($B232,taxonomy!$B:$Y,17,FALSE)</f>
        <v>0</v>
      </c>
      <c r="V232">
        <f>VLOOKUP($B232,taxonomy!$B:$Y,18,FALSE)</f>
        <v>0</v>
      </c>
      <c r="W232">
        <f>VLOOKUP($B232,taxonomy!$B:$Y,19,FALSE)</f>
        <v>0</v>
      </c>
      <c r="X232">
        <f>VLOOKUP($B232,taxonomy!$B:$Y,20,FALSE)</f>
        <v>0</v>
      </c>
      <c r="Y232">
        <f>VLOOKUP($B232,taxonomy!$B:$Y,21,FALSE)</f>
        <v>0</v>
      </c>
      <c r="Z232">
        <f>VLOOKUP($B232,taxonomy!$B:$Y,22,FALSE)</f>
        <v>0</v>
      </c>
      <c r="AA232">
        <f>VLOOKUP($B232,taxonomy!$B:$Y,23,FALSE)</f>
        <v>0</v>
      </c>
    </row>
    <row r="233" spans="1:27" x14ac:dyDescent="0.25">
      <c r="A233" s="1" t="s">
        <v>577</v>
      </c>
      <c r="B233" s="1" t="s">
        <v>578</v>
      </c>
      <c r="C233" s="1" t="s">
        <v>579</v>
      </c>
      <c r="D233" s="1" t="s">
        <v>60</v>
      </c>
      <c r="E233" s="1" t="s">
        <v>580</v>
      </c>
      <c r="F233" s="1" t="s">
        <v>579</v>
      </c>
      <c r="G233" s="1" t="s">
        <v>63</v>
      </c>
      <c r="H233" s="1" t="s">
        <v>64</v>
      </c>
      <c r="I233" s="1">
        <f t="shared" si="3"/>
        <v>519</v>
      </c>
      <c r="J233" t="str">
        <f>VLOOKUP($B233,taxonomy!$B:$Y,6,FALSE)</f>
        <v>Eukaryota</v>
      </c>
      <c r="K233" t="str">
        <f>VLOOKUP($B233,taxonomy!$B:$Y,7,FALSE)</f>
        <v xml:space="preserve"> Fungi</v>
      </c>
      <c r="L233" t="str">
        <f>VLOOKUP($B233,taxonomy!$B:$Y,8,FALSE)</f>
        <v xml:space="preserve"> Dikarya</v>
      </c>
      <c r="M233" t="str">
        <f>VLOOKUP($B233,taxonomy!$B:$Y,9,FALSE)</f>
        <v xml:space="preserve"> Ascomycota</v>
      </c>
      <c r="N233" t="str">
        <f>VLOOKUP($B233,taxonomy!$B:$Y,10,FALSE)</f>
        <v xml:space="preserve"> Pezizomycotina</v>
      </c>
      <c r="O233" t="str">
        <f>VLOOKUP($B233,taxonomy!$B:$Y,11,FALSE)</f>
        <v xml:space="preserve"> Eurotiomycetes</v>
      </c>
      <c r="P233" t="str">
        <f>VLOOKUP($B233,taxonomy!$B:$Y,12,FALSE)</f>
        <v>Eurotiomycetidae</v>
      </c>
      <c r="Q233" t="str">
        <f>VLOOKUP($B233,taxonomy!$B:$Y,13,FALSE)</f>
        <v xml:space="preserve"> Onygenales</v>
      </c>
      <c r="R233" t="str">
        <f>VLOOKUP($B233,taxonomy!$B:$Y,14,FALSE)</f>
        <v xml:space="preserve"> Onygenaceae</v>
      </c>
      <c r="S233" t="str">
        <f>VLOOKUP($B233,taxonomy!$B:$Y,15,FALSE)</f>
        <v xml:space="preserve"> Uncinocarpus.</v>
      </c>
      <c r="T233">
        <f>VLOOKUP($B233,taxonomy!$B:$Y,16,FALSE)</f>
        <v>0</v>
      </c>
      <c r="U233">
        <f>VLOOKUP($B233,taxonomy!$B:$Y,17,FALSE)</f>
        <v>0</v>
      </c>
      <c r="V233">
        <f>VLOOKUP($B233,taxonomy!$B:$Y,18,FALSE)</f>
        <v>0</v>
      </c>
      <c r="W233">
        <f>VLOOKUP($B233,taxonomy!$B:$Y,19,FALSE)</f>
        <v>0</v>
      </c>
      <c r="X233">
        <f>VLOOKUP($B233,taxonomy!$B:$Y,20,FALSE)</f>
        <v>0</v>
      </c>
      <c r="Y233">
        <f>VLOOKUP($B233,taxonomy!$B:$Y,21,FALSE)</f>
        <v>0</v>
      </c>
      <c r="Z233">
        <f>VLOOKUP($B233,taxonomy!$B:$Y,22,FALSE)</f>
        <v>0</v>
      </c>
      <c r="AA233">
        <f>VLOOKUP($B233,taxonomy!$B:$Y,23,FALSE)</f>
        <v>0</v>
      </c>
    </row>
    <row r="234" spans="1:27" x14ac:dyDescent="0.25">
      <c r="A234" s="1" t="s">
        <v>581</v>
      </c>
      <c r="B234" s="1" t="s">
        <v>582</v>
      </c>
      <c r="C234" s="1" t="s">
        <v>583</v>
      </c>
      <c r="D234" s="1" t="s">
        <v>15</v>
      </c>
      <c r="E234" s="1" t="s">
        <v>175</v>
      </c>
      <c r="F234" s="1" t="s">
        <v>584</v>
      </c>
      <c r="G234" s="1" t="s">
        <v>18</v>
      </c>
      <c r="H234" s="1" t="s">
        <v>19</v>
      </c>
      <c r="I234" s="1">
        <f t="shared" si="3"/>
        <v>299</v>
      </c>
      <c r="J234" t="str">
        <f>VLOOKUP($B234,taxonomy!$B:$Y,6,FALSE)</f>
        <v>Eukaryota</v>
      </c>
      <c r="K234" t="str">
        <f>VLOOKUP($B234,taxonomy!$B:$Y,7,FALSE)</f>
        <v xml:space="preserve"> Fungi</v>
      </c>
      <c r="L234" t="str">
        <f>VLOOKUP($B234,taxonomy!$B:$Y,8,FALSE)</f>
        <v xml:space="preserve"> Dikarya</v>
      </c>
      <c r="M234" t="str">
        <f>VLOOKUP($B234,taxonomy!$B:$Y,9,FALSE)</f>
        <v xml:space="preserve"> Ascomycota</v>
      </c>
      <c r="N234" t="str">
        <f>VLOOKUP($B234,taxonomy!$B:$Y,10,FALSE)</f>
        <v xml:space="preserve"> Saccharomycotina</v>
      </c>
      <c r="O234" t="str">
        <f>VLOOKUP($B234,taxonomy!$B:$Y,11,FALSE)</f>
        <v>Saccharomycetes</v>
      </c>
      <c r="P234" t="str">
        <f>VLOOKUP($B234,taxonomy!$B:$Y,12,FALSE)</f>
        <v xml:space="preserve"> Saccharomycetales</v>
      </c>
      <c r="Q234" t="str">
        <f>VLOOKUP($B234,taxonomy!$B:$Y,13,FALSE)</f>
        <v xml:space="preserve"> Saccharomycetaceae</v>
      </c>
      <c r="R234" t="str">
        <f>VLOOKUP($B234,taxonomy!$B:$Y,14,FALSE)</f>
        <v xml:space="preserve"> Komagataella.</v>
      </c>
      <c r="S234">
        <f>VLOOKUP($B234,taxonomy!$B:$Y,15,FALSE)</f>
        <v>0</v>
      </c>
      <c r="T234">
        <f>VLOOKUP($B234,taxonomy!$B:$Y,16,FALSE)</f>
        <v>0</v>
      </c>
      <c r="U234">
        <f>VLOOKUP($B234,taxonomy!$B:$Y,17,FALSE)</f>
        <v>0</v>
      </c>
      <c r="V234">
        <f>VLOOKUP($B234,taxonomy!$B:$Y,18,FALSE)</f>
        <v>0</v>
      </c>
      <c r="W234">
        <f>VLOOKUP($B234,taxonomy!$B:$Y,19,FALSE)</f>
        <v>0</v>
      </c>
      <c r="X234">
        <f>VLOOKUP($B234,taxonomy!$B:$Y,20,FALSE)</f>
        <v>0</v>
      </c>
      <c r="Y234">
        <f>VLOOKUP($B234,taxonomy!$B:$Y,21,FALSE)</f>
        <v>0</v>
      </c>
      <c r="Z234">
        <f>VLOOKUP($B234,taxonomy!$B:$Y,22,FALSE)</f>
        <v>0</v>
      </c>
      <c r="AA234">
        <f>VLOOKUP($B234,taxonomy!$B:$Y,23,FALSE)</f>
        <v>0</v>
      </c>
    </row>
    <row r="235" spans="1:27" x14ac:dyDescent="0.25">
      <c r="A235" s="1" t="s">
        <v>585</v>
      </c>
      <c r="B235" s="1" t="s">
        <v>586</v>
      </c>
      <c r="C235" s="1" t="s">
        <v>587</v>
      </c>
      <c r="D235" s="1" t="s">
        <v>72</v>
      </c>
      <c r="E235" s="1" t="s">
        <v>588</v>
      </c>
      <c r="F235" s="1" t="s">
        <v>267</v>
      </c>
      <c r="G235" s="1" t="s">
        <v>75</v>
      </c>
      <c r="H235" s="1" t="s">
        <v>72</v>
      </c>
      <c r="I235" s="1">
        <f t="shared" si="3"/>
        <v>62</v>
      </c>
      <c r="J235" t="str">
        <f>VLOOKUP($B235,taxonomy!$B:$Y,6,FALSE)</f>
        <v>Eukaryota</v>
      </c>
      <c r="K235" t="str">
        <f>VLOOKUP($B235,taxonomy!$B:$Y,7,FALSE)</f>
        <v xml:space="preserve"> Fungi</v>
      </c>
      <c r="L235" t="str">
        <f>VLOOKUP($B235,taxonomy!$B:$Y,8,FALSE)</f>
        <v xml:space="preserve"> Dikarya</v>
      </c>
      <c r="M235" t="str">
        <f>VLOOKUP($B235,taxonomy!$B:$Y,9,FALSE)</f>
        <v xml:space="preserve"> Ascomycota</v>
      </c>
      <c r="N235" t="str">
        <f>VLOOKUP($B235,taxonomy!$B:$Y,10,FALSE)</f>
        <v xml:space="preserve"> Saccharomycotina</v>
      </c>
      <c r="O235" t="str">
        <f>VLOOKUP($B235,taxonomy!$B:$Y,11,FALSE)</f>
        <v>Saccharomycetes</v>
      </c>
      <c r="P235" t="str">
        <f>VLOOKUP($B235,taxonomy!$B:$Y,12,FALSE)</f>
        <v xml:space="preserve"> Saccharomycetales</v>
      </c>
      <c r="Q235" t="str">
        <f>VLOOKUP($B235,taxonomy!$B:$Y,13,FALSE)</f>
        <v xml:space="preserve"> Metschnikowiaceae</v>
      </c>
      <c r="R235" t="str">
        <f>VLOOKUP($B235,taxonomy!$B:$Y,14,FALSE)</f>
        <v xml:space="preserve"> Clavispora.</v>
      </c>
      <c r="S235">
        <f>VLOOKUP($B235,taxonomy!$B:$Y,15,FALSE)</f>
        <v>0</v>
      </c>
      <c r="T235">
        <f>VLOOKUP($B235,taxonomy!$B:$Y,16,FALSE)</f>
        <v>0</v>
      </c>
      <c r="U235">
        <f>VLOOKUP($B235,taxonomy!$B:$Y,17,FALSE)</f>
        <v>0</v>
      </c>
      <c r="V235">
        <f>VLOOKUP($B235,taxonomy!$B:$Y,18,FALSE)</f>
        <v>0</v>
      </c>
      <c r="W235">
        <f>VLOOKUP($B235,taxonomy!$B:$Y,19,FALSE)</f>
        <v>0</v>
      </c>
      <c r="X235">
        <f>VLOOKUP($B235,taxonomy!$B:$Y,20,FALSE)</f>
        <v>0</v>
      </c>
      <c r="Y235">
        <f>VLOOKUP($B235,taxonomy!$B:$Y,21,FALSE)</f>
        <v>0</v>
      </c>
      <c r="Z235">
        <f>VLOOKUP($B235,taxonomy!$B:$Y,22,FALSE)</f>
        <v>0</v>
      </c>
      <c r="AA235">
        <f>VLOOKUP($B235,taxonomy!$B:$Y,23,FALSE)</f>
        <v>0</v>
      </c>
    </row>
    <row r="236" spans="1:27" x14ac:dyDescent="0.25">
      <c r="A236" s="1" t="s">
        <v>585</v>
      </c>
      <c r="B236" s="1" t="s">
        <v>586</v>
      </c>
      <c r="C236" s="1" t="s">
        <v>587</v>
      </c>
      <c r="D236" s="1" t="s">
        <v>76</v>
      </c>
      <c r="E236" s="1" t="s">
        <v>589</v>
      </c>
      <c r="F236" s="1" t="s">
        <v>590</v>
      </c>
      <c r="G236" s="1" t="s">
        <v>79</v>
      </c>
      <c r="H236" s="1" t="s">
        <v>76</v>
      </c>
      <c r="I236" s="1">
        <f t="shared" si="3"/>
        <v>57</v>
      </c>
      <c r="J236" t="str">
        <f>VLOOKUP($B236,taxonomy!$B:$Y,6,FALSE)</f>
        <v>Eukaryota</v>
      </c>
      <c r="K236" t="str">
        <f>VLOOKUP($B236,taxonomy!$B:$Y,7,FALSE)</f>
        <v xml:space="preserve"> Fungi</v>
      </c>
      <c r="L236" t="str">
        <f>VLOOKUP($B236,taxonomy!$B:$Y,8,FALSE)</f>
        <v xml:space="preserve"> Dikarya</v>
      </c>
      <c r="M236" t="str">
        <f>VLOOKUP($B236,taxonomy!$B:$Y,9,FALSE)</f>
        <v xml:space="preserve"> Ascomycota</v>
      </c>
      <c r="N236" t="str">
        <f>VLOOKUP($B236,taxonomy!$B:$Y,10,FALSE)</f>
        <v xml:space="preserve"> Saccharomycotina</v>
      </c>
      <c r="O236" t="str">
        <f>VLOOKUP($B236,taxonomy!$B:$Y,11,FALSE)</f>
        <v>Saccharomycetes</v>
      </c>
      <c r="P236" t="str">
        <f>VLOOKUP($B236,taxonomy!$B:$Y,12,FALSE)</f>
        <v xml:space="preserve"> Saccharomycetales</v>
      </c>
      <c r="Q236" t="str">
        <f>VLOOKUP($B236,taxonomy!$B:$Y,13,FALSE)</f>
        <v xml:space="preserve"> Metschnikowiaceae</v>
      </c>
      <c r="R236" t="str">
        <f>VLOOKUP($B236,taxonomy!$B:$Y,14,FALSE)</f>
        <v xml:space="preserve"> Clavispora.</v>
      </c>
      <c r="S236">
        <f>VLOOKUP($B236,taxonomy!$B:$Y,15,FALSE)</f>
        <v>0</v>
      </c>
      <c r="T236">
        <f>VLOOKUP($B236,taxonomy!$B:$Y,16,FALSE)</f>
        <v>0</v>
      </c>
      <c r="U236">
        <f>VLOOKUP($B236,taxonomy!$B:$Y,17,FALSE)</f>
        <v>0</v>
      </c>
      <c r="V236">
        <f>VLOOKUP($B236,taxonomy!$B:$Y,18,FALSE)</f>
        <v>0</v>
      </c>
      <c r="W236">
        <f>VLOOKUP($B236,taxonomy!$B:$Y,19,FALSE)</f>
        <v>0</v>
      </c>
      <c r="X236">
        <f>VLOOKUP($B236,taxonomy!$B:$Y,20,FALSE)</f>
        <v>0</v>
      </c>
      <c r="Y236">
        <f>VLOOKUP($B236,taxonomy!$B:$Y,21,FALSE)</f>
        <v>0</v>
      </c>
      <c r="Z236">
        <f>VLOOKUP($B236,taxonomy!$B:$Y,22,FALSE)</f>
        <v>0</v>
      </c>
      <c r="AA236">
        <f>VLOOKUP($B236,taxonomy!$B:$Y,23,FALSE)</f>
        <v>0</v>
      </c>
    </row>
    <row r="237" spans="1:27" x14ac:dyDescent="0.25">
      <c r="A237" s="1" t="s">
        <v>585</v>
      </c>
      <c r="B237" s="1" t="s">
        <v>586</v>
      </c>
      <c r="C237" s="1" t="s">
        <v>587</v>
      </c>
      <c r="D237" s="1" t="s">
        <v>84</v>
      </c>
      <c r="E237" s="1" t="s">
        <v>591</v>
      </c>
      <c r="F237" s="1" t="s">
        <v>592</v>
      </c>
      <c r="G237" s="1" t="s">
        <v>68</v>
      </c>
      <c r="H237" s="1" t="s">
        <v>84</v>
      </c>
      <c r="I237" s="1">
        <f t="shared" si="3"/>
        <v>116</v>
      </c>
      <c r="J237" t="str">
        <f>VLOOKUP($B237,taxonomy!$B:$Y,6,FALSE)</f>
        <v>Eukaryota</v>
      </c>
      <c r="K237" t="str">
        <f>VLOOKUP($B237,taxonomy!$B:$Y,7,FALSE)</f>
        <v xml:space="preserve"> Fungi</v>
      </c>
      <c r="L237" t="str">
        <f>VLOOKUP($B237,taxonomy!$B:$Y,8,FALSE)</f>
        <v xml:space="preserve"> Dikarya</v>
      </c>
      <c r="M237" t="str">
        <f>VLOOKUP($B237,taxonomy!$B:$Y,9,FALSE)</f>
        <v xml:space="preserve"> Ascomycota</v>
      </c>
      <c r="N237" t="str">
        <f>VLOOKUP($B237,taxonomy!$B:$Y,10,FALSE)</f>
        <v xml:space="preserve"> Saccharomycotina</v>
      </c>
      <c r="O237" t="str">
        <f>VLOOKUP($B237,taxonomy!$B:$Y,11,FALSE)</f>
        <v>Saccharomycetes</v>
      </c>
      <c r="P237" t="str">
        <f>VLOOKUP($B237,taxonomy!$B:$Y,12,FALSE)</f>
        <v xml:space="preserve"> Saccharomycetales</v>
      </c>
      <c r="Q237" t="str">
        <f>VLOOKUP($B237,taxonomy!$B:$Y,13,FALSE)</f>
        <v xml:space="preserve"> Metschnikowiaceae</v>
      </c>
      <c r="R237" t="str">
        <f>VLOOKUP($B237,taxonomy!$B:$Y,14,FALSE)</f>
        <v xml:space="preserve"> Clavispora.</v>
      </c>
      <c r="S237">
        <f>VLOOKUP($B237,taxonomy!$B:$Y,15,FALSE)</f>
        <v>0</v>
      </c>
      <c r="T237">
        <f>VLOOKUP($B237,taxonomy!$B:$Y,16,FALSE)</f>
        <v>0</v>
      </c>
      <c r="U237">
        <f>VLOOKUP($B237,taxonomy!$B:$Y,17,FALSE)</f>
        <v>0</v>
      </c>
      <c r="V237">
        <f>VLOOKUP($B237,taxonomy!$B:$Y,18,FALSE)</f>
        <v>0</v>
      </c>
      <c r="W237">
        <f>VLOOKUP($B237,taxonomy!$B:$Y,19,FALSE)</f>
        <v>0</v>
      </c>
      <c r="X237">
        <f>VLOOKUP($B237,taxonomy!$B:$Y,20,FALSE)</f>
        <v>0</v>
      </c>
      <c r="Y237">
        <f>VLOOKUP($B237,taxonomy!$B:$Y,21,FALSE)</f>
        <v>0</v>
      </c>
      <c r="Z237">
        <f>VLOOKUP($B237,taxonomy!$B:$Y,22,FALSE)</f>
        <v>0</v>
      </c>
      <c r="AA237">
        <f>VLOOKUP($B237,taxonomy!$B:$Y,23,FALSE)</f>
        <v>0</v>
      </c>
    </row>
    <row r="238" spans="1:27" x14ac:dyDescent="0.25">
      <c r="A238" s="1" t="s">
        <v>585</v>
      </c>
      <c r="B238" s="1" t="s">
        <v>586</v>
      </c>
      <c r="C238" s="1" t="s">
        <v>587</v>
      </c>
      <c r="D238" s="1" t="s">
        <v>15</v>
      </c>
      <c r="E238" s="1" t="s">
        <v>593</v>
      </c>
      <c r="F238" s="1" t="s">
        <v>594</v>
      </c>
      <c r="G238" s="1" t="s">
        <v>18</v>
      </c>
      <c r="H238" s="1" t="s">
        <v>19</v>
      </c>
      <c r="I238" s="1">
        <f t="shared" si="3"/>
        <v>302</v>
      </c>
      <c r="J238" t="str">
        <f>VLOOKUP($B238,taxonomy!$B:$Y,6,FALSE)</f>
        <v>Eukaryota</v>
      </c>
      <c r="K238" t="str">
        <f>VLOOKUP($B238,taxonomy!$B:$Y,7,FALSE)</f>
        <v xml:space="preserve"> Fungi</v>
      </c>
      <c r="L238" t="str">
        <f>VLOOKUP($B238,taxonomy!$B:$Y,8,FALSE)</f>
        <v xml:space="preserve"> Dikarya</v>
      </c>
      <c r="M238" t="str">
        <f>VLOOKUP($B238,taxonomy!$B:$Y,9,FALSE)</f>
        <v xml:space="preserve"> Ascomycota</v>
      </c>
      <c r="N238" t="str">
        <f>VLOOKUP($B238,taxonomy!$B:$Y,10,FALSE)</f>
        <v xml:space="preserve"> Saccharomycotina</v>
      </c>
      <c r="O238" t="str">
        <f>VLOOKUP($B238,taxonomy!$B:$Y,11,FALSE)</f>
        <v>Saccharomycetes</v>
      </c>
      <c r="P238" t="str">
        <f>VLOOKUP($B238,taxonomy!$B:$Y,12,FALSE)</f>
        <v xml:space="preserve"> Saccharomycetales</v>
      </c>
      <c r="Q238" t="str">
        <f>VLOOKUP($B238,taxonomy!$B:$Y,13,FALSE)</f>
        <v xml:space="preserve"> Metschnikowiaceae</v>
      </c>
      <c r="R238" t="str">
        <f>VLOOKUP($B238,taxonomy!$B:$Y,14,FALSE)</f>
        <v xml:space="preserve"> Clavispora.</v>
      </c>
      <c r="S238">
        <f>VLOOKUP($B238,taxonomy!$B:$Y,15,FALSE)</f>
        <v>0</v>
      </c>
      <c r="T238">
        <f>VLOOKUP($B238,taxonomy!$B:$Y,16,FALSE)</f>
        <v>0</v>
      </c>
      <c r="U238">
        <f>VLOOKUP($B238,taxonomy!$B:$Y,17,FALSE)</f>
        <v>0</v>
      </c>
      <c r="V238">
        <f>VLOOKUP($B238,taxonomy!$B:$Y,18,FALSE)</f>
        <v>0</v>
      </c>
      <c r="W238">
        <f>VLOOKUP($B238,taxonomy!$B:$Y,19,FALSE)</f>
        <v>0</v>
      </c>
      <c r="X238">
        <f>VLOOKUP($B238,taxonomy!$B:$Y,20,FALSE)</f>
        <v>0</v>
      </c>
      <c r="Y238">
        <f>VLOOKUP($B238,taxonomy!$B:$Y,21,FALSE)</f>
        <v>0</v>
      </c>
      <c r="Z238">
        <f>VLOOKUP($B238,taxonomy!$B:$Y,22,FALSE)</f>
        <v>0</v>
      </c>
      <c r="AA238">
        <f>VLOOKUP($B238,taxonomy!$B:$Y,23,FALSE)</f>
        <v>0</v>
      </c>
    </row>
    <row r="239" spans="1:27" x14ac:dyDescent="0.25">
      <c r="A239" s="1" t="s">
        <v>595</v>
      </c>
      <c r="B239" s="1" t="s">
        <v>596</v>
      </c>
      <c r="C239" s="1" t="s">
        <v>139</v>
      </c>
      <c r="D239" s="1" t="s">
        <v>597</v>
      </c>
      <c r="E239" s="1" t="s">
        <v>598</v>
      </c>
      <c r="F239" s="1" t="s">
        <v>599</v>
      </c>
      <c r="G239" s="1" t="s">
        <v>600</v>
      </c>
      <c r="H239" s="1" t="s">
        <v>597</v>
      </c>
      <c r="I239" s="1">
        <f t="shared" si="3"/>
        <v>34</v>
      </c>
      <c r="J239" t="str">
        <f>VLOOKUP($B239,taxonomy!$B:$Y,6,FALSE)</f>
        <v>Eukaryota</v>
      </c>
      <c r="K239" t="str">
        <f>VLOOKUP($B239,taxonomy!$B:$Y,7,FALSE)</f>
        <v xml:space="preserve"> Fungi</v>
      </c>
      <c r="L239" t="str">
        <f>VLOOKUP($B239,taxonomy!$B:$Y,8,FALSE)</f>
        <v xml:space="preserve"> Dikarya</v>
      </c>
      <c r="M239" t="str">
        <f>VLOOKUP($B239,taxonomy!$B:$Y,9,FALSE)</f>
        <v xml:space="preserve"> Ascomycota</v>
      </c>
      <c r="N239" t="str">
        <f>VLOOKUP($B239,taxonomy!$B:$Y,10,FALSE)</f>
        <v xml:space="preserve"> Saccharomycotina</v>
      </c>
      <c r="O239" t="str">
        <f>VLOOKUP($B239,taxonomy!$B:$Y,11,FALSE)</f>
        <v>Saccharomycetes</v>
      </c>
      <c r="P239" t="str">
        <f>VLOOKUP($B239,taxonomy!$B:$Y,12,FALSE)</f>
        <v xml:space="preserve"> Saccharomycetales</v>
      </c>
      <c r="Q239" t="str">
        <f>VLOOKUP($B239,taxonomy!$B:$Y,13,FALSE)</f>
        <v xml:space="preserve"> mitosporic Saccharomycetales</v>
      </c>
      <c r="R239" t="str">
        <f>VLOOKUP($B239,taxonomy!$B:$Y,14,FALSE)</f>
        <v>Candida.</v>
      </c>
      <c r="S239">
        <f>VLOOKUP($B239,taxonomy!$B:$Y,15,FALSE)</f>
        <v>0</v>
      </c>
      <c r="T239">
        <f>VLOOKUP($B239,taxonomy!$B:$Y,16,FALSE)</f>
        <v>0</v>
      </c>
      <c r="U239">
        <f>VLOOKUP($B239,taxonomy!$B:$Y,17,FALSE)</f>
        <v>0</v>
      </c>
      <c r="V239">
        <f>VLOOKUP($B239,taxonomy!$B:$Y,18,FALSE)</f>
        <v>0</v>
      </c>
      <c r="W239">
        <f>VLOOKUP($B239,taxonomy!$B:$Y,19,FALSE)</f>
        <v>0</v>
      </c>
      <c r="X239">
        <f>VLOOKUP($B239,taxonomy!$B:$Y,20,FALSE)</f>
        <v>0</v>
      </c>
      <c r="Y239">
        <f>VLOOKUP($B239,taxonomy!$B:$Y,21,FALSE)</f>
        <v>0</v>
      </c>
      <c r="Z239">
        <f>VLOOKUP($B239,taxonomy!$B:$Y,22,FALSE)</f>
        <v>0</v>
      </c>
      <c r="AA239">
        <f>VLOOKUP($B239,taxonomy!$B:$Y,23,FALSE)</f>
        <v>0</v>
      </c>
    </row>
    <row r="240" spans="1:27" x14ac:dyDescent="0.25">
      <c r="A240" s="1" t="s">
        <v>595</v>
      </c>
      <c r="B240" s="1" t="s">
        <v>596</v>
      </c>
      <c r="C240" s="1" t="s">
        <v>139</v>
      </c>
      <c r="D240" s="1" t="s">
        <v>543</v>
      </c>
      <c r="E240" s="1" t="s">
        <v>601</v>
      </c>
      <c r="F240" s="1" t="s">
        <v>266</v>
      </c>
      <c r="G240" s="1" t="s">
        <v>289</v>
      </c>
      <c r="H240" s="1" t="s">
        <v>543</v>
      </c>
      <c r="I240" s="1">
        <f t="shared" si="3"/>
        <v>69</v>
      </c>
      <c r="J240" t="str">
        <f>VLOOKUP($B240,taxonomy!$B:$Y,6,FALSE)</f>
        <v>Eukaryota</v>
      </c>
      <c r="K240" t="str">
        <f>VLOOKUP($B240,taxonomy!$B:$Y,7,FALSE)</f>
        <v xml:space="preserve"> Fungi</v>
      </c>
      <c r="L240" t="str">
        <f>VLOOKUP($B240,taxonomy!$B:$Y,8,FALSE)</f>
        <v xml:space="preserve"> Dikarya</v>
      </c>
      <c r="M240" t="str">
        <f>VLOOKUP($B240,taxonomy!$B:$Y,9,FALSE)</f>
        <v xml:space="preserve"> Ascomycota</v>
      </c>
      <c r="N240" t="str">
        <f>VLOOKUP($B240,taxonomy!$B:$Y,10,FALSE)</f>
        <v xml:space="preserve"> Saccharomycotina</v>
      </c>
      <c r="O240" t="str">
        <f>VLOOKUP($B240,taxonomy!$B:$Y,11,FALSE)</f>
        <v>Saccharomycetes</v>
      </c>
      <c r="P240" t="str">
        <f>VLOOKUP($B240,taxonomy!$B:$Y,12,FALSE)</f>
        <v xml:space="preserve"> Saccharomycetales</v>
      </c>
      <c r="Q240" t="str">
        <f>VLOOKUP($B240,taxonomy!$B:$Y,13,FALSE)</f>
        <v xml:space="preserve"> mitosporic Saccharomycetales</v>
      </c>
      <c r="R240" t="str">
        <f>VLOOKUP($B240,taxonomy!$B:$Y,14,FALSE)</f>
        <v>Candida.</v>
      </c>
      <c r="S240">
        <f>VLOOKUP($B240,taxonomy!$B:$Y,15,FALSE)</f>
        <v>0</v>
      </c>
      <c r="T240">
        <f>VLOOKUP($B240,taxonomy!$B:$Y,16,FALSE)</f>
        <v>0</v>
      </c>
      <c r="U240">
        <f>VLOOKUP($B240,taxonomy!$B:$Y,17,FALSE)</f>
        <v>0</v>
      </c>
      <c r="V240">
        <f>VLOOKUP($B240,taxonomy!$B:$Y,18,FALSE)</f>
        <v>0</v>
      </c>
      <c r="W240">
        <f>VLOOKUP($B240,taxonomy!$B:$Y,19,FALSE)</f>
        <v>0</v>
      </c>
      <c r="X240">
        <f>VLOOKUP($B240,taxonomy!$B:$Y,20,FALSE)</f>
        <v>0</v>
      </c>
      <c r="Y240">
        <f>VLOOKUP($B240,taxonomy!$B:$Y,21,FALSE)</f>
        <v>0</v>
      </c>
      <c r="Z240">
        <f>VLOOKUP($B240,taxonomy!$B:$Y,22,FALSE)</f>
        <v>0</v>
      </c>
      <c r="AA240">
        <f>VLOOKUP($B240,taxonomy!$B:$Y,23,FALSE)</f>
        <v>0</v>
      </c>
    </row>
    <row r="241" spans="1:27" x14ac:dyDescent="0.25">
      <c r="A241" s="1" t="s">
        <v>595</v>
      </c>
      <c r="B241" s="1" t="s">
        <v>596</v>
      </c>
      <c r="C241" s="1" t="s">
        <v>139</v>
      </c>
      <c r="D241" s="1" t="s">
        <v>15</v>
      </c>
      <c r="E241" s="1" t="s">
        <v>546</v>
      </c>
      <c r="F241" s="1" t="s">
        <v>602</v>
      </c>
      <c r="G241" s="1" t="s">
        <v>18</v>
      </c>
      <c r="H241" s="1" t="s">
        <v>19</v>
      </c>
      <c r="I241" s="1">
        <f t="shared" si="3"/>
        <v>261</v>
      </c>
      <c r="J241" t="str">
        <f>VLOOKUP($B241,taxonomy!$B:$Y,6,FALSE)</f>
        <v>Eukaryota</v>
      </c>
      <c r="K241" t="str">
        <f>VLOOKUP($B241,taxonomy!$B:$Y,7,FALSE)</f>
        <v xml:space="preserve"> Fungi</v>
      </c>
      <c r="L241" t="str">
        <f>VLOOKUP($B241,taxonomy!$B:$Y,8,FALSE)</f>
        <v xml:space="preserve"> Dikarya</v>
      </c>
      <c r="M241" t="str">
        <f>VLOOKUP($B241,taxonomy!$B:$Y,9,FALSE)</f>
        <v xml:space="preserve"> Ascomycota</v>
      </c>
      <c r="N241" t="str">
        <f>VLOOKUP($B241,taxonomy!$B:$Y,10,FALSE)</f>
        <v xml:space="preserve"> Saccharomycotina</v>
      </c>
      <c r="O241" t="str">
        <f>VLOOKUP($B241,taxonomy!$B:$Y,11,FALSE)</f>
        <v>Saccharomycetes</v>
      </c>
      <c r="P241" t="str">
        <f>VLOOKUP($B241,taxonomy!$B:$Y,12,FALSE)</f>
        <v xml:space="preserve"> Saccharomycetales</v>
      </c>
      <c r="Q241" t="str">
        <f>VLOOKUP($B241,taxonomy!$B:$Y,13,FALSE)</f>
        <v xml:space="preserve"> mitosporic Saccharomycetales</v>
      </c>
      <c r="R241" t="str">
        <f>VLOOKUP($B241,taxonomy!$B:$Y,14,FALSE)</f>
        <v>Candida.</v>
      </c>
      <c r="S241">
        <f>VLOOKUP($B241,taxonomy!$B:$Y,15,FALSE)</f>
        <v>0</v>
      </c>
      <c r="T241">
        <f>VLOOKUP($B241,taxonomy!$B:$Y,16,FALSE)</f>
        <v>0</v>
      </c>
      <c r="U241">
        <f>VLOOKUP($B241,taxonomy!$B:$Y,17,FALSE)</f>
        <v>0</v>
      </c>
      <c r="V241">
        <f>VLOOKUP($B241,taxonomy!$B:$Y,18,FALSE)</f>
        <v>0</v>
      </c>
      <c r="W241">
        <f>VLOOKUP($B241,taxonomy!$B:$Y,19,FALSE)</f>
        <v>0</v>
      </c>
      <c r="X241">
        <f>VLOOKUP($B241,taxonomy!$B:$Y,20,FALSE)</f>
        <v>0</v>
      </c>
      <c r="Y241">
        <f>VLOOKUP($B241,taxonomy!$B:$Y,21,FALSE)</f>
        <v>0</v>
      </c>
      <c r="Z241">
        <f>VLOOKUP($B241,taxonomy!$B:$Y,22,FALSE)</f>
        <v>0</v>
      </c>
      <c r="AA241">
        <f>VLOOKUP($B241,taxonomy!$B:$Y,23,FALSE)</f>
        <v>0</v>
      </c>
    </row>
    <row r="242" spans="1:27" x14ac:dyDescent="0.25">
      <c r="A242" s="1" t="s">
        <v>603</v>
      </c>
      <c r="B242" s="1" t="s">
        <v>604</v>
      </c>
      <c r="C242" s="1" t="s">
        <v>253</v>
      </c>
      <c r="D242" s="1" t="s">
        <v>121</v>
      </c>
      <c r="E242" s="1" t="s">
        <v>605</v>
      </c>
      <c r="F242" s="1" t="s">
        <v>606</v>
      </c>
      <c r="G242" s="1" t="s">
        <v>123</v>
      </c>
      <c r="H242" s="1" t="s">
        <v>121</v>
      </c>
      <c r="I242" s="1">
        <f t="shared" si="3"/>
        <v>55</v>
      </c>
      <c r="J242" t="str">
        <f>VLOOKUP($B242,taxonomy!$B:$Y,6,FALSE)</f>
        <v>Eukaryota</v>
      </c>
      <c r="K242" t="str">
        <f>VLOOKUP($B242,taxonomy!$B:$Y,7,FALSE)</f>
        <v xml:space="preserve"> Fungi</v>
      </c>
      <c r="L242" t="str">
        <f>VLOOKUP($B242,taxonomy!$B:$Y,8,FALSE)</f>
        <v xml:space="preserve"> Dikarya</v>
      </c>
      <c r="M242" t="str">
        <f>VLOOKUP($B242,taxonomy!$B:$Y,9,FALSE)</f>
        <v xml:space="preserve"> Ascomycota</v>
      </c>
      <c r="N242" t="str">
        <f>VLOOKUP($B242,taxonomy!$B:$Y,10,FALSE)</f>
        <v xml:space="preserve"> Saccharomycotina</v>
      </c>
      <c r="O242" t="str">
        <f>VLOOKUP($B242,taxonomy!$B:$Y,11,FALSE)</f>
        <v>Saccharomycetes</v>
      </c>
      <c r="P242" t="str">
        <f>VLOOKUP($B242,taxonomy!$B:$Y,12,FALSE)</f>
        <v xml:space="preserve"> Saccharomycetales</v>
      </c>
      <c r="Q242" t="str">
        <f>VLOOKUP($B242,taxonomy!$B:$Y,13,FALSE)</f>
        <v xml:space="preserve"> Saccharomycetaceae</v>
      </c>
      <c r="R242" t="str">
        <f>VLOOKUP($B242,taxonomy!$B:$Y,14,FALSE)</f>
        <v xml:space="preserve"> Lachancea.</v>
      </c>
      <c r="S242">
        <f>VLOOKUP($B242,taxonomy!$B:$Y,15,FALSE)</f>
        <v>0</v>
      </c>
      <c r="T242">
        <f>VLOOKUP($B242,taxonomy!$B:$Y,16,FALSE)</f>
        <v>0</v>
      </c>
      <c r="U242">
        <f>VLOOKUP($B242,taxonomy!$B:$Y,17,FALSE)</f>
        <v>0</v>
      </c>
      <c r="V242">
        <f>VLOOKUP($B242,taxonomy!$B:$Y,18,FALSE)</f>
        <v>0</v>
      </c>
      <c r="W242">
        <f>VLOOKUP($B242,taxonomy!$B:$Y,19,FALSE)</f>
        <v>0</v>
      </c>
      <c r="X242">
        <f>VLOOKUP($B242,taxonomy!$B:$Y,20,FALSE)</f>
        <v>0</v>
      </c>
      <c r="Y242">
        <f>VLOOKUP($B242,taxonomy!$B:$Y,21,FALSE)</f>
        <v>0</v>
      </c>
      <c r="Z242">
        <f>VLOOKUP($B242,taxonomy!$B:$Y,22,FALSE)</f>
        <v>0</v>
      </c>
      <c r="AA242">
        <f>VLOOKUP($B242,taxonomy!$B:$Y,23,FALSE)</f>
        <v>0</v>
      </c>
    </row>
    <row r="243" spans="1:27" x14ac:dyDescent="0.25">
      <c r="A243" s="1" t="s">
        <v>603</v>
      </c>
      <c r="B243" s="1" t="s">
        <v>604</v>
      </c>
      <c r="C243" s="1" t="s">
        <v>253</v>
      </c>
      <c r="D243" s="1" t="s">
        <v>607</v>
      </c>
      <c r="E243" s="1" t="s">
        <v>12</v>
      </c>
      <c r="F243" s="1" t="s">
        <v>161</v>
      </c>
      <c r="G243" s="1" t="s">
        <v>14</v>
      </c>
      <c r="H243" s="1" t="s">
        <v>607</v>
      </c>
      <c r="I243" s="1">
        <f t="shared" si="3"/>
        <v>49</v>
      </c>
      <c r="J243" t="str">
        <f>VLOOKUP($B243,taxonomy!$B:$Y,6,FALSE)</f>
        <v>Eukaryota</v>
      </c>
      <c r="K243" t="str">
        <f>VLOOKUP($B243,taxonomy!$B:$Y,7,FALSE)</f>
        <v xml:space="preserve"> Fungi</v>
      </c>
      <c r="L243" t="str">
        <f>VLOOKUP($B243,taxonomy!$B:$Y,8,FALSE)</f>
        <v xml:space="preserve"> Dikarya</v>
      </c>
      <c r="M243" t="str">
        <f>VLOOKUP($B243,taxonomy!$B:$Y,9,FALSE)</f>
        <v xml:space="preserve"> Ascomycota</v>
      </c>
      <c r="N243" t="str">
        <f>VLOOKUP($B243,taxonomy!$B:$Y,10,FALSE)</f>
        <v xml:space="preserve"> Saccharomycotina</v>
      </c>
      <c r="O243" t="str">
        <f>VLOOKUP($B243,taxonomy!$B:$Y,11,FALSE)</f>
        <v>Saccharomycetes</v>
      </c>
      <c r="P243" t="str">
        <f>VLOOKUP($B243,taxonomy!$B:$Y,12,FALSE)</f>
        <v xml:space="preserve"> Saccharomycetales</v>
      </c>
      <c r="Q243" t="str">
        <f>VLOOKUP($B243,taxonomy!$B:$Y,13,FALSE)</f>
        <v xml:space="preserve"> Saccharomycetaceae</v>
      </c>
      <c r="R243" t="str">
        <f>VLOOKUP($B243,taxonomy!$B:$Y,14,FALSE)</f>
        <v xml:space="preserve"> Lachancea.</v>
      </c>
      <c r="S243">
        <f>VLOOKUP($B243,taxonomy!$B:$Y,15,FALSE)</f>
        <v>0</v>
      </c>
      <c r="T243">
        <f>VLOOKUP($B243,taxonomy!$B:$Y,16,FALSE)</f>
        <v>0</v>
      </c>
      <c r="U243">
        <f>VLOOKUP($B243,taxonomy!$B:$Y,17,FALSE)</f>
        <v>0</v>
      </c>
      <c r="V243">
        <f>VLOOKUP($B243,taxonomy!$B:$Y,18,FALSE)</f>
        <v>0</v>
      </c>
      <c r="W243">
        <f>VLOOKUP($B243,taxonomy!$B:$Y,19,FALSE)</f>
        <v>0</v>
      </c>
      <c r="X243">
        <f>VLOOKUP($B243,taxonomy!$B:$Y,20,FALSE)</f>
        <v>0</v>
      </c>
      <c r="Y243">
        <f>VLOOKUP($B243,taxonomy!$B:$Y,21,FALSE)</f>
        <v>0</v>
      </c>
      <c r="Z243">
        <f>VLOOKUP($B243,taxonomy!$B:$Y,22,FALSE)</f>
        <v>0</v>
      </c>
      <c r="AA243">
        <f>VLOOKUP($B243,taxonomy!$B:$Y,23,FALSE)</f>
        <v>0</v>
      </c>
    </row>
    <row r="244" spans="1:27" x14ac:dyDescent="0.25">
      <c r="A244" s="1" t="s">
        <v>603</v>
      </c>
      <c r="B244" s="1" t="s">
        <v>604</v>
      </c>
      <c r="C244" s="1" t="s">
        <v>253</v>
      </c>
      <c r="D244" s="1" t="s">
        <v>15</v>
      </c>
      <c r="E244" s="1" t="s">
        <v>608</v>
      </c>
      <c r="F244" s="1" t="s">
        <v>609</v>
      </c>
      <c r="G244" s="1" t="s">
        <v>18</v>
      </c>
      <c r="H244" s="1" t="s">
        <v>19</v>
      </c>
      <c r="I244" s="1">
        <f t="shared" si="3"/>
        <v>322</v>
      </c>
      <c r="J244" t="str">
        <f>VLOOKUP($B244,taxonomy!$B:$Y,6,FALSE)</f>
        <v>Eukaryota</v>
      </c>
      <c r="K244" t="str">
        <f>VLOOKUP($B244,taxonomy!$B:$Y,7,FALSE)</f>
        <v xml:space="preserve"> Fungi</v>
      </c>
      <c r="L244" t="str">
        <f>VLOOKUP($B244,taxonomy!$B:$Y,8,FALSE)</f>
        <v xml:space="preserve"> Dikarya</v>
      </c>
      <c r="M244" t="str">
        <f>VLOOKUP($B244,taxonomy!$B:$Y,9,FALSE)</f>
        <v xml:space="preserve"> Ascomycota</v>
      </c>
      <c r="N244" t="str">
        <f>VLOOKUP($B244,taxonomy!$B:$Y,10,FALSE)</f>
        <v xml:space="preserve"> Saccharomycotina</v>
      </c>
      <c r="O244" t="str">
        <f>VLOOKUP($B244,taxonomy!$B:$Y,11,FALSE)</f>
        <v>Saccharomycetes</v>
      </c>
      <c r="P244" t="str">
        <f>VLOOKUP($B244,taxonomy!$B:$Y,12,FALSE)</f>
        <v xml:space="preserve"> Saccharomycetales</v>
      </c>
      <c r="Q244" t="str">
        <f>VLOOKUP($B244,taxonomy!$B:$Y,13,FALSE)</f>
        <v xml:space="preserve"> Saccharomycetaceae</v>
      </c>
      <c r="R244" t="str">
        <f>VLOOKUP($B244,taxonomy!$B:$Y,14,FALSE)</f>
        <v xml:space="preserve"> Lachancea.</v>
      </c>
      <c r="S244">
        <f>VLOOKUP($B244,taxonomy!$B:$Y,15,FALSE)</f>
        <v>0</v>
      </c>
      <c r="T244">
        <f>VLOOKUP($B244,taxonomy!$B:$Y,16,FALSE)</f>
        <v>0</v>
      </c>
      <c r="U244">
        <f>VLOOKUP($B244,taxonomy!$B:$Y,17,FALSE)</f>
        <v>0</v>
      </c>
      <c r="V244">
        <f>VLOOKUP($B244,taxonomy!$B:$Y,18,FALSE)</f>
        <v>0</v>
      </c>
      <c r="W244">
        <f>VLOOKUP($B244,taxonomy!$B:$Y,19,FALSE)</f>
        <v>0</v>
      </c>
      <c r="X244">
        <f>VLOOKUP($B244,taxonomy!$B:$Y,20,FALSE)</f>
        <v>0</v>
      </c>
      <c r="Y244">
        <f>VLOOKUP($B244,taxonomy!$B:$Y,21,FALSE)</f>
        <v>0</v>
      </c>
      <c r="Z244">
        <f>VLOOKUP($B244,taxonomy!$B:$Y,22,FALSE)</f>
        <v>0</v>
      </c>
      <c r="AA244">
        <f>VLOOKUP($B244,taxonomy!$B:$Y,23,FALSE)</f>
        <v>0</v>
      </c>
    </row>
    <row r="245" spans="1:27" x14ac:dyDescent="0.25">
      <c r="A245" s="1" t="s">
        <v>610</v>
      </c>
      <c r="B245" s="1" t="s">
        <v>611</v>
      </c>
      <c r="C245" s="1" t="s">
        <v>259</v>
      </c>
      <c r="D245" s="1" t="s">
        <v>76</v>
      </c>
      <c r="E245" s="1" t="s">
        <v>260</v>
      </c>
      <c r="F245" s="1" t="s">
        <v>261</v>
      </c>
      <c r="G245" s="1" t="s">
        <v>79</v>
      </c>
      <c r="H245" s="1" t="s">
        <v>76</v>
      </c>
      <c r="I245" s="1">
        <f t="shared" si="3"/>
        <v>69</v>
      </c>
      <c r="J245" t="str">
        <f>VLOOKUP($B245,taxonomy!$B:$Y,6,FALSE)</f>
        <v>Eukaryota</v>
      </c>
      <c r="K245" t="str">
        <f>VLOOKUP($B245,taxonomy!$B:$Y,7,FALSE)</f>
        <v xml:space="preserve"> Fungi</v>
      </c>
      <c r="L245" t="str">
        <f>VLOOKUP($B245,taxonomy!$B:$Y,8,FALSE)</f>
        <v xml:space="preserve"> Dikarya</v>
      </c>
      <c r="M245" t="str">
        <f>VLOOKUP($B245,taxonomy!$B:$Y,9,FALSE)</f>
        <v xml:space="preserve"> Ascomycota</v>
      </c>
      <c r="N245" t="str">
        <f>VLOOKUP($B245,taxonomy!$B:$Y,10,FALSE)</f>
        <v xml:space="preserve"> Saccharomycotina</v>
      </c>
      <c r="O245" t="str">
        <f>VLOOKUP($B245,taxonomy!$B:$Y,11,FALSE)</f>
        <v>Saccharomycetes</v>
      </c>
      <c r="P245" t="str">
        <f>VLOOKUP($B245,taxonomy!$B:$Y,12,FALSE)</f>
        <v xml:space="preserve"> Saccharomycetales</v>
      </c>
      <c r="Q245" t="str">
        <f>VLOOKUP($B245,taxonomy!$B:$Y,13,FALSE)</f>
        <v xml:space="preserve"> Saccharomycetaceae</v>
      </c>
      <c r="R245" t="str">
        <f>VLOOKUP($B245,taxonomy!$B:$Y,14,FALSE)</f>
        <v>Zygosaccharomyces.</v>
      </c>
      <c r="S245">
        <f>VLOOKUP($B245,taxonomy!$B:$Y,15,FALSE)</f>
        <v>0</v>
      </c>
      <c r="T245">
        <f>VLOOKUP($B245,taxonomy!$B:$Y,16,FALSE)</f>
        <v>0</v>
      </c>
      <c r="U245">
        <f>VLOOKUP($B245,taxonomy!$B:$Y,17,FALSE)</f>
        <v>0</v>
      </c>
      <c r="V245">
        <f>VLOOKUP($B245,taxonomy!$B:$Y,18,FALSE)</f>
        <v>0</v>
      </c>
      <c r="W245">
        <f>VLOOKUP($B245,taxonomy!$B:$Y,19,FALSE)</f>
        <v>0</v>
      </c>
      <c r="X245">
        <f>VLOOKUP($B245,taxonomy!$B:$Y,20,FALSE)</f>
        <v>0</v>
      </c>
      <c r="Y245">
        <f>VLOOKUP($B245,taxonomy!$B:$Y,21,FALSE)</f>
        <v>0</v>
      </c>
      <c r="Z245">
        <f>VLOOKUP($B245,taxonomy!$B:$Y,22,FALSE)</f>
        <v>0</v>
      </c>
      <c r="AA245">
        <f>VLOOKUP($B245,taxonomy!$B:$Y,23,FALSE)</f>
        <v>0</v>
      </c>
    </row>
    <row r="246" spans="1:27" x14ac:dyDescent="0.25">
      <c r="A246" s="1" t="s">
        <v>610</v>
      </c>
      <c r="B246" s="1" t="s">
        <v>611</v>
      </c>
      <c r="C246" s="1" t="s">
        <v>259</v>
      </c>
      <c r="D246" s="1" t="s">
        <v>95</v>
      </c>
      <c r="E246" s="1" t="s">
        <v>262</v>
      </c>
      <c r="F246" s="1" t="s">
        <v>62</v>
      </c>
      <c r="G246" s="1" t="s">
        <v>98</v>
      </c>
      <c r="H246" s="1" t="s">
        <v>95</v>
      </c>
      <c r="I246" s="1">
        <f t="shared" si="3"/>
        <v>33</v>
      </c>
      <c r="J246" t="str">
        <f>VLOOKUP($B246,taxonomy!$B:$Y,6,FALSE)</f>
        <v>Eukaryota</v>
      </c>
      <c r="K246" t="str">
        <f>VLOOKUP($B246,taxonomy!$B:$Y,7,FALSE)</f>
        <v xml:space="preserve"> Fungi</v>
      </c>
      <c r="L246" t="str">
        <f>VLOOKUP($B246,taxonomy!$B:$Y,8,FALSE)</f>
        <v xml:space="preserve"> Dikarya</v>
      </c>
      <c r="M246" t="str">
        <f>VLOOKUP($B246,taxonomy!$B:$Y,9,FALSE)</f>
        <v xml:space="preserve"> Ascomycota</v>
      </c>
      <c r="N246" t="str">
        <f>VLOOKUP($B246,taxonomy!$B:$Y,10,FALSE)</f>
        <v xml:space="preserve"> Saccharomycotina</v>
      </c>
      <c r="O246" t="str">
        <f>VLOOKUP($B246,taxonomy!$B:$Y,11,FALSE)</f>
        <v>Saccharomycetes</v>
      </c>
      <c r="P246" t="str">
        <f>VLOOKUP($B246,taxonomy!$B:$Y,12,FALSE)</f>
        <v xml:space="preserve"> Saccharomycetales</v>
      </c>
      <c r="Q246" t="str">
        <f>VLOOKUP($B246,taxonomy!$B:$Y,13,FALSE)</f>
        <v xml:space="preserve"> Saccharomycetaceae</v>
      </c>
      <c r="R246" t="str">
        <f>VLOOKUP($B246,taxonomy!$B:$Y,14,FALSE)</f>
        <v>Zygosaccharomyces.</v>
      </c>
      <c r="S246">
        <f>VLOOKUP($B246,taxonomy!$B:$Y,15,FALSE)</f>
        <v>0</v>
      </c>
      <c r="T246">
        <f>VLOOKUP($B246,taxonomy!$B:$Y,16,FALSE)</f>
        <v>0</v>
      </c>
      <c r="U246">
        <f>VLOOKUP($B246,taxonomy!$B:$Y,17,FALSE)</f>
        <v>0</v>
      </c>
      <c r="V246">
        <f>VLOOKUP($B246,taxonomy!$B:$Y,18,FALSE)</f>
        <v>0</v>
      </c>
      <c r="W246">
        <f>VLOOKUP($B246,taxonomy!$B:$Y,19,FALSE)</f>
        <v>0</v>
      </c>
      <c r="X246">
        <f>VLOOKUP($B246,taxonomy!$B:$Y,20,FALSE)</f>
        <v>0</v>
      </c>
      <c r="Y246">
        <f>VLOOKUP($B246,taxonomy!$B:$Y,21,FALSE)</f>
        <v>0</v>
      </c>
      <c r="Z246">
        <f>VLOOKUP($B246,taxonomy!$B:$Y,22,FALSE)</f>
        <v>0</v>
      </c>
      <c r="AA246">
        <f>VLOOKUP($B246,taxonomy!$B:$Y,23,FALSE)</f>
        <v>0</v>
      </c>
    </row>
    <row r="247" spans="1:27" x14ac:dyDescent="0.25">
      <c r="A247" s="1" t="s">
        <v>610</v>
      </c>
      <c r="B247" s="1" t="s">
        <v>611</v>
      </c>
      <c r="C247" s="1" t="s">
        <v>259</v>
      </c>
      <c r="D247" s="1" t="s">
        <v>15</v>
      </c>
      <c r="E247" s="1" t="s">
        <v>104</v>
      </c>
      <c r="F247" s="1" t="s">
        <v>263</v>
      </c>
      <c r="G247" s="1" t="s">
        <v>18</v>
      </c>
      <c r="H247" s="1" t="s">
        <v>19</v>
      </c>
      <c r="I247" s="1">
        <f t="shared" si="3"/>
        <v>311</v>
      </c>
      <c r="J247" t="str">
        <f>VLOOKUP($B247,taxonomy!$B:$Y,6,FALSE)</f>
        <v>Eukaryota</v>
      </c>
      <c r="K247" t="str">
        <f>VLOOKUP($B247,taxonomy!$B:$Y,7,FALSE)</f>
        <v xml:space="preserve"> Fungi</v>
      </c>
      <c r="L247" t="str">
        <f>VLOOKUP($B247,taxonomy!$B:$Y,8,FALSE)</f>
        <v xml:space="preserve"> Dikarya</v>
      </c>
      <c r="M247" t="str">
        <f>VLOOKUP($B247,taxonomy!$B:$Y,9,FALSE)</f>
        <v xml:space="preserve"> Ascomycota</v>
      </c>
      <c r="N247" t="str">
        <f>VLOOKUP($B247,taxonomy!$B:$Y,10,FALSE)</f>
        <v xml:space="preserve"> Saccharomycotina</v>
      </c>
      <c r="O247" t="str">
        <f>VLOOKUP($B247,taxonomy!$B:$Y,11,FALSE)</f>
        <v>Saccharomycetes</v>
      </c>
      <c r="P247" t="str">
        <f>VLOOKUP($B247,taxonomy!$B:$Y,12,FALSE)</f>
        <v xml:space="preserve"> Saccharomycetales</v>
      </c>
      <c r="Q247" t="str">
        <f>VLOOKUP($B247,taxonomy!$B:$Y,13,FALSE)</f>
        <v xml:space="preserve"> Saccharomycetaceae</v>
      </c>
      <c r="R247" t="str">
        <f>VLOOKUP($B247,taxonomy!$B:$Y,14,FALSE)</f>
        <v>Zygosaccharomyces.</v>
      </c>
      <c r="S247">
        <f>VLOOKUP($B247,taxonomy!$B:$Y,15,FALSE)</f>
        <v>0</v>
      </c>
      <c r="T247">
        <f>VLOOKUP($B247,taxonomy!$B:$Y,16,FALSE)</f>
        <v>0</v>
      </c>
      <c r="U247">
        <f>VLOOKUP($B247,taxonomy!$B:$Y,17,FALSE)</f>
        <v>0</v>
      </c>
      <c r="V247">
        <f>VLOOKUP($B247,taxonomy!$B:$Y,18,FALSE)</f>
        <v>0</v>
      </c>
      <c r="W247">
        <f>VLOOKUP($B247,taxonomy!$B:$Y,19,FALSE)</f>
        <v>0</v>
      </c>
      <c r="X247">
        <f>VLOOKUP($B247,taxonomy!$B:$Y,20,FALSE)</f>
        <v>0</v>
      </c>
      <c r="Y247">
        <f>VLOOKUP($B247,taxonomy!$B:$Y,21,FALSE)</f>
        <v>0</v>
      </c>
      <c r="Z247">
        <f>VLOOKUP($B247,taxonomy!$B:$Y,22,FALSE)</f>
        <v>0</v>
      </c>
      <c r="AA247">
        <f>VLOOKUP($B247,taxonomy!$B:$Y,23,FALSE)</f>
        <v>0</v>
      </c>
    </row>
    <row r="248" spans="1:27" x14ac:dyDescent="0.25">
      <c r="A248" s="1" t="s">
        <v>612</v>
      </c>
      <c r="B248" s="1" t="s">
        <v>613</v>
      </c>
      <c r="C248" s="1" t="s">
        <v>614</v>
      </c>
      <c r="D248" s="1" t="s">
        <v>15</v>
      </c>
      <c r="E248" s="1" t="s">
        <v>129</v>
      </c>
      <c r="F248" s="1" t="s">
        <v>244</v>
      </c>
      <c r="G248" s="1" t="s">
        <v>18</v>
      </c>
      <c r="H248" s="1" t="s">
        <v>19</v>
      </c>
      <c r="I248" s="1">
        <f t="shared" si="3"/>
        <v>273</v>
      </c>
      <c r="J248" t="str">
        <f>VLOOKUP($B248,taxonomy!$B:$Y,6,FALSE)</f>
        <v>Eukaryota</v>
      </c>
      <c r="K248" t="str">
        <f>VLOOKUP($B248,taxonomy!$B:$Y,7,FALSE)</f>
        <v xml:space="preserve"> Fungi</v>
      </c>
      <c r="L248" t="str">
        <f>VLOOKUP($B248,taxonomy!$B:$Y,8,FALSE)</f>
        <v xml:space="preserve"> Dikarya</v>
      </c>
      <c r="M248" t="str">
        <f>VLOOKUP($B248,taxonomy!$B:$Y,9,FALSE)</f>
        <v xml:space="preserve"> Ascomycota</v>
      </c>
      <c r="N248" t="str">
        <f>VLOOKUP($B248,taxonomy!$B:$Y,10,FALSE)</f>
        <v xml:space="preserve"> Pezizomycotina</v>
      </c>
      <c r="O248" t="str">
        <f>VLOOKUP($B248,taxonomy!$B:$Y,11,FALSE)</f>
        <v xml:space="preserve"> Eurotiomycetes</v>
      </c>
      <c r="P248" t="str">
        <f>VLOOKUP($B248,taxonomy!$B:$Y,12,FALSE)</f>
        <v>Eurotiomycetidae</v>
      </c>
      <c r="Q248" t="str">
        <f>VLOOKUP($B248,taxonomy!$B:$Y,13,FALSE)</f>
        <v xml:space="preserve"> Onygenales</v>
      </c>
      <c r="R248" t="str">
        <f>VLOOKUP($B248,taxonomy!$B:$Y,14,FALSE)</f>
        <v xml:space="preserve"> Arthrodermataceae</v>
      </c>
      <c r="S248" t="str">
        <f>VLOOKUP($B248,taxonomy!$B:$Y,15,FALSE)</f>
        <v xml:space="preserve"> Arthroderma.</v>
      </c>
      <c r="T248">
        <f>VLOOKUP($B248,taxonomy!$B:$Y,16,FALSE)</f>
        <v>0</v>
      </c>
      <c r="U248">
        <f>VLOOKUP($B248,taxonomy!$B:$Y,17,FALSE)</f>
        <v>0</v>
      </c>
      <c r="V248">
        <f>VLOOKUP($B248,taxonomy!$B:$Y,18,FALSE)</f>
        <v>0</v>
      </c>
      <c r="W248">
        <f>VLOOKUP($B248,taxonomy!$B:$Y,19,FALSE)</f>
        <v>0</v>
      </c>
      <c r="X248">
        <f>VLOOKUP($B248,taxonomy!$B:$Y,20,FALSE)</f>
        <v>0</v>
      </c>
      <c r="Y248">
        <f>VLOOKUP($B248,taxonomy!$B:$Y,21,FALSE)</f>
        <v>0</v>
      </c>
      <c r="Z248">
        <f>VLOOKUP($B248,taxonomy!$B:$Y,22,FALSE)</f>
        <v>0</v>
      </c>
      <c r="AA248">
        <f>VLOOKUP($B248,taxonomy!$B:$Y,23,FALSE)</f>
        <v>0</v>
      </c>
    </row>
    <row r="249" spans="1:27" x14ac:dyDescent="0.25">
      <c r="A249" s="1" t="s">
        <v>612</v>
      </c>
      <c r="B249" s="1" t="s">
        <v>613</v>
      </c>
      <c r="C249" s="1" t="s">
        <v>614</v>
      </c>
      <c r="D249" s="1" t="s">
        <v>60</v>
      </c>
      <c r="E249" s="1" t="s">
        <v>615</v>
      </c>
      <c r="F249" s="1" t="s">
        <v>614</v>
      </c>
      <c r="G249" s="1" t="s">
        <v>63</v>
      </c>
      <c r="H249" s="1" t="s">
        <v>64</v>
      </c>
      <c r="I249" s="1">
        <f t="shared" si="3"/>
        <v>515</v>
      </c>
      <c r="J249" t="str">
        <f>VLOOKUP($B249,taxonomy!$B:$Y,6,FALSE)</f>
        <v>Eukaryota</v>
      </c>
      <c r="K249" t="str">
        <f>VLOOKUP($B249,taxonomy!$B:$Y,7,FALSE)</f>
        <v xml:space="preserve"> Fungi</v>
      </c>
      <c r="L249" t="str">
        <f>VLOOKUP($B249,taxonomy!$B:$Y,8,FALSE)</f>
        <v xml:space="preserve"> Dikarya</v>
      </c>
      <c r="M249" t="str">
        <f>VLOOKUP($B249,taxonomy!$B:$Y,9,FALSE)</f>
        <v xml:space="preserve"> Ascomycota</v>
      </c>
      <c r="N249" t="str">
        <f>VLOOKUP($B249,taxonomy!$B:$Y,10,FALSE)</f>
        <v xml:space="preserve"> Pezizomycotina</v>
      </c>
      <c r="O249" t="str">
        <f>VLOOKUP($B249,taxonomy!$B:$Y,11,FALSE)</f>
        <v xml:space="preserve"> Eurotiomycetes</v>
      </c>
      <c r="P249" t="str">
        <f>VLOOKUP($B249,taxonomy!$B:$Y,12,FALSE)</f>
        <v>Eurotiomycetidae</v>
      </c>
      <c r="Q249" t="str">
        <f>VLOOKUP($B249,taxonomy!$B:$Y,13,FALSE)</f>
        <v xml:space="preserve"> Onygenales</v>
      </c>
      <c r="R249" t="str">
        <f>VLOOKUP($B249,taxonomy!$B:$Y,14,FALSE)</f>
        <v xml:space="preserve"> Arthrodermataceae</v>
      </c>
      <c r="S249" t="str">
        <f>VLOOKUP($B249,taxonomy!$B:$Y,15,FALSE)</f>
        <v xml:space="preserve"> Arthroderma.</v>
      </c>
      <c r="T249">
        <f>VLOOKUP($B249,taxonomy!$B:$Y,16,FALSE)</f>
        <v>0</v>
      </c>
      <c r="U249">
        <f>VLOOKUP($B249,taxonomy!$B:$Y,17,FALSE)</f>
        <v>0</v>
      </c>
      <c r="V249">
        <f>VLOOKUP($B249,taxonomy!$B:$Y,18,FALSE)</f>
        <v>0</v>
      </c>
      <c r="W249">
        <f>VLOOKUP($B249,taxonomy!$B:$Y,19,FALSE)</f>
        <v>0</v>
      </c>
      <c r="X249">
        <f>VLOOKUP($B249,taxonomy!$B:$Y,20,FALSE)</f>
        <v>0</v>
      </c>
      <c r="Y249">
        <f>VLOOKUP($B249,taxonomy!$B:$Y,21,FALSE)</f>
        <v>0</v>
      </c>
      <c r="Z249">
        <f>VLOOKUP($B249,taxonomy!$B:$Y,22,FALSE)</f>
        <v>0</v>
      </c>
      <c r="AA249">
        <f>VLOOKUP($B249,taxonomy!$B:$Y,23,FALSE)</f>
        <v>0</v>
      </c>
    </row>
    <row r="250" spans="1:27" x14ac:dyDescent="0.25">
      <c r="A250" s="1" t="s">
        <v>616</v>
      </c>
      <c r="B250" s="1" t="s">
        <v>617</v>
      </c>
      <c r="C250" s="1" t="s">
        <v>618</v>
      </c>
      <c r="D250" s="1" t="s">
        <v>15</v>
      </c>
      <c r="E250" s="1" t="s">
        <v>56</v>
      </c>
      <c r="F250" s="1" t="s">
        <v>619</v>
      </c>
      <c r="G250" s="1" t="s">
        <v>18</v>
      </c>
      <c r="H250" s="1" t="s">
        <v>19</v>
      </c>
      <c r="I250" s="1">
        <f t="shared" si="3"/>
        <v>46</v>
      </c>
      <c r="J250" t="str">
        <f>VLOOKUP($B250,taxonomy!$B:$Y,6,FALSE)</f>
        <v>Eukaryota</v>
      </c>
      <c r="K250" t="str">
        <f>VLOOKUP($B250,taxonomy!$B:$Y,7,FALSE)</f>
        <v xml:space="preserve"> Fungi</v>
      </c>
      <c r="L250" t="str">
        <f>VLOOKUP($B250,taxonomy!$B:$Y,8,FALSE)</f>
        <v xml:space="preserve"> Dikarya</v>
      </c>
      <c r="M250" t="str">
        <f>VLOOKUP($B250,taxonomy!$B:$Y,9,FALSE)</f>
        <v xml:space="preserve"> Ascomycota</v>
      </c>
      <c r="N250" t="str">
        <f>VLOOKUP($B250,taxonomy!$B:$Y,10,FALSE)</f>
        <v xml:space="preserve"> Pezizomycotina</v>
      </c>
      <c r="O250" t="str">
        <f>VLOOKUP($B250,taxonomy!$B:$Y,11,FALSE)</f>
        <v xml:space="preserve"> Eurotiomycetes</v>
      </c>
      <c r="P250" t="str">
        <f>VLOOKUP($B250,taxonomy!$B:$Y,12,FALSE)</f>
        <v>Eurotiomycetidae</v>
      </c>
      <c r="Q250" t="str">
        <f>VLOOKUP($B250,taxonomy!$B:$Y,13,FALSE)</f>
        <v xml:space="preserve"> Onygenales</v>
      </c>
      <c r="R250" t="str">
        <f>VLOOKUP($B250,taxonomy!$B:$Y,14,FALSE)</f>
        <v xml:space="preserve"> Ajellomycetaceae</v>
      </c>
      <c r="S250" t="str">
        <f>VLOOKUP($B250,taxonomy!$B:$Y,15,FALSE)</f>
        <v xml:space="preserve"> Ajellomyces.</v>
      </c>
      <c r="T250">
        <f>VLOOKUP($B250,taxonomy!$B:$Y,16,FALSE)</f>
        <v>0</v>
      </c>
      <c r="U250">
        <f>VLOOKUP($B250,taxonomy!$B:$Y,17,FALSE)</f>
        <v>0</v>
      </c>
      <c r="V250">
        <f>VLOOKUP($B250,taxonomy!$B:$Y,18,FALSE)</f>
        <v>0</v>
      </c>
      <c r="W250">
        <f>VLOOKUP($B250,taxonomy!$B:$Y,19,FALSE)</f>
        <v>0</v>
      </c>
      <c r="X250">
        <f>VLOOKUP($B250,taxonomy!$B:$Y,20,FALSE)</f>
        <v>0</v>
      </c>
      <c r="Y250">
        <f>VLOOKUP($B250,taxonomy!$B:$Y,21,FALSE)</f>
        <v>0</v>
      </c>
      <c r="Z250">
        <f>VLOOKUP($B250,taxonomy!$B:$Y,22,FALSE)</f>
        <v>0</v>
      </c>
      <c r="AA250">
        <f>VLOOKUP($B250,taxonomy!$B:$Y,23,FALSE)</f>
        <v>0</v>
      </c>
    </row>
    <row r="251" spans="1:27" x14ac:dyDescent="0.25">
      <c r="A251" s="1" t="s">
        <v>616</v>
      </c>
      <c r="B251" s="1" t="s">
        <v>617</v>
      </c>
      <c r="C251" s="1" t="s">
        <v>618</v>
      </c>
      <c r="D251" s="1" t="s">
        <v>15</v>
      </c>
      <c r="E251" s="1" t="s">
        <v>620</v>
      </c>
      <c r="F251" s="1" t="s">
        <v>621</v>
      </c>
      <c r="G251" s="1" t="s">
        <v>18</v>
      </c>
      <c r="H251" s="1" t="s">
        <v>19</v>
      </c>
      <c r="I251" s="1">
        <f t="shared" si="3"/>
        <v>173</v>
      </c>
      <c r="J251" t="str">
        <f>VLOOKUP($B251,taxonomy!$B:$Y,6,FALSE)</f>
        <v>Eukaryota</v>
      </c>
      <c r="K251" t="str">
        <f>VLOOKUP($B251,taxonomy!$B:$Y,7,FALSE)</f>
        <v xml:space="preserve"> Fungi</v>
      </c>
      <c r="L251" t="str">
        <f>VLOOKUP($B251,taxonomy!$B:$Y,8,FALSE)</f>
        <v xml:space="preserve"> Dikarya</v>
      </c>
      <c r="M251" t="str">
        <f>VLOOKUP($B251,taxonomy!$B:$Y,9,FALSE)</f>
        <v xml:space="preserve"> Ascomycota</v>
      </c>
      <c r="N251" t="str">
        <f>VLOOKUP($B251,taxonomy!$B:$Y,10,FALSE)</f>
        <v xml:space="preserve"> Pezizomycotina</v>
      </c>
      <c r="O251" t="str">
        <f>VLOOKUP($B251,taxonomy!$B:$Y,11,FALSE)</f>
        <v xml:space="preserve"> Eurotiomycetes</v>
      </c>
      <c r="P251" t="str">
        <f>VLOOKUP($B251,taxonomy!$B:$Y,12,FALSE)</f>
        <v>Eurotiomycetidae</v>
      </c>
      <c r="Q251" t="str">
        <f>VLOOKUP($B251,taxonomy!$B:$Y,13,FALSE)</f>
        <v xml:space="preserve"> Onygenales</v>
      </c>
      <c r="R251" t="str">
        <f>VLOOKUP($B251,taxonomy!$B:$Y,14,FALSE)</f>
        <v xml:space="preserve"> Ajellomycetaceae</v>
      </c>
      <c r="S251" t="str">
        <f>VLOOKUP($B251,taxonomy!$B:$Y,15,FALSE)</f>
        <v xml:space="preserve"> Ajellomyces.</v>
      </c>
      <c r="T251">
        <f>VLOOKUP($B251,taxonomy!$B:$Y,16,FALSE)</f>
        <v>0</v>
      </c>
      <c r="U251">
        <f>VLOOKUP($B251,taxonomy!$B:$Y,17,FALSE)</f>
        <v>0</v>
      </c>
      <c r="V251">
        <f>VLOOKUP($B251,taxonomy!$B:$Y,18,FALSE)</f>
        <v>0</v>
      </c>
      <c r="W251">
        <f>VLOOKUP($B251,taxonomy!$B:$Y,19,FALSE)</f>
        <v>0</v>
      </c>
      <c r="X251">
        <f>VLOOKUP($B251,taxonomy!$B:$Y,20,FALSE)</f>
        <v>0</v>
      </c>
      <c r="Y251">
        <f>VLOOKUP($B251,taxonomy!$B:$Y,21,FALSE)</f>
        <v>0</v>
      </c>
      <c r="Z251">
        <f>VLOOKUP($B251,taxonomy!$B:$Y,22,FALSE)</f>
        <v>0</v>
      </c>
      <c r="AA251">
        <f>VLOOKUP($B251,taxonomy!$B:$Y,23,FALSE)</f>
        <v>0</v>
      </c>
    </row>
    <row r="252" spans="1:27" x14ac:dyDescent="0.25">
      <c r="A252" s="1" t="s">
        <v>616</v>
      </c>
      <c r="B252" s="1" t="s">
        <v>617</v>
      </c>
      <c r="C252" s="1" t="s">
        <v>618</v>
      </c>
      <c r="D252" s="1" t="s">
        <v>60</v>
      </c>
      <c r="E252" s="1" t="s">
        <v>273</v>
      </c>
      <c r="F252" s="1" t="s">
        <v>622</v>
      </c>
      <c r="G252" s="1" t="s">
        <v>63</v>
      </c>
      <c r="H252" s="1" t="s">
        <v>64</v>
      </c>
      <c r="I252" s="1">
        <f t="shared" si="3"/>
        <v>483</v>
      </c>
      <c r="J252" t="str">
        <f>VLOOKUP($B252,taxonomy!$B:$Y,6,FALSE)</f>
        <v>Eukaryota</v>
      </c>
      <c r="K252" t="str">
        <f>VLOOKUP($B252,taxonomy!$B:$Y,7,FALSE)</f>
        <v xml:space="preserve"> Fungi</v>
      </c>
      <c r="L252" t="str">
        <f>VLOOKUP($B252,taxonomy!$B:$Y,8,FALSE)</f>
        <v xml:space="preserve"> Dikarya</v>
      </c>
      <c r="M252" t="str">
        <f>VLOOKUP($B252,taxonomy!$B:$Y,9,FALSE)</f>
        <v xml:space="preserve"> Ascomycota</v>
      </c>
      <c r="N252" t="str">
        <f>VLOOKUP($B252,taxonomy!$B:$Y,10,FALSE)</f>
        <v xml:space="preserve"> Pezizomycotina</v>
      </c>
      <c r="O252" t="str">
        <f>VLOOKUP($B252,taxonomy!$B:$Y,11,FALSE)</f>
        <v xml:space="preserve"> Eurotiomycetes</v>
      </c>
      <c r="P252" t="str">
        <f>VLOOKUP($B252,taxonomy!$B:$Y,12,FALSE)</f>
        <v>Eurotiomycetidae</v>
      </c>
      <c r="Q252" t="str">
        <f>VLOOKUP($B252,taxonomy!$B:$Y,13,FALSE)</f>
        <v xml:space="preserve"> Onygenales</v>
      </c>
      <c r="R252" t="str">
        <f>VLOOKUP($B252,taxonomy!$B:$Y,14,FALSE)</f>
        <v xml:space="preserve"> Ajellomycetaceae</v>
      </c>
      <c r="S252" t="str">
        <f>VLOOKUP($B252,taxonomy!$B:$Y,15,FALSE)</f>
        <v xml:space="preserve"> Ajellomyces.</v>
      </c>
      <c r="T252">
        <f>VLOOKUP($B252,taxonomy!$B:$Y,16,FALSE)</f>
        <v>0</v>
      </c>
      <c r="U252">
        <f>VLOOKUP($B252,taxonomy!$B:$Y,17,FALSE)</f>
        <v>0</v>
      </c>
      <c r="V252">
        <f>VLOOKUP($B252,taxonomy!$B:$Y,18,FALSE)</f>
        <v>0</v>
      </c>
      <c r="W252">
        <f>VLOOKUP($B252,taxonomy!$B:$Y,19,FALSE)</f>
        <v>0</v>
      </c>
      <c r="X252">
        <f>VLOOKUP($B252,taxonomy!$B:$Y,20,FALSE)</f>
        <v>0</v>
      </c>
      <c r="Y252">
        <f>VLOOKUP($B252,taxonomy!$B:$Y,21,FALSE)</f>
        <v>0</v>
      </c>
      <c r="Z252">
        <f>VLOOKUP($B252,taxonomy!$B:$Y,22,FALSE)</f>
        <v>0</v>
      </c>
      <c r="AA252">
        <f>VLOOKUP($B252,taxonomy!$B:$Y,23,FALSE)</f>
        <v>0</v>
      </c>
    </row>
    <row r="253" spans="1:27" x14ac:dyDescent="0.25">
      <c r="A253" s="1" t="s">
        <v>623</v>
      </c>
      <c r="B253" s="1" t="s">
        <v>624</v>
      </c>
      <c r="C253" s="1" t="s">
        <v>155</v>
      </c>
      <c r="D253" s="1" t="s">
        <v>15</v>
      </c>
      <c r="E253" s="1" t="s">
        <v>56</v>
      </c>
      <c r="F253" s="1" t="s">
        <v>625</v>
      </c>
      <c r="G253" s="1" t="s">
        <v>18</v>
      </c>
      <c r="H253" s="1" t="s">
        <v>19</v>
      </c>
      <c r="I253" s="1">
        <f t="shared" si="3"/>
        <v>48</v>
      </c>
      <c r="J253" t="str">
        <f>VLOOKUP($B253,taxonomy!$B:$Y,6,FALSE)</f>
        <v>Eukaryota</v>
      </c>
      <c r="K253" t="str">
        <f>VLOOKUP($B253,taxonomy!$B:$Y,7,FALSE)</f>
        <v xml:space="preserve"> Fungi</v>
      </c>
      <c r="L253" t="str">
        <f>VLOOKUP($B253,taxonomy!$B:$Y,8,FALSE)</f>
        <v xml:space="preserve"> Dikarya</v>
      </c>
      <c r="M253" t="str">
        <f>VLOOKUP($B253,taxonomy!$B:$Y,9,FALSE)</f>
        <v xml:space="preserve"> Ascomycota</v>
      </c>
      <c r="N253" t="str">
        <f>VLOOKUP($B253,taxonomy!$B:$Y,10,FALSE)</f>
        <v xml:space="preserve"> Pezizomycotina</v>
      </c>
      <c r="O253" t="str">
        <f>VLOOKUP($B253,taxonomy!$B:$Y,11,FALSE)</f>
        <v xml:space="preserve"> Eurotiomycetes</v>
      </c>
      <c r="P253" t="str">
        <f>VLOOKUP($B253,taxonomy!$B:$Y,12,FALSE)</f>
        <v>Eurotiomycetidae</v>
      </c>
      <c r="Q253" t="str">
        <f>VLOOKUP($B253,taxonomy!$B:$Y,13,FALSE)</f>
        <v xml:space="preserve"> Onygenales</v>
      </c>
      <c r="R253" t="str">
        <f>VLOOKUP($B253,taxonomy!$B:$Y,14,FALSE)</f>
        <v xml:space="preserve"> Ajellomycetaceae</v>
      </c>
      <c r="S253" t="str">
        <f>VLOOKUP($B253,taxonomy!$B:$Y,15,FALSE)</f>
        <v xml:space="preserve"> Ajellomyces.</v>
      </c>
      <c r="T253">
        <f>VLOOKUP($B253,taxonomy!$B:$Y,16,FALSE)</f>
        <v>0</v>
      </c>
      <c r="U253">
        <f>VLOOKUP($B253,taxonomy!$B:$Y,17,FALSE)</f>
        <v>0</v>
      </c>
      <c r="V253">
        <f>VLOOKUP($B253,taxonomy!$B:$Y,18,FALSE)</f>
        <v>0</v>
      </c>
      <c r="W253">
        <f>VLOOKUP($B253,taxonomy!$B:$Y,19,FALSE)</f>
        <v>0</v>
      </c>
      <c r="X253">
        <f>VLOOKUP($B253,taxonomy!$B:$Y,20,FALSE)</f>
        <v>0</v>
      </c>
      <c r="Y253">
        <f>VLOOKUP($B253,taxonomy!$B:$Y,21,FALSE)</f>
        <v>0</v>
      </c>
      <c r="Z253">
        <f>VLOOKUP($B253,taxonomy!$B:$Y,22,FALSE)</f>
        <v>0</v>
      </c>
      <c r="AA253">
        <f>VLOOKUP($B253,taxonomy!$B:$Y,23,FALSE)</f>
        <v>0</v>
      </c>
    </row>
    <row r="254" spans="1:27" x14ac:dyDescent="0.25">
      <c r="A254" s="1" t="s">
        <v>623</v>
      </c>
      <c r="B254" s="1" t="s">
        <v>624</v>
      </c>
      <c r="C254" s="1" t="s">
        <v>155</v>
      </c>
      <c r="D254" s="1" t="s">
        <v>15</v>
      </c>
      <c r="E254" s="1" t="s">
        <v>484</v>
      </c>
      <c r="F254" s="1" t="s">
        <v>621</v>
      </c>
      <c r="G254" s="1" t="s">
        <v>18</v>
      </c>
      <c r="H254" s="1" t="s">
        <v>19</v>
      </c>
      <c r="I254" s="1">
        <f t="shared" si="3"/>
        <v>174</v>
      </c>
      <c r="J254" t="str">
        <f>VLOOKUP($B254,taxonomy!$B:$Y,6,FALSE)</f>
        <v>Eukaryota</v>
      </c>
      <c r="K254" t="str">
        <f>VLOOKUP($B254,taxonomy!$B:$Y,7,FALSE)</f>
        <v xml:space="preserve"> Fungi</v>
      </c>
      <c r="L254" t="str">
        <f>VLOOKUP($B254,taxonomy!$B:$Y,8,FALSE)</f>
        <v xml:space="preserve"> Dikarya</v>
      </c>
      <c r="M254" t="str">
        <f>VLOOKUP($B254,taxonomy!$B:$Y,9,FALSE)</f>
        <v xml:space="preserve"> Ascomycota</v>
      </c>
      <c r="N254" t="str">
        <f>VLOOKUP($B254,taxonomy!$B:$Y,10,FALSE)</f>
        <v xml:space="preserve"> Pezizomycotina</v>
      </c>
      <c r="O254" t="str">
        <f>VLOOKUP($B254,taxonomy!$B:$Y,11,FALSE)</f>
        <v xml:space="preserve"> Eurotiomycetes</v>
      </c>
      <c r="P254" t="str">
        <f>VLOOKUP($B254,taxonomy!$B:$Y,12,FALSE)</f>
        <v>Eurotiomycetidae</v>
      </c>
      <c r="Q254" t="str">
        <f>VLOOKUP($B254,taxonomy!$B:$Y,13,FALSE)</f>
        <v xml:space="preserve"> Onygenales</v>
      </c>
      <c r="R254" t="str">
        <f>VLOOKUP($B254,taxonomy!$B:$Y,14,FALSE)</f>
        <v xml:space="preserve"> Ajellomycetaceae</v>
      </c>
      <c r="S254" t="str">
        <f>VLOOKUP($B254,taxonomy!$B:$Y,15,FALSE)</f>
        <v xml:space="preserve"> Ajellomyces.</v>
      </c>
      <c r="T254">
        <f>VLOOKUP($B254,taxonomy!$B:$Y,16,FALSE)</f>
        <v>0</v>
      </c>
      <c r="U254">
        <f>VLOOKUP($B254,taxonomy!$B:$Y,17,FALSE)</f>
        <v>0</v>
      </c>
      <c r="V254">
        <f>VLOOKUP($B254,taxonomy!$B:$Y,18,FALSE)</f>
        <v>0</v>
      </c>
      <c r="W254">
        <f>VLOOKUP($B254,taxonomy!$B:$Y,19,FALSE)</f>
        <v>0</v>
      </c>
      <c r="X254">
        <f>VLOOKUP($B254,taxonomy!$B:$Y,20,FALSE)</f>
        <v>0</v>
      </c>
      <c r="Y254">
        <f>VLOOKUP($B254,taxonomy!$B:$Y,21,FALSE)</f>
        <v>0</v>
      </c>
      <c r="Z254">
        <f>VLOOKUP($B254,taxonomy!$B:$Y,22,FALSE)</f>
        <v>0</v>
      </c>
      <c r="AA254">
        <f>VLOOKUP($B254,taxonomy!$B:$Y,23,FALSE)</f>
        <v>0</v>
      </c>
    </row>
    <row r="255" spans="1:27" x14ac:dyDescent="0.25">
      <c r="A255" s="1" t="s">
        <v>623</v>
      </c>
      <c r="B255" s="1" t="s">
        <v>624</v>
      </c>
      <c r="C255" s="1" t="s">
        <v>155</v>
      </c>
      <c r="D255" s="1" t="s">
        <v>60</v>
      </c>
      <c r="E255" s="1" t="s">
        <v>626</v>
      </c>
      <c r="F255" s="1" t="s">
        <v>122</v>
      </c>
      <c r="G255" s="1" t="s">
        <v>63</v>
      </c>
      <c r="H255" s="1" t="s">
        <v>64</v>
      </c>
      <c r="I255" s="1">
        <f t="shared" si="3"/>
        <v>483</v>
      </c>
      <c r="J255" t="str">
        <f>VLOOKUP($B255,taxonomy!$B:$Y,6,FALSE)</f>
        <v>Eukaryota</v>
      </c>
      <c r="K255" t="str">
        <f>VLOOKUP($B255,taxonomy!$B:$Y,7,FALSE)</f>
        <v xml:space="preserve"> Fungi</v>
      </c>
      <c r="L255" t="str">
        <f>VLOOKUP($B255,taxonomy!$B:$Y,8,FALSE)</f>
        <v xml:space="preserve"> Dikarya</v>
      </c>
      <c r="M255" t="str">
        <f>VLOOKUP($B255,taxonomy!$B:$Y,9,FALSE)</f>
        <v xml:space="preserve"> Ascomycota</v>
      </c>
      <c r="N255" t="str">
        <f>VLOOKUP($B255,taxonomy!$B:$Y,10,FALSE)</f>
        <v xml:space="preserve"> Pezizomycotina</v>
      </c>
      <c r="O255" t="str">
        <f>VLOOKUP($B255,taxonomy!$B:$Y,11,FALSE)</f>
        <v xml:space="preserve"> Eurotiomycetes</v>
      </c>
      <c r="P255" t="str">
        <f>VLOOKUP($B255,taxonomy!$B:$Y,12,FALSE)</f>
        <v>Eurotiomycetidae</v>
      </c>
      <c r="Q255" t="str">
        <f>VLOOKUP($B255,taxonomy!$B:$Y,13,FALSE)</f>
        <v xml:space="preserve"> Onygenales</v>
      </c>
      <c r="R255" t="str">
        <f>VLOOKUP($B255,taxonomy!$B:$Y,14,FALSE)</f>
        <v xml:space="preserve"> Ajellomycetaceae</v>
      </c>
      <c r="S255" t="str">
        <f>VLOOKUP($B255,taxonomy!$B:$Y,15,FALSE)</f>
        <v xml:space="preserve"> Ajellomyces.</v>
      </c>
      <c r="T255">
        <f>VLOOKUP($B255,taxonomy!$B:$Y,16,FALSE)</f>
        <v>0</v>
      </c>
      <c r="U255">
        <f>VLOOKUP($B255,taxonomy!$B:$Y,17,FALSE)</f>
        <v>0</v>
      </c>
      <c r="V255">
        <f>VLOOKUP($B255,taxonomy!$B:$Y,18,FALSE)</f>
        <v>0</v>
      </c>
      <c r="W255">
        <f>VLOOKUP($B255,taxonomy!$B:$Y,19,FALSE)</f>
        <v>0</v>
      </c>
      <c r="X255">
        <f>VLOOKUP($B255,taxonomy!$B:$Y,20,FALSE)</f>
        <v>0</v>
      </c>
      <c r="Y255">
        <f>VLOOKUP($B255,taxonomy!$B:$Y,21,FALSE)</f>
        <v>0</v>
      </c>
      <c r="Z255">
        <f>VLOOKUP($B255,taxonomy!$B:$Y,22,FALSE)</f>
        <v>0</v>
      </c>
      <c r="AA255">
        <f>VLOOKUP($B255,taxonomy!$B:$Y,23,FALSE)</f>
        <v>0</v>
      </c>
    </row>
    <row r="256" spans="1:27" x14ac:dyDescent="0.25">
      <c r="A256" s="1" t="s">
        <v>627</v>
      </c>
      <c r="B256" s="1" t="s">
        <v>628</v>
      </c>
      <c r="C256" s="1" t="s">
        <v>420</v>
      </c>
      <c r="D256" s="1" t="s">
        <v>629</v>
      </c>
      <c r="E256" s="1" t="s">
        <v>344</v>
      </c>
      <c r="F256" s="1" t="s">
        <v>630</v>
      </c>
      <c r="G256" s="1" t="s">
        <v>631</v>
      </c>
      <c r="H256" s="1" t="s">
        <v>632</v>
      </c>
      <c r="I256" s="1">
        <f t="shared" si="3"/>
        <v>72</v>
      </c>
      <c r="J256" t="str">
        <f>VLOOKUP($B256,taxonomy!$B:$Y,6,FALSE)</f>
        <v>Eukaryota</v>
      </c>
      <c r="K256" t="str">
        <f>VLOOKUP($B256,taxonomy!$B:$Y,7,FALSE)</f>
        <v xml:space="preserve"> Alveolata</v>
      </c>
      <c r="L256" t="str">
        <f>VLOOKUP($B256,taxonomy!$B:$Y,8,FALSE)</f>
        <v xml:space="preserve"> Perkinsea</v>
      </c>
      <c r="M256" t="str">
        <f>VLOOKUP($B256,taxonomy!$B:$Y,9,FALSE)</f>
        <v xml:space="preserve"> Perkinsida</v>
      </c>
      <c r="N256" t="str">
        <f>VLOOKUP($B256,taxonomy!$B:$Y,10,FALSE)</f>
        <v xml:space="preserve"> Perkinsidae</v>
      </c>
      <c r="O256" t="str">
        <f>VLOOKUP($B256,taxonomy!$B:$Y,11,FALSE)</f>
        <v xml:space="preserve"> Perkinsus.</v>
      </c>
      <c r="P256">
        <f>VLOOKUP($B256,taxonomy!$B:$Y,12,FALSE)</f>
        <v>0</v>
      </c>
      <c r="Q256">
        <f>VLOOKUP($B256,taxonomy!$B:$Y,13,FALSE)</f>
        <v>0</v>
      </c>
      <c r="R256">
        <f>VLOOKUP($B256,taxonomy!$B:$Y,14,FALSE)</f>
        <v>0</v>
      </c>
      <c r="S256">
        <f>VLOOKUP($B256,taxonomy!$B:$Y,15,FALSE)</f>
        <v>0</v>
      </c>
      <c r="T256">
        <f>VLOOKUP($B256,taxonomy!$B:$Y,16,FALSE)</f>
        <v>0</v>
      </c>
      <c r="U256">
        <f>VLOOKUP($B256,taxonomy!$B:$Y,17,FALSE)</f>
        <v>0</v>
      </c>
      <c r="V256">
        <f>VLOOKUP($B256,taxonomy!$B:$Y,18,FALSE)</f>
        <v>0</v>
      </c>
      <c r="W256">
        <f>VLOOKUP($B256,taxonomy!$B:$Y,19,FALSE)</f>
        <v>0</v>
      </c>
      <c r="X256">
        <f>VLOOKUP($B256,taxonomy!$B:$Y,20,FALSE)</f>
        <v>0</v>
      </c>
      <c r="Y256">
        <f>VLOOKUP($B256,taxonomy!$B:$Y,21,FALSE)</f>
        <v>0</v>
      </c>
      <c r="Z256">
        <f>VLOOKUP($B256,taxonomy!$B:$Y,22,FALSE)</f>
        <v>0</v>
      </c>
      <c r="AA256">
        <f>VLOOKUP($B256,taxonomy!$B:$Y,23,FALSE)</f>
        <v>0</v>
      </c>
    </row>
    <row r="257" spans="1:27" x14ac:dyDescent="0.25">
      <c r="A257" s="1" t="s">
        <v>627</v>
      </c>
      <c r="B257" s="1" t="s">
        <v>628</v>
      </c>
      <c r="C257" s="1" t="s">
        <v>420</v>
      </c>
      <c r="D257" s="1" t="s">
        <v>15</v>
      </c>
      <c r="E257" s="1" t="s">
        <v>633</v>
      </c>
      <c r="F257" s="1" t="s">
        <v>634</v>
      </c>
      <c r="G257" s="1" t="s">
        <v>18</v>
      </c>
      <c r="H257" s="1" t="s">
        <v>19</v>
      </c>
      <c r="I257" s="1">
        <f t="shared" si="3"/>
        <v>275</v>
      </c>
      <c r="J257" t="str">
        <f>VLOOKUP($B257,taxonomy!$B:$Y,6,FALSE)</f>
        <v>Eukaryota</v>
      </c>
      <c r="K257" t="str">
        <f>VLOOKUP($B257,taxonomy!$B:$Y,7,FALSE)</f>
        <v xml:space="preserve"> Alveolata</v>
      </c>
      <c r="L257" t="str">
        <f>VLOOKUP($B257,taxonomy!$B:$Y,8,FALSE)</f>
        <v xml:space="preserve"> Perkinsea</v>
      </c>
      <c r="M257" t="str">
        <f>VLOOKUP($B257,taxonomy!$B:$Y,9,FALSE)</f>
        <v xml:space="preserve"> Perkinsida</v>
      </c>
      <c r="N257" t="str">
        <f>VLOOKUP($B257,taxonomy!$B:$Y,10,FALSE)</f>
        <v xml:space="preserve"> Perkinsidae</v>
      </c>
      <c r="O257" t="str">
        <f>VLOOKUP($B257,taxonomy!$B:$Y,11,FALSE)</f>
        <v xml:space="preserve"> Perkinsus.</v>
      </c>
      <c r="P257">
        <f>VLOOKUP($B257,taxonomy!$B:$Y,12,FALSE)</f>
        <v>0</v>
      </c>
      <c r="Q257">
        <f>VLOOKUP($B257,taxonomy!$B:$Y,13,FALSE)</f>
        <v>0</v>
      </c>
      <c r="R257">
        <f>VLOOKUP($B257,taxonomy!$B:$Y,14,FALSE)</f>
        <v>0</v>
      </c>
      <c r="S257">
        <f>VLOOKUP($B257,taxonomy!$B:$Y,15,FALSE)</f>
        <v>0</v>
      </c>
      <c r="T257">
        <f>VLOOKUP($B257,taxonomy!$B:$Y,16,FALSE)</f>
        <v>0</v>
      </c>
      <c r="U257">
        <f>VLOOKUP($B257,taxonomy!$B:$Y,17,FALSE)</f>
        <v>0</v>
      </c>
      <c r="V257">
        <f>VLOOKUP($B257,taxonomy!$B:$Y,18,FALSE)</f>
        <v>0</v>
      </c>
      <c r="W257">
        <f>VLOOKUP($B257,taxonomy!$B:$Y,19,FALSE)</f>
        <v>0</v>
      </c>
      <c r="X257">
        <f>VLOOKUP($B257,taxonomy!$B:$Y,20,FALSE)</f>
        <v>0</v>
      </c>
      <c r="Y257">
        <f>VLOOKUP($B257,taxonomy!$B:$Y,21,FALSE)</f>
        <v>0</v>
      </c>
      <c r="Z257">
        <f>VLOOKUP($B257,taxonomy!$B:$Y,22,FALSE)</f>
        <v>0</v>
      </c>
      <c r="AA257">
        <f>VLOOKUP($B257,taxonomy!$B:$Y,23,FALSE)</f>
        <v>0</v>
      </c>
    </row>
    <row r="258" spans="1:27" x14ac:dyDescent="0.25">
      <c r="A258" s="1" t="s">
        <v>635</v>
      </c>
      <c r="B258" s="1" t="s">
        <v>636</v>
      </c>
      <c r="C258" s="1" t="s">
        <v>637</v>
      </c>
      <c r="D258" s="1" t="s">
        <v>597</v>
      </c>
      <c r="E258" s="1" t="s">
        <v>638</v>
      </c>
      <c r="F258" s="1" t="s">
        <v>639</v>
      </c>
      <c r="G258" s="1" t="s">
        <v>600</v>
      </c>
      <c r="H258" s="1" t="s">
        <v>597</v>
      </c>
      <c r="I258" s="1">
        <f t="shared" si="3"/>
        <v>34</v>
      </c>
      <c r="J258" t="str">
        <f>VLOOKUP($B258,taxonomy!$B:$Y,6,FALSE)</f>
        <v>Eukaryota</v>
      </c>
      <c r="K258" t="str">
        <f>VLOOKUP($B258,taxonomy!$B:$Y,7,FALSE)</f>
        <v xml:space="preserve"> Fungi</v>
      </c>
      <c r="L258" t="str">
        <f>VLOOKUP($B258,taxonomy!$B:$Y,8,FALSE)</f>
        <v xml:space="preserve"> Dikarya</v>
      </c>
      <c r="M258" t="str">
        <f>VLOOKUP($B258,taxonomy!$B:$Y,9,FALSE)</f>
        <v xml:space="preserve"> Ascomycota</v>
      </c>
      <c r="N258" t="str">
        <f>VLOOKUP($B258,taxonomy!$B:$Y,10,FALSE)</f>
        <v xml:space="preserve"> Saccharomycotina</v>
      </c>
      <c r="O258" t="str">
        <f>VLOOKUP($B258,taxonomy!$B:$Y,11,FALSE)</f>
        <v>Saccharomycetes</v>
      </c>
      <c r="P258" t="str">
        <f>VLOOKUP($B258,taxonomy!$B:$Y,12,FALSE)</f>
        <v xml:space="preserve"> Saccharomycetales</v>
      </c>
      <c r="Q258" t="str">
        <f>VLOOKUP($B258,taxonomy!$B:$Y,13,FALSE)</f>
        <v xml:space="preserve"> mitosporic Saccharomycetales</v>
      </c>
      <c r="R258" t="str">
        <f>VLOOKUP($B258,taxonomy!$B:$Y,14,FALSE)</f>
        <v>Candida.</v>
      </c>
      <c r="S258">
        <f>VLOOKUP($B258,taxonomy!$B:$Y,15,FALSE)</f>
        <v>0</v>
      </c>
      <c r="T258">
        <f>VLOOKUP($B258,taxonomy!$B:$Y,16,FALSE)</f>
        <v>0</v>
      </c>
      <c r="U258">
        <f>VLOOKUP($B258,taxonomy!$B:$Y,17,FALSE)</f>
        <v>0</v>
      </c>
      <c r="V258">
        <f>VLOOKUP($B258,taxonomy!$B:$Y,18,FALSE)</f>
        <v>0</v>
      </c>
      <c r="W258">
        <f>VLOOKUP($B258,taxonomy!$B:$Y,19,FALSE)</f>
        <v>0</v>
      </c>
      <c r="X258">
        <f>VLOOKUP($B258,taxonomy!$B:$Y,20,FALSE)</f>
        <v>0</v>
      </c>
      <c r="Y258">
        <f>VLOOKUP($B258,taxonomy!$B:$Y,21,FALSE)</f>
        <v>0</v>
      </c>
      <c r="Z258">
        <f>VLOOKUP($B258,taxonomy!$B:$Y,22,FALSE)</f>
        <v>0</v>
      </c>
      <c r="AA258">
        <f>VLOOKUP($B258,taxonomy!$B:$Y,23,FALSE)</f>
        <v>0</v>
      </c>
    </row>
    <row r="259" spans="1:27" x14ac:dyDescent="0.25">
      <c r="A259" s="1" t="s">
        <v>635</v>
      </c>
      <c r="B259" s="1" t="s">
        <v>636</v>
      </c>
      <c r="C259" s="1" t="s">
        <v>637</v>
      </c>
      <c r="D259" s="1" t="s">
        <v>15</v>
      </c>
      <c r="E259" s="1" t="s">
        <v>640</v>
      </c>
      <c r="F259" s="1" t="s">
        <v>458</v>
      </c>
      <c r="G259" s="1" t="s">
        <v>18</v>
      </c>
      <c r="H259" s="1" t="s">
        <v>19</v>
      </c>
      <c r="I259" s="1">
        <f t="shared" ref="I259:I322" si="4">F259-E259+1</f>
        <v>269</v>
      </c>
      <c r="J259" t="str">
        <f>VLOOKUP($B259,taxonomy!$B:$Y,6,FALSE)</f>
        <v>Eukaryota</v>
      </c>
      <c r="K259" t="str">
        <f>VLOOKUP($B259,taxonomy!$B:$Y,7,FALSE)</f>
        <v xml:space="preserve"> Fungi</v>
      </c>
      <c r="L259" t="str">
        <f>VLOOKUP($B259,taxonomy!$B:$Y,8,FALSE)</f>
        <v xml:space="preserve"> Dikarya</v>
      </c>
      <c r="M259" t="str">
        <f>VLOOKUP($B259,taxonomy!$B:$Y,9,FALSE)</f>
        <v xml:space="preserve"> Ascomycota</v>
      </c>
      <c r="N259" t="str">
        <f>VLOOKUP($B259,taxonomy!$B:$Y,10,FALSE)</f>
        <v xml:space="preserve"> Saccharomycotina</v>
      </c>
      <c r="O259" t="str">
        <f>VLOOKUP($B259,taxonomy!$B:$Y,11,FALSE)</f>
        <v>Saccharomycetes</v>
      </c>
      <c r="P259" t="str">
        <f>VLOOKUP($B259,taxonomy!$B:$Y,12,FALSE)</f>
        <v xml:space="preserve"> Saccharomycetales</v>
      </c>
      <c r="Q259" t="str">
        <f>VLOOKUP($B259,taxonomy!$B:$Y,13,FALSE)</f>
        <v xml:space="preserve"> mitosporic Saccharomycetales</v>
      </c>
      <c r="R259" t="str">
        <f>VLOOKUP($B259,taxonomy!$B:$Y,14,FALSE)</f>
        <v>Candida.</v>
      </c>
      <c r="S259">
        <f>VLOOKUP($B259,taxonomy!$B:$Y,15,FALSE)</f>
        <v>0</v>
      </c>
      <c r="T259">
        <f>VLOOKUP($B259,taxonomy!$B:$Y,16,FALSE)</f>
        <v>0</v>
      </c>
      <c r="U259">
        <f>VLOOKUP($B259,taxonomy!$B:$Y,17,FALSE)</f>
        <v>0</v>
      </c>
      <c r="V259">
        <f>VLOOKUP($B259,taxonomy!$B:$Y,18,FALSE)</f>
        <v>0</v>
      </c>
      <c r="W259">
        <f>VLOOKUP($B259,taxonomy!$B:$Y,19,FALSE)</f>
        <v>0</v>
      </c>
      <c r="X259">
        <f>VLOOKUP($B259,taxonomy!$B:$Y,20,FALSE)</f>
        <v>0</v>
      </c>
      <c r="Y259">
        <f>VLOOKUP($B259,taxonomy!$B:$Y,21,FALSE)</f>
        <v>0</v>
      </c>
      <c r="Z259">
        <f>VLOOKUP($B259,taxonomy!$B:$Y,22,FALSE)</f>
        <v>0</v>
      </c>
      <c r="AA259">
        <f>VLOOKUP($B259,taxonomy!$B:$Y,23,FALSE)</f>
        <v>0</v>
      </c>
    </row>
    <row r="260" spans="1:27" x14ac:dyDescent="0.25">
      <c r="A260" s="1" t="s">
        <v>641</v>
      </c>
      <c r="B260" s="1" t="s">
        <v>642</v>
      </c>
      <c r="C260" s="1" t="s">
        <v>545</v>
      </c>
      <c r="D260" s="1" t="s">
        <v>15</v>
      </c>
      <c r="E260" s="1" t="s">
        <v>56</v>
      </c>
      <c r="F260" s="1" t="s">
        <v>367</v>
      </c>
      <c r="G260" s="1" t="s">
        <v>18</v>
      </c>
      <c r="H260" s="1" t="s">
        <v>19</v>
      </c>
      <c r="I260" s="1">
        <f t="shared" si="4"/>
        <v>273</v>
      </c>
      <c r="J260" t="str">
        <f>VLOOKUP($B260,taxonomy!$B:$Y,6,FALSE)</f>
        <v>Eukaryota</v>
      </c>
      <c r="K260" t="str">
        <f>VLOOKUP($B260,taxonomy!$B:$Y,7,FALSE)</f>
        <v xml:space="preserve"> Fungi</v>
      </c>
      <c r="L260" t="str">
        <f>VLOOKUP($B260,taxonomy!$B:$Y,8,FALSE)</f>
        <v xml:space="preserve"> Dikarya</v>
      </c>
      <c r="M260" t="str">
        <f>VLOOKUP($B260,taxonomy!$B:$Y,9,FALSE)</f>
        <v xml:space="preserve"> Ascomycota</v>
      </c>
      <c r="N260" t="str">
        <f>VLOOKUP($B260,taxonomy!$B:$Y,10,FALSE)</f>
        <v xml:space="preserve"> Pezizomycotina</v>
      </c>
      <c r="O260" t="str">
        <f>VLOOKUP($B260,taxonomy!$B:$Y,11,FALSE)</f>
        <v xml:space="preserve"> Eurotiomycetes</v>
      </c>
      <c r="P260" t="str">
        <f>VLOOKUP($B260,taxonomy!$B:$Y,12,FALSE)</f>
        <v>Eurotiomycetidae</v>
      </c>
      <c r="Q260" t="str">
        <f>VLOOKUP($B260,taxonomy!$B:$Y,13,FALSE)</f>
        <v xml:space="preserve"> Onygenales</v>
      </c>
      <c r="R260" t="str">
        <f>VLOOKUP($B260,taxonomy!$B:$Y,14,FALSE)</f>
        <v xml:space="preserve"> mitosporic Onygenales</v>
      </c>
      <c r="S260" t="str">
        <f>VLOOKUP($B260,taxonomy!$B:$Y,15,FALSE)</f>
        <v xml:space="preserve"> Coccidioides.</v>
      </c>
      <c r="T260">
        <f>VLOOKUP($B260,taxonomy!$B:$Y,16,FALSE)</f>
        <v>0</v>
      </c>
      <c r="U260">
        <f>VLOOKUP($B260,taxonomy!$B:$Y,17,FALSE)</f>
        <v>0</v>
      </c>
      <c r="V260">
        <f>VLOOKUP($B260,taxonomy!$B:$Y,18,FALSE)</f>
        <v>0</v>
      </c>
      <c r="W260">
        <f>VLOOKUP($B260,taxonomy!$B:$Y,19,FALSE)</f>
        <v>0</v>
      </c>
      <c r="X260">
        <f>VLOOKUP($B260,taxonomy!$B:$Y,20,FALSE)</f>
        <v>0</v>
      </c>
      <c r="Y260">
        <f>VLOOKUP($B260,taxonomy!$B:$Y,21,FALSE)</f>
        <v>0</v>
      </c>
      <c r="Z260">
        <f>VLOOKUP($B260,taxonomy!$B:$Y,22,FALSE)</f>
        <v>0</v>
      </c>
      <c r="AA260">
        <f>VLOOKUP($B260,taxonomy!$B:$Y,23,FALSE)</f>
        <v>0</v>
      </c>
    </row>
    <row r="261" spans="1:27" x14ac:dyDescent="0.25">
      <c r="A261" s="1" t="s">
        <v>641</v>
      </c>
      <c r="B261" s="1" t="s">
        <v>642</v>
      </c>
      <c r="C261" s="1" t="s">
        <v>545</v>
      </c>
      <c r="D261" s="1" t="s">
        <v>60</v>
      </c>
      <c r="E261" s="1" t="s">
        <v>643</v>
      </c>
      <c r="F261" s="1" t="s">
        <v>122</v>
      </c>
      <c r="G261" s="1" t="s">
        <v>63</v>
      </c>
      <c r="H261" s="1" t="s">
        <v>64</v>
      </c>
      <c r="I261" s="1">
        <f t="shared" si="4"/>
        <v>416</v>
      </c>
      <c r="J261" t="str">
        <f>VLOOKUP($B261,taxonomy!$B:$Y,6,FALSE)</f>
        <v>Eukaryota</v>
      </c>
      <c r="K261" t="str">
        <f>VLOOKUP($B261,taxonomy!$B:$Y,7,FALSE)</f>
        <v xml:space="preserve"> Fungi</v>
      </c>
      <c r="L261" t="str">
        <f>VLOOKUP($B261,taxonomy!$B:$Y,8,FALSE)</f>
        <v xml:space="preserve"> Dikarya</v>
      </c>
      <c r="M261" t="str">
        <f>VLOOKUP($B261,taxonomy!$B:$Y,9,FALSE)</f>
        <v xml:space="preserve"> Ascomycota</v>
      </c>
      <c r="N261" t="str">
        <f>VLOOKUP($B261,taxonomy!$B:$Y,10,FALSE)</f>
        <v xml:space="preserve"> Pezizomycotina</v>
      </c>
      <c r="O261" t="str">
        <f>VLOOKUP($B261,taxonomy!$B:$Y,11,FALSE)</f>
        <v xml:space="preserve"> Eurotiomycetes</v>
      </c>
      <c r="P261" t="str">
        <f>VLOOKUP($B261,taxonomy!$B:$Y,12,FALSE)</f>
        <v>Eurotiomycetidae</v>
      </c>
      <c r="Q261" t="str">
        <f>VLOOKUP($B261,taxonomy!$B:$Y,13,FALSE)</f>
        <v xml:space="preserve"> Onygenales</v>
      </c>
      <c r="R261" t="str">
        <f>VLOOKUP($B261,taxonomy!$B:$Y,14,FALSE)</f>
        <v xml:space="preserve"> mitosporic Onygenales</v>
      </c>
      <c r="S261" t="str">
        <f>VLOOKUP($B261,taxonomy!$B:$Y,15,FALSE)</f>
        <v xml:space="preserve"> Coccidioides.</v>
      </c>
      <c r="T261">
        <f>VLOOKUP($B261,taxonomy!$B:$Y,16,FALSE)</f>
        <v>0</v>
      </c>
      <c r="U261">
        <f>VLOOKUP($B261,taxonomy!$B:$Y,17,FALSE)</f>
        <v>0</v>
      </c>
      <c r="V261">
        <f>VLOOKUP($B261,taxonomy!$B:$Y,18,FALSE)</f>
        <v>0</v>
      </c>
      <c r="W261">
        <f>VLOOKUP($B261,taxonomy!$B:$Y,19,FALSE)</f>
        <v>0</v>
      </c>
      <c r="X261">
        <f>VLOOKUP($B261,taxonomy!$B:$Y,20,FALSE)</f>
        <v>0</v>
      </c>
      <c r="Y261">
        <f>VLOOKUP($B261,taxonomy!$B:$Y,21,FALSE)</f>
        <v>0</v>
      </c>
      <c r="Z261">
        <f>VLOOKUP($B261,taxonomy!$B:$Y,22,FALSE)</f>
        <v>0</v>
      </c>
      <c r="AA261">
        <f>VLOOKUP($B261,taxonomy!$B:$Y,23,FALSE)</f>
        <v>0</v>
      </c>
    </row>
    <row r="262" spans="1:27" x14ac:dyDescent="0.25">
      <c r="A262" s="1" t="s">
        <v>644</v>
      </c>
      <c r="B262" s="1" t="s">
        <v>645</v>
      </c>
      <c r="C262" s="1" t="s">
        <v>646</v>
      </c>
      <c r="D262" s="1" t="s">
        <v>532</v>
      </c>
      <c r="E262" s="1" t="s">
        <v>534</v>
      </c>
      <c r="F262" s="1" t="s">
        <v>647</v>
      </c>
      <c r="G262" s="1" t="s">
        <v>289</v>
      </c>
      <c r="H262" s="1" t="s">
        <v>532</v>
      </c>
      <c r="I262" s="1">
        <f t="shared" si="4"/>
        <v>79</v>
      </c>
      <c r="J262" t="str">
        <f>VLOOKUP($B262,taxonomy!$B:$Y,6,FALSE)</f>
        <v>Eukaryota</v>
      </c>
      <c r="K262" t="str">
        <f>VLOOKUP($B262,taxonomy!$B:$Y,7,FALSE)</f>
        <v xml:space="preserve"> Viridiplantae</v>
      </c>
      <c r="L262" t="str">
        <f>VLOOKUP($B262,taxonomy!$B:$Y,8,FALSE)</f>
        <v xml:space="preserve"> Streptophyta</v>
      </c>
      <c r="M262" t="str">
        <f>VLOOKUP($B262,taxonomy!$B:$Y,9,FALSE)</f>
        <v xml:space="preserve"> Embryophyta</v>
      </c>
      <c r="N262" t="str">
        <f>VLOOKUP($B262,taxonomy!$B:$Y,10,FALSE)</f>
        <v xml:space="preserve"> Tracheophyta</v>
      </c>
      <c r="O262" t="str">
        <f>VLOOKUP($B262,taxonomy!$B:$Y,11,FALSE)</f>
        <v>Spermatophyta</v>
      </c>
      <c r="P262" t="str">
        <f>VLOOKUP($B262,taxonomy!$B:$Y,12,FALSE)</f>
        <v xml:space="preserve"> Magnoliophyta</v>
      </c>
      <c r="Q262" t="str">
        <f>VLOOKUP($B262,taxonomy!$B:$Y,13,FALSE)</f>
        <v xml:space="preserve"> Liliopsida</v>
      </c>
      <c r="R262" t="str">
        <f>VLOOKUP($B262,taxonomy!$B:$Y,14,FALSE)</f>
        <v xml:space="preserve"> Poales</v>
      </c>
      <c r="S262" t="str">
        <f>VLOOKUP($B262,taxonomy!$B:$Y,15,FALSE)</f>
        <v xml:space="preserve"> Poaceae</v>
      </c>
      <c r="T262" t="str">
        <f>VLOOKUP($B262,taxonomy!$B:$Y,16,FALSE)</f>
        <v>PACMAD clade</v>
      </c>
      <c r="U262" t="str">
        <f>VLOOKUP($B262,taxonomy!$B:$Y,17,FALSE)</f>
        <v xml:space="preserve"> Panicoideae</v>
      </c>
      <c r="V262" t="str">
        <f>VLOOKUP($B262,taxonomy!$B:$Y,18,FALSE)</f>
        <v xml:space="preserve"> Andropogoneae</v>
      </c>
      <c r="W262" t="str">
        <f>VLOOKUP($B262,taxonomy!$B:$Y,19,FALSE)</f>
        <v xml:space="preserve"> Sorghum.</v>
      </c>
      <c r="X262">
        <f>VLOOKUP($B262,taxonomy!$B:$Y,20,FALSE)</f>
        <v>0</v>
      </c>
      <c r="Y262">
        <f>VLOOKUP($B262,taxonomy!$B:$Y,21,FALSE)</f>
        <v>0</v>
      </c>
      <c r="Z262">
        <f>VLOOKUP($B262,taxonomy!$B:$Y,22,FALSE)</f>
        <v>0</v>
      </c>
      <c r="AA262">
        <f>VLOOKUP($B262,taxonomy!$B:$Y,23,FALSE)</f>
        <v>0</v>
      </c>
    </row>
    <row r="263" spans="1:27" x14ac:dyDescent="0.25">
      <c r="A263" s="1" t="s">
        <v>644</v>
      </c>
      <c r="B263" s="1" t="s">
        <v>645</v>
      </c>
      <c r="C263" s="1" t="s">
        <v>646</v>
      </c>
      <c r="D263" s="1" t="s">
        <v>15</v>
      </c>
      <c r="E263" s="1" t="s">
        <v>497</v>
      </c>
      <c r="F263" s="1" t="s">
        <v>648</v>
      </c>
      <c r="G263" s="1" t="s">
        <v>18</v>
      </c>
      <c r="H263" s="1" t="s">
        <v>19</v>
      </c>
      <c r="I263" s="1">
        <f t="shared" si="4"/>
        <v>112</v>
      </c>
      <c r="J263" t="str">
        <f>VLOOKUP($B263,taxonomy!$B:$Y,6,FALSE)</f>
        <v>Eukaryota</v>
      </c>
      <c r="K263" t="str">
        <f>VLOOKUP($B263,taxonomy!$B:$Y,7,FALSE)</f>
        <v xml:space="preserve"> Viridiplantae</v>
      </c>
      <c r="L263" t="str">
        <f>VLOOKUP($B263,taxonomy!$B:$Y,8,FALSE)</f>
        <v xml:space="preserve"> Streptophyta</v>
      </c>
      <c r="M263" t="str">
        <f>VLOOKUP($B263,taxonomy!$B:$Y,9,FALSE)</f>
        <v xml:space="preserve"> Embryophyta</v>
      </c>
      <c r="N263" t="str">
        <f>VLOOKUP($B263,taxonomy!$B:$Y,10,FALSE)</f>
        <v xml:space="preserve"> Tracheophyta</v>
      </c>
      <c r="O263" t="str">
        <f>VLOOKUP($B263,taxonomy!$B:$Y,11,FALSE)</f>
        <v>Spermatophyta</v>
      </c>
      <c r="P263" t="str">
        <f>VLOOKUP($B263,taxonomy!$B:$Y,12,FALSE)</f>
        <v xml:space="preserve"> Magnoliophyta</v>
      </c>
      <c r="Q263" t="str">
        <f>VLOOKUP($B263,taxonomy!$B:$Y,13,FALSE)</f>
        <v xml:space="preserve"> Liliopsida</v>
      </c>
      <c r="R263" t="str">
        <f>VLOOKUP($B263,taxonomy!$B:$Y,14,FALSE)</f>
        <v xml:space="preserve"> Poales</v>
      </c>
      <c r="S263" t="str">
        <f>VLOOKUP($B263,taxonomy!$B:$Y,15,FALSE)</f>
        <v xml:space="preserve"> Poaceae</v>
      </c>
      <c r="T263" t="str">
        <f>VLOOKUP($B263,taxonomy!$B:$Y,16,FALSE)</f>
        <v>PACMAD clade</v>
      </c>
      <c r="U263" t="str">
        <f>VLOOKUP($B263,taxonomy!$B:$Y,17,FALSE)</f>
        <v xml:space="preserve"> Panicoideae</v>
      </c>
      <c r="V263" t="str">
        <f>VLOOKUP($B263,taxonomy!$B:$Y,18,FALSE)</f>
        <v xml:space="preserve"> Andropogoneae</v>
      </c>
      <c r="W263" t="str">
        <f>VLOOKUP($B263,taxonomy!$B:$Y,19,FALSE)</f>
        <v xml:space="preserve"> Sorghum.</v>
      </c>
      <c r="X263">
        <f>VLOOKUP($B263,taxonomy!$B:$Y,20,FALSE)</f>
        <v>0</v>
      </c>
      <c r="Y263">
        <f>VLOOKUP($B263,taxonomy!$B:$Y,21,FALSE)</f>
        <v>0</v>
      </c>
      <c r="Z263">
        <f>VLOOKUP($B263,taxonomy!$B:$Y,22,FALSE)</f>
        <v>0</v>
      </c>
      <c r="AA263">
        <f>VLOOKUP($B263,taxonomy!$B:$Y,23,FALSE)</f>
        <v>0</v>
      </c>
    </row>
    <row r="264" spans="1:27" x14ac:dyDescent="0.25">
      <c r="A264" s="1" t="s">
        <v>644</v>
      </c>
      <c r="B264" s="1" t="s">
        <v>645</v>
      </c>
      <c r="C264" s="1" t="s">
        <v>646</v>
      </c>
      <c r="D264" s="1" t="s">
        <v>15</v>
      </c>
      <c r="E264" s="1" t="s">
        <v>649</v>
      </c>
      <c r="F264" s="1" t="s">
        <v>204</v>
      </c>
      <c r="G264" s="1" t="s">
        <v>18</v>
      </c>
      <c r="H264" s="1" t="s">
        <v>19</v>
      </c>
      <c r="I264" s="1">
        <f t="shared" si="4"/>
        <v>135</v>
      </c>
      <c r="J264" t="str">
        <f>VLOOKUP($B264,taxonomy!$B:$Y,6,FALSE)</f>
        <v>Eukaryota</v>
      </c>
      <c r="K264" t="str">
        <f>VLOOKUP($B264,taxonomy!$B:$Y,7,FALSE)</f>
        <v xml:space="preserve"> Viridiplantae</v>
      </c>
      <c r="L264" t="str">
        <f>VLOOKUP($B264,taxonomy!$B:$Y,8,FALSE)</f>
        <v xml:space="preserve"> Streptophyta</v>
      </c>
      <c r="M264" t="str">
        <f>VLOOKUP($B264,taxonomy!$B:$Y,9,FALSE)</f>
        <v xml:space="preserve"> Embryophyta</v>
      </c>
      <c r="N264" t="str">
        <f>VLOOKUP($B264,taxonomy!$B:$Y,10,FALSE)</f>
        <v xml:space="preserve"> Tracheophyta</v>
      </c>
      <c r="O264" t="str">
        <f>VLOOKUP($B264,taxonomy!$B:$Y,11,FALSE)</f>
        <v>Spermatophyta</v>
      </c>
      <c r="P264" t="str">
        <f>VLOOKUP($B264,taxonomy!$B:$Y,12,FALSE)</f>
        <v xml:space="preserve"> Magnoliophyta</v>
      </c>
      <c r="Q264" t="str">
        <f>VLOOKUP($B264,taxonomy!$B:$Y,13,FALSE)</f>
        <v xml:space="preserve"> Liliopsida</v>
      </c>
      <c r="R264" t="str">
        <f>VLOOKUP($B264,taxonomy!$B:$Y,14,FALSE)</f>
        <v xml:space="preserve"> Poales</v>
      </c>
      <c r="S264" t="str">
        <f>VLOOKUP($B264,taxonomy!$B:$Y,15,FALSE)</f>
        <v xml:space="preserve"> Poaceae</v>
      </c>
      <c r="T264" t="str">
        <f>VLOOKUP($B264,taxonomy!$B:$Y,16,FALSE)</f>
        <v>PACMAD clade</v>
      </c>
      <c r="U264" t="str">
        <f>VLOOKUP($B264,taxonomy!$B:$Y,17,FALSE)</f>
        <v xml:space="preserve"> Panicoideae</v>
      </c>
      <c r="V264" t="str">
        <f>VLOOKUP($B264,taxonomy!$B:$Y,18,FALSE)</f>
        <v xml:space="preserve"> Andropogoneae</v>
      </c>
      <c r="W264" t="str">
        <f>VLOOKUP($B264,taxonomy!$B:$Y,19,FALSE)</f>
        <v xml:space="preserve"> Sorghum.</v>
      </c>
      <c r="X264">
        <f>VLOOKUP($B264,taxonomy!$B:$Y,20,FALSE)</f>
        <v>0</v>
      </c>
      <c r="Y264">
        <f>VLOOKUP($B264,taxonomy!$B:$Y,21,FALSE)</f>
        <v>0</v>
      </c>
      <c r="Z264">
        <f>VLOOKUP($B264,taxonomy!$B:$Y,22,FALSE)</f>
        <v>0</v>
      </c>
      <c r="AA264">
        <f>VLOOKUP($B264,taxonomy!$B:$Y,23,FALSE)</f>
        <v>0</v>
      </c>
    </row>
    <row r="265" spans="1:27" x14ac:dyDescent="0.25">
      <c r="A265" s="1" t="s">
        <v>644</v>
      </c>
      <c r="B265" s="1" t="s">
        <v>645</v>
      </c>
      <c r="C265" s="1" t="s">
        <v>646</v>
      </c>
      <c r="D265" s="1" t="s">
        <v>60</v>
      </c>
      <c r="E265" s="1" t="s">
        <v>592</v>
      </c>
      <c r="F265" s="1" t="s">
        <v>550</v>
      </c>
      <c r="G265" s="1" t="s">
        <v>63</v>
      </c>
      <c r="H265" s="1" t="s">
        <v>64</v>
      </c>
      <c r="I265" s="1">
        <f t="shared" si="4"/>
        <v>300</v>
      </c>
      <c r="J265" t="str">
        <f>VLOOKUP($B265,taxonomy!$B:$Y,6,FALSE)</f>
        <v>Eukaryota</v>
      </c>
      <c r="K265" t="str">
        <f>VLOOKUP($B265,taxonomy!$B:$Y,7,FALSE)</f>
        <v xml:space="preserve"> Viridiplantae</v>
      </c>
      <c r="L265" t="str">
        <f>VLOOKUP($B265,taxonomy!$B:$Y,8,FALSE)</f>
        <v xml:space="preserve"> Streptophyta</v>
      </c>
      <c r="M265" t="str">
        <f>VLOOKUP($B265,taxonomy!$B:$Y,9,FALSE)</f>
        <v xml:space="preserve"> Embryophyta</v>
      </c>
      <c r="N265" t="str">
        <f>VLOOKUP($B265,taxonomy!$B:$Y,10,FALSE)</f>
        <v xml:space="preserve"> Tracheophyta</v>
      </c>
      <c r="O265" t="str">
        <f>VLOOKUP($B265,taxonomy!$B:$Y,11,FALSE)</f>
        <v>Spermatophyta</v>
      </c>
      <c r="P265" t="str">
        <f>VLOOKUP($B265,taxonomy!$B:$Y,12,FALSE)</f>
        <v xml:space="preserve"> Magnoliophyta</v>
      </c>
      <c r="Q265" t="str">
        <f>VLOOKUP($B265,taxonomy!$B:$Y,13,FALSE)</f>
        <v xml:space="preserve"> Liliopsida</v>
      </c>
      <c r="R265" t="str">
        <f>VLOOKUP($B265,taxonomy!$B:$Y,14,FALSE)</f>
        <v xml:space="preserve"> Poales</v>
      </c>
      <c r="S265" t="str">
        <f>VLOOKUP($B265,taxonomy!$B:$Y,15,FALSE)</f>
        <v xml:space="preserve"> Poaceae</v>
      </c>
      <c r="T265" t="str">
        <f>VLOOKUP($B265,taxonomy!$B:$Y,16,FALSE)</f>
        <v>PACMAD clade</v>
      </c>
      <c r="U265" t="str">
        <f>VLOOKUP($B265,taxonomy!$B:$Y,17,FALSE)</f>
        <v xml:space="preserve"> Panicoideae</v>
      </c>
      <c r="V265" t="str">
        <f>VLOOKUP($B265,taxonomy!$B:$Y,18,FALSE)</f>
        <v xml:space="preserve"> Andropogoneae</v>
      </c>
      <c r="W265" t="str">
        <f>VLOOKUP($B265,taxonomy!$B:$Y,19,FALSE)</f>
        <v xml:space="preserve"> Sorghum.</v>
      </c>
      <c r="X265">
        <f>VLOOKUP($B265,taxonomy!$B:$Y,20,FALSE)</f>
        <v>0</v>
      </c>
      <c r="Y265">
        <f>VLOOKUP($B265,taxonomy!$B:$Y,21,FALSE)</f>
        <v>0</v>
      </c>
      <c r="Z265">
        <f>VLOOKUP($B265,taxonomy!$B:$Y,22,FALSE)</f>
        <v>0</v>
      </c>
      <c r="AA265">
        <f>VLOOKUP($B265,taxonomy!$B:$Y,23,FALSE)</f>
        <v>0</v>
      </c>
    </row>
    <row r="266" spans="1:27" x14ac:dyDescent="0.25">
      <c r="A266" s="1" t="s">
        <v>650</v>
      </c>
      <c r="B266" s="1" t="s">
        <v>651</v>
      </c>
      <c r="C266" s="1" t="s">
        <v>652</v>
      </c>
      <c r="D266" s="1" t="s">
        <v>15</v>
      </c>
      <c r="E266" s="1" t="s">
        <v>56</v>
      </c>
      <c r="F266" s="1" t="s">
        <v>653</v>
      </c>
      <c r="G266" s="1" t="s">
        <v>18</v>
      </c>
      <c r="H266" s="1" t="s">
        <v>19</v>
      </c>
      <c r="I266" s="1">
        <f t="shared" si="4"/>
        <v>68</v>
      </c>
      <c r="J266" t="str">
        <f>VLOOKUP($B266,taxonomy!$B:$Y,6,FALSE)</f>
        <v>Eukaryota</v>
      </c>
      <c r="K266" t="str">
        <f>VLOOKUP($B266,taxonomy!$B:$Y,7,FALSE)</f>
        <v xml:space="preserve"> Fungi</v>
      </c>
      <c r="L266" t="str">
        <f>VLOOKUP($B266,taxonomy!$B:$Y,8,FALSE)</f>
        <v xml:space="preserve"> Dikarya</v>
      </c>
      <c r="M266" t="str">
        <f>VLOOKUP($B266,taxonomy!$B:$Y,9,FALSE)</f>
        <v xml:space="preserve"> Ascomycota</v>
      </c>
      <c r="N266" t="str">
        <f>VLOOKUP($B266,taxonomy!$B:$Y,10,FALSE)</f>
        <v xml:space="preserve"> Pezizomycotina</v>
      </c>
      <c r="O266" t="str">
        <f>VLOOKUP($B266,taxonomy!$B:$Y,11,FALSE)</f>
        <v xml:space="preserve"> Eurotiomycetes</v>
      </c>
      <c r="P266" t="str">
        <f>VLOOKUP($B266,taxonomy!$B:$Y,12,FALSE)</f>
        <v>Eurotiomycetidae</v>
      </c>
      <c r="Q266" t="str">
        <f>VLOOKUP($B266,taxonomy!$B:$Y,13,FALSE)</f>
        <v xml:space="preserve"> Onygenales</v>
      </c>
      <c r="R266" t="str">
        <f>VLOOKUP($B266,taxonomy!$B:$Y,14,FALSE)</f>
        <v xml:space="preserve"> Ajellomycetaceae</v>
      </c>
      <c r="S266" t="str">
        <f>VLOOKUP($B266,taxonomy!$B:$Y,15,FALSE)</f>
        <v xml:space="preserve"> Ajellomyces.</v>
      </c>
      <c r="T266">
        <f>VLOOKUP($B266,taxonomy!$B:$Y,16,FALSE)</f>
        <v>0</v>
      </c>
      <c r="U266">
        <f>VLOOKUP($B266,taxonomy!$B:$Y,17,FALSE)</f>
        <v>0</v>
      </c>
      <c r="V266">
        <f>VLOOKUP($B266,taxonomy!$B:$Y,18,FALSE)</f>
        <v>0</v>
      </c>
      <c r="W266">
        <f>VLOOKUP($B266,taxonomy!$B:$Y,19,FALSE)</f>
        <v>0</v>
      </c>
      <c r="X266">
        <f>VLOOKUP($B266,taxonomy!$B:$Y,20,FALSE)</f>
        <v>0</v>
      </c>
      <c r="Y266">
        <f>VLOOKUP($B266,taxonomy!$B:$Y,21,FALSE)</f>
        <v>0</v>
      </c>
      <c r="Z266">
        <f>VLOOKUP($B266,taxonomy!$B:$Y,22,FALSE)</f>
        <v>0</v>
      </c>
      <c r="AA266">
        <f>VLOOKUP($B266,taxonomy!$B:$Y,23,FALSE)</f>
        <v>0</v>
      </c>
    </row>
    <row r="267" spans="1:27" x14ac:dyDescent="0.25">
      <c r="A267" s="1" t="s">
        <v>654</v>
      </c>
      <c r="B267" s="1" t="s">
        <v>655</v>
      </c>
      <c r="C267" s="1" t="s">
        <v>71</v>
      </c>
      <c r="D267" s="1" t="s">
        <v>72</v>
      </c>
      <c r="E267" s="1" t="s">
        <v>73</v>
      </c>
      <c r="F267" s="1" t="s">
        <v>74</v>
      </c>
      <c r="G267" s="1" t="s">
        <v>75</v>
      </c>
      <c r="H267" s="1" t="s">
        <v>72</v>
      </c>
      <c r="I267" s="1">
        <f t="shared" si="4"/>
        <v>149</v>
      </c>
      <c r="J267" t="str">
        <f>VLOOKUP($B267,taxonomy!$B:$Y,6,FALSE)</f>
        <v>Eukaryota</v>
      </c>
      <c r="K267" t="str">
        <f>VLOOKUP($B267,taxonomy!$B:$Y,7,FALSE)</f>
        <v xml:space="preserve"> Fungi</v>
      </c>
      <c r="L267" t="str">
        <f>VLOOKUP($B267,taxonomy!$B:$Y,8,FALSE)</f>
        <v xml:space="preserve"> Dikarya</v>
      </c>
      <c r="M267" t="str">
        <f>VLOOKUP($B267,taxonomy!$B:$Y,9,FALSE)</f>
        <v xml:space="preserve"> Ascomycota</v>
      </c>
      <c r="N267" t="str">
        <f>VLOOKUP($B267,taxonomy!$B:$Y,10,FALSE)</f>
        <v xml:space="preserve"> Saccharomycotina</v>
      </c>
      <c r="O267" t="str">
        <f>VLOOKUP($B267,taxonomy!$B:$Y,11,FALSE)</f>
        <v>Saccharomycetes</v>
      </c>
      <c r="P267" t="str">
        <f>VLOOKUP($B267,taxonomy!$B:$Y,12,FALSE)</f>
        <v xml:space="preserve"> Saccharomycetales</v>
      </c>
      <c r="Q267" t="str">
        <f>VLOOKUP($B267,taxonomy!$B:$Y,13,FALSE)</f>
        <v xml:space="preserve"> Saccharomycetaceae</v>
      </c>
      <c r="R267" t="str">
        <f>VLOOKUP($B267,taxonomy!$B:$Y,14,FALSE)</f>
        <v xml:space="preserve"> Saccharomyces.</v>
      </c>
      <c r="S267">
        <f>VLOOKUP($B267,taxonomy!$B:$Y,15,FALSE)</f>
        <v>0</v>
      </c>
      <c r="T267">
        <f>VLOOKUP($B267,taxonomy!$B:$Y,16,FALSE)</f>
        <v>0</v>
      </c>
      <c r="U267">
        <f>VLOOKUP($B267,taxonomy!$B:$Y,17,FALSE)</f>
        <v>0</v>
      </c>
      <c r="V267">
        <f>VLOOKUP($B267,taxonomy!$B:$Y,18,FALSE)</f>
        <v>0</v>
      </c>
      <c r="W267">
        <f>VLOOKUP($B267,taxonomy!$B:$Y,19,FALSE)</f>
        <v>0</v>
      </c>
      <c r="X267">
        <f>VLOOKUP($B267,taxonomy!$B:$Y,20,FALSE)</f>
        <v>0</v>
      </c>
      <c r="Y267">
        <f>VLOOKUP($B267,taxonomy!$B:$Y,21,FALSE)</f>
        <v>0</v>
      </c>
      <c r="Z267">
        <f>VLOOKUP($B267,taxonomy!$B:$Y,22,FALSE)</f>
        <v>0</v>
      </c>
      <c r="AA267">
        <f>VLOOKUP($B267,taxonomy!$B:$Y,23,FALSE)</f>
        <v>0</v>
      </c>
    </row>
    <row r="268" spans="1:27" x14ac:dyDescent="0.25">
      <c r="A268" s="1" t="s">
        <v>654</v>
      </c>
      <c r="B268" s="1" t="s">
        <v>655</v>
      </c>
      <c r="C268" s="1" t="s">
        <v>71</v>
      </c>
      <c r="D268" s="1" t="s">
        <v>76</v>
      </c>
      <c r="E268" s="1" t="s">
        <v>77</v>
      </c>
      <c r="F268" s="1" t="s">
        <v>78</v>
      </c>
      <c r="G268" s="1" t="s">
        <v>79</v>
      </c>
      <c r="H268" s="1" t="s">
        <v>76</v>
      </c>
      <c r="I268" s="1">
        <f t="shared" si="4"/>
        <v>169</v>
      </c>
      <c r="J268" t="str">
        <f>VLOOKUP($B268,taxonomy!$B:$Y,6,FALSE)</f>
        <v>Eukaryota</v>
      </c>
      <c r="K268" t="str">
        <f>VLOOKUP($B268,taxonomy!$B:$Y,7,FALSE)</f>
        <v xml:space="preserve"> Fungi</v>
      </c>
      <c r="L268" t="str">
        <f>VLOOKUP($B268,taxonomy!$B:$Y,8,FALSE)</f>
        <v xml:space="preserve"> Dikarya</v>
      </c>
      <c r="M268" t="str">
        <f>VLOOKUP($B268,taxonomy!$B:$Y,9,FALSE)</f>
        <v xml:space="preserve"> Ascomycota</v>
      </c>
      <c r="N268" t="str">
        <f>VLOOKUP($B268,taxonomy!$B:$Y,10,FALSE)</f>
        <v xml:space="preserve"> Saccharomycotina</v>
      </c>
      <c r="O268" t="str">
        <f>VLOOKUP($B268,taxonomy!$B:$Y,11,FALSE)</f>
        <v>Saccharomycetes</v>
      </c>
      <c r="P268" t="str">
        <f>VLOOKUP($B268,taxonomy!$B:$Y,12,FALSE)</f>
        <v xml:space="preserve"> Saccharomycetales</v>
      </c>
      <c r="Q268" t="str">
        <f>VLOOKUP($B268,taxonomy!$B:$Y,13,FALSE)</f>
        <v xml:space="preserve"> Saccharomycetaceae</v>
      </c>
      <c r="R268" t="str">
        <f>VLOOKUP($B268,taxonomy!$B:$Y,14,FALSE)</f>
        <v xml:space="preserve"> Saccharomyces.</v>
      </c>
      <c r="S268">
        <f>VLOOKUP($B268,taxonomy!$B:$Y,15,FALSE)</f>
        <v>0</v>
      </c>
      <c r="T268">
        <f>VLOOKUP($B268,taxonomy!$B:$Y,16,FALSE)</f>
        <v>0</v>
      </c>
      <c r="U268">
        <f>VLOOKUP($B268,taxonomy!$B:$Y,17,FALSE)</f>
        <v>0</v>
      </c>
      <c r="V268">
        <f>VLOOKUP($B268,taxonomy!$B:$Y,18,FALSE)</f>
        <v>0</v>
      </c>
      <c r="W268">
        <f>VLOOKUP($B268,taxonomy!$B:$Y,19,FALSE)</f>
        <v>0</v>
      </c>
      <c r="X268">
        <f>VLOOKUP($B268,taxonomy!$B:$Y,20,FALSE)</f>
        <v>0</v>
      </c>
      <c r="Y268">
        <f>VLOOKUP($B268,taxonomy!$B:$Y,21,FALSE)</f>
        <v>0</v>
      </c>
      <c r="Z268">
        <f>VLOOKUP($B268,taxonomy!$B:$Y,22,FALSE)</f>
        <v>0</v>
      </c>
      <c r="AA268">
        <f>VLOOKUP($B268,taxonomy!$B:$Y,23,FALSE)</f>
        <v>0</v>
      </c>
    </row>
    <row r="269" spans="1:27" x14ac:dyDescent="0.25">
      <c r="A269" s="1" t="s">
        <v>654</v>
      </c>
      <c r="B269" s="1" t="s">
        <v>655</v>
      </c>
      <c r="C269" s="1" t="s">
        <v>71</v>
      </c>
      <c r="D269" s="1" t="s">
        <v>80</v>
      </c>
      <c r="E269" s="1" t="s">
        <v>81</v>
      </c>
      <c r="F269" s="1" t="s">
        <v>82</v>
      </c>
      <c r="G269" s="1" t="s">
        <v>83</v>
      </c>
      <c r="H269" s="1" t="s">
        <v>80</v>
      </c>
      <c r="I269" s="1">
        <f t="shared" si="4"/>
        <v>79</v>
      </c>
      <c r="J269" t="str">
        <f>VLOOKUP($B269,taxonomy!$B:$Y,6,FALSE)</f>
        <v>Eukaryota</v>
      </c>
      <c r="K269" t="str">
        <f>VLOOKUP($B269,taxonomy!$B:$Y,7,FALSE)</f>
        <v xml:space="preserve"> Fungi</v>
      </c>
      <c r="L269" t="str">
        <f>VLOOKUP($B269,taxonomy!$B:$Y,8,FALSE)</f>
        <v xml:space="preserve"> Dikarya</v>
      </c>
      <c r="M269" t="str">
        <f>VLOOKUP($B269,taxonomy!$B:$Y,9,FALSE)</f>
        <v xml:space="preserve"> Ascomycota</v>
      </c>
      <c r="N269" t="str">
        <f>VLOOKUP($B269,taxonomy!$B:$Y,10,FALSE)</f>
        <v xml:space="preserve"> Saccharomycotina</v>
      </c>
      <c r="O269" t="str">
        <f>VLOOKUP($B269,taxonomy!$B:$Y,11,FALSE)</f>
        <v>Saccharomycetes</v>
      </c>
      <c r="P269" t="str">
        <f>VLOOKUP($B269,taxonomy!$B:$Y,12,FALSE)</f>
        <v xml:space="preserve"> Saccharomycetales</v>
      </c>
      <c r="Q269" t="str">
        <f>VLOOKUP($B269,taxonomy!$B:$Y,13,FALSE)</f>
        <v xml:space="preserve"> Saccharomycetaceae</v>
      </c>
      <c r="R269" t="str">
        <f>VLOOKUP($B269,taxonomy!$B:$Y,14,FALSE)</f>
        <v xml:space="preserve"> Saccharomyces.</v>
      </c>
      <c r="S269">
        <f>VLOOKUP($B269,taxonomy!$B:$Y,15,FALSE)</f>
        <v>0</v>
      </c>
      <c r="T269">
        <f>VLOOKUP($B269,taxonomy!$B:$Y,16,FALSE)</f>
        <v>0</v>
      </c>
      <c r="U269">
        <f>VLOOKUP($B269,taxonomy!$B:$Y,17,FALSE)</f>
        <v>0</v>
      </c>
      <c r="V269">
        <f>VLOOKUP($B269,taxonomy!$B:$Y,18,FALSE)</f>
        <v>0</v>
      </c>
      <c r="W269">
        <f>VLOOKUP($B269,taxonomy!$B:$Y,19,FALSE)</f>
        <v>0</v>
      </c>
      <c r="X269">
        <f>VLOOKUP($B269,taxonomy!$B:$Y,20,FALSE)</f>
        <v>0</v>
      </c>
      <c r="Y269">
        <f>VLOOKUP($B269,taxonomy!$B:$Y,21,FALSE)</f>
        <v>0</v>
      </c>
      <c r="Z269">
        <f>VLOOKUP($B269,taxonomy!$B:$Y,22,FALSE)</f>
        <v>0</v>
      </c>
      <c r="AA269">
        <f>VLOOKUP($B269,taxonomy!$B:$Y,23,FALSE)</f>
        <v>0</v>
      </c>
    </row>
    <row r="270" spans="1:27" x14ac:dyDescent="0.25">
      <c r="A270" s="1" t="s">
        <v>654</v>
      </c>
      <c r="B270" s="1" t="s">
        <v>655</v>
      </c>
      <c r="C270" s="1" t="s">
        <v>71</v>
      </c>
      <c r="D270" s="1" t="s">
        <v>84</v>
      </c>
      <c r="E270" s="1" t="s">
        <v>85</v>
      </c>
      <c r="F270" s="1" t="s">
        <v>86</v>
      </c>
      <c r="G270" s="1" t="s">
        <v>68</v>
      </c>
      <c r="H270" s="1" t="s">
        <v>84</v>
      </c>
      <c r="I270" s="1">
        <f t="shared" si="4"/>
        <v>149</v>
      </c>
      <c r="J270" t="str">
        <f>VLOOKUP($B270,taxonomy!$B:$Y,6,FALSE)</f>
        <v>Eukaryota</v>
      </c>
      <c r="K270" t="str">
        <f>VLOOKUP($B270,taxonomy!$B:$Y,7,FALSE)</f>
        <v xml:space="preserve"> Fungi</v>
      </c>
      <c r="L270" t="str">
        <f>VLOOKUP($B270,taxonomy!$B:$Y,8,FALSE)</f>
        <v xml:space="preserve"> Dikarya</v>
      </c>
      <c r="M270" t="str">
        <f>VLOOKUP($B270,taxonomy!$B:$Y,9,FALSE)</f>
        <v xml:space="preserve"> Ascomycota</v>
      </c>
      <c r="N270" t="str">
        <f>VLOOKUP($B270,taxonomy!$B:$Y,10,FALSE)</f>
        <v xml:space="preserve"> Saccharomycotina</v>
      </c>
      <c r="O270" t="str">
        <f>VLOOKUP($B270,taxonomy!$B:$Y,11,FALSE)</f>
        <v>Saccharomycetes</v>
      </c>
      <c r="P270" t="str">
        <f>VLOOKUP($B270,taxonomy!$B:$Y,12,FALSE)</f>
        <v xml:space="preserve"> Saccharomycetales</v>
      </c>
      <c r="Q270" t="str">
        <f>VLOOKUP($B270,taxonomy!$B:$Y,13,FALSE)</f>
        <v xml:space="preserve"> Saccharomycetaceae</v>
      </c>
      <c r="R270" t="str">
        <f>VLOOKUP($B270,taxonomy!$B:$Y,14,FALSE)</f>
        <v xml:space="preserve"> Saccharomyces.</v>
      </c>
      <c r="S270">
        <f>VLOOKUP($B270,taxonomy!$B:$Y,15,FALSE)</f>
        <v>0</v>
      </c>
      <c r="T270">
        <f>VLOOKUP($B270,taxonomy!$B:$Y,16,FALSE)</f>
        <v>0</v>
      </c>
      <c r="U270">
        <f>VLOOKUP($B270,taxonomy!$B:$Y,17,FALSE)</f>
        <v>0</v>
      </c>
      <c r="V270">
        <f>VLOOKUP($B270,taxonomy!$B:$Y,18,FALSE)</f>
        <v>0</v>
      </c>
      <c r="W270">
        <f>VLOOKUP($B270,taxonomy!$B:$Y,19,FALSE)</f>
        <v>0</v>
      </c>
      <c r="X270">
        <f>VLOOKUP($B270,taxonomy!$B:$Y,20,FALSE)</f>
        <v>0</v>
      </c>
      <c r="Y270">
        <f>VLOOKUP($B270,taxonomy!$B:$Y,21,FALSE)</f>
        <v>0</v>
      </c>
      <c r="Z270">
        <f>VLOOKUP($B270,taxonomy!$B:$Y,22,FALSE)</f>
        <v>0</v>
      </c>
      <c r="AA270">
        <f>VLOOKUP($B270,taxonomy!$B:$Y,23,FALSE)</f>
        <v>0</v>
      </c>
    </row>
    <row r="271" spans="1:27" x14ac:dyDescent="0.25">
      <c r="A271" s="1" t="s">
        <v>654</v>
      </c>
      <c r="B271" s="1" t="s">
        <v>655</v>
      </c>
      <c r="C271" s="1" t="s">
        <v>71</v>
      </c>
      <c r="D271" s="1" t="s">
        <v>87</v>
      </c>
      <c r="E271" s="1" t="s">
        <v>88</v>
      </c>
      <c r="F271" s="1" t="s">
        <v>89</v>
      </c>
      <c r="G271" s="1" t="s">
        <v>90</v>
      </c>
      <c r="H271" s="1" t="s">
        <v>87</v>
      </c>
      <c r="I271" s="1">
        <f t="shared" si="4"/>
        <v>56</v>
      </c>
      <c r="J271" t="str">
        <f>VLOOKUP($B271,taxonomy!$B:$Y,6,FALSE)</f>
        <v>Eukaryota</v>
      </c>
      <c r="K271" t="str">
        <f>VLOOKUP($B271,taxonomy!$B:$Y,7,FALSE)</f>
        <v xml:space="preserve"> Fungi</v>
      </c>
      <c r="L271" t="str">
        <f>VLOOKUP($B271,taxonomy!$B:$Y,8,FALSE)</f>
        <v xml:space="preserve"> Dikarya</v>
      </c>
      <c r="M271" t="str">
        <f>VLOOKUP($B271,taxonomy!$B:$Y,9,FALSE)</f>
        <v xml:space="preserve"> Ascomycota</v>
      </c>
      <c r="N271" t="str">
        <f>VLOOKUP($B271,taxonomy!$B:$Y,10,FALSE)</f>
        <v xml:space="preserve"> Saccharomycotina</v>
      </c>
      <c r="O271" t="str">
        <f>VLOOKUP($B271,taxonomy!$B:$Y,11,FALSE)</f>
        <v>Saccharomycetes</v>
      </c>
      <c r="P271" t="str">
        <f>VLOOKUP($B271,taxonomy!$B:$Y,12,FALSE)</f>
        <v xml:space="preserve"> Saccharomycetales</v>
      </c>
      <c r="Q271" t="str">
        <f>VLOOKUP($B271,taxonomy!$B:$Y,13,FALSE)</f>
        <v xml:space="preserve"> Saccharomycetaceae</v>
      </c>
      <c r="R271" t="str">
        <f>VLOOKUP($B271,taxonomy!$B:$Y,14,FALSE)</f>
        <v xml:space="preserve"> Saccharomyces.</v>
      </c>
      <c r="S271">
        <f>VLOOKUP($B271,taxonomy!$B:$Y,15,FALSE)</f>
        <v>0</v>
      </c>
      <c r="T271">
        <f>VLOOKUP($B271,taxonomy!$B:$Y,16,FALSE)</f>
        <v>0</v>
      </c>
      <c r="U271">
        <f>VLOOKUP($B271,taxonomy!$B:$Y,17,FALSE)</f>
        <v>0</v>
      </c>
      <c r="V271">
        <f>VLOOKUP($B271,taxonomy!$B:$Y,18,FALSE)</f>
        <v>0</v>
      </c>
      <c r="W271">
        <f>VLOOKUP($B271,taxonomy!$B:$Y,19,FALSE)</f>
        <v>0</v>
      </c>
      <c r="X271">
        <f>VLOOKUP($B271,taxonomy!$B:$Y,20,FALSE)</f>
        <v>0</v>
      </c>
      <c r="Y271">
        <f>VLOOKUP($B271,taxonomy!$B:$Y,21,FALSE)</f>
        <v>0</v>
      </c>
      <c r="Z271">
        <f>VLOOKUP($B271,taxonomy!$B:$Y,22,FALSE)</f>
        <v>0</v>
      </c>
      <c r="AA271">
        <f>VLOOKUP($B271,taxonomy!$B:$Y,23,FALSE)</f>
        <v>0</v>
      </c>
    </row>
    <row r="272" spans="1:27" x14ac:dyDescent="0.25">
      <c r="A272" s="1" t="s">
        <v>654</v>
      </c>
      <c r="B272" s="1" t="s">
        <v>655</v>
      </c>
      <c r="C272" s="1" t="s">
        <v>71</v>
      </c>
      <c r="D272" s="1" t="s">
        <v>91</v>
      </c>
      <c r="E272" s="1" t="s">
        <v>92</v>
      </c>
      <c r="F272" s="1" t="s">
        <v>93</v>
      </c>
      <c r="G272" s="1" t="s">
        <v>94</v>
      </c>
      <c r="H272" s="1" t="s">
        <v>91</v>
      </c>
      <c r="I272" s="1">
        <f t="shared" si="4"/>
        <v>129</v>
      </c>
      <c r="J272" t="str">
        <f>VLOOKUP($B272,taxonomy!$B:$Y,6,FALSE)</f>
        <v>Eukaryota</v>
      </c>
      <c r="K272" t="str">
        <f>VLOOKUP($B272,taxonomy!$B:$Y,7,FALSE)</f>
        <v xml:space="preserve"> Fungi</v>
      </c>
      <c r="L272" t="str">
        <f>VLOOKUP($B272,taxonomy!$B:$Y,8,FALSE)</f>
        <v xml:space="preserve"> Dikarya</v>
      </c>
      <c r="M272" t="str">
        <f>VLOOKUP($B272,taxonomy!$B:$Y,9,FALSE)</f>
        <v xml:space="preserve"> Ascomycota</v>
      </c>
      <c r="N272" t="str">
        <f>VLOOKUP($B272,taxonomy!$B:$Y,10,FALSE)</f>
        <v xml:space="preserve"> Saccharomycotina</v>
      </c>
      <c r="O272" t="str">
        <f>VLOOKUP($B272,taxonomy!$B:$Y,11,FALSE)</f>
        <v>Saccharomycetes</v>
      </c>
      <c r="P272" t="str">
        <f>VLOOKUP($B272,taxonomy!$B:$Y,12,FALSE)</f>
        <v xml:space="preserve"> Saccharomycetales</v>
      </c>
      <c r="Q272" t="str">
        <f>VLOOKUP($B272,taxonomy!$B:$Y,13,FALSE)</f>
        <v xml:space="preserve"> Saccharomycetaceae</v>
      </c>
      <c r="R272" t="str">
        <f>VLOOKUP($B272,taxonomy!$B:$Y,14,FALSE)</f>
        <v xml:space="preserve"> Saccharomyces.</v>
      </c>
      <c r="S272">
        <f>VLOOKUP($B272,taxonomy!$B:$Y,15,FALSE)</f>
        <v>0</v>
      </c>
      <c r="T272">
        <f>VLOOKUP($B272,taxonomy!$B:$Y,16,FALSE)</f>
        <v>0</v>
      </c>
      <c r="U272">
        <f>VLOOKUP($B272,taxonomy!$B:$Y,17,FALSE)</f>
        <v>0</v>
      </c>
      <c r="V272">
        <f>VLOOKUP($B272,taxonomy!$B:$Y,18,FALSE)</f>
        <v>0</v>
      </c>
      <c r="W272">
        <f>VLOOKUP($B272,taxonomy!$B:$Y,19,FALSE)</f>
        <v>0</v>
      </c>
      <c r="X272">
        <f>VLOOKUP($B272,taxonomy!$B:$Y,20,FALSE)</f>
        <v>0</v>
      </c>
      <c r="Y272">
        <f>VLOOKUP($B272,taxonomy!$B:$Y,21,FALSE)</f>
        <v>0</v>
      </c>
      <c r="Z272">
        <f>VLOOKUP($B272,taxonomy!$B:$Y,22,FALSE)</f>
        <v>0</v>
      </c>
      <c r="AA272">
        <f>VLOOKUP($B272,taxonomy!$B:$Y,23,FALSE)</f>
        <v>0</v>
      </c>
    </row>
    <row r="273" spans="1:27" x14ac:dyDescent="0.25">
      <c r="A273" s="1" t="s">
        <v>654</v>
      </c>
      <c r="B273" s="1" t="s">
        <v>655</v>
      </c>
      <c r="C273" s="1" t="s">
        <v>71</v>
      </c>
      <c r="D273" s="1" t="s">
        <v>95</v>
      </c>
      <c r="E273" s="1" t="s">
        <v>96</v>
      </c>
      <c r="F273" s="1" t="s">
        <v>97</v>
      </c>
      <c r="G273" s="1" t="s">
        <v>98</v>
      </c>
      <c r="H273" s="1" t="s">
        <v>95</v>
      </c>
      <c r="I273" s="1">
        <f t="shared" si="4"/>
        <v>99</v>
      </c>
      <c r="J273" t="str">
        <f>VLOOKUP($B273,taxonomy!$B:$Y,6,FALSE)</f>
        <v>Eukaryota</v>
      </c>
      <c r="K273" t="str">
        <f>VLOOKUP($B273,taxonomy!$B:$Y,7,FALSE)</f>
        <v xml:space="preserve"> Fungi</v>
      </c>
      <c r="L273" t="str">
        <f>VLOOKUP($B273,taxonomy!$B:$Y,8,FALSE)</f>
        <v xml:space="preserve"> Dikarya</v>
      </c>
      <c r="M273" t="str">
        <f>VLOOKUP($B273,taxonomy!$B:$Y,9,FALSE)</f>
        <v xml:space="preserve"> Ascomycota</v>
      </c>
      <c r="N273" t="str">
        <f>VLOOKUP($B273,taxonomy!$B:$Y,10,FALSE)</f>
        <v xml:space="preserve"> Saccharomycotina</v>
      </c>
      <c r="O273" t="str">
        <f>VLOOKUP($B273,taxonomy!$B:$Y,11,FALSE)</f>
        <v>Saccharomycetes</v>
      </c>
      <c r="P273" t="str">
        <f>VLOOKUP($B273,taxonomy!$B:$Y,12,FALSE)</f>
        <v xml:space="preserve"> Saccharomycetales</v>
      </c>
      <c r="Q273" t="str">
        <f>VLOOKUP($B273,taxonomy!$B:$Y,13,FALSE)</f>
        <v xml:space="preserve"> Saccharomycetaceae</v>
      </c>
      <c r="R273" t="str">
        <f>VLOOKUP($B273,taxonomy!$B:$Y,14,FALSE)</f>
        <v xml:space="preserve"> Saccharomyces.</v>
      </c>
      <c r="S273">
        <f>VLOOKUP($B273,taxonomy!$B:$Y,15,FALSE)</f>
        <v>0</v>
      </c>
      <c r="T273">
        <f>VLOOKUP($B273,taxonomy!$B:$Y,16,FALSE)</f>
        <v>0</v>
      </c>
      <c r="U273">
        <f>VLOOKUP($B273,taxonomy!$B:$Y,17,FALSE)</f>
        <v>0</v>
      </c>
      <c r="V273">
        <f>VLOOKUP($B273,taxonomy!$B:$Y,18,FALSE)</f>
        <v>0</v>
      </c>
      <c r="W273">
        <f>VLOOKUP($B273,taxonomy!$B:$Y,19,FALSE)</f>
        <v>0</v>
      </c>
      <c r="X273">
        <f>VLOOKUP($B273,taxonomy!$B:$Y,20,FALSE)</f>
        <v>0</v>
      </c>
      <c r="Y273">
        <f>VLOOKUP($B273,taxonomy!$B:$Y,21,FALSE)</f>
        <v>0</v>
      </c>
      <c r="Z273">
        <f>VLOOKUP($B273,taxonomy!$B:$Y,22,FALSE)</f>
        <v>0</v>
      </c>
      <c r="AA273">
        <f>VLOOKUP($B273,taxonomy!$B:$Y,23,FALSE)</f>
        <v>0</v>
      </c>
    </row>
    <row r="274" spans="1:27" x14ac:dyDescent="0.25">
      <c r="A274" s="1" t="s">
        <v>654</v>
      </c>
      <c r="B274" s="1" t="s">
        <v>655</v>
      </c>
      <c r="C274" s="1" t="s">
        <v>71</v>
      </c>
      <c r="D274" s="1" t="s">
        <v>15</v>
      </c>
      <c r="E274" s="1" t="s">
        <v>99</v>
      </c>
      <c r="F274" s="1" t="s">
        <v>100</v>
      </c>
      <c r="G274" s="1" t="s">
        <v>18</v>
      </c>
      <c r="H274" s="1" t="s">
        <v>19</v>
      </c>
      <c r="I274" s="1">
        <f t="shared" si="4"/>
        <v>327</v>
      </c>
      <c r="J274" t="str">
        <f>VLOOKUP($B274,taxonomy!$B:$Y,6,FALSE)</f>
        <v>Eukaryota</v>
      </c>
      <c r="K274" t="str">
        <f>VLOOKUP($B274,taxonomy!$B:$Y,7,FALSE)</f>
        <v xml:space="preserve"> Fungi</v>
      </c>
      <c r="L274" t="str">
        <f>VLOOKUP($B274,taxonomy!$B:$Y,8,FALSE)</f>
        <v xml:space="preserve"> Dikarya</v>
      </c>
      <c r="M274" t="str">
        <f>VLOOKUP($B274,taxonomy!$B:$Y,9,FALSE)</f>
        <v xml:space="preserve"> Ascomycota</v>
      </c>
      <c r="N274" t="str">
        <f>VLOOKUP($B274,taxonomy!$B:$Y,10,FALSE)</f>
        <v xml:space="preserve"> Saccharomycotina</v>
      </c>
      <c r="O274" t="str">
        <f>VLOOKUP($B274,taxonomy!$B:$Y,11,FALSE)</f>
        <v>Saccharomycetes</v>
      </c>
      <c r="P274" t="str">
        <f>VLOOKUP($B274,taxonomy!$B:$Y,12,FALSE)</f>
        <v xml:space="preserve"> Saccharomycetales</v>
      </c>
      <c r="Q274" t="str">
        <f>VLOOKUP($B274,taxonomy!$B:$Y,13,FALSE)</f>
        <v xml:space="preserve"> Saccharomycetaceae</v>
      </c>
      <c r="R274" t="str">
        <f>VLOOKUP($B274,taxonomy!$B:$Y,14,FALSE)</f>
        <v xml:space="preserve"> Saccharomyces.</v>
      </c>
      <c r="S274">
        <f>VLOOKUP($B274,taxonomy!$B:$Y,15,FALSE)</f>
        <v>0</v>
      </c>
      <c r="T274">
        <f>VLOOKUP($B274,taxonomy!$B:$Y,16,FALSE)</f>
        <v>0</v>
      </c>
      <c r="U274">
        <f>VLOOKUP($B274,taxonomy!$B:$Y,17,FALSE)</f>
        <v>0</v>
      </c>
      <c r="V274">
        <f>VLOOKUP($B274,taxonomy!$B:$Y,18,FALSE)</f>
        <v>0</v>
      </c>
      <c r="W274">
        <f>VLOOKUP($B274,taxonomy!$B:$Y,19,FALSE)</f>
        <v>0</v>
      </c>
      <c r="X274">
        <f>VLOOKUP($B274,taxonomy!$B:$Y,20,FALSE)</f>
        <v>0</v>
      </c>
      <c r="Y274">
        <f>VLOOKUP($B274,taxonomy!$B:$Y,21,FALSE)</f>
        <v>0</v>
      </c>
      <c r="Z274">
        <f>VLOOKUP($B274,taxonomy!$B:$Y,22,FALSE)</f>
        <v>0</v>
      </c>
      <c r="AA274">
        <f>VLOOKUP($B274,taxonomy!$B:$Y,23,FALSE)</f>
        <v>0</v>
      </c>
    </row>
    <row r="275" spans="1:27" x14ac:dyDescent="0.25">
      <c r="A275" s="1" t="s">
        <v>656</v>
      </c>
      <c r="B275" s="1" t="s">
        <v>657</v>
      </c>
      <c r="C275" s="1" t="s">
        <v>658</v>
      </c>
      <c r="D275" s="1" t="s">
        <v>659</v>
      </c>
      <c r="E275" s="1" t="s">
        <v>660</v>
      </c>
      <c r="F275" s="1" t="s">
        <v>661</v>
      </c>
      <c r="G275" s="1" t="s">
        <v>633</v>
      </c>
      <c r="H275" s="1" t="s">
        <v>659</v>
      </c>
      <c r="I275" s="1">
        <f t="shared" si="4"/>
        <v>42</v>
      </c>
      <c r="J275" t="str">
        <f>VLOOKUP($B275,taxonomy!$B:$Y,6,FALSE)</f>
        <v>Eukaryota</v>
      </c>
      <c r="K275" t="str">
        <f>VLOOKUP($B275,taxonomy!$B:$Y,7,FALSE)</f>
        <v xml:space="preserve"> Fungi</v>
      </c>
      <c r="L275" t="str">
        <f>VLOOKUP($B275,taxonomy!$B:$Y,8,FALSE)</f>
        <v xml:space="preserve"> Dikarya</v>
      </c>
      <c r="M275" t="str">
        <f>VLOOKUP($B275,taxonomy!$B:$Y,9,FALSE)</f>
        <v xml:space="preserve"> Ascomycota</v>
      </c>
      <c r="N275" t="str">
        <f>VLOOKUP($B275,taxonomy!$B:$Y,10,FALSE)</f>
        <v xml:space="preserve"> Pezizomycotina</v>
      </c>
      <c r="O275" t="str">
        <f>VLOOKUP($B275,taxonomy!$B:$Y,11,FALSE)</f>
        <v>Sordariomycetes</v>
      </c>
      <c r="P275" t="str">
        <f>VLOOKUP($B275,taxonomy!$B:$Y,12,FALSE)</f>
        <v xml:space="preserve"> Hypocreomycetidae</v>
      </c>
      <c r="Q275" t="str">
        <f>VLOOKUP($B275,taxonomy!$B:$Y,13,FALSE)</f>
        <v xml:space="preserve"> Hypocreales</v>
      </c>
      <c r="R275" t="str">
        <f>VLOOKUP($B275,taxonomy!$B:$Y,14,FALSE)</f>
        <v xml:space="preserve"> Nectriaceae</v>
      </c>
      <c r="S275" t="str">
        <f>VLOOKUP($B275,taxonomy!$B:$Y,15,FALSE)</f>
        <v>Fusarium</v>
      </c>
      <c r="T275" t="str">
        <f>VLOOKUP($B275,taxonomy!$B:$Y,16,FALSE)</f>
        <v xml:space="preserve"> Fusarium solani species complex.</v>
      </c>
      <c r="U275">
        <f>VLOOKUP($B275,taxonomy!$B:$Y,17,FALSE)</f>
        <v>0</v>
      </c>
      <c r="V275">
        <f>VLOOKUP($B275,taxonomy!$B:$Y,18,FALSE)</f>
        <v>0</v>
      </c>
      <c r="W275">
        <f>VLOOKUP($B275,taxonomy!$B:$Y,19,FALSE)</f>
        <v>0</v>
      </c>
      <c r="X275">
        <f>VLOOKUP($B275,taxonomy!$B:$Y,20,FALSE)</f>
        <v>0</v>
      </c>
      <c r="Y275">
        <f>VLOOKUP($B275,taxonomy!$B:$Y,21,FALSE)</f>
        <v>0</v>
      </c>
      <c r="Z275">
        <f>VLOOKUP($B275,taxonomy!$B:$Y,22,FALSE)</f>
        <v>0</v>
      </c>
      <c r="AA275">
        <f>VLOOKUP($B275,taxonomy!$B:$Y,23,FALSE)</f>
        <v>0</v>
      </c>
    </row>
    <row r="276" spans="1:27" x14ac:dyDescent="0.25">
      <c r="A276" s="1" t="s">
        <v>656</v>
      </c>
      <c r="B276" s="1" t="s">
        <v>657</v>
      </c>
      <c r="C276" s="1" t="s">
        <v>658</v>
      </c>
      <c r="D276" s="1" t="s">
        <v>72</v>
      </c>
      <c r="E276" s="1" t="s">
        <v>443</v>
      </c>
      <c r="F276" s="1" t="s">
        <v>662</v>
      </c>
      <c r="G276" s="1" t="s">
        <v>75</v>
      </c>
      <c r="H276" s="1" t="s">
        <v>72</v>
      </c>
      <c r="I276" s="1">
        <f t="shared" si="4"/>
        <v>190</v>
      </c>
      <c r="J276" t="str">
        <f>VLOOKUP($B276,taxonomy!$B:$Y,6,FALSE)</f>
        <v>Eukaryota</v>
      </c>
      <c r="K276" t="str">
        <f>VLOOKUP($B276,taxonomy!$B:$Y,7,FALSE)</f>
        <v xml:space="preserve"> Fungi</v>
      </c>
      <c r="L276" t="str">
        <f>VLOOKUP($B276,taxonomy!$B:$Y,8,FALSE)</f>
        <v xml:space="preserve"> Dikarya</v>
      </c>
      <c r="M276" t="str">
        <f>VLOOKUP($B276,taxonomy!$B:$Y,9,FALSE)</f>
        <v xml:space="preserve"> Ascomycota</v>
      </c>
      <c r="N276" t="str">
        <f>VLOOKUP($B276,taxonomy!$B:$Y,10,FALSE)</f>
        <v xml:space="preserve"> Pezizomycotina</v>
      </c>
      <c r="O276" t="str">
        <f>VLOOKUP($B276,taxonomy!$B:$Y,11,FALSE)</f>
        <v>Sordariomycetes</v>
      </c>
      <c r="P276" t="str">
        <f>VLOOKUP($B276,taxonomy!$B:$Y,12,FALSE)</f>
        <v xml:space="preserve"> Hypocreomycetidae</v>
      </c>
      <c r="Q276" t="str">
        <f>VLOOKUP($B276,taxonomy!$B:$Y,13,FALSE)</f>
        <v xml:space="preserve"> Hypocreales</v>
      </c>
      <c r="R276" t="str">
        <f>VLOOKUP($B276,taxonomy!$B:$Y,14,FALSE)</f>
        <v xml:space="preserve"> Nectriaceae</v>
      </c>
      <c r="S276" t="str">
        <f>VLOOKUP($B276,taxonomy!$B:$Y,15,FALSE)</f>
        <v>Fusarium</v>
      </c>
      <c r="T276" t="str">
        <f>VLOOKUP($B276,taxonomy!$B:$Y,16,FALSE)</f>
        <v xml:space="preserve"> Fusarium solani species complex.</v>
      </c>
      <c r="U276">
        <f>VLOOKUP($B276,taxonomy!$B:$Y,17,FALSE)</f>
        <v>0</v>
      </c>
      <c r="V276">
        <f>VLOOKUP($B276,taxonomy!$B:$Y,18,FALSE)</f>
        <v>0</v>
      </c>
      <c r="W276">
        <f>VLOOKUP($B276,taxonomy!$B:$Y,19,FALSE)</f>
        <v>0</v>
      </c>
      <c r="X276">
        <f>VLOOKUP($B276,taxonomy!$B:$Y,20,FALSE)</f>
        <v>0</v>
      </c>
      <c r="Y276">
        <f>VLOOKUP($B276,taxonomy!$B:$Y,21,FALSE)</f>
        <v>0</v>
      </c>
      <c r="Z276">
        <f>VLOOKUP($B276,taxonomy!$B:$Y,22,FALSE)</f>
        <v>0</v>
      </c>
      <c r="AA276">
        <f>VLOOKUP($B276,taxonomy!$B:$Y,23,FALSE)</f>
        <v>0</v>
      </c>
    </row>
    <row r="277" spans="1:27" x14ac:dyDescent="0.25">
      <c r="A277" s="1" t="s">
        <v>656</v>
      </c>
      <c r="B277" s="1" t="s">
        <v>657</v>
      </c>
      <c r="C277" s="1" t="s">
        <v>658</v>
      </c>
      <c r="D277" s="1" t="s">
        <v>15</v>
      </c>
      <c r="E277" s="1" t="s">
        <v>104</v>
      </c>
      <c r="F277" s="1" t="s">
        <v>367</v>
      </c>
      <c r="G277" s="1" t="s">
        <v>18</v>
      </c>
      <c r="H277" s="1" t="s">
        <v>19</v>
      </c>
      <c r="I277" s="1">
        <f t="shared" si="4"/>
        <v>274</v>
      </c>
      <c r="J277" t="str">
        <f>VLOOKUP($B277,taxonomy!$B:$Y,6,FALSE)</f>
        <v>Eukaryota</v>
      </c>
      <c r="K277" t="str">
        <f>VLOOKUP($B277,taxonomy!$B:$Y,7,FALSE)</f>
        <v xml:space="preserve"> Fungi</v>
      </c>
      <c r="L277" t="str">
        <f>VLOOKUP($B277,taxonomy!$B:$Y,8,FALSE)</f>
        <v xml:space="preserve"> Dikarya</v>
      </c>
      <c r="M277" t="str">
        <f>VLOOKUP($B277,taxonomy!$B:$Y,9,FALSE)</f>
        <v xml:space="preserve"> Ascomycota</v>
      </c>
      <c r="N277" t="str">
        <f>VLOOKUP($B277,taxonomy!$B:$Y,10,FALSE)</f>
        <v xml:space="preserve"> Pezizomycotina</v>
      </c>
      <c r="O277" t="str">
        <f>VLOOKUP($B277,taxonomy!$B:$Y,11,FALSE)</f>
        <v>Sordariomycetes</v>
      </c>
      <c r="P277" t="str">
        <f>VLOOKUP($B277,taxonomy!$B:$Y,12,FALSE)</f>
        <v xml:space="preserve"> Hypocreomycetidae</v>
      </c>
      <c r="Q277" t="str">
        <f>VLOOKUP($B277,taxonomy!$B:$Y,13,FALSE)</f>
        <v xml:space="preserve"> Hypocreales</v>
      </c>
      <c r="R277" t="str">
        <f>VLOOKUP($B277,taxonomy!$B:$Y,14,FALSE)</f>
        <v xml:space="preserve"> Nectriaceae</v>
      </c>
      <c r="S277" t="str">
        <f>VLOOKUP($B277,taxonomy!$B:$Y,15,FALSE)</f>
        <v>Fusarium</v>
      </c>
      <c r="T277" t="str">
        <f>VLOOKUP($B277,taxonomy!$B:$Y,16,FALSE)</f>
        <v xml:space="preserve"> Fusarium solani species complex.</v>
      </c>
      <c r="U277">
        <f>VLOOKUP($B277,taxonomy!$B:$Y,17,FALSE)</f>
        <v>0</v>
      </c>
      <c r="V277">
        <f>VLOOKUP($B277,taxonomy!$B:$Y,18,FALSE)</f>
        <v>0</v>
      </c>
      <c r="W277">
        <f>VLOOKUP($B277,taxonomy!$B:$Y,19,FALSE)</f>
        <v>0</v>
      </c>
      <c r="X277">
        <f>VLOOKUP($B277,taxonomy!$B:$Y,20,FALSE)</f>
        <v>0</v>
      </c>
      <c r="Y277">
        <f>VLOOKUP($B277,taxonomy!$B:$Y,21,FALSE)</f>
        <v>0</v>
      </c>
      <c r="Z277">
        <f>VLOOKUP($B277,taxonomy!$B:$Y,22,FALSE)</f>
        <v>0</v>
      </c>
      <c r="AA277">
        <f>VLOOKUP($B277,taxonomy!$B:$Y,23,FALSE)</f>
        <v>0</v>
      </c>
    </row>
    <row r="278" spans="1:27" x14ac:dyDescent="0.25">
      <c r="A278" s="1" t="s">
        <v>656</v>
      </c>
      <c r="B278" s="1" t="s">
        <v>657</v>
      </c>
      <c r="C278" s="1" t="s">
        <v>658</v>
      </c>
      <c r="D278" s="1" t="s">
        <v>60</v>
      </c>
      <c r="E278" s="1" t="s">
        <v>106</v>
      </c>
      <c r="F278" s="1" t="s">
        <v>491</v>
      </c>
      <c r="G278" s="1" t="s">
        <v>63</v>
      </c>
      <c r="H278" s="1" t="s">
        <v>64</v>
      </c>
      <c r="I278" s="1">
        <f t="shared" si="4"/>
        <v>177</v>
      </c>
      <c r="J278" t="str">
        <f>VLOOKUP($B278,taxonomy!$B:$Y,6,FALSE)</f>
        <v>Eukaryota</v>
      </c>
      <c r="K278" t="str">
        <f>VLOOKUP($B278,taxonomy!$B:$Y,7,FALSE)</f>
        <v xml:space="preserve"> Fungi</v>
      </c>
      <c r="L278" t="str">
        <f>VLOOKUP($B278,taxonomy!$B:$Y,8,FALSE)</f>
        <v xml:space="preserve"> Dikarya</v>
      </c>
      <c r="M278" t="str">
        <f>VLOOKUP($B278,taxonomy!$B:$Y,9,FALSE)</f>
        <v xml:space="preserve"> Ascomycota</v>
      </c>
      <c r="N278" t="str">
        <f>VLOOKUP($B278,taxonomy!$B:$Y,10,FALSE)</f>
        <v xml:space="preserve"> Pezizomycotina</v>
      </c>
      <c r="O278" t="str">
        <f>VLOOKUP($B278,taxonomy!$B:$Y,11,FALSE)</f>
        <v>Sordariomycetes</v>
      </c>
      <c r="P278" t="str">
        <f>VLOOKUP($B278,taxonomy!$B:$Y,12,FALSE)</f>
        <v xml:space="preserve"> Hypocreomycetidae</v>
      </c>
      <c r="Q278" t="str">
        <f>VLOOKUP($B278,taxonomy!$B:$Y,13,FALSE)</f>
        <v xml:space="preserve"> Hypocreales</v>
      </c>
      <c r="R278" t="str">
        <f>VLOOKUP($B278,taxonomy!$B:$Y,14,FALSE)</f>
        <v xml:space="preserve"> Nectriaceae</v>
      </c>
      <c r="S278" t="str">
        <f>VLOOKUP($B278,taxonomy!$B:$Y,15,FALSE)</f>
        <v>Fusarium</v>
      </c>
      <c r="T278" t="str">
        <f>VLOOKUP($B278,taxonomy!$B:$Y,16,FALSE)</f>
        <v xml:space="preserve"> Fusarium solani species complex.</v>
      </c>
      <c r="U278">
        <f>VLOOKUP($B278,taxonomy!$B:$Y,17,FALSE)</f>
        <v>0</v>
      </c>
      <c r="V278">
        <f>VLOOKUP($B278,taxonomy!$B:$Y,18,FALSE)</f>
        <v>0</v>
      </c>
      <c r="W278">
        <f>VLOOKUP($B278,taxonomy!$B:$Y,19,FALSE)</f>
        <v>0</v>
      </c>
      <c r="X278">
        <f>VLOOKUP($B278,taxonomy!$B:$Y,20,FALSE)</f>
        <v>0</v>
      </c>
      <c r="Y278">
        <f>VLOOKUP($B278,taxonomy!$B:$Y,21,FALSE)</f>
        <v>0</v>
      </c>
      <c r="Z278">
        <f>VLOOKUP($B278,taxonomy!$B:$Y,22,FALSE)</f>
        <v>0</v>
      </c>
      <c r="AA278">
        <f>VLOOKUP($B278,taxonomy!$B:$Y,23,FALSE)</f>
        <v>0</v>
      </c>
    </row>
    <row r="279" spans="1:27" x14ac:dyDescent="0.25">
      <c r="A279" s="1" t="s">
        <v>663</v>
      </c>
      <c r="B279" s="1" t="s">
        <v>664</v>
      </c>
      <c r="C279" s="1" t="s">
        <v>71</v>
      </c>
      <c r="D279" s="1" t="s">
        <v>72</v>
      </c>
      <c r="E279" s="1" t="s">
        <v>73</v>
      </c>
      <c r="F279" s="1" t="s">
        <v>74</v>
      </c>
      <c r="G279" s="1" t="s">
        <v>75</v>
      </c>
      <c r="H279" s="1" t="s">
        <v>72</v>
      </c>
      <c r="I279" s="1">
        <f t="shared" si="4"/>
        <v>149</v>
      </c>
      <c r="J279" t="str">
        <f>VLOOKUP($B279,taxonomy!$B:$Y,6,FALSE)</f>
        <v>Eukaryota</v>
      </c>
      <c r="K279" t="str">
        <f>VLOOKUP($B279,taxonomy!$B:$Y,7,FALSE)</f>
        <v xml:space="preserve"> Fungi</v>
      </c>
      <c r="L279" t="str">
        <f>VLOOKUP($B279,taxonomy!$B:$Y,8,FALSE)</f>
        <v xml:space="preserve"> Dikarya</v>
      </c>
      <c r="M279" t="str">
        <f>VLOOKUP($B279,taxonomy!$B:$Y,9,FALSE)</f>
        <v xml:space="preserve"> Ascomycota</v>
      </c>
      <c r="N279" t="str">
        <f>VLOOKUP($B279,taxonomy!$B:$Y,10,FALSE)</f>
        <v xml:space="preserve"> Saccharomycotina</v>
      </c>
      <c r="O279" t="str">
        <f>VLOOKUP($B279,taxonomy!$B:$Y,11,FALSE)</f>
        <v>Saccharomycetes</v>
      </c>
      <c r="P279" t="str">
        <f>VLOOKUP($B279,taxonomy!$B:$Y,12,FALSE)</f>
        <v xml:space="preserve"> Saccharomycetales</v>
      </c>
      <c r="Q279" t="str">
        <f>VLOOKUP($B279,taxonomy!$B:$Y,13,FALSE)</f>
        <v xml:space="preserve"> Saccharomycetaceae</v>
      </c>
      <c r="R279" t="str">
        <f>VLOOKUP($B279,taxonomy!$B:$Y,14,FALSE)</f>
        <v xml:space="preserve"> Saccharomyces.</v>
      </c>
      <c r="S279">
        <f>VLOOKUP($B279,taxonomy!$B:$Y,15,FALSE)</f>
        <v>0</v>
      </c>
      <c r="T279">
        <f>VLOOKUP($B279,taxonomy!$B:$Y,16,FALSE)</f>
        <v>0</v>
      </c>
      <c r="U279">
        <f>VLOOKUP($B279,taxonomy!$B:$Y,17,FALSE)</f>
        <v>0</v>
      </c>
      <c r="V279">
        <f>VLOOKUP($B279,taxonomy!$B:$Y,18,FALSE)</f>
        <v>0</v>
      </c>
      <c r="W279">
        <f>VLOOKUP($B279,taxonomy!$B:$Y,19,FALSE)</f>
        <v>0</v>
      </c>
      <c r="X279">
        <f>VLOOKUP($B279,taxonomy!$B:$Y,20,FALSE)</f>
        <v>0</v>
      </c>
      <c r="Y279">
        <f>VLOOKUP($B279,taxonomy!$B:$Y,21,FALSE)</f>
        <v>0</v>
      </c>
      <c r="Z279">
        <f>VLOOKUP($B279,taxonomy!$B:$Y,22,FALSE)</f>
        <v>0</v>
      </c>
      <c r="AA279">
        <f>VLOOKUP($B279,taxonomy!$B:$Y,23,FALSE)</f>
        <v>0</v>
      </c>
    </row>
    <row r="280" spans="1:27" x14ac:dyDescent="0.25">
      <c r="A280" s="1" t="s">
        <v>663</v>
      </c>
      <c r="B280" s="1" t="s">
        <v>664</v>
      </c>
      <c r="C280" s="1" t="s">
        <v>71</v>
      </c>
      <c r="D280" s="1" t="s">
        <v>76</v>
      </c>
      <c r="E280" s="1" t="s">
        <v>77</v>
      </c>
      <c r="F280" s="1" t="s">
        <v>78</v>
      </c>
      <c r="G280" s="1" t="s">
        <v>79</v>
      </c>
      <c r="H280" s="1" t="s">
        <v>76</v>
      </c>
      <c r="I280" s="1">
        <f t="shared" si="4"/>
        <v>169</v>
      </c>
      <c r="J280" t="str">
        <f>VLOOKUP($B280,taxonomy!$B:$Y,6,FALSE)</f>
        <v>Eukaryota</v>
      </c>
      <c r="K280" t="str">
        <f>VLOOKUP($B280,taxonomy!$B:$Y,7,FALSE)</f>
        <v xml:space="preserve"> Fungi</v>
      </c>
      <c r="L280" t="str">
        <f>VLOOKUP($B280,taxonomy!$B:$Y,8,FALSE)</f>
        <v xml:space="preserve"> Dikarya</v>
      </c>
      <c r="M280" t="str">
        <f>VLOOKUP($B280,taxonomy!$B:$Y,9,FALSE)</f>
        <v xml:space="preserve"> Ascomycota</v>
      </c>
      <c r="N280" t="str">
        <f>VLOOKUP($B280,taxonomy!$B:$Y,10,FALSE)</f>
        <v xml:space="preserve"> Saccharomycotina</v>
      </c>
      <c r="O280" t="str">
        <f>VLOOKUP($B280,taxonomy!$B:$Y,11,FALSE)</f>
        <v>Saccharomycetes</v>
      </c>
      <c r="P280" t="str">
        <f>VLOOKUP($B280,taxonomy!$B:$Y,12,FALSE)</f>
        <v xml:space="preserve"> Saccharomycetales</v>
      </c>
      <c r="Q280" t="str">
        <f>VLOOKUP($B280,taxonomy!$B:$Y,13,FALSE)</f>
        <v xml:space="preserve"> Saccharomycetaceae</v>
      </c>
      <c r="R280" t="str">
        <f>VLOOKUP($B280,taxonomy!$B:$Y,14,FALSE)</f>
        <v xml:space="preserve"> Saccharomyces.</v>
      </c>
      <c r="S280">
        <f>VLOOKUP($B280,taxonomy!$B:$Y,15,FALSE)</f>
        <v>0</v>
      </c>
      <c r="T280">
        <f>VLOOKUP($B280,taxonomy!$B:$Y,16,FALSE)</f>
        <v>0</v>
      </c>
      <c r="U280">
        <f>VLOOKUP($B280,taxonomy!$B:$Y,17,FALSE)</f>
        <v>0</v>
      </c>
      <c r="V280">
        <f>VLOOKUP($B280,taxonomy!$B:$Y,18,FALSE)</f>
        <v>0</v>
      </c>
      <c r="W280">
        <f>VLOOKUP($B280,taxonomy!$B:$Y,19,FALSE)</f>
        <v>0</v>
      </c>
      <c r="X280">
        <f>VLOOKUP($B280,taxonomy!$B:$Y,20,FALSE)</f>
        <v>0</v>
      </c>
      <c r="Y280">
        <f>VLOOKUP($B280,taxonomy!$B:$Y,21,FALSE)</f>
        <v>0</v>
      </c>
      <c r="Z280">
        <f>VLOOKUP($B280,taxonomy!$B:$Y,22,FALSE)</f>
        <v>0</v>
      </c>
      <c r="AA280">
        <f>VLOOKUP($B280,taxonomy!$B:$Y,23,FALSE)</f>
        <v>0</v>
      </c>
    </row>
    <row r="281" spans="1:27" x14ac:dyDescent="0.25">
      <c r="A281" s="1" t="s">
        <v>663</v>
      </c>
      <c r="B281" s="1" t="s">
        <v>664</v>
      </c>
      <c r="C281" s="1" t="s">
        <v>71</v>
      </c>
      <c r="D281" s="1" t="s">
        <v>80</v>
      </c>
      <c r="E281" s="1" t="s">
        <v>81</v>
      </c>
      <c r="F281" s="1" t="s">
        <v>82</v>
      </c>
      <c r="G281" s="1" t="s">
        <v>83</v>
      </c>
      <c r="H281" s="1" t="s">
        <v>80</v>
      </c>
      <c r="I281" s="1">
        <f t="shared" si="4"/>
        <v>79</v>
      </c>
      <c r="J281" t="str">
        <f>VLOOKUP($B281,taxonomy!$B:$Y,6,FALSE)</f>
        <v>Eukaryota</v>
      </c>
      <c r="K281" t="str">
        <f>VLOOKUP($B281,taxonomy!$B:$Y,7,FALSE)</f>
        <v xml:space="preserve"> Fungi</v>
      </c>
      <c r="L281" t="str">
        <f>VLOOKUP($B281,taxonomy!$B:$Y,8,FALSE)</f>
        <v xml:space="preserve"> Dikarya</v>
      </c>
      <c r="M281" t="str">
        <f>VLOOKUP($B281,taxonomy!$B:$Y,9,FALSE)</f>
        <v xml:space="preserve"> Ascomycota</v>
      </c>
      <c r="N281" t="str">
        <f>VLOOKUP($B281,taxonomy!$B:$Y,10,FALSE)</f>
        <v xml:space="preserve"> Saccharomycotina</v>
      </c>
      <c r="O281" t="str">
        <f>VLOOKUP($B281,taxonomy!$B:$Y,11,FALSE)</f>
        <v>Saccharomycetes</v>
      </c>
      <c r="P281" t="str">
        <f>VLOOKUP($B281,taxonomy!$B:$Y,12,FALSE)</f>
        <v xml:space="preserve"> Saccharomycetales</v>
      </c>
      <c r="Q281" t="str">
        <f>VLOOKUP($B281,taxonomy!$B:$Y,13,FALSE)</f>
        <v xml:space="preserve"> Saccharomycetaceae</v>
      </c>
      <c r="R281" t="str">
        <f>VLOOKUP($B281,taxonomy!$B:$Y,14,FALSE)</f>
        <v xml:space="preserve"> Saccharomyces.</v>
      </c>
      <c r="S281">
        <f>VLOOKUP($B281,taxonomy!$B:$Y,15,FALSE)</f>
        <v>0</v>
      </c>
      <c r="T281">
        <f>VLOOKUP($B281,taxonomy!$B:$Y,16,FALSE)</f>
        <v>0</v>
      </c>
      <c r="U281">
        <f>VLOOKUP($B281,taxonomy!$B:$Y,17,FALSE)</f>
        <v>0</v>
      </c>
      <c r="V281">
        <f>VLOOKUP($B281,taxonomy!$B:$Y,18,FALSE)</f>
        <v>0</v>
      </c>
      <c r="W281">
        <f>VLOOKUP($B281,taxonomy!$B:$Y,19,FALSE)</f>
        <v>0</v>
      </c>
      <c r="X281">
        <f>VLOOKUP($B281,taxonomy!$B:$Y,20,FALSE)</f>
        <v>0</v>
      </c>
      <c r="Y281">
        <f>VLOOKUP($B281,taxonomy!$B:$Y,21,FALSE)</f>
        <v>0</v>
      </c>
      <c r="Z281">
        <f>VLOOKUP($B281,taxonomy!$B:$Y,22,FALSE)</f>
        <v>0</v>
      </c>
      <c r="AA281">
        <f>VLOOKUP($B281,taxonomy!$B:$Y,23,FALSE)</f>
        <v>0</v>
      </c>
    </row>
    <row r="282" spans="1:27" x14ac:dyDescent="0.25">
      <c r="A282" s="1" t="s">
        <v>663</v>
      </c>
      <c r="B282" s="1" t="s">
        <v>664</v>
      </c>
      <c r="C282" s="1" t="s">
        <v>71</v>
      </c>
      <c r="D282" s="1" t="s">
        <v>84</v>
      </c>
      <c r="E282" s="1" t="s">
        <v>85</v>
      </c>
      <c r="F282" s="1" t="s">
        <v>86</v>
      </c>
      <c r="G282" s="1" t="s">
        <v>68</v>
      </c>
      <c r="H282" s="1" t="s">
        <v>84</v>
      </c>
      <c r="I282" s="1">
        <f t="shared" si="4"/>
        <v>149</v>
      </c>
      <c r="J282" t="str">
        <f>VLOOKUP($B282,taxonomy!$B:$Y,6,FALSE)</f>
        <v>Eukaryota</v>
      </c>
      <c r="K282" t="str">
        <f>VLOOKUP($B282,taxonomy!$B:$Y,7,FALSE)</f>
        <v xml:space="preserve"> Fungi</v>
      </c>
      <c r="L282" t="str">
        <f>VLOOKUP($B282,taxonomy!$B:$Y,8,FALSE)</f>
        <v xml:space="preserve"> Dikarya</v>
      </c>
      <c r="M282" t="str">
        <f>VLOOKUP($B282,taxonomy!$B:$Y,9,FALSE)</f>
        <v xml:space="preserve"> Ascomycota</v>
      </c>
      <c r="N282" t="str">
        <f>VLOOKUP($B282,taxonomy!$B:$Y,10,FALSE)</f>
        <v xml:space="preserve"> Saccharomycotina</v>
      </c>
      <c r="O282" t="str">
        <f>VLOOKUP($B282,taxonomy!$B:$Y,11,FALSE)</f>
        <v>Saccharomycetes</v>
      </c>
      <c r="P282" t="str">
        <f>VLOOKUP($B282,taxonomy!$B:$Y,12,FALSE)</f>
        <v xml:space="preserve"> Saccharomycetales</v>
      </c>
      <c r="Q282" t="str">
        <f>VLOOKUP($B282,taxonomy!$B:$Y,13,FALSE)</f>
        <v xml:space="preserve"> Saccharomycetaceae</v>
      </c>
      <c r="R282" t="str">
        <f>VLOOKUP($B282,taxonomy!$B:$Y,14,FALSE)</f>
        <v xml:space="preserve"> Saccharomyces.</v>
      </c>
      <c r="S282">
        <f>VLOOKUP($B282,taxonomy!$B:$Y,15,FALSE)</f>
        <v>0</v>
      </c>
      <c r="T282">
        <f>VLOOKUP($B282,taxonomy!$B:$Y,16,FALSE)</f>
        <v>0</v>
      </c>
      <c r="U282">
        <f>VLOOKUP($B282,taxonomy!$B:$Y,17,FALSE)</f>
        <v>0</v>
      </c>
      <c r="V282">
        <f>VLOOKUP($B282,taxonomy!$B:$Y,18,FALSE)</f>
        <v>0</v>
      </c>
      <c r="W282">
        <f>VLOOKUP($B282,taxonomy!$B:$Y,19,FALSE)</f>
        <v>0</v>
      </c>
      <c r="X282">
        <f>VLOOKUP($B282,taxonomy!$B:$Y,20,FALSE)</f>
        <v>0</v>
      </c>
      <c r="Y282">
        <f>VLOOKUP($B282,taxonomy!$B:$Y,21,FALSE)</f>
        <v>0</v>
      </c>
      <c r="Z282">
        <f>VLOOKUP($B282,taxonomy!$B:$Y,22,FALSE)</f>
        <v>0</v>
      </c>
      <c r="AA282">
        <f>VLOOKUP($B282,taxonomy!$B:$Y,23,FALSE)</f>
        <v>0</v>
      </c>
    </row>
    <row r="283" spans="1:27" x14ac:dyDescent="0.25">
      <c r="A283" s="1" t="s">
        <v>663</v>
      </c>
      <c r="B283" s="1" t="s">
        <v>664</v>
      </c>
      <c r="C283" s="1" t="s">
        <v>71</v>
      </c>
      <c r="D283" s="1" t="s">
        <v>87</v>
      </c>
      <c r="E283" s="1" t="s">
        <v>88</v>
      </c>
      <c r="F283" s="1" t="s">
        <v>89</v>
      </c>
      <c r="G283" s="1" t="s">
        <v>90</v>
      </c>
      <c r="H283" s="1" t="s">
        <v>87</v>
      </c>
      <c r="I283" s="1">
        <f t="shared" si="4"/>
        <v>56</v>
      </c>
      <c r="J283" t="str">
        <f>VLOOKUP($B283,taxonomy!$B:$Y,6,FALSE)</f>
        <v>Eukaryota</v>
      </c>
      <c r="K283" t="str">
        <f>VLOOKUP($B283,taxonomy!$B:$Y,7,FALSE)</f>
        <v xml:space="preserve"> Fungi</v>
      </c>
      <c r="L283" t="str">
        <f>VLOOKUP($B283,taxonomy!$B:$Y,8,FALSE)</f>
        <v xml:space="preserve"> Dikarya</v>
      </c>
      <c r="M283" t="str">
        <f>VLOOKUP($B283,taxonomy!$B:$Y,9,FALSE)</f>
        <v xml:space="preserve"> Ascomycota</v>
      </c>
      <c r="N283" t="str">
        <f>VLOOKUP($B283,taxonomy!$B:$Y,10,FALSE)</f>
        <v xml:space="preserve"> Saccharomycotina</v>
      </c>
      <c r="O283" t="str">
        <f>VLOOKUP($B283,taxonomy!$B:$Y,11,FALSE)</f>
        <v>Saccharomycetes</v>
      </c>
      <c r="P283" t="str">
        <f>VLOOKUP($B283,taxonomy!$B:$Y,12,FALSE)</f>
        <v xml:space="preserve"> Saccharomycetales</v>
      </c>
      <c r="Q283" t="str">
        <f>VLOOKUP($B283,taxonomy!$B:$Y,13,FALSE)</f>
        <v xml:space="preserve"> Saccharomycetaceae</v>
      </c>
      <c r="R283" t="str">
        <f>VLOOKUP($B283,taxonomy!$B:$Y,14,FALSE)</f>
        <v xml:space="preserve"> Saccharomyces.</v>
      </c>
      <c r="S283">
        <f>VLOOKUP($B283,taxonomy!$B:$Y,15,FALSE)</f>
        <v>0</v>
      </c>
      <c r="T283">
        <f>VLOOKUP($B283,taxonomy!$B:$Y,16,FALSE)</f>
        <v>0</v>
      </c>
      <c r="U283">
        <f>VLOOKUP($B283,taxonomy!$B:$Y,17,FALSE)</f>
        <v>0</v>
      </c>
      <c r="V283">
        <f>VLOOKUP($B283,taxonomy!$B:$Y,18,FALSE)</f>
        <v>0</v>
      </c>
      <c r="W283">
        <f>VLOOKUP($B283,taxonomy!$B:$Y,19,FALSE)</f>
        <v>0</v>
      </c>
      <c r="X283">
        <f>VLOOKUP($B283,taxonomy!$B:$Y,20,FALSE)</f>
        <v>0</v>
      </c>
      <c r="Y283">
        <f>VLOOKUP($B283,taxonomy!$B:$Y,21,FALSE)</f>
        <v>0</v>
      </c>
      <c r="Z283">
        <f>VLOOKUP($B283,taxonomy!$B:$Y,22,FALSE)</f>
        <v>0</v>
      </c>
      <c r="AA283">
        <f>VLOOKUP($B283,taxonomy!$B:$Y,23,FALSE)</f>
        <v>0</v>
      </c>
    </row>
    <row r="284" spans="1:27" x14ac:dyDescent="0.25">
      <c r="A284" s="1" t="s">
        <v>663</v>
      </c>
      <c r="B284" s="1" t="s">
        <v>664</v>
      </c>
      <c r="C284" s="1" t="s">
        <v>71</v>
      </c>
      <c r="D284" s="1" t="s">
        <v>91</v>
      </c>
      <c r="E284" s="1" t="s">
        <v>92</v>
      </c>
      <c r="F284" s="1" t="s">
        <v>93</v>
      </c>
      <c r="G284" s="1" t="s">
        <v>94</v>
      </c>
      <c r="H284" s="1" t="s">
        <v>91</v>
      </c>
      <c r="I284" s="1">
        <f t="shared" si="4"/>
        <v>129</v>
      </c>
      <c r="J284" t="str">
        <f>VLOOKUP($B284,taxonomy!$B:$Y,6,FALSE)</f>
        <v>Eukaryota</v>
      </c>
      <c r="K284" t="str">
        <f>VLOOKUP($B284,taxonomy!$B:$Y,7,FALSE)</f>
        <v xml:space="preserve"> Fungi</v>
      </c>
      <c r="L284" t="str">
        <f>VLOOKUP($B284,taxonomy!$B:$Y,8,FALSE)</f>
        <v xml:space="preserve"> Dikarya</v>
      </c>
      <c r="M284" t="str">
        <f>VLOOKUP($B284,taxonomy!$B:$Y,9,FALSE)</f>
        <v xml:space="preserve"> Ascomycota</v>
      </c>
      <c r="N284" t="str">
        <f>VLOOKUP($B284,taxonomy!$B:$Y,10,FALSE)</f>
        <v xml:space="preserve"> Saccharomycotina</v>
      </c>
      <c r="O284" t="str">
        <f>VLOOKUP($B284,taxonomy!$B:$Y,11,FALSE)</f>
        <v>Saccharomycetes</v>
      </c>
      <c r="P284" t="str">
        <f>VLOOKUP($B284,taxonomy!$B:$Y,12,FALSE)</f>
        <v xml:space="preserve"> Saccharomycetales</v>
      </c>
      <c r="Q284" t="str">
        <f>VLOOKUP($B284,taxonomy!$B:$Y,13,FALSE)</f>
        <v xml:space="preserve"> Saccharomycetaceae</v>
      </c>
      <c r="R284" t="str">
        <f>VLOOKUP($B284,taxonomy!$B:$Y,14,FALSE)</f>
        <v xml:space="preserve"> Saccharomyces.</v>
      </c>
      <c r="S284">
        <f>VLOOKUP($B284,taxonomy!$B:$Y,15,FALSE)</f>
        <v>0</v>
      </c>
      <c r="T284">
        <f>VLOOKUP($B284,taxonomy!$B:$Y,16,FALSE)</f>
        <v>0</v>
      </c>
      <c r="U284">
        <f>VLOOKUP($B284,taxonomy!$B:$Y,17,FALSE)</f>
        <v>0</v>
      </c>
      <c r="V284">
        <f>VLOOKUP($B284,taxonomy!$B:$Y,18,FALSE)</f>
        <v>0</v>
      </c>
      <c r="W284">
        <f>VLOOKUP($B284,taxonomy!$B:$Y,19,FALSE)</f>
        <v>0</v>
      </c>
      <c r="X284">
        <f>VLOOKUP($B284,taxonomy!$B:$Y,20,FALSE)</f>
        <v>0</v>
      </c>
      <c r="Y284">
        <f>VLOOKUP($B284,taxonomy!$B:$Y,21,FALSE)</f>
        <v>0</v>
      </c>
      <c r="Z284">
        <f>VLOOKUP($B284,taxonomy!$B:$Y,22,FALSE)</f>
        <v>0</v>
      </c>
      <c r="AA284">
        <f>VLOOKUP($B284,taxonomy!$B:$Y,23,FALSE)</f>
        <v>0</v>
      </c>
    </row>
    <row r="285" spans="1:27" x14ac:dyDescent="0.25">
      <c r="A285" s="1" t="s">
        <v>663</v>
      </c>
      <c r="B285" s="1" t="s">
        <v>664</v>
      </c>
      <c r="C285" s="1" t="s">
        <v>71</v>
      </c>
      <c r="D285" s="1" t="s">
        <v>95</v>
      </c>
      <c r="E285" s="1" t="s">
        <v>96</v>
      </c>
      <c r="F285" s="1" t="s">
        <v>97</v>
      </c>
      <c r="G285" s="1" t="s">
        <v>98</v>
      </c>
      <c r="H285" s="1" t="s">
        <v>95</v>
      </c>
      <c r="I285" s="1">
        <f t="shared" si="4"/>
        <v>99</v>
      </c>
      <c r="J285" t="str">
        <f>VLOOKUP($B285,taxonomy!$B:$Y,6,FALSE)</f>
        <v>Eukaryota</v>
      </c>
      <c r="K285" t="str">
        <f>VLOOKUP($B285,taxonomy!$B:$Y,7,FALSE)</f>
        <v xml:space="preserve"> Fungi</v>
      </c>
      <c r="L285" t="str">
        <f>VLOOKUP($B285,taxonomy!$B:$Y,8,FALSE)</f>
        <v xml:space="preserve"> Dikarya</v>
      </c>
      <c r="M285" t="str">
        <f>VLOOKUP($B285,taxonomy!$B:$Y,9,FALSE)</f>
        <v xml:space="preserve"> Ascomycota</v>
      </c>
      <c r="N285" t="str">
        <f>VLOOKUP($B285,taxonomy!$B:$Y,10,FALSE)</f>
        <v xml:space="preserve"> Saccharomycotina</v>
      </c>
      <c r="O285" t="str">
        <f>VLOOKUP($B285,taxonomy!$B:$Y,11,FALSE)</f>
        <v>Saccharomycetes</v>
      </c>
      <c r="P285" t="str">
        <f>VLOOKUP($B285,taxonomy!$B:$Y,12,FALSE)</f>
        <v xml:space="preserve"> Saccharomycetales</v>
      </c>
      <c r="Q285" t="str">
        <f>VLOOKUP($B285,taxonomy!$B:$Y,13,FALSE)</f>
        <v xml:space="preserve"> Saccharomycetaceae</v>
      </c>
      <c r="R285" t="str">
        <f>VLOOKUP($B285,taxonomy!$B:$Y,14,FALSE)</f>
        <v xml:space="preserve"> Saccharomyces.</v>
      </c>
      <c r="S285">
        <f>VLOOKUP($B285,taxonomy!$B:$Y,15,FALSE)</f>
        <v>0</v>
      </c>
      <c r="T285">
        <f>VLOOKUP($B285,taxonomy!$B:$Y,16,FALSE)</f>
        <v>0</v>
      </c>
      <c r="U285">
        <f>VLOOKUP($B285,taxonomy!$B:$Y,17,FALSE)</f>
        <v>0</v>
      </c>
      <c r="V285">
        <f>VLOOKUP($B285,taxonomy!$B:$Y,18,FALSE)</f>
        <v>0</v>
      </c>
      <c r="W285">
        <f>VLOOKUP($B285,taxonomy!$B:$Y,19,FALSE)</f>
        <v>0</v>
      </c>
      <c r="X285">
        <f>VLOOKUP($B285,taxonomy!$B:$Y,20,FALSE)</f>
        <v>0</v>
      </c>
      <c r="Y285">
        <f>VLOOKUP($B285,taxonomy!$B:$Y,21,FALSE)</f>
        <v>0</v>
      </c>
      <c r="Z285">
        <f>VLOOKUP($B285,taxonomy!$B:$Y,22,FALSE)</f>
        <v>0</v>
      </c>
      <c r="AA285">
        <f>VLOOKUP($B285,taxonomy!$B:$Y,23,FALSE)</f>
        <v>0</v>
      </c>
    </row>
    <row r="286" spans="1:27" x14ac:dyDescent="0.25">
      <c r="A286" s="1" t="s">
        <v>663</v>
      </c>
      <c r="B286" s="1" t="s">
        <v>664</v>
      </c>
      <c r="C286" s="1" t="s">
        <v>71</v>
      </c>
      <c r="D286" s="1" t="s">
        <v>15</v>
      </c>
      <c r="E286" s="1" t="s">
        <v>99</v>
      </c>
      <c r="F286" s="1" t="s">
        <v>100</v>
      </c>
      <c r="G286" s="1" t="s">
        <v>18</v>
      </c>
      <c r="H286" s="1" t="s">
        <v>19</v>
      </c>
      <c r="I286" s="1">
        <f t="shared" si="4"/>
        <v>327</v>
      </c>
      <c r="J286" t="str">
        <f>VLOOKUP($B286,taxonomy!$B:$Y,6,FALSE)</f>
        <v>Eukaryota</v>
      </c>
      <c r="K286" t="str">
        <f>VLOOKUP($B286,taxonomy!$B:$Y,7,FALSE)</f>
        <v xml:space="preserve"> Fungi</v>
      </c>
      <c r="L286" t="str">
        <f>VLOOKUP($B286,taxonomy!$B:$Y,8,FALSE)</f>
        <v xml:space="preserve"> Dikarya</v>
      </c>
      <c r="M286" t="str">
        <f>VLOOKUP($B286,taxonomy!$B:$Y,9,FALSE)</f>
        <v xml:space="preserve"> Ascomycota</v>
      </c>
      <c r="N286" t="str">
        <f>VLOOKUP($B286,taxonomy!$B:$Y,10,FALSE)</f>
        <v xml:space="preserve"> Saccharomycotina</v>
      </c>
      <c r="O286" t="str">
        <f>VLOOKUP($B286,taxonomy!$B:$Y,11,FALSE)</f>
        <v>Saccharomycetes</v>
      </c>
      <c r="P286" t="str">
        <f>VLOOKUP($B286,taxonomy!$B:$Y,12,FALSE)</f>
        <v xml:space="preserve"> Saccharomycetales</v>
      </c>
      <c r="Q286" t="str">
        <f>VLOOKUP($B286,taxonomy!$B:$Y,13,FALSE)</f>
        <v xml:space="preserve"> Saccharomycetaceae</v>
      </c>
      <c r="R286" t="str">
        <f>VLOOKUP($B286,taxonomy!$B:$Y,14,FALSE)</f>
        <v xml:space="preserve"> Saccharomyces.</v>
      </c>
      <c r="S286">
        <f>VLOOKUP($B286,taxonomy!$B:$Y,15,FALSE)</f>
        <v>0</v>
      </c>
      <c r="T286">
        <f>VLOOKUP($B286,taxonomy!$B:$Y,16,FALSE)</f>
        <v>0</v>
      </c>
      <c r="U286">
        <f>VLOOKUP($B286,taxonomy!$B:$Y,17,FALSE)</f>
        <v>0</v>
      </c>
      <c r="V286">
        <f>VLOOKUP($B286,taxonomy!$B:$Y,18,FALSE)</f>
        <v>0</v>
      </c>
      <c r="W286">
        <f>VLOOKUP($B286,taxonomy!$B:$Y,19,FALSE)</f>
        <v>0</v>
      </c>
      <c r="X286">
        <f>VLOOKUP($B286,taxonomy!$B:$Y,20,FALSE)</f>
        <v>0</v>
      </c>
      <c r="Y286">
        <f>VLOOKUP($B286,taxonomy!$B:$Y,21,FALSE)</f>
        <v>0</v>
      </c>
      <c r="Z286">
        <f>VLOOKUP($B286,taxonomy!$B:$Y,22,FALSE)</f>
        <v>0</v>
      </c>
      <c r="AA286">
        <f>VLOOKUP($B286,taxonomy!$B:$Y,23,FALSE)</f>
        <v>0</v>
      </c>
    </row>
    <row r="287" spans="1:27" x14ac:dyDescent="0.25">
      <c r="A287" s="1" t="s">
        <v>665</v>
      </c>
      <c r="B287" s="1" t="s">
        <v>666</v>
      </c>
      <c r="C287" s="1" t="s">
        <v>667</v>
      </c>
      <c r="D287" s="1" t="s">
        <v>180</v>
      </c>
      <c r="E287" s="1" t="s">
        <v>668</v>
      </c>
      <c r="F287" s="1" t="s">
        <v>669</v>
      </c>
      <c r="G287" s="1" t="s">
        <v>183</v>
      </c>
      <c r="H287" s="1" t="s">
        <v>180</v>
      </c>
      <c r="I287" s="1">
        <f t="shared" si="4"/>
        <v>108</v>
      </c>
      <c r="J287" t="e">
        <f>VLOOKUP($B287,taxonomy!$B:$Y,6,FALSE)</f>
        <v>#N/A</v>
      </c>
      <c r="K287" t="e">
        <f>VLOOKUP($B287,taxonomy!$B:$Y,7,FALSE)</f>
        <v>#N/A</v>
      </c>
      <c r="L287" t="e">
        <f>VLOOKUP($B287,taxonomy!$B:$Y,8,FALSE)</f>
        <v>#N/A</v>
      </c>
      <c r="M287" t="e">
        <f>VLOOKUP($B287,taxonomy!$B:$Y,9,FALSE)</f>
        <v>#N/A</v>
      </c>
      <c r="N287" t="e">
        <f>VLOOKUP($B287,taxonomy!$B:$Y,10,FALSE)</f>
        <v>#N/A</v>
      </c>
      <c r="O287" t="e">
        <f>VLOOKUP($B287,taxonomy!$B:$Y,11,FALSE)</f>
        <v>#N/A</v>
      </c>
      <c r="P287" t="e">
        <f>VLOOKUP($B287,taxonomy!$B:$Y,12,FALSE)</f>
        <v>#N/A</v>
      </c>
      <c r="Q287" t="e">
        <f>VLOOKUP($B287,taxonomy!$B:$Y,13,FALSE)</f>
        <v>#N/A</v>
      </c>
      <c r="R287" t="e">
        <f>VLOOKUP($B287,taxonomy!$B:$Y,14,FALSE)</f>
        <v>#N/A</v>
      </c>
      <c r="S287" t="e">
        <f>VLOOKUP($B287,taxonomy!$B:$Y,15,FALSE)</f>
        <v>#N/A</v>
      </c>
      <c r="T287" t="e">
        <f>VLOOKUP($B287,taxonomy!$B:$Y,16,FALSE)</f>
        <v>#N/A</v>
      </c>
      <c r="U287" t="e">
        <f>VLOOKUP($B287,taxonomy!$B:$Y,17,FALSE)</f>
        <v>#N/A</v>
      </c>
      <c r="V287" t="e">
        <f>VLOOKUP($B287,taxonomy!$B:$Y,18,FALSE)</f>
        <v>#N/A</v>
      </c>
      <c r="W287" t="e">
        <f>VLOOKUP($B287,taxonomy!$B:$Y,19,FALSE)</f>
        <v>#N/A</v>
      </c>
      <c r="X287" t="e">
        <f>VLOOKUP($B287,taxonomy!$B:$Y,20,FALSE)</f>
        <v>#N/A</v>
      </c>
      <c r="Y287" t="e">
        <f>VLOOKUP($B287,taxonomy!$B:$Y,21,FALSE)</f>
        <v>#N/A</v>
      </c>
      <c r="Z287" t="e">
        <f>VLOOKUP($B287,taxonomy!$B:$Y,22,FALSE)</f>
        <v>#N/A</v>
      </c>
      <c r="AA287" t="e">
        <f>VLOOKUP($B287,taxonomy!$B:$Y,23,FALSE)</f>
        <v>#N/A</v>
      </c>
    </row>
    <row r="288" spans="1:27" x14ac:dyDescent="0.25">
      <c r="A288" s="1" t="s">
        <v>665</v>
      </c>
      <c r="B288" s="1" t="s">
        <v>666</v>
      </c>
      <c r="C288" s="1" t="s">
        <v>667</v>
      </c>
      <c r="D288" s="1" t="s">
        <v>15</v>
      </c>
      <c r="E288" s="1" t="s">
        <v>39</v>
      </c>
      <c r="F288" s="1" t="s">
        <v>670</v>
      </c>
      <c r="G288" s="1" t="s">
        <v>18</v>
      </c>
      <c r="H288" s="1" t="s">
        <v>19</v>
      </c>
      <c r="I288" s="1">
        <f t="shared" si="4"/>
        <v>273</v>
      </c>
      <c r="J288" t="e">
        <f>VLOOKUP($B288,taxonomy!$B:$Y,6,FALSE)</f>
        <v>#N/A</v>
      </c>
      <c r="K288" t="e">
        <f>VLOOKUP($B288,taxonomy!$B:$Y,7,FALSE)</f>
        <v>#N/A</v>
      </c>
      <c r="L288" t="e">
        <f>VLOOKUP($B288,taxonomy!$B:$Y,8,FALSE)</f>
        <v>#N/A</v>
      </c>
      <c r="M288" t="e">
        <f>VLOOKUP($B288,taxonomy!$B:$Y,9,FALSE)</f>
        <v>#N/A</v>
      </c>
      <c r="N288" t="e">
        <f>VLOOKUP($B288,taxonomy!$B:$Y,10,FALSE)</f>
        <v>#N/A</v>
      </c>
      <c r="O288" t="e">
        <f>VLOOKUP($B288,taxonomy!$B:$Y,11,FALSE)</f>
        <v>#N/A</v>
      </c>
      <c r="P288" t="e">
        <f>VLOOKUP($B288,taxonomy!$B:$Y,12,FALSE)</f>
        <v>#N/A</v>
      </c>
      <c r="Q288" t="e">
        <f>VLOOKUP($B288,taxonomy!$B:$Y,13,FALSE)</f>
        <v>#N/A</v>
      </c>
      <c r="R288" t="e">
        <f>VLOOKUP($B288,taxonomy!$B:$Y,14,FALSE)</f>
        <v>#N/A</v>
      </c>
      <c r="S288" t="e">
        <f>VLOOKUP($B288,taxonomy!$B:$Y,15,FALSE)</f>
        <v>#N/A</v>
      </c>
      <c r="T288" t="e">
        <f>VLOOKUP($B288,taxonomy!$B:$Y,16,FALSE)</f>
        <v>#N/A</v>
      </c>
      <c r="U288" t="e">
        <f>VLOOKUP($B288,taxonomy!$B:$Y,17,FALSE)</f>
        <v>#N/A</v>
      </c>
      <c r="V288" t="e">
        <f>VLOOKUP($B288,taxonomy!$B:$Y,18,FALSE)</f>
        <v>#N/A</v>
      </c>
      <c r="W288" t="e">
        <f>VLOOKUP($B288,taxonomy!$B:$Y,19,FALSE)</f>
        <v>#N/A</v>
      </c>
      <c r="X288" t="e">
        <f>VLOOKUP($B288,taxonomy!$B:$Y,20,FALSE)</f>
        <v>#N/A</v>
      </c>
      <c r="Y288" t="e">
        <f>VLOOKUP($B288,taxonomy!$B:$Y,21,FALSE)</f>
        <v>#N/A</v>
      </c>
      <c r="Z288" t="e">
        <f>VLOOKUP($B288,taxonomy!$B:$Y,22,FALSE)</f>
        <v>#N/A</v>
      </c>
      <c r="AA288" t="e">
        <f>VLOOKUP($B288,taxonomy!$B:$Y,23,FALSE)</f>
        <v>#N/A</v>
      </c>
    </row>
    <row r="289" spans="1:27" x14ac:dyDescent="0.25">
      <c r="A289" s="1" t="s">
        <v>671</v>
      </c>
      <c r="B289" s="1" t="s">
        <v>672</v>
      </c>
      <c r="C289" s="1" t="s">
        <v>673</v>
      </c>
      <c r="D289" s="1" t="s">
        <v>15</v>
      </c>
      <c r="E289" s="1" t="s">
        <v>104</v>
      </c>
      <c r="F289" s="1" t="s">
        <v>367</v>
      </c>
      <c r="G289" s="1" t="s">
        <v>18</v>
      </c>
      <c r="H289" s="1" t="s">
        <v>19</v>
      </c>
      <c r="I289" s="1">
        <f t="shared" si="4"/>
        <v>274</v>
      </c>
      <c r="J289" t="str">
        <f>VLOOKUP($B289,taxonomy!$B:$Y,6,FALSE)</f>
        <v>Eukaryota</v>
      </c>
      <c r="K289" t="str">
        <f>VLOOKUP($B289,taxonomy!$B:$Y,7,FALSE)</f>
        <v xml:space="preserve"> Fungi</v>
      </c>
      <c r="L289" t="str">
        <f>VLOOKUP($B289,taxonomy!$B:$Y,8,FALSE)</f>
        <v xml:space="preserve"> Dikarya</v>
      </c>
      <c r="M289" t="str">
        <f>VLOOKUP($B289,taxonomy!$B:$Y,9,FALSE)</f>
        <v xml:space="preserve"> Ascomycota</v>
      </c>
      <c r="N289" t="str">
        <f>VLOOKUP($B289,taxonomy!$B:$Y,10,FALSE)</f>
        <v xml:space="preserve"> Pezizomycotina</v>
      </c>
      <c r="O289" t="str">
        <f>VLOOKUP($B289,taxonomy!$B:$Y,11,FALSE)</f>
        <v>Sordariomycetes</v>
      </c>
      <c r="P289" t="str">
        <f>VLOOKUP($B289,taxonomy!$B:$Y,12,FALSE)</f>
        <v xml:space="preserve"> Hypocreomycetidae</v>
      </c>
      <c r="Q289" t="str">
        <f>VLOOKUP($B289,taxonomy!$B:$Y,13,FALSE)</f>
        <v xml:space="preserve"> Glomerellales</v>
      </c>
      <c r="R289" t="str">
        <f>VLOOKUP($B289,taxonomy!$B:$Y,14,FALSE)</f>
        <v>Plectosphaerellaceae</v>
      </c>
      <c r="S289" t="str">
        <f>VLOOKUP($B289,taxonomy!$B:$Y,15,FALSE)</f>
        <v xml:space="preserve"> mitosporic Plectosphaerellaceae</v>
      </c>
      <c r="T289" t="str">
        <f>VLOOKUP($B289,taxonomy!$B:$Y,16,FALSE)</f>
        <v xml:space="preserve"> Verticillium.</v>
      </c>
      <c r="U289">
        <f>VLOOKUP($B289,taxonomy!$B:$Y,17,FALSE)</f>
        <v>0</v>
      </c>
      <c r="V289">
        <f>VLOOKUP($B289,taxonomy!$B:$Y,18,FALSE)</f>
        <v>0</v>
      </c>
      <c r="W289">
        <f>VLOOKUP($B289,taxonomy!$B:$Y,19,FALSE)</f>
        <v>0</v>
      </c>
      <c r="X289">
        <f>VLOOKUP($B289,taxonomy!$B:$Y,20,FALSE)</f>
        <v>0</v>
      </c>
      <c r="Y289">
        <f>VLOOKUP($B289,taxonomy!$B:$Y,21,FALSE)</f>
        <v>0</v>
      </c>
      <c r="Z289">
        <f>VLOOKUP($B289,taxonomy!$B:$Y,22,FALSE)</f>
        <v>0</v>
      </c>
      <c r="AA289">
        <f>VLOOKUP($B289,taxonomy!$B:$Y,23,FALSE)</f>
        <v>0</v>
      </c>
    </row>
    <row r="290" spans="1:27" x14ac:dyDescent="0.25">
      <c r="A290" s="1" t="s">
        <v>671</v>
      </c>
      <c r="B290" s="1" t="s">
        <v>672</v>
      </c>
      <c r="C290" s="1" t="s">
        <v>673</v>
      </c>
      <c r="D290" s="1" t="s">
        <v>60</v>
      </c>
      <c r="E290" s="1" t="s">
        <v>674</v>
      </c>
      <c r="F290" s="1" t="s">
        <v>499</v>
      </c>
      <c r="G290" s="1" t="s">
        <v>63</v>
      </c>
      <c r="H290" s="1" t="s">
        <v>64</v>
      </c>
      <c r="I290" s="1">
        <f t="shared" si="4"/>
        <v>411</v>
      </c>
      <c r="J290" t="str">
        <f>VLOOKUP($B290,taxonomy!$B:$Y,6,FALSE)</f>
        <v>Eukaryota</v>
      </c>
      <c r="K290" t="str">
        <f>VLOOKUP($B290,taxonomy!$B:$Y,7,FALSE)</f>
        <v xml:space="preserve"> Fungi</v>
      </c>
      <c r="L290" t="str">
        <f>VLOOKUP($B290,taxonomy!$B:$Y,8,FALSE)</f>
        <v xml:space="preserve"> Dikarya</v>
      </c>
      <c r="M290" t="str">
        <f>VLOOKUP($B290,taxonomy!$B:$Y,9,FALSE)</f>
        <v xml:space="preserve"> Ascomycota</v>
      </c>
      <c r="N290" t="str">
        <f>VLOOKUP($B290,taxonomy!$B:$Y,10,FALSE)</f>
        <v xml:space="preserve"> Pezizomycotina</v>
      </c>
      <c r="O290" t="str">
        <f>VLOOKUP($B290,taxonomy!$B:$Y,11,FALSE)</f>
        <v>Sordariomycetes</v>
      </c>
      <c r="P290" t="str">
        <f>VLOOKUP($B290,taxonomy!$B:$Y,12,FALSE)</f>
        <v xml:space="preserve"> Hypocreomycetidae</v>
      </c>
      <c r="Q290" t="str">
        <f>VLOOKUP($B290,taxonomy!$B:$Y,13,FALSE)</f>
        <v xml:space="preserve"> Glomerellales</v>
      </c>
      <c r="R290" t="str">
        <f>VLOOKUP($B290,taxonomy!$B:$Y,14,FALSE)</f>
        <v>Plectosphaerellaceae</v>
      </c>
      <c r="S290" t="str">
        <f>VLOOKUP($B290,taxonomy!$B:$Y,15,FALSE)</f>
        <v xml:space="preserve"> mitosporic Plectosphaerellaceae</v>
      </c>
      <c r="T290" t="str">
        <f>VLOOKUP($B290,taxonomy!$B:$Y,16,FALSE)</f>
        <v xml:space="preserve"> Verticillium.</v>
      </c>
      <c r="U290">
        <f>VLOOKUP($B290,taxonomy!$B:$Y,17,FALSE)</f>
        <v>0</v>
      </c>
      <c r="V290">
        <f>VLOOKUP($B290,taxonomy!$B:$Y,18,FALSE)</f>
        <v>0</v>
      </c>
      <c r="W290">
        <f>VLOOKUP($B290,taxonomy!$B:$Y,19,FALSE)</f>
        <v>0</v>
      </c>
      <c r="X290">
        <f>VLOOKUP($B290,taxonomy!$B:$Y,20,FALSE)</f>
        <v>0</v>
      </c>
      <c r="Y290">
        <f>VLOOKUP($B290,taxonomy!$B:$Y,21,FALSE)</f>
        <v>0</v>
      </c>
      <c r="Z290">
        <f>VLOOKUP($B290,taxonomy!$B:$Y,22,FALSE)</f>
        <v>0</v>
      </c>
      <c r="AA290">
        <f>VLOOKUP($B290,taxonomy!$B:$Y,23,FALSE)</f>
        <v>0</v>
      </c>
    </row>
    <row r="291" spans="1:27" x14ac:dyDescent="0.25">
      <c r="A291" s="1" t="s">
        <v>675</v>
      </c>
      <c r="B291" s="1" t="s">
        <v>676</v>
      </c>
      <c r="C291" s="1" t="s">
        <v>677</v>
      </c>
      <c r="D291" s="1" t="s">
        <v>678</v>
      </c>
      <c r="E291" s="1" t="s">
        <v>18</v>
      </c>
      <c r="F291" s="1" t="s">
        <v>679</v>
      </c>
      <c r="G291" s="1" t="s">
        <v>680</v>
      </c>
      <c r="H291" s="1" t="s">
        <v>678</v>
      </c>
      <c r="I291" s="1">
        <f t="shared" si="4"/>
        <v>69</v>
      </c>
      <c r="J291" t="str">
        <f>VLOOKUP($B291,taxonomy!$B:$Y,6,FALSE)</f>
        <v>Eukaryota</v>
      </c>
      <c r="K291" t="str">
        <f>VLOOKUP($B291,taxonomy!$B:$Y,7,FALSE)</f>
        <v xml:space="preserve"> Stramenopiles</v>
      </c>
      <c r="L291" t="str">
        <f>VLOOKUP($B291,taxonomy!$B:$Y,8,FALSE)</f>
        <v xml:space="preserve"> Oomycetes</v>
      </c>
      <c r="M291" t="str">
        <f>VLOOKUP($B291,taxonomy!$B:$Y,9,FALSE)</f>
        <v xml:space="preserve"> Peronosporales</v>
      </c>
      <c r="N291" t="str">
        <f>VLOOKUP($B291,taxonomy!$B:$Y,10,FALSE)</f>
        <v xml:space="preserve"> Phytophthora.</v>
      </c>
      <c r="O291">
        <f>VLOOKUP($B291,taxonomy!$B:$Y,11,FALSE)</f>
        <v>0</v>
      </c>
      <c r="P291">
        <f>VLOOKUP($B291,taxonomy!$B:$Y,12,FALSE)</f>
        <v>0</v>
      </c>
      <c r="Q291">
        <f>VLOOKUP($B291,taxonomy!$B:$Y,13,FALSE)</f>
        <v>0</v>
      </c>
      <c r="R291">
        <f>VLOOKUP($B291,taxonomy!$B:$Y,14,FALSE)</f>
        <v>0</v>
      </c>
      <c r="S291">
        <f>VLOOKUP($B291,taxonomy!$B:$Y,15,FALSE)</f>
        <v>0</v>
      </c>
      <c r="T291">
        <f>VLOOKUP($B291,taxonomy!$B:$Y,16,FALSE)</f>
        <v>0</v>
      </c>
      <c r="U291">
        <f>VLOOKUP($B291,taxonomy!$B:$Y,17,FALSE)</f>
        <v>0</v>
      </c>
      <c r="V291">
        <f>VLOOKUP($B291,taxonomy!$B:$Y,18,FALSE)</f>
        <v>0</v>
      </c>
      <c r="W291">
        <f>VLOOKUP($B291,taxonomy!$B:$Y,19,FALSE)</f>
        <v>0</v>
      </c>
      <c r="X291">
        <f>VLOOKUP($B291,taxonomy!$B:$Y,20,FALSE)</f>
        <v>0</v>
      </c>
      <c r="Y291">
        <f>VLOOKUP($B291,taxonomy!$B:$Y,21,FALSE)</f>
        <v>0</v>
      </c>
      <c r="Z291">
        <f>VLOOKUP($B291,taxonomy!$B:$Y,22,FALSE)</f>
        <v>0</v>
      </c>
      <c r="AA291">
        <f>VLOOKUP($B291,taxonomy!$B:$Y,23,FALSE)</f>
        <v>0</v>
      </c>
    </row>
    <row r="292" spans="1:27" x14ac:dyDescent="0.25">
      <c r="A292" s="1" t="s">
        <v>675</v>
      </c>
      <c r="B292" s="1" t="s">
        <v>676</v>
      </c>
      <c r="C292" s="1" t="s">
        <v>677</v>
      </c>
      <c r="D292" s="1" t="s">
        <v>678</v>
      </c>
      <c r="E292" s="1" t="s">
        <v>73</v>
      </c>
      <c r="F292" s="1" t="s">
        <v>681</v>
      </c>
      <c r="G292" s="1" t="s">
        <v>680</v>
      </c>
      <c r="H292" s="1" t="s">
        <v>678</v>
      </c>
      <c r="I292" s="1">
        <f t="shared" si="4"/>
        <v>106</v>
      </c>
      <c r="J292" t="str">
        <f>VLOOKUP($B292,taxonomy!$B:$Y,6,FALSE)</f>
        <v>Eukaryota</v>
      </c>
      <c r="K292" t="str">
        <f>VLOOKUP($B292,taxonomy!$B:$Y,7,FALSE)</f>
        <v xml:space="preserve"> Stramenopiles</v>
      </c>
      <c r="L292" t="str">
        <f>VLOOKUP($B292,taxonomy!$B:$Y,8,FALSE)</f>
        <v xml:space="preserve"> Oomycetes</v>
      </c>
      <c r="M292" t="str">
        <f>VLOOKUP($B292,taxonomy!$B:$Y,9,FALSE)</f>
        <v xml:space="preserve"> Peronosporales</v>
      </c>
      <c r="N292" t="str">
        <f>VLOOKUP($B292,taxonomy!$B:$Y,10,FALSE)</f>
        <v xml:space="preserve"> Phytophthora.</v>
      </c>
      <c r="O292">
        <f>VLOOKUP($B292,taxonomy!$B:$Y,11,FALSE)</f>
        <v>0</v>
      </c>
      <c r="P292">
        <f>VLOOKUP($B292,taxonomy!$B:$Y,12,FALSE)</f>
        <v>0</v>
      </c>
      <c r="Q292">
        <f>VLOOKUP($B292,taxonomy!$B:$Y,13,FALSE)</f>
        <v>0</v>
      </c>
      <c r="R292">
        <f>VLOOKUP($B292,taxonomy!$B:$Y,14,FALSE)</f>
        <v>0</v>
      </c>
      <c r="S292">
        <f>VLOOKUP($B292,taxonomy!$B:$Y,15,FALSE)</f>
        <v>0</v>
      </c>
      <c r="T292">
        <f>VLOOKUP($B292,taxonomy!$B:$Y,16,FALSE)</f>
        <v>0</v>
      </c>
      <c r="U292">
        <f>VLOOKUP($B292,taxonomy!$B:$Y,17,FALSE)</f>
        <v>0</v>
      </c>
      <c r="V292">
        <f>VLOOKUP($B292,taxonomy!$B:$Y,18,FALSE)</f>
        <v>0</v>
      </c>
      <c r="W292">
        <f>VLOOKUP($B292,taxonomy!$B:$Y,19,FALSE)</f>
        <v>0</v>
      </c>
      <c r="X292">
        <f>VLOOKUP($B292,taxonomy!$B:$Y,20,FALSE)</f>
        <v>0</v>
      </c>
      <c r="Y292">
        <f>VLOOKUP($B292,taxonomy!$B:$Y,21,FALSE)</f>
        <v>0</v>
      </c>
      <c r="Z292">
        <f>VLOOKUP($B292,taxonomy!$B:$Y,22,FALSE)</f>
        <v>0</v>
      </c>
      <c r="AA292">
        <f>VLOOKUP($B292,taxonomy!$B:$Y,23,FALSE)</f>
        <v>0</v>
      </c>
    </row>
    <row r="293" spans="1:27" x14ac:dyDescent="0.25">
      <c r="A293" s="1" t="s">
        <v>675</v>
      </c>
      <c r="B293" s="1" t="s">
        <v>676</v>
      </c>
      <c r="C293" s="1" t="s">
        <v>677</v>
      </c>
      <c r="D293" s="1" t="s">
        <v>15</v>
      </c>
      <c r="E293" s="1" t="s">
        <v>484</v>
      </c>
      <c r="F293" s="1" t="s">
        <v>547</v>
      </c>
      <c r="G293" s="1" t="s">
        <v>18</v>
      </c>
      <c r="H293" s="1" t="s">
        <v>19</v>
      </c>
      <c r="I293" s="1">
        <f t="shared" si="4"/>
        <v>281</v>
      </c>
      <c r="J293" t="str">
        <f>VLOOKUP($B293,taxonomy!$B:$Y,6,FALSE)</f>
        <v>Eukaryota</v>
      </c>
      <c r="K293" t="str">
        <f>VLOOKUP($B293,taxonomy!$B:$Y,7,FALSE)</f>
        <v xml:space="preserve"> Stramenopiles</v>
      </c>
      <c r="L293" t="str">
        <f>VLOOKUP($B293,taxonomy!$B:$Y,8,FALSE)</f>
        <v xml:space="preserve"> Oomycetes</v>
      </c>
      <c r="M293" t="str">
        <f>VLOOKUP($B293,taxonomy!$B:$Y,9,FALSE)</f>
        <v xml:space="preserve"> Peronosporales</v>
      </c>
      <c r="N293" t="str">
        <f>VLOOKUP($B293,taxonomy!$B:$Y,10,FALSE)</f>
        <v xml:space="preserve"> Phytophthora.</v>
      </c>
      <c r="O293">
        <f>VLOOKUP($B293,taxonomy!$B:$Y,11,FALSE)</f>
        <v>0</v>
      </c>
      <c r="P293">
        <f>VLOOKUP($B293,taxonomy!$B:$Y,12,FALSE)</f>
        <v>0</v>
      </c>
      <c r="Q293">
        <f>VLOOKUP($B293,taxonomy!$B:$Y,13,FALSE)</f>
        <v>0</v>
      </c>
      <c r="R293">
        <f>VLOOKUP($B293,taxonomy!$B:$Y,14,FALSE)</f>
        <v>0</v>
      </c>
      <c r="S293">
        <f>VLOOKUP($B293,taxonomy!$B:$Y,15,FALSE)</f>
        <v>0</v>
      </c>
      <c r="T293">
        <f>VLOOKUP($B293,taxonomy!$B:$Y,16,FALSE)</f>
        <v>0</v>
      </c>
      <c r="U293">
        <f>VLOOKUP($B293,taxonomy!$B:$Y,17,FALSE)</f>
        <v>0</v>
      </c>
      <c r="V293">
        <f>VLOOKUP($B293,taxonomy!$B:$Y,18,FALSE)</f>
        <v>0</v>
      </c>
      <c r="W293">
        <f>VLOOKUP($B293,taxonomy!$B:$Y,19,FALSE)</f>
        <v>0</v>
      </c>
      <c r="X293">
        <f>VLOOKUP($B293,taxonomy!$B:$Y,20,FALSE)</f>
        <v>0</v>
      </c>
      <c r="Y293">
        <f>VLOOKUP($B293,taxonomy!$B:$Y,21,FALSE)</f>
        <v>0</v>
      </c>
      <c r="Z293">
        <f>VLOOKUP($B293,taxonomy!$B:$Y,22,FALSE)</f>
        <v>0</v>
      </c>
      <c r="AA293">
        <f>VLOOKUP($B293,taxonomy!$B:$Y,23,FALSE)</f>
        <v>0</v>
      </c>
    </row>
    <row r="294" spans="1:27" x14ac:dyDescent="0.25">
      <c r="A294" s="1" t="s">
        <v>682</v>
      </c>
      <c r="B294" s="1" t="s">
        <v>683</v>
      </c>
      <c r="C294" s="1" t="s">
        <v>684</v>
      </c>
      <c r="D294" s="1" t="s">
        <v>272</v>
      </c>
      <c r="E294" s="1" t="s">
        <v>685</v>
      </c>
      <c r="F294" s="1" t="s">
        <v>686</v>
      </c>
      <c r="G294" s="1" t="s">
        <v>274</v>
      </c>
      <c r="H294" s="1" t="s">
        <v>272</v>
      </c>
      <c r="I294" s="1">
        <f t="shared" si="4"/>
        <v>49</v>
      </c>
      <c r="J294" t="str">
        <f>VLOOKUP($B294,taxonomy!$B:$Y,6,FALSE)</f>
        <v>Eukaryota</v>
      </c>
      <c r="K294" t="str">
        <f>VLOOKUP($B294,taxonomy!$B:$Y,7,FALSE)</f>
        <v xml:space="preserve"> Metazoa</v>
      </c>
      <c r="L294" t="str">
        <f>VLOOKUP($B294,taxonomy!$B:$Y,8,FALSE)</f>
        <v xml:space="preserve"> Chordata</v>
      </c>
      <c r="M294" t="str">
        <f>VLOOKUP($B294,taxonomy!$B:$Y,9,FALSE)</f>
        <v xml:space="preserve"> Craniata</v>
      </c>
      <c r="N294" t="str">
        <f>VLOOKUP($B294,taxonomy!$B:$Y,10,FALSE)</f>
        <v xml:space="preserve"> Vertebrata</v>
      </c>
      <c r="O294" t="str">
        <f>VLOOKUP($B294,taxonomy!$B:$Y,11,FALSE)</f>
        <v xml:space="preserve"> Euteleostomi</v>
      </c>
      <c r="P294" t="str">
        <f>VLOOKUP($B294,taxonomy!$B:$Y,12,FALSE)</f>
        <v>Mammalia</v>
      </c>
      <c r="Q294" t="str">
        <f>VLOOKUP($B294,taxonomy!$B:$Y,13,FALSE)</f>
        <v xml:space="preserve"> Eutheria</v>
      </c>
      <c r="R294" t="str">
        <f>VLOOKUP($B294,taxonomy!$B:$Y,14,FALSE)</f>
        <v xml:space="preserve"> Laurasiatheria</v>
      </c>
      <c r="S294" t="str">
        <f>VLOOKUP($B294,taxonomy!$B:$Y,15,FALSE)</f>
        <v xml:space="preserve"> Carnivora</v>
      </c>
      <c r="T294" t="str">
        <f>VLOOKUP($B294,taxonomy!$B:$Y,16,FALSE)</f>
        <v xml:space="preserve"> Caniformia</v>
      </c>
      <c r="U294" t="str">
        <f>VLOOKUP($B294,taxonomy!$B:$Y,17,FALSE)</f>
        <v xml:space="preserve"> Ursidae</v>
      </c>
      <c r="V294" t="str">
        <f>VLOOKUP($B294,taxonomy!$B:$Y,18,FALSE)</f>
        <v>Ailuropoda.</v>
      </c>
      <c r="W294">
        <f>VLOOKUP($B294,taxonomy!$B:$Y,19,FALSE)</f>
        <v>0</v>
      </c>
      <c r="X294">
        <f>VLOOKUP($B294,taxonomy!$B:$Y,20,FALSE)</f>
        <v>0</v>
      </c>
      <c r="Y294">
        <f>VLOOKUP($B294,taxonomy!$B:$Y,21,FALSE)</f>
        <v>0</v>
      </c>
      <c r="Z294">
        <f>VLOOKUP($B294,taxonomy!$B:$Y,22,FALSE)</f>
        <v>0</v>
      </c>
      <c r="AA294">
        <f>VLOOKUP($B294,taxonomy!$B:$Y,23,FALSE)</f>
        <v>0</v>
      </c>
    </row>
    <row r="295" spans="1:27" x14ac:dyDescent="0.25">
      <c r="A295" s="1" t="s">
        <v>682</v>
      </c>
      <c r="B295" s="1" t="s">
        <v>683</v>
      </c>
      <c r="C295" s="1" t="s">
        <v>684</v>
      </c>
      <c r="D295" s="1" t="s">
        <v>15</v>
      </c>
      <c r="E295" s="1" t="s">
        <v>43</v>
      </c>
      <c r="F295" s="1" t="s">
        <v>250</v>
      </c>
      <c r="G295" s="1" t="s">
        <v>18</v>
      </c>
      <c r="H295" s="1" t="s">
        <v>19</v>
      </c>
      <c r="I295" s="1">
        <f t="shared" si="4"/>
        <v>265</v>
      </c>
      <c r="J295" t="str">
        <f>VLOOKUP($B295,taxonomy!$B:$Y,6,FALSE)</f>
        <v>Eukaryota</v>
      </c>
      <c r="K295" t="str">
        <f>VLOOKUP($B295,taxonomy!$B:$Y,7,FALSE)</f>
        <v xml:space="preserve"> Metazoa</v>
      </c>
      <c r="L295" t="str">
        <f>VLOOKUP($B295,taxonomy!$B:$Y,8,FALSE)</f>
        <v xml:space="preserve"> Chordata</v>
      </c>
      <c r="M295" t="str">
        <f>VLOOKUP($B295,taxonomy!$B:$Y,9,FALSE)</f>
        <v xml:space="preserve"> Craniata</v>
      </c>
      <c r="N295" t="str">
        <f>VLOOKUP($B295,taxonomy!$B:$Y,10,FALSE)</f>
        <v xml:space="preserve"> Vertebrata</v>
      </c>
      <c r="O295" t="str">
        <f>VLOOKUP($B295,taxonomy!$B:$Y,11,FALSE)</f>
        <v xml:space="preserve"> Euteleostomi</v>
      </c>
      <c r="P295" t="str">
        <f>VLOOKUP($B295,taxonomy!$B:$Y,12,FALSE)</f>
        <v>Mammalia</v>
      </c>
      <c r="Q295" t="str">
        <f>VLOOKUP($B295,taxonomy!$B:$Y,13,FALSE)</f>
        <v xml:space="preserve"> Eutheria</v>
      </c>
      <c r="R295" t="str">
        <f>VLOOKUP($B295,taxonomy!$B:$Y,14,FALSE)</f>
        <v xml:space="preserve"> Laurasiatheria</v>
      </c>
      <c r="S295" t="str">
        <f>VLOOKUP($B295,taxonomy!$B:$Y,15,FALSE)</f>
        <v xml:space="preserve"> Carnivora</v>
      </c>
      <c r="T295" t="str">
        <f>VLOOKUP($B295,taxonomy!$B:$Y,16,FALSE)</f>
        <v xml:space="preserve"> Caniformia</v>
      </c>
      <c r="U295" t="str">
        <f>VLOOKUP($B295,taxonomy!$B:$Y,17,FALSE)</f>
        <v xml:space="preserve"> Ursidae</v>
      </c>
      <c r="V295" t="str">
        <f>VLOOKUP($B295,taxonomy!$B:$Y,18,FALSE)</f>
        <v>Ailuropoda.</v>
      </c>
      <c r="W295">
        <f>VLOOKUP($B295,taxonomy!$B:$Y,19,FALSE)</f>
        <v>0</v>
      </c>
      <c r="X295">
        <f>VLOOKUP($B295,taxonomy!$B:$Y,20,FALSE)</f>
        <v>0</v>
      </c>
      <c r="Y295">
        <f>VLOOKUP($B295,taxonomy!$B:$Y,21,FALSE)</f>
        <v>0</v>
      </c>
      <c r="Z295">
        <f>VLOOKUP($B295,taxonomy!$B:$Y,22,FALSE)</f>
        <v>0</v>
      </c>
      <c r="AA295">
        <f>VLOOKUP($B295,taxonomy!$B:$Y,23,FALSE)</f>
        <v>0</v>
      </c>
    </row>
    <row r="296" spans="1:27" x14ac:dyDescent="0.25">
      <c r="A296" s="1" t="s">
        <v>682</v>
      </c>
      <c r="B296" s="1" t="s">
        <v>683</v>
      </c>
      <c r="C296" s="1" t="s">
        <v>684</v>
      </c>
      <c r="D296" s="1" t="s">
        <v>60</v>
      </c>
      <c r="E296" s="1" t="s">
        <v>687</v>
      </c>
      <c r="F296" s="1" t="s">
        <v>688</v>
      </c>
      <c r="G296" s="1" t="s">
        <v>63</v>
      </c>
      <c r="H296" s="1" t="s">
        <v>64</v>
      </c>
      <c r="I296" s="1">
        <f t="shared" si="4"/>
        <v>479</v>
      </c>
      <c r="J296" t="str">
        <f>VLOOKUP($B296,taxonomy!$B:$Y,6,FALSE)</f>
        <v>Eukaryota</v>
      </c>
      <c r="K296" t="str">
        <f>VLOOKUP($B296,taxonomy!$B:$Y,7,FALSE)</f>
        <v xml:space="preserve"> Metazoa</v>
      </c>
      <c r="L296" t="str">
        <f>VLOOKUP($B296,taxonomy!$B:$Y,8,FALSE)</f>
        <v xml:space="preserve"> Chordata</v>
      </c>
      <c r="M296" t="str">
        <f>VLOOKUP($B296,taxonomy!$B:$Y,9,FALSE)</f>
        <v xml:space="preserve"> Craniata</v>
      </c>
      <c r="N296" t="str">
        <f>VLOOKUP($B296,taxonomy!$B:$Y,10,FALSE)</f>
        <v xml:space="preserve"> Vertebrata</v>
      </c>
      <c r="O296" t="str">
        <f>VLOOKUP($B296,taxonomy!$B:$Y,11,FALSE)</f>
        <v xml:space="preserve"> Euteleostomi</v>
      </c>
      <c r="P296" t="str">
        <f>VLOOKUP($B296,taxonomy!$B:$Y,12,FALSE)</f>
        <v>Mammalia</v>
      </c>
      <c r="Q296" t="str">
        <f>VLOOKUP($B296,taxonomy!$B:$Y,13,FALSE)</f>
        <v xml:space="preserve"> Eutheria</v>
      </c>
      <c r="R296" t="str">
        <f>VLOOKUP($B296,taxonomy!$B:$Y,14,FALSE)</f>
        <v xml:space="preserve"> Laurasiatheria</v>
      </c>
      <c r="S296" t="str">
        <f>VLOOKUP($B296,taxonomy!$B:$Y,15,FALSE)</f>
        <v xml:space="preserve"> Carnivora</v>
      </c>
      <c r="T296" t="str">
        <f>VLOOKUP($B296,taxonomy!$B:$Y,16,FALSE)</f>
        <v xml:space="preserve"> Caniformia</v>
      </c>
      <c r="U296" t="str">
        <f>VLOOKUP($B296,taxonomy!$B:$Y,17,FALSE)</f>
        <v xml:space="preserve"> Ursidae</v>
      </c>
      <c r="V296" t="str">
        <f>VLOOKUP($B296,taxonomy!$B:$Y,18,FALSE)</f>
        <v>Ailuropoda.</v>
      </c>
      <c r="W296">
        <f>VLOOKUP($B296,taxonomy!$B:$Y,19,FALSE)</f>
        <v>0</v>
      </c>
      <c r="X296">
        <f>VLOOKUP($B296,taxonomy!$B:$Y,20,FALSE)</f>
        <v>0</v>
      </c>
      <c r="Y296">
        <f>VLOOKUP($B296,taxonomy!$B:$Y,21,FALSE)</f>
        <v>0</v>
      </c>
      <c r="Z296">
        <f>VLOOKUP($B296,taxonomy!$B:$Y,22,FALSE)</f>
        <v>0</v>
      </c>
      <c r="AA296">
        <f>VLOOKUP($B296,taxonomy!$B:$Y,23,FALSE)</f>
        <v>0</v>
      </c>
    </row>
    <row r="297" spans="1:27" x14ac:dyDescent="0.25">
      <c r="A297" s="1" t="s">
        <v>689</v>
      </c>
      <c r="B297" s="1" t="s">
        <v>690</v>
      </c>
      <c r="C297" s="1" t="s">
        <v>691</v>
      </c>
      <c r="D297" s="1" t="s">
        <v>15</v>
      </c>
      <c r="E297" s="1" t="s">
        <v>12</v>
      </c>
      <c r="F297" s="1" t="s">
        <v>692</v>
      </c>
      <c r="G297" s="1" t="s">
        <v>18</v>
      </c>
      <c r="H297" s="1" t="s">
        <v>19</v>
      </c>
      <c r="I297" s="1">
        <f t="shared" si="4"/>
        <v>106</v>
      </c>
      <c r="J297" t="str">
        <f>VLOOKUP($B297,taxonomy!$B:$Y,6,FALSE)</f>
        <v>Eukaryota</v>
      </c>
      <c r="K297" t="str">
        <f>VLOOKUP($B297,taxonomy!$B:$Y,7,FALSE)</f>
        <v xml:space="preserve"> Metazoa</v>
      </c>
      <c r="L297" t="str">
        <f>VLOOKUP($B297,taxonomy!$B:$Y,8,FALSE)</f>
        <v xml:space="preserve"> Ecdysozoa</v>
      </c>
      <c r="M297" t="str">
        <f>VLOOKUP($B297,taxonomy!$B:$Y,9,FALSE)</f>
        <v xml:space="preserve"> Arthropoda</v>
      </c>
      <c r="N297" t="str">
        <f>VLOOKUP($B297,taxonomy!$B:$Y,10,FALSE)</f>
        <v xml:space="preserve"> Hexapoda</v>
      </c>
      <c r="O297" t="str">
        <f>VLOOKUP($B297,taxonomy!$B:$Y,11,FALSE)</f>
        <v xml:space="preserve"> Insecta</v>
      </c>
      <c r="P297" t="str">
        <f>VLOOKUP($B297,taxonomy!$B:$Y,12,FALSE)</f>
        <v>Pterygota</v>
      </c>
      <c r="Q297" t="str">
        <f>VLOOKUP($B297,taxonomy!$B:$Y,13,FALSE)</f>
        <v xml:space="preserve"> Neoptera</v>
      </c>
      <c r="R297" t="str">
        <f>VLOOKUP($B297,taxonomy!$B:$Y,14,FALSE)</f>
        <v xml:space="preserve"> Paraneoptera</v>
      </c>
      <c r="S297" t="str">
        <f>VLOOKUP($B297,taxonomy!$B:$Y,15,FALSE)</f>
        <v xml:space="preserve"> Hemiptera</v>
      </c>
      <c r="T297" t="str">
        <f>VLOOKUP($B297,taxonomy!$B:$Y,16,FALSE)</f>
        <v xml:space="preserve"> Sternorrhyncha</v>
      </c>
      <c r="U297" t="str">
        <f>VLOOKUP($B297,taxonomy!$B:$Y,17,FALSE)</f>
        <v>Aphidiformes</v>
      </c>
      <c r="V297" t="str">
        <f>VLOOKUP($B297,taxonomy!$B:$Y,18,FALSE)</f>
        <v xml:space="preserve"> Aphidoidea</v>
      </c>
      <c r="W297" t="str">
        <f>VLOOKUP($B297,taxonomy!$B:$Y,19,FALSE)</f>
        <v xml:space="preserve"> Aphididae</v>
      </c>
      <c r="X297" t="str">
        <f>VLOOKUP($B297,taxonomy!$B:$Y,20,FALSE)</f>
        <v xml:space="preserve"> Macrosiphini</v>
      </c>
      <c r="Y297" t="str">
        <f>VLOOKUP($B297,taxonomy!$B:$Y,21,FALSE)</f>
        <v xml:space="preserve"> Acyrthosiphon.</v>
      </c>
      <c r="Z297">
        <f>VLOOKUP($B297,taxonomy!$B:$Y,22,FALSE)</f>
        <v>0</v>
      </c>
      <c r="AA297">
        <f>VLOOKUP($B297,taxonomy!$B:$Y,23,FALSE)</f>
        <v>0</v>
      </c>
    </row>
    <row r="298" spans="1:27" x14ac:dyDescent="0.25">
      <c r="A298" s="1" t="s">
        <v>693</v>
      </c>
      <c r="B298" s="1" t="s">
        <v>694</v>
      </c>
      <c r="C298" s="1" t="s">
        <v>695</v>
      </c>
      <c r="D298" s="1" t="s">
        <v>15</v>
      </c>
      <c r="E298" s="1" t="s">
        <v>470</v>
      </c>
      <c r="F298" s="1" t="s">
        <v>105</v>
      </c>
      <c r="G298" s="1" t="s">
        <v>18</v>
      </c>
      <c r="H298" s="1" t="s">
        <v>19</v>
      </c>
      <c r="I298" s="1">
        <f t="shared" si="4"/>
        <v>284</v>
      </c>
      <c r="J298" t="str">
        <f>VLOOKUP($B298,taxonomy!$B:$Y,6,FALSE)</f>
        <v>Eukaryota</v>
      </c>
      <c r="K298" t="str">
        <f>VLOOKUP($B298,taxonomy!$B:$Y,7,FALSE)</f>
        <v xml:space="preserve"> Amoebozoa</v>
      </c>
      <c r="L298" t="str">
        <f>VLOOKUP($B298,taxonomy!$B:$Y,8,FALSE)</f>
        <v xml:space="preserve"> Mycetozoa</v>
      </c>
      <c r="M298" t="str">
        <f>VLOOKUP($B298,taxonomy!$B:$Y,9,FALSE)</f>
        <v xml:space="preserve"> Dictyosteliida</v>
      </c>
      <c r="N298" t="str">
        <f>VLOOKUP($B298,taxonomy!$B:$Y,10,FALSE)</f>
        <v xml:space="preserve"> Polysphondylium.</v>
      </c>
      <c r="O298">
        <f>VLOOKUP($B298,taxonomy!$B:$Y,11,FALSE)</f>
        <v>0</v>
      </c>
      <c r="P298">
        <f>VLOOKUP($B298,taxonomy!$B:$Y,12,FALSE)</f>
        <v>0</v>
      </c>
      <c r="Q298">
        <f>VLOOKUP($B298,taxonomy!$B:$Y,13,FALSE)</f>
        <v>0</v>
      </c>
      <c r="R298">
        <f>VLOOKUP($B298,taxonomy!$B:$Y,14,FALSE)</f>
        <v>0</v>
      </c>
      <c r="S298">
        <f>VLOOKUP($B298,taxonomy!$B:$Y,15,FALSE)</f>
        <v>0</v>
      </c>
      <c r="T298">
        <f>VLOOKUP($B298,taxonomy!$B:$Y,16,FALSE)</f>
        <v>0</v>
      </c>
      <c r="U298">
        <f>VLOOKUP($B298,taxonomy!$B:$Y,17,FALSE)</f>
        <v>0</v>
      </c>
      <c r="V298">
        <f>VLOOKUP($B298,taxonomy!$B:$Y,18,FALSE)</f>
        <v>0</v>
      </c>
      <c r="W298">
        <f>VLOOKUP($B298,taxonomy!$B:$Y,19,FALSE)</f>
        <v>0</v>
      </c>
      <c r="X298">
        <f>VLOOKUP($B298,taxonomy!$B:$Y,20,FALSE)</f>
        <v>0</v>
      </c>
      <c r="Y298">
        <f>VLOOKUP($B298,taxonomy!$B:$Y,21,FALSE)</f>
        <v>0</v>
      </c>
      <c r="Z298">
        <f>VLOOKUP($B298,taxonomy!$B:$Y,22,FALSE)</f>
        <v>0</v>
      </c>
      <c r="AA298">
        <f>VLOOKUP($B298,taxonomy!$B:$Y,23,FALSE)</f>
        <v>0</v>
      </c>
    </row>
    <row r="299" spans="1:27" x14ac:dyDescent="0.25">
      <c r="A299" s="1" t="s">
        <v>696</v>
      </c>
      <c r="B299" s="1" t="s">
        <v>697</v>
      </c>
      <c r="C299" s="1" t="s">
        <v>698</v>
      </c>
      <c r="D299" s="1" t="s">
        <v>15</v>
      </c>
      <c r="E299" s="1" t="s">
        <v>129</v>
      </c>
      <c r="F299" s="1" t="s">
        <v>699</v>
      </c>
      <c r="G299" s="1" t="s">
        <v>18</v>
      </c>
      <c r="H299" s="1" t="s">
        <v>19</v>
      </c>
      <c r="I299" s="1">
        <f t="shared" si="4"/>
        <v>62</v>
      </c>
      <c r="J299" t="str">
        <f>VLOOKUP($B299,taxonomy!$B:$Y,6,FALSE)</f>
        <v>Eukaryota</v>
      </c>
      <c r="K299" t="str">
        <f>VLOOKUP($B299,taxonomy!$B:$Y,7,FALSE)</f>
        <v xml:space="preserve"> Fungi</v>
      </c>
      <c r="L299" t="str">
        <f>VLOOKUP($B299,taxonomy!$B:$Y,8,FALSE)</f>
        <v xml:space="preserve"> Dikarya</v>
      </c>
      <c r="M299" t="str">
        <f>VLOOKUP($B299,taxonomy!$B:$Y,9,FALSE)</f>
        <v xml:space="preserve"> Ascomycota</v>
      </c>
      <c r="N299" t="str">
        <f>VLOOKUP($B299,taxonomy!$B:$Y,10,FALSE)</f>
        <v xml:space="preserve"> Pezizomycotina</v>
      </c>
      <c r="O299" t="str">
        <f>VLOOKUP($B299,taxonomy!$B:$Y,11,FALSE)</f>
        <v xml:space="preserve"> Eurotiomycetes</v>
      </c>
      <c r="P299" t="str">
        <f>VLOOKUP($B299,taxonomy!$B:$Y,12,FALSE)</f>
        <v>Eurotiomycetidae</v>
      </c>
      <c r="Q299" t="str">
        <f>VLOOKUP($B299,taxonomy!$B:$Y,13,FALSE)</f>
        <v xml:space="preserve"> Onygenales</v>
      </c>
      <c r="R299" t="str">
        <f>VLOOKUP($B299,taxonomy!$B:$Y,14,FALSE)</f>
        <v xml:space="preserve"> Arthrodermataceae</v>
      </c>
      <c r="S299" t="str">
        <f>VLOOKUP($B299,taxonomy!$B:$Y,15,FALSE)</f>
        <v xml:space="preserve"> Arthroderma.</v>
      </c>
      <c r="T299">
        <f>VLOOKUP($B299,taxonomy!$B:$Y,16,FALSE)</f>
        <v>0</v>
      </c>
      <c r="U299">
        <f>VLOOKUP($B299,taxonomy!$B:$Y,17,FALSE)</f>
        <v>0</v>
      </c>
      <c r="V299">
        <f>VLOOKUP($B299,taxonomy!$B:$Y,18,FALSE)</f>
        <v>0</v>
      </c>
      <c r="W299">
        <f>VLOOKUP($B299,taxonomy!$B:$Y,19,FALSE)</f>
        <v>0</v>
      </c>
      <c r="X299">
        <f>VLOOKUP($B299,taxonomy!$B:$Y,20,FALSE)</f>
        <v>0</v>
      </c>
      <c r="Y299">
        <f>VLOOKUP($B299,taxonomy!$B:$Y,21,FALSE)</f>
        <v>0</v>
      </c>
      <c r="Z299">
        <f>VLOOKUP($B299,taxonomy!$B:$Y,22,FALSE)</f>
        <v>0</v>
      </c>
      <c r="AA299">
        <f>VLOOKUP($B299,taxonomy!$B:$Y,23,FALSE)</f>
        <v>0</v>
      </c>
    </row>
    <row r="300" spans="1:27" x14ac:dyDescent="0.25">
      <c r="A300" s="1" t="s">
        <v>696</v>
      </c>
      <c r="B300" s="1" t="s">
        <v>697</v>
      </c>
      <c r="C300" s="1" t="s">
        <v>698</v>
      </c>
      <c r="D300" s="1" t="s">
        <v>15</v>
      </c>
      <c r="E300" s="1" t="s">
        <v>700</v>
      </c>
      <c r="F300" s="1" t="s">
        <v>250</v>
      </c>
      <c r="G300" s="1" t="s">
        <v>18</v>
      </c>
      <c r="H300" s="1" t="s">
        <v>19</v>
      </c>
      <c r="I300" s="1">
        <f t="shared" si="4"/>
        <v>192</v>
      </c>
      <c r="J300" t="str">
        <f>VLOOKUP($B300,taxonomy!$B:$Y,6,FALSE)</f>
        <v>Eukaryota</v>
      </c>
      <c r="K300" t="str">
        <f>VLOOKUP($B300,taxonomy!$B:$Y,7,FALSE)</f>
        <v xml:space="preserve"> Fungi</v>
      </c>
      <c r="L300" t="str">
        <f>VLOOKUP($B300,taxonomy!$B:$Y,8,FALSE)</f>
        <v xml:space="preserve"> Dikarya</v>
      </c>
      <c r="M300" t="str">
        <f>VLOOKUP($B300,taxonomy!$B:$Y,9,FALSE)</f>
        <v xml:space="preserve"> Ascomycota</v>
      </c>
      <c r="N300" t="str">
        <f>VLOOKUP($B300,taxonomy!$B:$Y,10,FALSE)</f>
        <v xml:space="preserve"> Pezizomycotina</v>
      </c>
      <c r="O300" t="str">
        <f>VLOOKUP($B300,taxonomy!$B:$Y,11,FALSE)</f>
        <v xml:space="preserve"> Eurotiomycetes</v>
      </c>
      <c r="P300" t="str">
        <f>VLOOKUP($B300,taxonomy!$B:$Y,12,FALSE)</f>
        <v>Eurotiomycetidae</v>
      </c>
      <c r="Q300" t="str">
        <f>VLOOKUP($B300,taxonomy!$B:$Y,13,FALSE)</f>
        <v xml:space="preserve"> Onygenales</v>
      </c>
      <c r="R300" t="str">
        <f>VLOOKUP($B300,taxonomy!$B:$Y,14,FALSE)</f>
        <v xml:space="preserve"> Arthrodermataceae</v>
      </c>
      <c r="S300" t="str">
        <f>VLOOKUP($B300,taxonomy!$B:$Y,15,FALSE)</f>
        <v xml:space="preserve"> Arthroderma.</v>
      </c>
      <c r="T300">
        <f>VLOOKUP($B300,taxonomy!$B:$Y,16,FALSE)</f>
        <v>0</v>
      </c>
      <c r="U300">
        <f>VLOOKUP($B300,taxonomy!$B:$Y,17,FALSE)</f>
        <v>0</v>
      </c>
      <c r="V300">
        <f>VLOOKUP($B300,taxonomy!$B:$Y,18,FALSE)</f>
        <v>0</v>
      </c>
      <c r="W300">
        <f>VLOOKUP($B300,taxonomy!$B:$Y,19,FALSE)</f>
        <v>0</v>
      </c>
      <c r="X300">
        <f>VLOOKUP($B300,taxonomy!$B:$Y,20,FALSE)</f>
        <v>0</v>
      </c>
      <c r="Y300">
        <f>VLOOKUP($B300,taxonomy!$B:$Y,21,FALSE)</f>
        <v>0</v>
      </c>
      <c r="Z300">
        <f>VLOOKUP($B300,taxonomy!$B:$Y,22,FALSE)</f>
        <v>0</v>
      </c>
      <c r="AA300">
        <f>VLOOKUP($B300,taxonomy!$B:$Y,23,FALSE)</f>
        <v>0</v>
      </c>
    </row>
    <row r="301" spans="1:27" x14ac:dyDescent="0.25">
      <c r="A301" s="1" t="s">
        <v>696</v>
      </c>
      <c r="B301" s="1" t="s">
        <v>697</v>
      </c>
      <c r="C301" s="1" t="s">
        <v>698</v>
      </c>
      <c r="D301" s="1" t="s">
        <v>60</v>
      </c>
      <c r="E301" s="1" t="s">
        <v>701</v>
      </c>
      <c r="F301" s="1" t="s">
        <v>702</v>
      </c>
      <c r="G301" s="1" t="s">
        <v>63</v>
      </c>
      <c r="H301" s="1" t="s">
        <v>64</v>
      </c>
      <c r="I301" s="1">
        <f t="shared" si="4"/>
        <v>313</v>
      </c>
      <c r="J301" t="str">
        <f>VLOOKUP($B301,taxonomy!$B:$Y,6,FALSE)</f>
        <v>Eukaryota</v>
      </c>
      <c r="K301" t="str">
        <f>VLOOKUP($B301,taxonomy!$B:$Y,7,FALSE)</f>
        <v xml:space="preserve"> Fungi</v>
      </c>
      <c r="L301" t="str">
        <f>VLOOKUP($B301,taxonomy!$B:$Y,8,FALSE)</f>
        <v xml:space="preserve"> Dikarya</v>
      </c>
      <c r="M301" t="str">
        <f>VLOOKUP($B301,taxonomy!$B:$Y,9,FALSE)</f>
        <v xml:space="preserve"> Ascomycota</v>
      </c>
      <c r="N301" t="str">
        <f>VLOOKUP($B301,taxonomy!$B:$Y,10,FALSE)</f>
        <v xml:space="preserve"> Pezizomycotina</v>
      </c>
      <c r="O301" t="str">
        <f>VLOOKUP($B301,taxonomy!$B:$Y,11,FALSE)</f>
        <v xml:space="preserve"> Eurotiomycetes</v>
      </c>
      <c r="P301" t="str">
        <f>VLOOKUP($B301,taxonomy!$B:$Y,12,FALSE)</f>
        <v>Eurotiomycetidae</v>
      </c>
      <c r="Q301" t="str">
        <f>VLOOKUP($B301,taxonomy!$B:$Y,13,FALSE)</f>
        <v xml:space="preserve"> Onygenales</v>
      </c>
      <c r="R301" t="str">
        <f>VLOOKUP($B301,taxonomy!$B:$Y,14,FALSE)</f>
        <v xml:space="preserve"> Arthrodermataceae</v>
      </c>
      <c r="S301" t="str">
        <f>VLOOKUP($B301,taxonomy!$B:$Y,15,FALSE)</f>
        <v xml:space="preserve"> Arthroderma.</v>
      </c>
      <c r="T301">
        <f>VLOOKUP($B301,taxonomy!$B:$Y,16,FALSE)</f>
        <v>0</v>
      </c>
      <c r="U301">
        <f>VLOOKUP($B301,taxonomy!$B:$Y,17,FALSE)</f>
        <v>0</v>
      </c>
      <c r="V301">
        <f>VLOOKUP($B301,taxonomy!$B:$Y,18,FALSE)</f>
        <v>0</v>
      </c>
      <c r="W301">
        <f>VLOOKUP($B301,taxonomy!$B:$Y,19,FALSE)</f>
        <v>0</v>
      </c>
      <c r="X301">
        <f>VLOOKUP($B301,taxonomy!$B:$Y,20,FALSE)</f>
        <v>0</v>
      </c>
      <c r="Y301">
        <f>VLOOKUP($B301,taxonomy!$B:$Y,21,FALSE)</f>
        <v>0</v>
      </c>
      <c r="Z301">
        <f>VLOOKUP($B301,taxonomy!$B:$Y,22,FALSE)</f>
        <v>0</v>
      </c>
      <c r="AA301">
        <f>VLOOKUP($B301,taxonomy!$B:$Y,23,FALSE)</f>
        <v>0</v>
      </c>
    </row>
    <row r="302" spans="1:27" x14ac:dyDescent="0.25">
      <c r="A302" s="1" t="s">
        <v>703</v>
      </c>
      <c r="B302" s="1" t="s">
        <v>704</v>
      </c>
      <c r="C302" s="1" t="s">
        <v>705</v>
      </c>
      <c r="D302" s="1" t="s">
        <v>15</v>
      </c>
      <c r="E302" s="1" t="s">
        <v>12</v>
      </c>
      <c r="F302" s="1" t="s">
        <v>706</v>
      </c>
      <c r="G302" s="1" t="s">
        <v>18</v>
      </c>
      <c r="H302" s="1" t="s">
        <v>19</v>
      </c>
      <c r="I302" s="1">
        <f t="shared" si="4"/>
        <v>185</v>
      </c>
      <c r="J302" t="str">
        <f>VLOOKUP($B302,taxonomy!$B:$Y,6,FALSE)</f>
        <v>Eukaryota</v>
      </c>
      <c r="K302" t="str">
        <f>VLOOKUP($B302,taxonomy!$B:$Y,7,FALSE)</f>
        <v xml:space="preserve"> Fungi</v>
      </c>
      <c r="L302" t="str">
        <f>VLOOKUP($B302,taxonomy!$B:$Y,8,FALSE)</f>
        <v xml:space="preserve"> Dikarya</v>
      </c>
      <c r="M302" t="str">
        <f>VLOOKUP($B302,taxonomy!$B:$Y,9,FALSE)</f>
        <v xml:space="preserve"> Ascomycota</v>
      </c>
      <c r="N302" t="str">
        <f>VLOOKUP($B302,taxonomy!$B:$Y,10,FALSE)</f>
        <v xml:space="preserve"> Pezizomycotina</v>
      </c>
      <c r="O302" t="str">
        <f>VLOOKUP($B302,taxonomy!$B:$Y,11,FALSE)</f>
        <v xml:space="preserve"> Eurotiomycetes</v>
      </c>
      <c r="P302" t="str">
        <f>VLOOKUP($B302,taxonomy!$B:$Y,12,FALSE)</f>
        <v>Eurotiomycetidae</v>
      </c>
      <c r="Q302" t="str">
        <f>VLOOKUP($B302,taxonomy!$B:$Y,13,FALSE)</f>
        <v xml:space="preserve"> Onygenales</v>
      </c>
      <c r="R302" t="str">
        <f>VLOOKUP($B302,taxonomy!$B:$Y,14,FALSE)</f>
        <v xml:space="preserve"> Arthrodermataceae</v>
      </c>
      <c r="S302" t="str">
        <f>VLOOKUP($B302,taxonomy!$B:$Y,15,FALSE)</f>
        <v>mitosporic Arthrodermataceae</v>
      </c>
      <c r="T302" t="str">
        <f>VLOOKUP($B302,taxonomy!$B:$Y,16,FALSE)</f>
        <v xml:space="preserve"> Trichophyton.</v>
      </c>
      <c r="U302">
        <f>VLOOKUP($B302,taxonomy!$B:$Y,17,FALSE)</f>
        <v>0</v>
      </c>
      <c r="V302">
        <f>VLOOKUP($B302,taxonomy!$B:$Y,18,FALSE)</f>
        <v>0</v>
      </c>
      <c r="W302">
        <f>VLOOKUP($B302,taxonomy!$B:$Y,19,FALSE)</f>
        <v>0</v>
      </c>
      <c r="X302">
        <f>VLOOKUP($B302,taxonomy!$B:$Y,20,FALSE)</f>
        <v>0</v>
      </c>
      <c r="Y302">
        <f>VLOOKUP($B302,taxonomy!$B:$Y,21,FALSE)</f>
        <v>0</v>
      </c>
      <c r="Z302">
        <f>VLOOKUP($B302,taxonomy!$B:$Y,22,FALSE)</f>
        <v>0</v>
      </c>
      <c r="AA302">
        <f>VLOOKUP($B302,taxonomy!$B:$Y,23,FALSE)</f>
        <v>0</v>
      </c>
    </row>
    <row r="303" spans="1:27" x14ac:dyDescent="0.25">
      <c r="A303" s="1" t="s">
        <v>703</v>
      </c>
      <c r="B303" s="1" t="s">
        <v>704</v>
      </c>
      <c r="C303" s="1" t="s">
        <v>705</v>
      </c>
      <c r="D303" s="1" t="s">
        <v>60</v>
      </c>
      <c r="E303" s="1" t="s">
        <v>93</v>
      </c>
      <c r="F303" s="1" t="s">
        <v>707</v>
      </c>
      <c r="G303" s="1" t="s">
        <v>63</v>
      </c>
      <c r="H303" s="1" t="s">
        <v>64</v>
      </c>
      <c r="I303" s="1">
        <f t="shared" si="4"/>
        <v>511</v>
      </c>
      <c r="J303" t="str">
        <f>VLOOKUP($B303,taxonomy!$B:$Y,6,FALSE)</f>
        <v>Eukaryota</v>
      </c>
      <c r="K303" t="str">
        <f>VLOOKUP($B303,taxonomy!$B:$Y,7,FALSE)</f>
        <v xml:space="preserve"> Fungi</v>
      </c>
      <c r="L303" t="str">
        <f>VLOOKUP($B303,taxonomy!$B:$Y,8,FALSE)</f>
        <v xml:space="preserve"> Dikarya</v>
      </c>
      <c r="M303" t="str">
        <f>VLOOKUP($B303,taxonomy!$B:$Y,9,FALSE)</f>
        <v xml:space="preserve"> Ascomycota</v>
      </c>
      <c r="N303" t="str">
        <f>VLOOKUP($B303,taxonomy!$B:$Y,10,FALSE)</f>
        <v xml:space="preserve"> Pezizomycotina</v>
      </c>
      <c r="O303" t="str">
        <f>VLOOKUP($B303,taxonomy!$B:$Y,11,FALSE)</f>
        <v xml:space="preserve"> Eurotiomycetes</v>
      </c>
      <c r="P303" t="str">
        <f>VLOOKUP($B303,taxonomy!$B:$Y,12,FALSE)</f>
        <v>Eurotiomycetidae</v>
      </c>
      <c r="Q303" t="str">
        <f>VLOOKUP($B303,taxonomy!$B:$Y,13,FALSE)</f>
        <v xml:space="preserve"> Onygenales</v>
      </c>
      <c r="R303" t="str">
        <f>VLOOKUP($B303,taxonomy!$B:$Y,14,FALSE)</f>
        <v xml:space="preserve"> Arthrodermataceae</v>
      </c>
      <c r="S303" t="str">
        <f>VLOOKUP($B303,taxonomy!$B:$Y,15,FALSE)</f>
        <v>mitosporic Arthrodermataceae</v>
      </c>
      <c r="T303" t="str">
        <f>VLOOKUP($B303,taxonomy!$B:$Y,16,FALSE)</f>
        <v xml:space="preserve"> Trichophyton.</v>
      </c>
      <c r="U303">
        <f>VLOOKUP($B303,taxonomy!$B:$Y,17,FALSE)</f>
        <v>0</v>
      </c>
      <c r="V303">
        <f>VLOOKUP($B303,taxonomy!$B:$Y,18,FALSE)</f>
        <v>0</v>
      </c>
      <c r="W303">
        <f>VLOOKUP($B303,taxonomy!$B:$Y,19,FALSE)</f>
        <v>0</v>
      </c>
      <c r="X303">
        <f>VLOOKUP($B303,taxonomy!$B:$Y,20,FALSE)</f>
        <v>0</v>
      </c>
      <c r="Y303">
        <f>VLOOKUP($B303,taxonomy!$B:$Y,21,FALSE)</f>
        <v>0</v>
      </c>
      <c r="Z303">
        <f>VLOOKUP($B303,taxonomy!$B:$Y,22,FALSE)</f>
        <v>0</v>
      </c>
      <c r="AA303">
        <f>VLOOKUP($B303,taxonomy!$B:$Y,23,FALSE)</f>
        <v>0</v>
      </c>
    </row>
    <row r="304" spans="1:27" x14ac:dyDescent="0.25">
      <c r="A304" s="1" t="s">
        <v>708</v>
      </c>
      <c r="B304" s="1" t="s">
        <v>709</v>
      </c>
      <c r="C304" s="1" t="s">
        <v>710</v>
      </c>
      <c r="D304" s="1" t="s">
        <v>15</v>
      </c>
      <c r="E304" s="1" t="s">
        <v>711</v>
      </c>
      <c r="F304" s="1" t="s">
        <v>712</v>
      </c>
      <c r="G304" s="1" t="s">
        <v>18</v>
      </c>
      <c r="H304" s="1" t="s">
        <v>19</v>
      </c>
      <c r="I304" s="1">
        <f t="shared" si="4"/>
        <v>273</v>
      </c>
      <c r="J304" t="str">
        <f>VLOOKUP($B304,taxonomy!$B:$Y,6,FALSE)</f>
        <v>Eukaryota</v>
      </c>
      <c r="K304" t="str">
        <f>VLOOKUP($B304,taxonomy!$B:$Y,7,FALSE)</f>
        <v xml:space="preserve"> Fungi</v>
      </c>
      <c r="L304" t="str">
        <f>VLOOKUP($B304,taxonomy!$B:$Y,8,FALSE)</f>
        <v xml:space="preserve"> Dikarya</v>
      </c>
      <c r="M304" t="str">
        <f>VLOOKUP($B304,taxonomy!$B:$Y,9,FALSE)</f>
        <v xml:space="preserve"> Ascomycota</v>
      </c>
      <c r="N304" t="str">
        <f>VLOOKUP($B304,taxonomy!$B:$Y,10,FALSE)</f>
        <v xml:space="preserve"> Pezizomycotina</v>
      </c>
      <c r="O304" t="str">
        <f>VLOOKUP($B304,taxonomy!$B:$Y,11,FALSE)</f>
        <v xml:space="preserve"> Pezizomycetes</v>
      </c>
      <c r="P304" t="str">
        <f>VLOOKUP($B304,taxonomy!$B:$Y,12,FALSE)</f>
        <v>Pezizales</v>
      </c>
      <c r="Q304" t="str">
        <f>VLOOKUP($B304,taxonomy!$B:$Y,13,FALSE)</f>
        <v xml:space="preserve"> Tuberaceae</v>
      </c>
      <c r="R304" t="str">
        <f>VLOOKUP($B304,taxonomy!$B:$Y,14,FALSE)</f>
        <v xml:space="preserve"> Tuber.</v>
      </c>
      <c r="S304">
        <f>VLOOKUP($B304,taxonomy!$B:$Y,15,FALSE)</f>
        <v>0</v>
      </c>
      <c r="T304">
        <f>VLOOKUP($B304,taxonomy!$B:$Y,16,FALSE)</f>
        <v>0</v>
      </c>
      <c r="U304">
        <f>VLOOKUP($B304,taxonomy!$B:$Y,17,FALSE)</f>
        <v>0</v>
      </c>
      <c r="V304">
        <f>VLOOKUP($B304,taxonomy!$B:$Y,18,FALSE)</f>
        <v>0</v>
      </c>
      <c r="W304">
        <f>VLOOKUP($B304,taxonomy!$B:$Y,19,FALSE)</f>
        <v>0</v>
      </c>
      <c r="X304">
        <f>VLOOKUP($B304,taxonomy!$B:$Y,20,FALSE)</f>
        <v>0</v>
      </c>
      <c r="Y304">
        <f>VLOOKUP($B304,taxonomy!$B:$Y,21,FALSE)</f>
        <v>0</v>
      </c>
      <c r="Z304">
        <f>VLOOKUP($B304,taxonomy!$B:$Y,22,FALSE)</f>
        <v>0</v>
      </c>
      <c r="AA304">
        <f>VLOOKUP($B304,taxonomy!$B:$Y,23,FALSE)</f>
        <v>0</v>
      </c>
    </row>
    <row r="305" spans="1:27" x14ac:dyDescent="0.25">
      <c r="A305" s="1" t="s">
        <v>708</v>
      </c>
      <c r="B305" s="1" t="s">
        <v>709</v>
      </c>
      <c r="C305" s="1" t="s">
        <v>710</v>
      </c>
      <c r="D305" s="1" t="s">
        <v>60</v>
      </c>
      <c r="E305" s="1" t="s">
        <v>713</v>
      </c>
      <c r="F305" s="1" t="s">
        <v>714</v>
      </c>
      <c r="G305" s="1" t="s">
        <v>63</v>
      </c>
      <c r="H305" s="1" t="s">
        <v>64</v>
      </c>
      <c r="I305" s="1">
        <f t="shared" si="4"/>
        <v>237</v>
      </c>
      <c r="J305" t="str">
        <f>VLOOKUP($B305,taxonomy!$B:$Y,6,FALSE)</f>
        <v>Eukaryota</v>
      </c>
      <c r="K305" t="str">
        <f>VLOOKUP($B305,taxonomy!$B:$Y,7,FALSE)</f>
        <v xml:space="preserve"> Fungi</v>
      </c>
      <c r="L305" t="str">
        <f>VLOOKUP($B305,taxonomy!$B:$Y,8,FALSE)</f>
        <v xml:space="preserve"> Dikarya</v>
      </c>
      <c r="M305" t="str">
        <f>VLOOKUP($B305,taxonomy!$B:$Y,9,FALSE)</f>
        <v xml:space="preserve"> Ascomycota</v>
      </c>
      <c r="N305" t="str">
        <f>VLOOKUP($B305,taxonomy!$B:$Y,10,FALSE)</f>
        <v xml:space="preserve"> Pezizomycotina</v>
      </c>
      <c r="O305" t="str">
        <f>VLOOKUP($B305,taxonomy!$B:$Y,11,FALSE)</f>
        <v xml:space="preserve"> Pezizomycetes</v>
      </c>
      <c r="P305" t="str">
        <f>VLOOKUP($B305,taxonomy!$B:$Y,12,FALSE)</f>
        <v>Pezizales</v>
      </c>
      <c r="Q305" t="str">
        <f>VLOOKUP($B305,taxonomy!$B:$Y,13,FALSE)</f>
        <v xml:space="preserve"> Tuberaceae</v>
      </c>
      <c r="R305" t="str">
        <f>VLOOKUP($B305,taxonomy!$B:$Y,14,FALSE)</f>
        <v xml:space="preserve"> Tuber.</v>
      </c>
      <c r="S305">
        <f>VLOOKUP($B305,taxonomy!$B:$Y,15,FALSE)</f>
        <v>0</v>
      </c>
      <c r="T305">
        <f>VLOOKUP($B305,taxonomy!$B:$Y,16,FALSE)</f>
        <v>0</v>
      </c>
      <c r="U305">
        <f>VLOOKUP($B305,taxonomy!$B:$Y,17,FALSE)</f>
        <v>0</v>
      </c>
      <c r="V305">
        <f>VLOOKUP($B305,taxonomy!$B:$Y,18,FALSE)</f>
        <v>0</v>
      </c>
      <c r="W305">
        <f>VLOOKUP($B305,taxonomy!$B:$Y,19,FALSE)</f>
        <v>0</v>
      </c>
      <c r="X305">
        <f>VLOOKUP($B305,taxonomy!$B:$Y,20,FALSE)</f>
        <v>0</v>
      </c>
      <c r="Y305">
        <f>VLOOKUP($B305,taxonomy!$B:$Y,21,FALSE)</f>
        <v>0</v>
      </c>
      <c r="Z305">
        <f>VLOOKUP($B305,taxonomy!$B:$Y,22,FALSE)</f>
        <v>0</v>
      </c>
      <c r="AA305">
        <f>VLOOKUP($B305,taxonomy!$B:$Y,23,FALSE)</f>
        <v>0</v>
      </c>
    </row>
    <row r="306" spans="1:27" x14ac:dyDescent="0.25">
      <c r="A306" s="1" t="s">
        <v>715</v>
      </c>
      <c r="B306" s="1" t="s">
        <v>716</v>
      </c>
      <c r="C306" s="1" t="s">
        <v>717</v>
      </c>
      <c r="D306" s="1" t="s">
        <v>15</v>
      </c>
      <c r="E306" s="1" t="s">
        <v>470</v>
      </c>
      <c r="F306" s="1" t="s">
        <v>211</v>
      </c>
      <c r="G306" s="1" t="s">
        <v>18</v>
      </c>
      <c r="H306" s="1" t="s">
        <v>19</v>
      </c>
      <c r="I306" s="1">
        <f t="shared" si="4"/>
        <v>267</v>
      </c>
      <c r="J306" t="str">
        <f>VLOOKUP($B306,taxonomy!$B:$Y,6,FALSE)</f>
        <v>Eukaryota</v>
      </c>
      <c r="K306" t="str">
        <f>VLOOKUP($B306,taxonomy!$B:$Y,7,FALSE)</f>
        <v xml:space="preserve"> Metazoa</v>
      </c>
      <c r="L306" t="str">
        <f>VLOOKUP($B306,taxonomy!$B:$Y,8,FALSE)</f>
        <v xml:space="preserve"> Ecdysozoa</v>
      </c>
      <c r="M306" t="str">
        <f>VLOOKUP($B306,taxonomy!$B:$Y,9,FALSE)</f>
        <v xml:space="preserve"> Arthropoda</v>
      </c>
      <c r="N306" t="str">
        <f>VLOOKUP($B306,taxonomy!$B:$Y,10,FALSE)</f>
        <v xml:space="preserve"> Hexapoda</v>
      </c>
      <c r="O306" t="str">
        <f>VLOOKUP($B306,taxonomy!$B:$Y,11,FALSE)</f>
        <v xml:space="preserve"> Insecta</v>
      </c>
      <c r="P306" t="str">
        <f>VLOOKUP($B306,taxonomy!$B:$Y,12,FALSE)</f>
        <v>Pterygota</v>
      </c>
      <c r="Q306" t="str">
        <f>VLOOKUP($B306,taxonomy!$B:$Y,13,FALSE)</f>
        <v xml:space="preserve"> Neoptera</v>
      </c>
      <c r="R306" t="str">
        <f>VLOOKUP($B306,taxonomy!$B:$Y,14,FALSE)</f>
        <v xml:space="preserve"> Endopterygota</v>
      </c>
      <c r="S306" t="str">
        <f>VLOOKUP($B306,taxonomy!$B:$Y,15,FALSE)</f>
        <v xml:space="preserve"> Coleoptera</v>
      </c>
      <c r="T306" t="str">
        <f>VLOOKUP($B306,taxonomy!$B:$Y,16,FALSE)</f>
        <v xml:space="preserve"> Polyphaga</v>
      </c>
      <c r="U306" t="str">
        <f>VLOOKUP($B306,taxonomy!$B:$Y,17,FALSE)</f>
        <v>Cucujiformia</v>
      </c>
      <c r="V306" t="str">
        <f>VLOOKUP($B306,taxonomy!$B:$Y,18,FALSE)</f>
        <v xml:space="preserve"> Tenebrionidae</v>
      </c>
      <c r="W306" t="str">
        <f>VLOOKUP($B306,taxonomy!$B:$Y,19,FALSE)</f>
        <v xml:space="preserve"> Tenebrionidae incertae sedis</v>
      </c>
      <c r="X306" t="str">
        <f>VLOOKUP($B306,taxonomy!$B:$Y,20,FALSE)</f>
        <v xml:space="preserve"> Tribolium.</v>
      </c>
      <c r="Y306">
        <f>VLOOKUP($B306,taxonomy!$B:$Y,21,FALSE)</f>
        <v>0</v>
      </c>
      <c r="Z306">
        <f>VLOOKUP($B306,taxonomy!$B:$Y,22,FALSE)</f>
        <v>0</v>
      </c>
      <c r="AA306">
        <f>VLOOKUP($B306,taxonomy!$B:$Y,23,FALSE)</f>
        <v>0</v>
      </c>
    </row>
    <row r="307" spans="1:27" x14ac:dyDescent="0.25">
      <c r="A307" s="1" t="s">
        <v>715</v>
      </c>
      <c r="B307" s="1" t="s">
        <v>716</v>
      </c>
      <c r="C307" s="1" t="s">
        <v>717</v>
      </c>
      <c r="D307" s="1" t="s">
        <v>60</v>
      </c>
      <c r="E307" s="1" t="s">
        <v>498</v>
      </c>
      <c r="F307" s="1" t="s">
        <v>494</v>
      </c>
      <c r="G307" s="1" t="s">
        <v>63</v>
      </c>
      <c r="H307" s="1" t="s">
        <v>64</v>
      </c>
      <c r="I307" s="1">
        <f t="shared" si="4"/>
        <v>531</v>
      </c>
      <c r="J307" t="str">
        <f>VLOOKUP($B307,taxonomy!$B:$Y,6,FALSE)</f>
        <v>Eukaryota</v>
      </c>
      <c r="K307" t="str">
        <f>VLOOKUP($B307,taxonomy!$B:$Y,7,FALSE)</f>
        <v xml:space="preserve"> Metazoa</v>
      </c>
      <c r="L307" t="str">
        <f>VLOOKUP($B307,taxonomy!$B:$Y,8,FALSE)</f>
        <v xml:space="preserve"> Ecdysozoa</v>
      </c>
      <c r="M307" t="str">
        <f>VLOOKUP($B307,taxonomy!$B:$Y,9,FALSE)</f>
        <v xml:space="preserve"> Arthropoda</v>
      </c>
      <c r="N307" t="str">
        <f>VLOOKUP($B307,taxonomy!$B:$Y,10,FALSE)</f>
        <v xml:space="preserve"> Hexapoda</v>
      </c>
      <c r="O307" t="str">
        <f>VLOOKUP($B307,taxonomy!$B:$Y,11,FALSE)</f>
        <v xml:space="preserve"> Insecta</v>
      </c>
      <c r="P307" t="str">
        <f>VLOOKUP($B307,taxonomy!$B:$Y,12,FALSE)</f>
        <v>Pterygota</v>
      </c>
      <c r="Q307" t="str">
        <f>VLOOKUP($B307,taxonomy!$B:$Y,13,FALSE)</f>
        <v xml:space="preserve"> Neoptera</v>
      </c>
      <c r="R307" t="str">
        <f>VLOOKUP($B307,taxonomy!$B:$Y,14,FALSE)</f>
        <v xml:space="preserve"> Endopterygota</v>
      </c>
      <c r="S307" t="str">
        <f>VLOOKUP($B307,taxonomy!$B:$Y,15,FALSE)</f>
        <v xml:space="preserve"> Coleoptera</v>
      </c>
      <c r="T307" t="str">
        <f>VLOOKUP($B307,taxonomy!$B:$Y,16,FALSE)</f>
        <v xml:space="preserve"> Polyphaga</v>
      </c>
      <c r="U307" t="str">
        <f>VLOOKUP($B307,taxonomy!$B:$Y,17,FALSE)</f>
        <v>Cucujiformia</v>
      </c>
      <c r="V307" t="str">
        <f>VLOOKUP($B307,taxonomy!$B:$Y,18,FALSE)</f>
        <v xml:space="preserve"> Tenebrionidae</v>
      </c>
      <c r="W307" t="str">
        <f>VLOOKUP($B307,taxonomy!$B:$Y,19,FALSE)</f>
        <v xml:space="preserve"> Tenebrionidae incertae sedis</v>
      </c>
      <c r="X307" t="str">
        <f>VLOOKUP($B307,taxonomy!$B:$Y,20,FALSE)</f>
        <v xml:space="preserve"> Tribolium.</v>
      </c>
      <c r="Y307">
        <f>VLOOKUP($B307,taxonomy!$B:$Y,21,FALSE)</f>
        <v>0</v>
      </c>
      <c r="Z307">
        <f>VLOOKUP($B307,taxonomy!$B:$Y,22,FALSE)</f>
        <v>0</v>
      </c>
      <c r="AA307">
        <f>VLOOKUP($B307,taxonomy!$B:$Y,23,FALSE)</f>
        <v>0</v>
      </c>
    </row>
    <row r="308" spans="1:27" x14ac:dyDescent="0.25">
      <c r="A308" s="1" t="s">
        <v>718</v>
      </c>
      <c r="B308" s="1" t="s">
        <v>719</v>
      </c>
      <c r="C308" s="1" t="s">
        <v>209</v>
      </c>
      <c r="D308" s="1" t="s">
        <v>180</v>
      </c>
      <c r="E308" s="1" t="s">
        <v>210</v>
      </c>
      <c r="F308" s="1" t="s">
        <v>74</v>
      </c>
      <c r="G308" s="1" t="s">
        <v>183</v>
      </c>
      <c r="H308" s="1" t="s">
        <v>180</v>
      </c>
      <c r="I308" s="1">
        <f t="shared" si="4"/>
        <v>110</v>
      </c>
      <c r="J308" t="str">
        <f>VLOOKUP($B308,taxonomy!$B:$Y,6,FALSE)</f>
        <v>Eukaryota</v>
      </c>
      <c r="K308" t="str">
        <f>VLOOKUP($B308,taxonomy!$B:$Y,7,FALSE)</f>
        <v xml:space="preserve"> Metazoa</v>
      </c>
      <c r="L308" t="str">
        <f>VLOOKUP($B308,taxonomy!$B:$Y,8,FALSE)</f>
        <v xml:space="preserve"> Ecdysozoa</v>
      </c>
      <c r="M308" t="str">
        <f>VLOOKUP($B308,taxonomy!$B:$Y,9,FALSE)</f>
        <v xml:space="preserve"> Arthropoda</v>
      </c>
      <c r="N308" t="str">
        <f>VLOOKUP($B308,taxonomy!$B:$Y,10,FALSE)</f>
        <v xml:space="preserve"> Hexapoda</v>
      </c>
      <c r="O308" t="str">
        <f>VLOOKUP($B308,taxonomy!$B:$Y,11,FALSE)</f>
        <v xml:space="preserve"> Insecta</v>
      </c>
      <c r="P308" t="str">
        <f>VLOOKUP($B308,taxonomy!$B:$Y,12,FALSE)</f>
        <v>Pterygota</v>
      </c>
      <c r="Q308" t="str">
        <f>VLOOKUP($B308,taxonomy!$B:$Y,13,FALSE)</f>
        <v xml:space="preserve"> Neoptera</v>
      </c>
      <c r="R308" t="str">
        <f>VLOOKUP($B308,taxonomy!$B:$Y,14,FALSE)</f>
        <v xml:space="preserve"> Endopterygota</v>
      </c>
      <c r="S308" t="str">
        <f>VLOOKUP($B308,taxonomy!$B:$Y,15,FALSE)</f>
        <v xml:space="preserve"> Coleoptera</v>
      </c>
      <c r="T308" t="str">
        <f>VLOOKUP($B308,taxonomy!$B:$Y,16,FALSE)</f>
        <v xml:space="preserve"> Polyphaga</v>
      </c>
      <c r="U308" t="str">
        <f>VLOOKUP($B308,taxonomy!$B:$Y,17,FALSE)</f>
        <v>Cucujiformia</v>
      </c>
      <c r="V308" t="str">
        <f>VLOOKUP($B308,taxonomy!$B:$Y,18,FALSE)</f>
        <v xml:space="preserve"> Tenebrionidae</v>
      </c>
      <c r="W308" t="str">
        <f>VLOOKUP($B308,taxonomy!$B:$Y,19,FALSE)</f>
        <v xml:space="preserve"> Tenebrionidae incertae sedis</v>
      </c>
      <c r="X308" t="str">
        <f>VLOOKUP($B308,taxonomy!$B:$Y,20,FALSE)</f>
        <v xml:space="preserve"> Tribolium.</v>
      </c>
      <c r="Y308">
        <f>VLOOKUP($B308,taxonomy!$B:$Y,21,FALSE)</f>
        <v>0</v>
      </c>
      <c r="Z308">
        <f>VLOOKUP($B308,taxonomy!$B:$Y,22,FALSE)</f>
        <v>0</v>
      </c>
      <c r="AA308">
        <f>VLOOKUP($B308,taxonomy!$B:$Y,23,FALSE)</f>
        <v>0</v>
      </c>
    </row>
    <row r="309" spans="1:27" x14ac:dyDescent="0.25">
      <c r="A309" s="1" t="s">
        <v>718</v>
      </c>
      <c r="B309" s="1" t="s">
        <v>719</v>
      </c>
      <c r="C309" s="1" t="s">
        <v>209</v>
      </c>
      <c r="D309" s="1" t="s">
        <v>15</v>
      </c>
      <c r="E309" s="1" t="s">
        <v>94</v>
      </c>
      <c r="F309" s="1" t="s">
        <v>211</v>
      </c>
      <c r="G309" s="1" t="s">
        <v>18</v>
      </c>
      <c r="H309" s="1" t="s">
        <v>19</v>
      </c>
      <c r="I309" s="1">
        <f t="shared" si="4"/>
        <v>274</v>
      </c>
      <c r="J309" t="str">
        <f>VLOOKUP($B309,taxonomy!$B:$Y,6,FALSE)</f>
        <v>Eukaryota</v>
      </c>
      <c r="K309" t="str">
        <f>VLOOKUP($B309,taxonomy!$B:$Y,7,FALSE)</f>
        <v xml:space="preserve"> Metazoa</v>
      </c>
      <c r="L309" t="str">
        <f>VLOOKUP($B309,taxonomy!$B:$Y,8,FALSE)</f>
        <v xml:space="preserve"> Ecdysozoa</v>
      </c>
      <c r="M309" t="str">
        <f>VLOOKUP($B309,taxonomy!$B:$Y,9,FALSE)</f>
        <v xml:space="preserve"> Arthropoda</v>
      </c>
      <c r="N309" t="str">
        <f>VLOOKUP($B309,taxonomy!$B:$Y,10,FALSE)</f>
        <v xml:space="preserve"> Hexapoda</v>
      </c>
      <c r="O309" t="str">
        <f>VLOOKUP($B309,taxonomy!$B:$Y,11,FALSE)</f>
        <v xml:space="preserve"> Insecta</v>
      </c>
      <c r="P309" t="str">
        <f>VLOOKUP($B309,taxonomy!$B:$Y,12,FALSE)</f>
        <v>Pterygota</v>
      </c>
      <c r="Q309" t="str">
        <f>VLOOKUP($B309,taxonomy!$B:$Y,13,FALSE)</f>
        <v xml:space="preserve"> Neoptera</v>
      </c>
      <c r="R309" t="str">
        <f>VLOOKUP($B309,taxonomy!$B:$Y,14,FALSE)</f>
        <v xml:space="preserve"> Endopterygota</v>
      </c>
      <c r="S309" t="str">
        <f>VLOOKUP($B309,taxonomy!$B:$Y,15,FALSE)</f>
        <v xml:space="preserve"> Coleoptera</v>
      </c>
      <c r="T309" t="str">
        <f>VLOOKUP($B309,taxonomy!$B:$Y,16,FALSE)</f>
        <v xml:space="preserve"> Polyphaga</v>
      </c>
      <c r="U309" t="str">
        <f>VLOOKUP($B309,taxonomy!$B:$Y,17,FALSE)</f>
        <v>Cucujiformia</v>
      </c>
      <c r="V309" t="str">
        <f>VLOOKUP($B309,taxonomy!$B:$Y,18,FALSE)</f>
        <v xml:space="preserve"> Tenebrionidae</v>
      </c>
      <c r="W309" t="str">
        <f>VLOOKUP($B309,taxonomy!$B:$Y,19,FALSE)</f>
        <v xml:space="preserve"> Tenebrionidae incertae sedis</v>
      </c>
      <c r="X309" t="str">
        <f>VLOOKUP($B309,taxonomy!$B:$Y,20,FALSE)</f>
        <v xml:space="preserve"> Tribolium.</v>
      </c>
      <c r="Y309">
        <f>VLOOKUP($B309,taxonomy!$B:$Y,21,FALSE)</f>
        <v>0</v>
      </c>
      <c r="Z309">
        <f>VLOOKUP($B309,taxonomy!$B:$Y,22,FALSE)</f>
        <v>0</v>
      </c>
      <c r="AA309">
        <f>VLOOKUP($B309,taxonomy!$B:$Y,23,FALSE)</f>
        <v>0</v>
      </c>
    </row>
    <row r="310" spans="1:27" x14ac:dyDescent="0.25">
      <c r="A310" s="1" t="s">
        <v>720</v>
      </c>
      <c r="B310" s="1" t="s">
        <v>721</v>
      </c>
      <c r="C310" s="1" t="s">
        <v>722</v>
      </c>
      <c r="D310" s="1" t="s">
        <v>723</v>
      </c>
      <c r="E310" s="1" t="s">
        <v>12</v>
      </c>
      <c r="F310" s="1" t="s">
        <v>56</v>
      </c>
      <c r="G310" s="1" t="s">
        <v>114</v>
      </c>
      <c r="H310" s="1" t="s">
        <v>723</v>
      </c>
      <c r="I310" s="1">
        <f t="shared" si="4"/>
        <v>34</v>
      </c>
      <c r="J310" t="str">
        <f>VLOOKUP($B310,taxonomy!$B:$Y,6,FALSE)</f>
        <v>Eukaryota</v>
      </c>
      <c r="K310" t="str">
        <f>VLOOKUP($B310,taxonomy!$B:$Y,7,FALSE)</f>
        <v xml:space="preserve"> Viridiplantae</v>
      </c>
      <c r="L310" t="str">
        <f>VLOOKUP($B310,taxonomy!$B:$Y,8,FALSE)</f>
        <v xml:space="preserve"> Streptophyta</v>
      </c>
      <c r="M310" t="str">
        <f>VLOOKUP($B310,taxonomy!$B:$Y,9,FALSE)</f>
        <v xml:space="preserve"> Embryophyta</v>
      </c>
      <c r="N310" t="str">
        <f>VLOOKUP($B310,taxonomy!$B:$Y,10,FALSE)</f>
        <v xml:space="preserve"> Tracheophyta</v>
      </c>
      <c r="O310" t="str">
        <f>VLOOKUP($B310,taxonomy!$B:$Y,11,FALSE)</f>
        <v>Spermatophyta</v>
      </c>
      <c r="P310" t="str">
        <f>VLOOKUP($B310,taxonomy!$B:$Y,12,FALSE)</f>
        <v xml:space="preserve"> Magnoliophyta</v>
      </c>
      <c r="Q310" t="str">
        <f>VLOOKUP($B310,taxonomy!$B:$Y,13,FALSE)</f>
        <v xml:space="preserve"> eudicotyledons</v>
      </c>
      <c r="R310" t="str">
        <f>VLOOKUP($B310,taxonomy!$B:$Y,14,FALSE)</f>
        <v xml:space="preserve"> Gunneridae</v>
      </c>
      <c r="S310" t="str">
        <f>VLOOKUP($B310,taxonomy!$B:$Y,15,FALSE)</f>
        <v>Pentapetalae</v>
      </c>
      <c r="T310" t="str">
        <f>VLOOKUP($B310,taxonomy!$B:$Y,16,FALSE)</f>
        <v xml:space="preserve"> rosids</v>
      </c>
      <c r="U310" t="str">
        <f>VLOOKUP($B310,taxonomy!$B:$Y,17,FALSE)</f>
        <v xml:space="preserve"> malvids</v>
      </c>
      <c r="V310" t="str">
        <f>VLOOKUP($B310,taxonomy!$B:$Y,18,FALSE)</f>
        <v xml:space="preserve"> Brassicales</v>
      </c>
      <c r="W310" t="str">
        <f>VLOOKUP($B310,taxonomy!$B:$Y,19,FALSE)</f>
        <v xml:space="preserve"> Brassicaceae</v>
      </c>
      <c r="X310" t="str">
        <f>VLOOKUP($B310,taxonomy!$B:$Y,20,FALSE)</f>
        <v xml:space="preserve"> Camelineae</v>
      </c>
      <c r="Y310" t="str">
        <f>VLOOKUP($B310,taxonomy!$B:$Y,21,FALSE)</f>
        <v>Arabidopsis.</v>
      </c>
      <c r="Z310">
        <f>VLOOKUP($B310,taxonomy!$B:$Y,22,FALSE)</f>
        <v>0</v>
      </c>
      <c r="AA310">
        <f>VLOOKUP($B310,taxonomy!$B:$Y,23,FALSE)</f>
        <v>0</v>
      </c>
    </row>
    <row r="311" spans="1:27" x14ac:dyDescent="0.25">
      <c r="A311" s="1" t="s">
        <v>720</v>
      </c>
      <c r="B311" s="1" t="s">
        <v>721</v>
      </c>
      <c r="C311" s="1" t="s">
        <v>722</v>
      </c>
      <c r="D311" s="1" t="s">
        <v>15</v>
      </c>
      <c r="E311" s="1" t="s">
        <v>274</v>
      </c>
      <c r="F311" s="1" t="s">
        <v>724</v>
      </c>
      <c r="G311" s="1" t="s">
        <v>18</v>
      </c>
      <c r="H311" s="1" t="s">
        <v>19</v>
      </c>
      <c r="I311" s="1">
        <f t="shared" si="4"/>
        <v>265</v>
      </c>
      <c r="J311" t="str">
        <f>VLOOKUP($B311,taxonomy!$B:$Y,6,FALSE)</f>
        <v>Eukaryota</v>
      </c>
      <c r="K311" t="str">
        <f>VLOOKUP($B311,taxonomy!$B:$Y,7,FALSE)</f>
        <v xml:space="preserve"> Viridiplantae</v>
      </c>
      <c r="L311" t="str">
        <f>VLOOKUP($B311,taxonomy!$B:$Y,8,FALSE)</f>
        <v xml:space="preserve"> Streptophyta</v>
      </c>
      <c r="M311" t="str">
        <f>VLOOKUP($B311,taxonomy!$B:$Y,9,FALSE)</f>
        <v xml:space="preserve"> Embryophyta</v>
      </c>
      <c r="N311" t="str">
        <f>VLOOKUP($B311,taxonomy!$B:$Y,10,FALSE)</f>
        <v xml:space="preserve"> Tracheophyta</v>
      </c>
      <c r="O311" t="str">
        <f>VLOOKUP($B311,taxonomy!$B:$Y,11,FALSE)</f>
        <v>Spermatophyta</v>
      </c>
      <c r="P311" t="str">
        <f>VLOOKUP($B311,taxonomy!$B:$Y,12,FALSE)</f>
        <v xml:space="preserve"> Magnoliophyta</v>
      </c>
      <c r="Q311" t="str">
        <f>VLOOKUP($B311,taxonomy!$B:$Y,13,FALSE)</f>
        <v xml:space="preserve"> eudicotyledons</v>
      </c>
      <c r="R311" t="str">
        <f>VLOOKUP($B311,taxonomy!$B:$Y,14,FALSE)</f>
        <v xml:space="preserve"> Gunneridae</v>
      </c>
      <c r="S311" t="str">
        <f>VLOOKUP($B311,taxonomy!$B:$Y,15,FALSE)</f>
        <v>Pentapetalae</v>
      </c>
      <c r="T311" t="str">
        <f>VLOOKUP($B311,taxonomy!$B:$Y,16,FALSE)</f>
        <v xml:space="preserve"> rosids</v>
      </c>
      <c r="U311" t="str">
        <f>VLOOKUP($B311,taxonomy!$B:$Y,17,FALSE)</f>
        <v xml:space="preserve"> malvids</v>
      </c>
      <c r="V311" t="str">
        <f>VLOOKUP($B311,taxonomy!$B:$Y,18,FALSE)</f>
        <v xml:space="preserve"> Brassicales</v>
      </c>
      <c r="W311" t="str">
        <f>VLOOKUP($B311,taxonomy!$B:$Y,19,FALSE)</f>
        <v xml:space="preserve"> Brassicaceae</v>
      </c>
      <c r="X311" t="str">
        <f>VLOOKUP($B311,taxonomy!$B:$Y,20,FALSE)</f>
        <v xml:space="preserve"> Camelineae</v>
      </c>
      <c r="Y311" t="str">
        <f>VLOOKUP($B311,taxonomy!$B:$Y,21,FALSE)</f>
        <v>Arabidopsis.</v>
      </c>
      <c r="Z311">
        <f>VLOOKUP($B311,taxonomy!$B:$Y,22,FALSE)</f>
        <v>0</v>
      </c>
      <c r="AA311">
        <f>VLOOKUP($B311,taxonomy!$B:$Y,23,FALSE)</f>
        <v>0</v>
      </c>
    </row>
    <row r="312" spans="1:27" x14ac:dyDescent="0.25">
      <c r="A312" s="1" t="s">
        <v>720</v>
      </c>
      <c r="B312" s="1" t="s">
        <v>721</v>
      </c>
      <c r="C312" s="1" t="s">
        <v>722</v>
      </c>
      <c r="D312" s="1" t="s">
        <v>60</v>
      </c>
      <c r="E312" s="1" t="s">
        <v>725</v>
      </c>
      <c r="F312" s="1" t="s">
        <v>722</v>
      </c>
      <c r="G312" s="1" t="s">
        <v>63</v>
      </c>
      <c r="H312" s="1" t="s">
        <v>64</v>
      </c>
      <c r="I312" s="1">
        <f t="shared" si="4"/>
        <v>458</v>
      </c>
      <c r="J312" t="str">
        <f>VLOOKUP($B312,taxonomy!$B:$Y,6,FALSE)</f>
        <v>Eukaryota</v>
      </c>
      <c r="K312" t="str">
        <f>VLOOKUP($B312,taxonomy!$B:$Y,7,FALSE)</f>
        <v xml:space="preserve"> Viridiplantae</v>
      </c>
      <c r="L312" t="str">
        <f>VLOOKUP($B312,taxonomy!$B:$Y,8,FALSE)</f>
        <v xml:space="preserve"> Streptophyta</v>
      </c>
      <c r="M312" t="str">
        <f>VLOOKUP($B312,taxonomy!$B:$Y,9,FALSE)</f>
        <v xml:space="preserve"> Embryophyta</v>
      </c>
      <c r="N312" t="str">
        <f>VLOOKUP($B312,taxonomy!$B:$Y,10,FALSE)</f>
        <v xml:space="preserve"> Tracheophyta</v>
      </c>
      <c r="O312" t="str">
        <f>VLOOKUP($B312,taxonomy!$B:$Y,11,FALSE)</f>
        <v>Spermatophyta</v>
      </c>
      <c r="P312" t="str">
        <f>VLOOKUP($B312,taxonomy!$B:$Y,12,FALSE)</f>
        <v xml:space="preserve"> Magnoliophyta</v>
      </c>
      <c r="Q312" t="str">
        <f>VLOOKUP($B312,taxonomy!$B:$Y,13,FALSE)</f>
        <v xml:space="preserve"> eudicotyledons</v>
      </c>
      <c r="R312" t="str">
        <f>VLOOKUP($B312,taxonomy!$B:$Y,14,FALSE)</f>
        <v xml:space="preserve"> Gunneridae</v>
      </c>
      <c r="S312" t="str">
        <f>VLOOKUP($B312,taxonomy!$B:$Y,15,FALSE)</f>
        <v>Pentapetalae</v>
      </c>
      <c r="T312" t="str">
        <f>VLOOKUP($B312,taxonomy!$B:$Y,16,FALSE)</f>
        <v xml:space="preserve"> rosids</v>
      </c>
      <c r="U312" t="str">
        <f>VLOOKUP($B312,taxonomy!$B:$Y,17,FALSE)</f>
        <v xml:space="preserve"> malvids</v>
      </c>
      <c r="V312" t="str">
        <f>VLOOKUP($B312,taxonomy!$B:$Y,18,FALSE)</f>
        <v xml:space="preserve"> Brassicales</v>
      </c>
      <c r="W312" t="str">
        <f>VLOOKUP($B312,taxonomy!$B:$Y,19,FALSE)</f>
        <v xml:space="preserve"> Brassicaceae</v>
      </c>
      <c r="X312" t="str">
        <f>VLOOKUP($B312,taxonomy!$B:$Y,20,FALSE)</f>
        <v xml:space="preserve"> Camelineae</v>
      </c>
      <c r="Y312" t="str">
        <f>VLOOKUP($B312,taxonomy!$B:$Y,21,FALSE)</f>
        <v>Arabidopsis.</v>
      </c>
      <c r="Z312">
        <f>VLOOKUP($B312,taxonomy!$B:$Y,22,FALSE)</f>
        <v>0</v>
      </c>
      <c r="AA312">
        <f>VLOOKUP($B312,taxonomy!$B:$Y,23,FALSE)</f>
        <v>0</v>
      </c>
    </row>
    <row r="313" spans="1:27" x14ac:dyDescent="0.25">
      <c r="A313" s="1" t="s">
        <v>726</v>
      </c>
      <c r="B313" s="1" t="s">
        <v>727</v>
      </c>
      <c r="C313" s="1" t="s">
        <v>728</v>
      </c>
      <c r="D313" s="1" t="s">
        <v>15</v>
      </c>
      <c r="E313" s="1" t="s">
        <v>129</v>
      </c>
      <c r="F313" s="1" t="s">
        <v>197</v>
      </c>
      <c r="G313" s="1" t="s">
        <v>18</v>
      </c>
      <c r="H313" s="1" t="s">
        <v>19</v>
      </c>
      <c r="I313" s="1">
        <f t="shared" si="4"/>
        <v>296</v>
      </c>
      <c r="J313" t="str">
        <f>VLOOKUP($B313,taxonomy!$B:$Y,6,FALSE)</f>
        <v>Eukaryota</v>
      </c>
      <c r="K313" t="str">
        <f>VLOOKUP($B313,taxonomy!$B:$Y,7,FALSE)</f>
        <v xml:space="preserve"> Stramenopiles</v>
      </c>
      <c r="L313" t="str">
        <f>VLOOKUP($B313,taxonomy!$B:$Y,8,FALSE)</f>
        <v xml:space="preserve"> PX clade</v>
      </c>
      <c r="M313" t="str">
        <f>VLOOKUP($B313,taxonomy!$B:$Y,9,FALSE)</f>
        <v xml:space="preserve"> Phaeophyceae</v>
      </c>
      <c r="N313" t="str">
        <f>VLOOKUP($B313,taxonomy!$B:$Y,10,FALSE)</f>
        <v xml:space="preserve"> Ectocarpales</v>
      </c>
      <c r="O313" t="str">
        <f>VLOOKUP($B313,taxonomy!$B:$Y,11,FALSE)</f>
        <v>Ectocarpaceae</v>
      </c>
      <c r="P313" t="str">
        <f>VLOOKUP($B313,taxonomy!$B:$Y,12,FALSE)</f>
        <v xml:space="preserve"> Ectocarpus.</v>
      </c>
      <c r="Q313">
        <f>VLOOKUP($B313,taxonomy!$B:$Y,13,FALSE)</f>
        <v>0</v>
      </c>
      <c r="R313">
        <f>VLOOKUP($B313,taxonomy!$B:$Y,14,FALSE)</f>
        <v>0</v>
      </c>
      <c r="S313">
        <f>VLOOKUP($B313,taxonomy!$B:$Y,15,FALSE)</f>
        <v>0</v>
      </c>
      <c r="T313">
        <f>VLOOKUP($B313,taxonomy!$B:$Y,16,FALSE)</f>
        <v>0</v>
      </c>
      <c r="U313">
        <f>VLOOKUP($B313,taxonomy!$B:$Y,17,FALSE)</f>
        <v>0</v>
      </c>
      <c r="V313">
        <f>VLOOKUP($B313,taxonomy!$B:$Y,18,FALSE)</f>
        <v>0</v>
      </c>
      <c r="W313">
        <f>VLOOKUP($B313,taxonomy!$B:$Y,19,FALSE)</f>
        <v>0</v>
      </c>
      <c r="X313">
        <f>VLOOKUP($B313,taxonomy!$B:$Y,20,FALSE)</f>
        <v>0</v>
      </c>
      <c r="Y313">
        <f>VLOOKUP($B313,taxonomy!$B:$Y,21,FALSE)</f>
        <v>0</v>
      </c>
      <c r="Z313">
        <f>VLOOKUP($B313,taxonomy!$B:$Y,22,FALSE)</f>
        <v>0</v>
      </c>
      <c r="AA313">
        <f>VLOOKUP($B313,taxonomy!$B:$Y,23,FALSE)</f>
        <v>0</v>
      </c>
    </row>
    <row r="314" spans="1:27" x14ac:dyDescent="0.25">
      <c r="A314" s="1" t="s">
        <v>729</v>
      </c>
      <c r="B314" s="1" t="s">
        <v>730</v>
      </c>
      <c r="C314" s="1" t="s">
        <v>731</v>
      </c>
      <c r="D314" s="1" t="s">
        <v>518</v>
      </c>
      <c r="E314" s="1" t="s">
        <v>732</v>
      </c>
      <c r="F314" s="1" t="s">
        <v>733</v>
      </c>
      <c r="G314" s="1" t="s">
        <v>114</v>
      </c>
      <c r="H314" s="1" t="s">
        <v>518</v>
      </c>
      <c r="I314" s="1">
        <f t="shared" si="4"/>
        <v>59</v>
      </c>
      <c r="J314" t="str">
        <f>VLOOKUP($B314,taxonomy!$B:$Y,6,FALSE)</f>
        <v>Eukaryota</v>
      </c>
      <c r="K314" t="str">
        <f>VLOOKUP($B314,taxonomy!$B:$Y,7,FALSE)</f>
        <v xml:space="preserve"> Fungi</v>
      </c>
      <c r="L314" t="str">
        <f>VLOOKUP($B314,taxonomy!$B:$Y,8,FALSE)</f>
        <v xml:space="preserve"> Dikarya</v>
      </c>
      <c r="M314" t="str">
        <f>VLOOKUP($B314,taxonomy!$B:$Y,9,FALSE)</f>
        <v xml:space="preserve"> Basidiomycota</v>
      </c>
      <c r="N314" t="str">
        <f>VLOOKUP($B314,taxonomy!$B:$Y,10,FALSE)</f>
        <v xml:space="preserve"> Agaricomycotina</v>
      </c>
      <c r="O314" t="str">
        <f>VLOOKUP($B314,taxonomy!$B:$Y,11,FALSE)</f>
        <v>Agaricomycetes</v>
      </c>
      <c r="P314" t="str">
        <f>VLOOKUP($B314,taxonomy!$B:$Y,12,FALSE)</f>
        <v xml:space="preserve"> Agaricomycetidae</v>
      </c>
      <c r="Q314" t="str">
        <f>VLOOKUP($B314,taxonomy!$B:$Y,13,FALSE)</f>
        <v xml:space="preserve"> Agaricales</v>
      </c>
      <c r="R314" t="str">
        <f>VLOOKUP($B314,taxonomy!$B:$Y,14,FALSE)</f>
        <v xml:space="preserve"> Schizophyllaceae</v>
      </c>
      <c r="S314" t="str">
        <f>VLOOKUP($B314,taxonomy!$B:$Y,15,FALSE)</f>
        <v>Schizophyllum.</v>
      </c>
      <c r="T314">
        <f>VLOOKUP($B314,taxonomy!$B:$Y,16,FALSE)</f>
        <v>0</v>
      </c>
      <c r="U314">
        <f>VLOOKUP($B314,taxonomy!$B:$Y,17,FALSE)</f>
        <v>0</v>
      </c>
      <c r="V314">
        <f>VLOOKUP($B314,taxonomy!$B:$Y,18,FALSE)</f>
        <v>0</v>
      </c>
      <c r="W314">
        <f>VLOOKUP($B314,taxonomy!$B:$Y,19,FALSE)</f>
        <v>0</v>
      </c>
      <c r="X314">
        <f>VLOOKUP($B314,taxonomy!$B:$Y,20,FALSE)</f>
        <v>0</v>
      </c>
      <c r="Y314">
        <f>VLOOKUP($B314,taxonomy!$B:$Y,21,FALSE)</f>
        <v>0</v>
      </c>
      <c r="Z314">
        <f>VLOOKUP($B314,taxonomy!$B:$Y,22,FALSE)</f>
        <v>0</v>
      </c>
      <c r="AA314">
        <f>VLOOKUP($B314,taxonomy!$B:$Y,23,FALSE)</f>
        <v>0</v>
      </c>
    </row>
    <row r="315" spans="1:27" x14ac:dyDescent="0.25">
      <c r="A315" s="1" t="s">
        <v>729</v>
      </c>
      <c r="B315" s="1" t="s">
        <v>730</v>
      </c>
      <c r="C315" s="1" t="s">
        <v>731</v>
      </c>
      <c r="D315" s="1" t="s">
        <v>734</v>
      </c>
      <c r="E315" s="1" t="s">
        <v>735</v>
      </c>
      <c r="F315" s="1" t="s">
        <v>504</v>
      </c>
      <c r="G315" s="1" t="s">
        <v>114</v>
      </c>
      <c r="H315" s="1" t="s">
        <v>734</v>
      </c>
      <c r="I315" s="1">
        <f t="shared" si="4"/>
        <v>79</v>
      </c>
      <c r="J315" t="str">
        <f>VLOOKUP($B315,taxonomy!$B:$Y,6,FALSE)</f>
        <v>Eukaryota</v>
      </c>
      <c r="K315" t="str">
        <f>VLOOKUP($B315,taxonomy!$B:$Y,7,FALSE)</f>
        <v xml:space="preserve"> Fungi</v>
      </c>
      <c r="L315" t="str">
        <f>VLOOKUP($B315,taxonomy!$B:$Y,8,FALSE)</f>
        <v xml:space="preserve"> Dikarya</v>
      </c>
      <c r="M315" t="str">
        <f>VLOOKUP($B315,taxonomy!$B:$Y,9,FALSE)</f>
        <v xml:space="preserve"> Basidiomycota</v>
      </c>
      <c r="N315" t="str">
        <f>VLOOKUP($B315,taxonomy!$B:$Y,10,FALSE)</f>
        <v xml:space="preserve"> Agaricomycotina</v>
      </c>
      <c r="O315" t="str">
        <f>VLOOKUP($B315,taxonomy!$B:$Y,11,FALSE)</f>
        <v>Agaricomycetes</v>
      </c>
      <c r="P315" t="str">
        <f>VLOOKUP($B315,taxonomy!$B:$Y,12,FALSE)</f>
        <v xml:space="preserve"> Agaricomycetidae</v>
      </c>
      <c r="Q315" t="str">
        <f>VLOOKUP($B315,taxonomy!$B:$Y,13,FALSE)</f>
        <v xml:space="preserve"> Agaricales</v>
      </c>
      <c r="R315" t="str">
        <f>VLOOKUP($B315,taxonomy!$B:$Y,14,FALSE)</f>
        <v xml:space="preserve"> Schizophyllaceae</v>
      </c>
      <c r="S315" t="str">
        <f>VLOOKUP($B315,taxonomy!$B:$Y,15,FALSE)</f>
        <v>Schizophyllum.</v>
      </c>
      <c r="T315">
        <f>VLOOKUP($B315,taxonomy!$B:$Y,16,FALSE)</f>
        <v>0</v>
      </c>
      <c r="U315">
        <f>VLOOKUP($B315,taxonomy!$B:$Y,17,FALSE)</f>
        <v>0</v>
      </c>
      <c r="V315">
        <f>VLOOKUP($B315,taxonomy!$B:$Y,18,FALSE)</f>
        <v>0</v>
      </c>
      <c r="W315">
        <f>VLOOKUP($B315,taxonomy!$B:$Y,19,FALSE)</f>
        <v>0</v>
      </c>
      <c r="X315">
        <f>VLOOKUP($B315,taxonomy!$B:$Y,20,FALSE)</f>
        <v>0</v>
      </c>
      <c r="Y315">
        <f>VLOOKUP($B315,taxonomy!$B:$Y,21,FALSE)</f>
        <v>0</v>
      </c>
      <c r="Z315">
        <f>VLOOKUP($B315,taxonomy!$B:$Y,22,FALSE)</f>
        <v>0</v>
      </c>
      <c r="AA315">
        <f>VLOOKUP($B315,taxonomy!$B:$Y,23,FALSE)</f>
        <v>0</v>
      </c>
    </row>
    <row r="316" spans="1:27" x14ac:dyDescent="0.25">
      <c r="A316" s="1" t="s">
        <v>729</v>
      </c>
      <c r="B316" s="1" t="s">
        <v>730</v>
      </c>
      <c r="C316" s="1" t="s">
        <v>731</v>
      </c>
      <c r="D316" s="1" t="s">
        <v>15</v>
      </c>
      <c r="E316" s="1" t="s">
        <v>736</v>
      </c>
      <c r="F316" s="1" t="s">
        <v>737</v>
      </c>
      <c r="G316" s="1" t="s">
        <v>18</v>
      </c>
      <c r="H316" s="1" t="s">
        <v>19</v>
      </c>
      <c r="I316" s="1">
        <f t="shared" si="4"/>
        <v>273</v>
      </c>
      <c r="J316" t="str">
        <f>VLOOKUP($B316,taxonomy!$B:$Y,6,FALSE)</f>
        <v>Eukaryota</v>
      </c>
      <c r="K316" t="str">
        <f>VLOOKUP($B316,taxonomy!$B:$Y,7,FALSE)</f>
        <v xml:space="preserve"> Fungi</v>
      </c>
      <c r="L316" t="str">
        <f>VLOOKUP($B316,taxonomy!$B:$Y,8,FALSE)</f>
        <v xml:space="preserve"> Dikarya</v>
      </c>
      <c r="M316" t="str">
        <f>VLOOKUP($B316,taxonomy!$B:$Y,9,FALSE)</f>
        <v xml:space="preserve"> Basidiomycota</v>
      </c>
      <c r="N316" t="str">
        <f>VLOOKUP($B316,taxonomy!$B:$Y,10,FALSE)</f>
        <v xml:space="preserve"> Agaricomycotina</v>
      </c>
      <c r="O316" t="str">
        <f>VLOOKUP($B316,taxonomy!$B:$Y,11,FALSE)</f>
        <v>Agaricomycetes</v>
      </c>
      <c r="P316" t="str">
        <f>VLOOKUP($B316,taxonomy!$B:$Y,12,FALSE)</f>
        <v xml:space="preserve"> Agaricomycetidae</v>
      </c>
      <c r="Q316" t="str">
        <f>VLOOKUP($B316,taxonomy!$B:$Y,13,FALSE)</f>
        <v xml:space="preserve"> Agaricales</v>
      </c>
      <c r="R316" t="str">
        <f>VLOOKUP($B316,taxonomy!$B:$Y,14,FALSE)</f>
        <v xml:space="preserve"> Schizophyllaceae</v>
      </c>
      <c r="S316" t="str">
        <f>VLOOKUP($B316,taxonomy!$B:$Y,15,FALSE)</f>
        <v>Schizophyllum.</v>
      </c>
      <c r="T316">
        <f>VLOOKUP($B316,taxonomy!$B:$Y,16,FALSE)</f>
        <v>0</v>
      </c>
      <c r="U316">
        <f>VLOOKUP($B316,taxonomy!$B:$Y,17,FALSE)</f>
        <v>0</v>
      </c>
      <c r="V316">
        <f>VLOOKUP($B316,taxonomy!$B:$Y,18,FALSE)</f>
        <v>0</v>
      </c>
      <c r="W316">
        <f>VLOOKUP($B316,taxonomy!$B:$Y,19,FALSE)</f>
        <v>0</v>
      </c>
      <c r="X316">
        <f>VLOOKUP($B316,taxonomy!$B:$Y,20,FALSE)</f>
        <v>0</v>
      </c>
      <c r="Y316">
        <f>VLOOKUP($B316,taxonomy!$B:$Y,21,FALSE)</f>
        <v>0</v>
      </c>
      <c r="Z316">
        <f>VLOOKUP($B316,taxonomy!$B:$Y,22,FALSE)</f>
        <v>0</v>
      </c>
      <c r="AA316">
        <f>VLOOKUP($B316,taxonomy!$B:$Y,23,FALSE)</f>
        <v>0</v>
      </c>
    </row>
    <row r="317" spans="1:27" x14ac:dyDescent="0.25">
      <c r="A317" s="1" t="s">
        <v>729</v>
      </c>
      <c r="B317" s="1" t="s">
        <v>730</v>
      </c>
      <c r="C317" s="1" t="s">
        <v>731</v>
      </c>
      <c r="D317" s="1" t="s">
        <v>60</v>
      </c>
      <c r="E317" s="1" t="s">
        <v>725</v>
      </c>
      <c r="F317" s="1" t="s">
        <v>738</v>
      </c>
      <c r="G317" s="1" t="s">
        <v>63</v>
      </c>
      <c r="H317" s="1" t="s">
        <v>64</v>
      </c>
      <c r="I317" s="1">
        <f t="shared" si="4"/>
        <v>171</v>
      </c>
      <c r="J317" t="str">
        <f>VLOOKUP($B317,taxonomy!$B:$Y,6,FALSE)</f>
        <v>Eukaryota</v>
      </c>
      <c r="K317" t="str">
        <f>VLOOKUP($B317,taxonomy!$B:$Y,7,FALSE)</f>
        <v xml:space="preserve"> Fungi</v>
      </c>
      <c r="L317" t="str">
        <f>VLOOKUP($B317,taxonomy!$B:$Y,8,FALSE)</f>
        <v xml:space="preserve"> Dikarya</v>
      </c>
      <c r="M317" t="str">
        <f>VLOOKUP($B317,taxonomy!$B:$Y,9,FALSE)</f>
        <v xml:space="preserve"> Basidiomycota</v>
      </c>
      <c r="N317" t="str">
        <f>VLOOKUP($B317,taxonomy!$B:$Y,10,FALSE)</f>
        <v xml:space="preserve"> Agaricomycotina</v>
      </c>
      <c r="O317" t="str">
        <f>VLOOKUP($B317,taxonomy!$B:$Y,11,FALSE)</f>
        <v>Agaricomycetes</v>
      </c>
      <c r="P317" t="str">
        <f>VLOOKUP($B317,taxonomy!$B:$Y,12,FALSE)</f>
        <v xml:space="preserve"> Agaricomycetidae</v>
      </c>
      <c r="Q317" t="str">
        <f>VLOOKUP($B317,taxonomy!$B:$Y,13,FALSE)</f>
        <v xml:space="preserve"> Agaricales</v>
      </c>
      <c r="R317" t="str">
        <f>VLOOKUP($B317,taxonomy!$B:$Y,14,FALSE)</f>
        <v xml:space="preserve"> Schizophyllaceae</v>
      </c>
      <c r="S317" t="str">
        <f>VLOOKUP($B317,taxonomy!$B:$Y,15,FALSE)</f>
        <v>Schizophyllum.</v>
      </c>
      <c r="T317">
        <f>VLOOKUP($B317,taxonomy!$B:$Y,16,FALSE)</f>
        <v>0</v>
      </c>
      <c r="U317">
        <f>VLOOKUP($B317,taxonomy!$B:$Y,17,FALSE)</f>
        <v>0</v>
      </c>
      <c r="V317">
        <f>VLOOKUP($B317,taxonomy!$B:$Y,18,FALSE)</f>
        <v>0</v>
      </c>
      <c r="W317">
        <f>VLOOKUP($B317,taxonomy!$B:$Y,19,FALSE)</f>
        <v>0</v>
      </c>
      <c r="X317">
        <f>VLOOKUP($B317,taxonomy!$B:$Y,20,FALSE)</f>
        <v>0</v>
      </c>
      <c r="Y317">
        <f>VLOOKUP($B317,taxonomy!$B:$Y,21,FALSE)</f>
        <v>0</v>
      </c>
      <c r="Z317">
        <f>VLOOKUP($B317,taxonomy!$B:$Y,22,FALSE)</f>
        <v>0</v>
      </c>
      <c r="AA317">
        <f>VLOOKUP($B317,taxonomy!$B:$Y,23,FALSE)</f>
        <v>0</v>
      </c>
    </row>
    <row r="318" spans="1:27" x14ac:dyDescent="0.25">
      <c r="A318" s="1" t="s">
        <v>739</v>
      </c>
      <c r="B318" s="1" t="s">
        <v>740</v>
      </c>
      <c r="C318" s="1" t="s">
        <v>741</v>
      </c>
      <c r="D318" s="1" t="s">
        <v>15</v>
      </c>
      <c r="E318" s="1" t="s">
        <v>485</v>
      </c>
      <c r="F318" s="1" t="s">
        <v>742</v>
      </c>
      <c r="G318" s="1" t="s">
        <v>18</v>
      </c>
      <c r="H318" s="1" t="s">
        <v>19</v>
      </c>
      <c r="I318" s="1">
        <f t="shared" si="4"/>
        <v>247</v>
      </c>
      <c r="J318" t="str">
        <f>VLOOKUP($B318,taxonomy!$B:$Y,6,FALSE)</f>
        <v>Eukaryota</v>
      </c>
      <c r="K318" t="str">
        <f>VLOOKUP($B318,taxonomy!$B:$Y,7,FALSE)</f>
        <v xml:space="preserve"> Viridiplantae</v>
      </c>
      <c r="L318" t="str">
        <f>VLOOKUP($B318,taxonomy!$B:$Y,8,FALSE)</f>
        <v xml:space="preserve"> Streptophyta</v>
      </c>
      <c r="M318" t="str">
        <f>VLOOKUP($B318,taxonomy!$B:$Y,9,FALSE)</f>
        <v xml:space="preserve"> Embryophyta</v>
      </c>
      <c r="N318" t="str">
        <f>VLOOKUP($B318,taxonomy!$B:$Y,10,FALSE)</f>
        <v xml:space="preserve"> Tracheophyta</v>
      </c>
      <c r="O318" t="str">
        <f>VLOOKUP($B318,taxonomy!$B:$Y,11,FALSE)</f>
        <v>Lycopodiophyta</v>
      </c>
      <c r="P318" t="str">
        <f>VLOOKUP($B318,taxonomy!$B:$Y,12,FALSE)</f>
        <v xml:space="preserve"> Isoetopsida</v>
      </c>
      <c r="Q318" t="str">
        <f>VLOOKUP($B318,taxonomy!$B:$Y,13,FALSE)</f>
        <v xml:space="preserve"> Selaginellales</v>
      </c>
      <c r="R318" t="str">
        <f>VLOOKUP($B318,taxonomy!$B:$Y,14,FALSE)</f>
        <v xml:space="preserve"> Selaginellaceae</v>
      </c>
      <c r="S318" t="str">
        <f>VLOOKUP($B318,taxonomy!$B:$Y,15,FALSE)</f>
        <v>Selaginella.</v>
      </c>
      <c r="T318">
        <f>VLOOKUP($B318,taxonomy!$B:$Y,16,FALSE)</f>
        <v>0</v>
      </c>
      <c r="U318">
        <f>VLOOKUP($B318,taxonomy!$B:$Y,17,FALSE)</f>
        <v>0</v>
      </c>
      <c r="V318">
        <f>VLOOKUP($B318,taxonomy!$B:$Y,18,FALSE)</f>
        <v>0</v>
      </c>
      <c r="W318">
        <f>VLOOKUP($B318,taxonomy!$B:$Y,19,FALSE)</f>
        <v>0</v>
      </c>
      <c r="X318">
        <f>VLOOKUP($B318,taxonomy!$B:$Y,20,FALSE)</f>
        <v>0</v>
      </c>
      <c r="Y318">
        <f>VLOOKUP($B318,taxonomy!$B:$Y,21,FALSE)</f>
        <v>0</v>
      </c>
      <c r="Z318">
        <f>VLOOKUP($B318,taxonomy!$B:$Y,22,FALSE)</f>
        <v>0</v>
      </c>
      <c r="AA318">
        <f>VLOOKUP($B318,taxonomy!$B:$Y,23,FALSE)</f>
        <v>0</v>
      </c>
    </row>
    <row r="319" spans="1:27" x14ac:dyDescent="0.25">
      <c r="A319" s="1" t="s">
        <v>739</v>
      </c>
      <c r="B319" s="1" t="s">
        <v>740</v>
      </c>
      <c r="C319" s="1" t="s">
        <v>741</v>
      </c>
      <c r="D319" s="1" t="s">
        <v>60</v>
      </c>
      <c r="E319" s="1" t="s">
        <v>743</v>
      </c>
      <c r="F319" s="1" t="s">
        <v>744</v>
      </c>
      <c r="G319" s="1" t="s">
        <v>63</v>
      </c>
      <c r="H319" s="1" t="s">
        <v>64</v>
      </c>
      <c r="I319" s="1">
        <f t="shared" si="4"/>
        <v>121</v>
      </c>
      <c r="J319" t="str">
        <f>VLOOKUP($B319,taxonomy!$B:$Y,6,FALSE)</f>
        <v>Eukaryota</v>
      </c>
      <c r="K319" t="str">
        <f>VLOOKUP($B319,taxonomy!$B:$Y,7,FALSE)</f>
        <v xml:space="preserve"> Viridiplantae</v>
      </c>
      <c r="L319" t="str">
        <f>VLOOKUP($B319,taxonomy!$B:$Y,8,FALSE)</f>
        <v xml:space="preserve"> Streptophyta</v>
      </c>
      <c r="M319" t="str">
        <f>VLOOKUP($B319,taxonomy!$B:$Y,9,FALSE)</f>
        <v xml:space="preserve"> Embryophyta</v>
      </c>
      <c r="N319" t="str">
        <f>VLOOKUP($B319,taxonomy!$B:$Y,10,FALSE)</f>
        <v xml:space="preserve"> Tracheophyta</v>
      </c>
      <c r="O319" t="str">
        <f>VLOOKUP($B319,taxonomy!$B:$Y,11,FALSE)</f>
        <v>Lycopodiophyta</v>
      </c>
      <c r="P319" t="str">
        <f>VLOOKUP($B319,taxonomy!$B:$Y,12,FALSE)</f>
        <v xml:space="preserve"> Isoetopsida</v>
      </c>
      <c r="Q319" t="str">
        <f>VLOOKUP($B319,taxonomy!$B:$Y,13,FALSE)</f>
        <v xml:space="preserve"> Selaginellales</v>
      </c>
      <c r="R319" t="str">
        <f>VLOOKUP($B319,taxonomy!$B:$Y,14,FALSE)</f>
        <v xml:space="preserve"> Selaginellaceae</v>
      </c>
      <c r="S319" t="str">
        <f>VLOOKUP($B319,taxonomy!$B:$Y,15,FALSE)</f>
        <v>Selaginella.</v>
      </c>
      <c r="T319">
        <f>VLOOKUP($B319,taxonomy!$B:$Y,16,FALSE)</f>
        <v>0</v>
      </c>
      <c r="U319">
        <f>VLOOKUP($B319,taxonomy!$B:$Y,17,FALSE)</f>
        <v>0</v>
      </c>
      <c r="V319">
        <f>VLOOKUP($B319,taxonomy!$B:$Y,18,FALSE)</f>
        <v>0</v>
      </c>
      <c r="W319">
        <f>VLOOKUP($B319,taxonomy!$B:$Y,19,FALSE)</f>
        <v>0</v>
      </c>
      <c r="X319">
        <f>VLOOKUP($B319,taxonomy!$B:$Y,20,FALSE)</f>
        <v>0</v>
      </c>
      <c r="Y319">
        <f>VLOOKUP($B319,taxonomy!$B:$Y,21,FALSE)</f>
        <v>0</v>
      </c>
      <c r="Z319">
        <f>VLOOKUP($B319,taxonomy!$B:$Y,22,FALSE)</f>
        <v>0</v>
      </c>
      <c r="AA319">
        <f>VLOOKUP($B319,taxonomy!$B:$Y,23,FALSE)</f>
        <v>0</v>
      </c>
    </row>
    <row r="320" spans="1:27" x14ac:dyDescent="0.25">
      <c r="A320" s="1" t="s">
        <v>745</v>
      </c>
      <c r="B320" s="1" t="s">
        <v>746</v>
      </c>
      <c r="C320" s="1" t="s">
        <v>525</v>
      </c>
      <c r="D320" s="1" t="s">
        <v>15</v>
      </c>
      <c r="E320" s="1" t="s">
        <v>484</v>
      </c>
      <c r="F320" s="1" t="s">
        <v>525</v>
      </c>
      <c r="G320" s="1" t="s">
        <v>18</v>
      </c>
      <c r="H320" s="1" t="s">
        <v>19</v>
      </c>
      <c r="I320" s="1">
        <f t="shared" si="4"/>
        <v>171</v>
      </c>
      <c r="J320" t="str">
        <f>VLOOKUP($B320,taxonomy!$B:$Y,6,FALSE)</f>
        <v>Eukaryota</v>
      </c>
      <c r="K320" t="str">
        <f>VLOOKUP($B320,taxonomy!$B:$Y,7,FALSE)</f>
        <v xml:space="preserve"> Viridiplantae</v>
      </c>
      <c r="L320" t="str">
        <f>VLOOKUP($B320,taxonomy!$B:$Y,8,FALSE)</f>
        <v xml:space="preserve"> Streptophyta</v>
      </c>
      <c r="M320" t="str">
        <f>VLOOKUP($B320,taxonomy!$B:$Y,9,FALSE)</f>
        <v xml:space="preserve"> Embryophyta</v>
      </c>
      <c r="N320" t="str">
        <f>VLOOKUP($B320,taxonomy!$B:$Y,10,FALSE)</f>
        <v xml:space="preserve"> Tracheophyta</v>
      </c>
      <c r="O320" t="str">
        <f>VLOOKUP($B320,taxonomy!$B:$Y,11,FALSE)</f>
        <v>Lycopodiophyta</v>
      </c>
      <c r="P320" t="str">
        <f>VLOOKUP($B320,taxonomy!$B:$Y,12,FALSE)</f>
        <v xml:space="preserve"> Isoetopsida</v>
      </c>
      <c r="Q320" t="str">
        <f>VLOOKUP($B320,taxonomy!$B:$Y,13,FALSE)</f>
        <v xml:space="preserve"> Selaginellales</v>
      </c>
      <c r="R320" t="str">
        <f>VLOOKUP($B320,taxonomy!$B:$Y,14,FALSE)</f>
        <v xml:space="preserve"> Selaginellaceae</v>
      </c>
      <c r="S320" t="str">
        <f>VLOOKUP($B320,taxonomy!$B:$Y,15,FALSE)</f>
        <v>Selaginella.</v>
      </c>
      <c r="T320">
        <f>VLOOKUP($B320,taxonomy!$B:$Y,16,FALSE)</f>
        <v>0</v>
      </c>
      <c r="U320">
        <f>VLOOKUP($B320,taxonomy!$B:$Y,17,FALSE)</f>
        <v>0</v>
      </c>
      <c r="V320">
        <f>VLOOKUP($B320,taxonomy!$B:$Y,18,FALSE)</f>
        <v>0</v>
      </c>
      <c r="W320">
        <f>VLOOKUP($B320,taxonomy!$B:$Y,19,FALSE)</f>
        <v>0</v>
      </c>
      <c r="X320">
        <f>VLOOKUP($B320,taxonomy!$B:$Y,20,FALSE)</f>
        <v>0</v>
      </c>
      <c r="Y320">
        <f>VLOOKUP($B320,taxonomy!$B:$Y,21,FALSE)</f>
        <v>0</v>
      </c>
      <c r="Z320">
        <f>VLOOKUP($B320,taxonomy!$B:$Y,22,FALSE)</f>
        <v>0</v>
      </c>
      <c r="AA320">
        <f>VLOOKUP($B320,taxonomy!$B:$Y,23,FALSE)</f>
        <v>0</v>
      </c>
    </row>
    <row r="321" spans="1:27" x14ac:dyDescent="0.25">
      <c r="A321" s="1" t="s">
        <v>747</v>
      </c>
      <c r="B321" s="1" t="s">
        <v>748</v>
      </c>
      <c r="C321" s="1" t="s">
        <v>749</v>
      </c>
      <c r="D321" s="1" t="s">
        <v>750</v>
      </c>
      <c r="E321" s="1" t="s">
        <v>341</v>
      </c>
      <c r="F321" s="1" t="s">
        <v>751</v>
      </c>
      <c r="G321" s="1" t="s">
        <v>600</v>
      </c>
      <c r="H321" s="1" t="s">
        <v>750</v>
      </c>
      <c r="I321" s="1">
        <f t="shared" si="4"/>
        <v>84</v>
      </c>
      <c r="J321" t="str">
        <f>VLOOKUP($B321,taxonomy!$B:$Y,6,FALSE)</f>
        <v>Eukaryota</v>
      </c>
      <c r="K321" t="str">
        <f>VLOOKUP($B321,taxonomy!$B:$Y,7,FALSE)</f>
        <v xml:space="preserve"> Viridiplantae</v>
      </c>
      <c r="L321" t="str">
        <f>VLOOKUP($B321,taxonomy!$B:$Y,8,FALSE)</f>
        <v xml:space="preserve"> Chlorophyta</v>
      </c>
      <c r="M321" t="str">
        <f>VLOOKUP($B321,taxonomy!$B:$Y,9,FALSE)</f>
        <v xml:space="preserve"> Chlorophyceae</v>
      </c>
      <c r="N321" t="str">
        <f>VLOOKUP($B321,taxonomy!$B:$Y,10,FALSE)</f>
        <v>Chlamydomonadales</v>
      </c>
      <c r="O321" t="str">
        <f>VLOOKUP($B321,taxonomy!$B:$Y,11,FALSE)</f>
        <v xml:space="preserve"> Volvocaceae</v>
      </c>
      <c r="P321" t="str">
        <f>VLOOKUP($B321,taxonomy!$B:$Y,12,FALSE)</f>
        <v xml:space="preserve"> Volvox.</v>
      </c>
      <c r="Q321">
        <f>VLOOKUP($B321,taxonomy!$B:$Y,13,FALSE)</f>
        <v>0</v>
      </c>
      <c r="R321">
        <f>VLOOKUP($B321,taxonomy!$B:$Y,14,FALSE)</f>
        <v>0</v>
      </c>
      <c r="S321">
        <f>VLOOKUP($B321,taxonomy!$B:$Y,15,FALSE)</f>
        <v>0</v>
      </c>
      <c r="T321">
        <f>VLOOKUP($B321,taxonomy!$B:$Y,16,FALSE)</f>
        <v>0</v>
      </c>
      <c r="U321">
        <f>VLOOKUP($B321,taxonomy!$B:$Y,17,FALSE)</f>
        <v>0</v>
      </c>
      <c r="V321">
        <f>VLOOKUP($B321,taxonomy!$B:$Y,18,FALSE)</f>
        <v>0</v>
      </c>
      <c r="W321">
        <f>VLOOKUP($B321,taxonomy!$B:$Y,19,FALSE)</f>
        <v>0</v>
      </c>
      <c r="X321">
        <f>VLOOKUP($B321,taxonomy!$B:$Y,20,FALSE)</f>
        <v>0</v>
      </c>
      <c r="Y321">
        <f>VLOOKUP($B321,taxonomy!$B:$Y,21,FALSE)</f>
        <v>0</v>
      </c>
      <c r="Z321">
        <f>VLOOKUP($B321,taxonomy!$B:$Y,22,FALSE)</f>
        <v>0</v>
      </c>
      <c r="AA321">
        <f>VLOOKUP($B321,taxonomy!$B:$Y,23,FALSE)</f>
        <v>0</v>
      </c>
    </row>
    <row r="322" spans="1:27" x14ac:dyDescent="0.25">
      <c r="A322" s="1" t="s">
        <v>747</v>
      </c>
      <c r="B322" s="1" t="s">
        <v>748</v>
      </c>
      <c r="C322" s="1" t="s">
        <v>749</v>
      </c>
      <c r="D322" s="1" t="s">
        <v>15</v>
      </c>
      <c r="E322" s="1" t="s">
        <v>752</v>
      </c>
      <c r="F322" s="1" t="s">
        <v>753</v>
      </c>
      <c r="G322" s="1" t="s">
        <v>18</v>
      </c>
      <c r="H322" s="1" t="s">
        <v>19</v>
      </c>
      <c r="I322" s="1">
        <f t="shared" si="4"/>
        <v>178</v>
      </c>
      <c r="J322" t="str">
        <f>VLOOKUP($B322,taxonomy!$B:$Y,6,FALSE)</f>
        <v>Eukaryota</v>
      </c>
      <c r="K322" t="str">
        <f>VLOOKUP($B322,taxonomy!$B:$Y,7,FALSE)</f>
        <v xml:space="preserve"> Viridiplantae</v>
      </c>
      <c r="L322" t="str">
        <f>VLOOKUP($B322,taxonomy!$B:$Y,8,FALSE)</f>
        <v xml:space="preserve"> Chlorophyta</v>
      </c>
      <c r="M322" t="str">
        <f>VLOOKUP($B322,taxonomy!$B:$Y,9,FALSE)</f>
        <v xml:space="preserve"> Chlorophyceae</v>
      </c>
      <c r="N322" t="str">
        <f>VLOOKUP($B322,taxonomy!$B:$Y,10,FALSE)</f>
        <v>Chlamydomonadales</v>
      </c>
      <c r="O322" t="str">
        <f>VLOOKUP($B322,taxonomy!$B:$Y,11,FALSE)</f>
        <v xml:space="preserve"> Volvocaceae</v>
      </c>
      <c r="P322" t="str">
        <f>VLOOKUP($B322,taxonomy!$B:$Y,12,FALSE)</f>
        <v xml:space="preserve"> Volvox.</v>
      </c>
      <c r="Q322">
        <f>VLOOKUP($B322,taxonomy!$B:$Y,13,FALSE)</f>
        <v>0</v>
      </c>
      <c r="R322">
        <f>VLOOKUP($B322,taxonomy!$B:$Y,14,FALSE)</f>
        <v>0</v>
      </c>
      <c r="S322">
        <f>VLOOKUP($B322,taxonomy!$B:$Y,15,FALSE)</f>
        <v>0</v>
      </c>
      <c r="T322">
        <f>VLOOKUP($B322,taxonomy!$B:$Y,16,FALSE)</f>
        <v>0</v>
      </c>
      <c r="U322">
        <f>VLOOKUP($B322,taxonomy!$B:$Y,17,FALSE)</f>
        <v>0</v>
      </c>
      <c r="V322">
        <f>VLOOKUP($B322,taxonomy!$B:$Y,18,FALSE)</f>
        <v>0</v>
      </c>
      <c r="W322">
        <f>VLOOKUP($B322,taxonomy!$B:$Y,19,FALSE)</f>
        <v>0</v>
      </c>
      <c r="X322">
        <f>VLOOKUP($B322,taxonomy!$B:$Y,20,FALSE)</f>
        <v>0</v>
      </c>
      <c r="Y322">
        <f>VLOOKUP($B322,taxonomy!$B:$Y,21,FALSE)</f>
        <v>0</v>
      </c>
      <c r="Z322">
        <f>VLOOKUP($B322,taxonomy!$B:$Y,22,FALSE)</f>
        <v>0</v>
      </c>
      <c r="AA322">
        <f>VLOOKUP($B322,taxonomy!$B:$Y,23,FALSE)</f>
        <v>0</v>
      </c>
    </row>
    <row r="323" spans="1:27" x14ac:dyDescent="0.25">
      <c r="A323" s="1" t="s">
        <v>754</v>
      </c>
      <c r="B323" s="1" t="s">
        <v>755</v>
      </c>
      <c r="C323" s="1" t="s">
        <v>88</v>
      </c>
      <c r="D323" s="1" t="s">
        <v>140</v>
      </c>
      <c r="E323" s="1" t="s">
        <v>756</v>
      </c>
      <c r="F323" s="1" t="s">
        <v>97</v>
      </c>
      <c r="G323" s="1" t="s">
        <v>143</v>
      </c>
      <c r="H323" s="1" t="s">
        <v>140</v>
      </c>
      <c r="I323" s="1">
        <f t="shared" ref="I323:I386" si="5">F323-E323+1</f>
        <v>44</v>
      </c>
      <c r="J323" t="str">
        <f>VLOOKUP($B323,taxonomy!$B:$Y,6,FALSE)</f>
        <v>Eukaryota</v>
      </c>
      <c r="K323" t="str">
        <f>VLOOKUP($B323,taxonomy!$B:$Y,7,FALSE)</f>
        <v xml:space="preserve"> Metazoa</v>
      </c>
      <c r="L323" t="str">
        <f>VLOOKUP($B323,taxonomy!$B:$Y,8,FALSE)</f>
        <v xml:space="preserve"> Ecdysozoa</v>
      </c>
      <c r="M323" t="str">
        <f>VLOOKUP($B323,taxonomy!$B:$Y,9,FALSE)</f>
        <v xml:space="preserve"> Arthropoda</v>
      </c>
      <c r="N323" t="str">
        <f>VLOOKUP($B323,taxonomy!$B:$Y,10,FALSE)</f>
        <v xml:space="preserve"> Hexapoda</v>
      </c>
      <c r="O323" t="str">
        <f>VLOOKUP($B323,taxonomy!$B:$Y,11,FALSE)</f>
        <v xml:space="preserve"> Insecta</v>
      </c>
      <c r="P323" t="str">
        <f>VLOOKUP($B323,taxonomy!$B:$Y,12,FALSE)</f>
        <v>Pterygota</v>
      </c>
      <c r="Q323" t="str">
        <f>VLOOKUP($B323,taxonomy!$B:$Y,13,FALSE)</f>
        <v xml:space="preserve"> Neoptera</v>
      </c>
      <c r="R323" t="str">
        <f>VLOOKUP($B323,taxonomy!$B:$Y,14,FALSE)</f>
        <v xml:space="preserve"> Orthopteroidea</v>
      </c>
      <c r="S323" t="str">
        <f>VLOOKUP($B323,taxonomy!$B:$Y,15,FALSE)</f>
        <v xml:space="preserve"> Orthoptera</v>
      </c>
      <c r="T323" t="str">
        <f>VLOOKUP($B323,taxonomy!$B:$Y,16,FALSE)</f>
        <v xml:space="preserve"> Ensifera</v>
      </c>
      <c r="U323" t="str">
        <f>VLOOKUP($B323,taxonomy!$B:$Y,17,FALSE)</f>
        <v xml:space="preserve"> Grylloidea</v>
      </c>
      <c r="V323" t="str">
        <f>VLOOKUP($B323,taxonomy!$B:$Y,18,FALSE)</f>
        <v>Gryllidae</v>
      </c>
      <c r="W323" t="str">
        <f>VLOOKUP($B323,taxonomy!$B:$Y,19,FALSE)</f>
        <v xml:space="preserve"> Gryllinae</v>
      </c>
      <c r="X323" t="str">
        <f>VLOOKUP($B323,taxonomy!$B:$Y,20,FALSE)</f>
        <v xml:space="preserve"> Gryllus.</v>
      </c>
      <c r="Y323">
        <f>VLOOKUP($B323,taxonomy!$B:$Y,21,FALSE)</f>
        <v>0</v>
      </c>
      <c r="Z323">
        <f>VLOOKUP($B323,taxonomy!$B:$Y,22,FALSE)</f>
        <v>0</v>
      </c>
      <c r="AA323">
        <f>VLOOKUP($B323,taxonomy!$B:$Y,23,FALSE)</f>
        <v>0</v>
      </c>
    </row>
    <row r="324" spans="1:27" x14ac:dyDescent="0.25">
      <c r="A324" s="1" t="s">
        <v>754</v>
      </c>
      <c r="B324" s="1" t="s">
        <v>755</v>
      </c>
      <c r="C324" s="1" t="s">
        <v>88</v>
      </c>
      <c r="D324" s="1" t="s">
        <v>15</v>
      </c>
      <c r="E324" s="1" t="s">
        <v>470</v>
      </c>
      <c r="F324" s="1" t="s">
        <v>116</v>
      </c>
      <c r="G324" s="1" t="s">
        <v>18</v>
      </c>
      <c r="H324" s="1" t="s">
        <v>19</v>
      </c>
      <c r="I324" s="1">
        <f t="shared" si="5"/>
        <v>266</v>
      </c>
      <c r="J324" t="str">
        <f>VLOOKUP($B324,taxonomy!$B:$Y,6,FALSE)</f>
        <v>Eukaryota</v>
      </c>
      <c r="K324" t="str">
        <f>VLOOKUP($B324,taxonomy!$B:$Y,7,FALSE)</f>
        <v xml:space="preserve"> Metazoa</v>
      </c>
      <c r="L324" t="str">
        <f>VLOOKUP($B324,taxonomy!$B:$Y,8,FALSE)</f>
        <v xml:space="preserve"> Ecdysozoa</v>
      </c>
      <c r="M324" t="str">
        <f>VLOOKUP($B324,taxonomy!$B:$Y,9,FALSE)</f>
        <v xml:space="preserve"> Arthropoda</v>
      </c>
      <c r="N324" t="str">
        <f>VLOOKUP($B324,taxonomy!$B:$Y,10,FALSE)</f>
        <v xml:space="preserve"> Hexapoda</v>
      </c>
      <c r="O324" t="str">
        <f>VLOOKUP($B324,taxonomy!$B:$Y,11,FALSE)</f>
        <v xml:space="preserve"> Insecta</v>
      </c>
      <c r="P324" t="str">
        <f>VLOOKUP($B324,taxonomy!$B:$Y,12,FALSE)</f>
        <v>Pterygota</v>
      </c>
      <c r="Q324" t="str">
        <f>VLOOKUP($B324,taxonomy!$B:$Y,13,FALSE)</f>
        <v xml:space="preserve"> Neoptera</v>
      </c>
      <c r="R324" t="str">
        <f>VLOOKUP($B324,taxonomy!$B:$Y,14,FALSE)</f>
        <v xml:space="preserve"> Orthopteroidea</v>
      </c>
      <c r="S324" t="str">
        <f>VLOOKUP($B324,taxonomy!$B:$Y,15,FALSE)</f>
        <v xml:space="preserve"> Orthoptera</v>
      </c>
      <c r="T324" t="str">
        <f>VLOOKUP($B324,taxonomy!$B:$Y,16,FALSE)</f>
        <v xml:space="preserve"> Ensifera</v>
      </c>
      <c r="U324" t="str">
        <f>VLOOKUP($B324,taxonomy!$B:$Y,17,FALSE)</f>
        <v xml:space="preserve"> Grylloidea</v>
      </c>
      <c r="V324" t="str">
        <f>VLOOKUP($B324,taxonomy!$B:$Y,18,FALSE)</f>
        <v>Gryllidae</v>
      </c>
      <c r="W324" t="str">
        <f>VLOOKUP($B324,taxonomy!$B:$Y,19,FALSE)</f>
        <v xml:space="preserve"> Gryllinae</v>
      </c>
      <c r="X324" t="str">
        <f>VLOOKUP($B324,taxonomy!$B:$Y,20,FALSE)</f>
        <v xml:space="preserve"> Gryllus.</v>
      </c>
      <c r="Y324">
        <f>VLOOKUP($B324,taxonomy!$B:$Y,21,FALSE)</f>
        <v>0</v>
      </c>
      <c r="Z324">
        <f>VLOOKUP($B324,taxonomy!$B:$Y,22,FALSE)</f>
        <v>0</v>
      </c>
      <c r="AA324">
        <f>VLOOKUP($B324,taxonomy!$B:$Y,23,FALSE)</f>
        <v>0</v>
      </c>
    </row>
    <row r="325" spans="1:27" x14ac:dyDescent="0.25">
      <c r="A325" s="1" t="s">
        <v>757</v>
      </c>
      <c r="B325" s="1" t="s">
        <v>758</v>
      </c>
      <c r="C325" s="1" t="s">
        <v>107</v>
      </c>
      <c r="D325" s="1" t="s">
        <v>15</v>
      </c>
      <c r="E325" s="1" t="s">
        <v>143</v>
      </c>
      <c r="F325" s="1" t="s">
        <v>250</v>
      </c>
      <c r="G325" s="1" t="s">
        <v>18</v>
      </c>
      <c r="H325" s="1" t="s">
        <v>19</v>
      </c>
      <c r="I325" s="1">
        <f t="shared" si="5"/>
        <v>259</v>
      </c>
      <c r="J325" t="str">
        <f>VLOOKUP($B325,taxonomy!$B:$Y,6,FALSE)</f>
        <v>Eukaryota</v>
      </c>
      <c r="K325" t="str">
        <f>VLOOKUP($B325,taxonomy!$B:$Y,7,FALSE)</f>
        <v xml:space="preserve"> Metazoa</v>
      </c>
      <c r="L325" t="str">
        <f>VLOOKUP($B325,taxonomy!$B:$Y,8,FALSE)</f>
        <v xml:space="preserve"> Ecdysozoa</v>
      </c>
      <c r="M325" t="str">
        <f>VLOOKUP($B325,taxonomy!$B:$Y,9,FALSE)</f>
        <v xml:space="preserve"> Arthropoda</v>
      </c>
      <c r="N325" t="str">
        <f>VLOOKUP($B325,taxonomy!$B:$Y,10,FALSE)</f>
        <v xml:space="preserve"> Hexapoda</v>
      </c>
      <c r="O325" t="str">
        <f>VLOOKUP($B325,taxonomy!$B:$Y,11,FALSE)</f>
        <v xml:space="preserve"> Insecta</v>
      </c>
      <c r="P325" t="str">
        <f>VLOOKUP($B325,taxonomy!$B:$Y,12,FALSE)</f>
        <v>Pterygota</v>
      </c>
      <c r="Q325" t="str">
        <f>VLOOKUP($B325,taxonomy!$B:$Y,13,FALSE)</f>
        <v xml:space="preserve"> Neoptera</v>
      </c>
      <c r="R325" t="str">
        <f>VLOOKUP($B325,taxonomy!$B:$Y,14,FALSE)</f>
        <v xml:space="preserve"> Paraneoptera</v>
      </c>
      <c r="S325" t="str">
        <f>VLOOKUP($B325,taxonomy!$B:$Y,15,FALSE)</f>
        <v xml:space="preserve"> Phthiraptera</v>
      </c>
      <c r="T325" t="str">
        <f>VLOOKUP($B325,taxonomy!$B:$Y,16,FALSE)</f>
        <v xml:space="preserve"> Anoplura</v>
      </c>
      <c r="U325" t="str">
        <f>VLOOKUP($B325,taxonomy!$B:$Y,17,FALSE)</f>
        <v>Pediculidae</v>
      </c>
      <c r="V325" t="str">
        <f>VLOOKUP($B325,taxonomy!$B:$Y,18,FALSE)</f>
        <v xml:space="preserve"> Pediculus.</v>
      </c>
      <c r="W325">
        <f>VLOOKUP($B325,taxonomy!$B:$Y,19,FALSE)</f>
        <v>0</v>
      </c>
      <c r="X325">
        <f>VLOOKUP($B325,taxonomy!$B:$Y,20,FALSE)</f>
        <v>0</v>
      </c>
      <c r="Y325">
        <f>VLOOKUP($B325,taxonomy!$B:$Y,21,FALSE)</f>
        <v>0</v>
      </c>
      <c r="Z325">
        <f>VLOOKUP($B325,taxonomy!$B:$Y,22,FALSE)</f>
        <v>0</v>
      </c>
      <c r="AA325">
        <f>VLOOKUP($B325,taxonomy!$B:$Y,23,FALSE)</f>
        <v>0</v>
      </c>
    </row>
    <row r="326" spans="1:27" x14ac:dyDescent="0.25">
      <c r="A326" s="1" t="s">
        <v>757</v>
      </c>
      <c r="B326" s="1" t="s">
        <v>758</v>
      </c>
      <c r="C326" s="1" t="s">
        <v>107</v>
      </c>
      <c r="D326" s="1" t="s">
        <v>60</v>
      </c>
      <c r="E326" s="1" t="s">
        <v>759</v>
      </c>
      <c r="F326" s="1" t="s">
        <v>760</v>
      </c>
      <c r="G326" s="1" t="s">
        <v>63</v>
      </c>
      <c r="H326" s="1" t="s">
        <v>64</v>
      </c>
      <c r="I326" s="1">
        <f t="shared" si="5"/>
        <v>120</v>
      </c>
      <c r="J326" t="str">
        <f>VLOOKUP($B326,taxonomy!$B:$Y,6,FALSE)</f>
        <v>Eukaryota</v>
      </c>
      <c r="K326" t="str">
        <f>VLOOKUP($B326,taxonomy!$B:$Y,7,FALSE)</f>
        <v xml:space="preserve"> Metazoa</v>
      </c>
      <c r="L326" t="str">
        <f>VLOOKUP($B326,taxonomy!$B:$Y,8,FALSE)</f>
        <v xml:space="preserve"> Ecdysozoa</v>
      </c>
      <c r="M326" t="str">
        <f>VLOOKUP($B326,taxonomy!$B:$Y,9,FALSE)</f>
        <v xml:space="preserve"> Arthropoda</v>
      </c>
      <c r="N326" t="str">
        <f>VLOOKUP($B326,taxonomy!$B:$Y,10,FALSE)</f>
        <v xml:space="preserve"> Hexapoda</v>
      </c>
      <c r="O326" t="str">
        <f>VLOOKUP($B326,taxonomy!$B:$Y,11,FALSE)</f>
        <v xml:space="preserve"> Insecta</v>
      </c>
      <c r="P326" t="str">
        <f>VLOOKUP($B326,taxonomy!$B:$Y,12,FALSE)</f>
        <v>Pterygota</v>
      </c>
      <c r="Q326" t="str">
        <f>VLOOKUP($B326,taxonomy!$B:$Y,13,FALSE)</f>
        <v xml:space="preserve"> Neoptera</v>
      </c>
      <c r="R326" t="str">
        <f>VLOOKUP($B326,taxonomy!$B:$Y,14,FALSE)</f>
        <v xml:space="preserve"> Paraneoptera</v>
      </c>
      <c r="S326" t="str">
        <f>VLOOKUP($B326,taxonomy!$B:$Y,15,FALSE)</f>
        <v xml:space="preserve"> Phthiraptera</v>
      </c>
      <c r="T326" t="str">
        <f>VLOOKUP($B326,taxonomy!$B:$Y,16,FALSE)</f>
        <v xml:space="preserve"> Anoplura</v>
      </c>
      <c r="U326" t="str">
        <f>VLOOKUP($B326,taxonomy!$B:$Y,17,FALSE)</f>
        <v>Pediculidae</v>
      </c>
      <c r="V326" t="str">
        <f>VLOOKUP($B326,taxonomy!$B:$Y,18,FALSE)</f>
        <v xml:space="preserve"> Pediculus.</v>
      </c>
      <c r="W326">
        <f>VLOOKUP($B326,taxonomy!$B:$Y,19,FALSE)</f>
        <v>0</v>
      </c>
      <c r="X326">
        <f>VLOOKUP($B326,taxonomy!$B:$Y,20,FALSE)</f>
        <v>0</v>
      </c>
      <c r="Y326">
        <f>VLOOKUP($B326,taxonomy!$B:$Y,21,FALSE)</f>
        <v>0</v>
      </c>
      <c r="Z326">
        <f>VLOOKUP($B326,taxonomy!$B:$Y,22,FALSE)</f>
        <v>0</v>
      </c>
      <c r="AA326">
        <f>VLOOKUP($B326,taxonomy!$B:$Y,23,FALSE)</f>
        <v>0</v>
      </c>
    </row>
    <row r="327" spans="1:27" x14ac:dyDescent="0.25">
      <c r="A327" s="1" t="s">
        <v>761</v>
      </c>
      <c r="B327" s="1" t="s">
        <v>762</v>
      </c>
      <c r="C327" s="1" t="s">
        <v>763</v>
      </c>
      <c r="D327" s="1" t="s">
        <v>140</v>
      </c>
      <c r="E327" s="1" t="s">
        <v>764</v>
      </c>
      <c r="F327" s="1" t="s">
        <v>296</v>
      </c>
      <c r="G327" s="1" t="s">
        <v>143</v>
      </c>
      <c r="H327" s="1" t="s">
        <v>140</v>
      </c>
      <c r="I327" s="1">
        <f t="shared" si="5"/>
        <v>33</v>
      </c>
      <c r="J327" t="str">
        <f>VLOOKUP($B327,taxonomy!$B:$Y,6,FALSE)</f>
        <v>Eukaryota</v>
      </c>
      <c r="K327" t="str">
        <f>VLOOKUP($B327,taxonomy!$B:$Y,7,FALSE)</f>
        <v xml:space="preserve"> Metazoa</v>
      </c>
      <c r="L327" t="str">
        <f>VLOOKUP($B327,taxonomy!$B:$Y,8,FALSE)</f>
        <v xml:space="preserve"> Ecdysozoa</v>
      </c>
      <c r="M327" t="str">
        <f>VLOOKUP($B327,taxonomy!$B:$Y,9,FALSE)</f>
        <v xml:space="preserve"> Arthropoda</v>
      </c>
      <c r="N327" t="str">
        <f>VLOOKUP($B327,taxonomy!$B:$Y,10,FALSE)</f>
        <v xml:space="preserve"> Hexapoda</v>
      </c>
      <c r="O327" t="str">
        <f>VLOOKUP($B327,taxonomy!$B:$Y,11,FALSE)</f>
        <v xml:space="preserve"> Insecta</v>
      </c>
      <c r="P327" t="str">
        <f>VLOOKUP($B327,taxonomy!$B:$Y,12,FALSE)</f>
        <v>Pterygota</v>
      </c>
      <c r="Q327" t="str">
        <f>VLOOKUP($B327,taxonomy!$B:$Y,13,FALSE)</f>
        <v xml:space="preserve"> Neoptera</v>
      </c>
      <c r="R327" t="str">
        <f>VLOOKUP($B327,taxonomy!$B:$Y,14,FALSE)</f>
        <v xml:space="preserve"> Paraneoptera</v>
      </c>
      <c r="S327" t="str">
        <f>VLOOKUP($B327,taxonomy!$B:$Y,15,FALSE)</f>
        <v xml:space="preserve"> Phthiraptera</v>
      </c>
      <c r="T327" t="str">
        <f>VLOOKUP($B327,taxonomy!$B:$Y,16,FALSE)</f>
        <v xml:space="preserve"> Anoplura</v>
      </c>
      <c r="U327" t="str">
        <f>VLOOKUP($B327,taxonomy!$B:$Y,17,FALSE)</f>
        <v>Pediculidae</v>
      </c>
      <c r="V327" t="str">
        <f>VLOOKUP($B327,taxonomy!$B:$Y,18,FALSE)</f>
        <v xml:space="preserve"> Pediculus.</v>
      </c>
      <c r="W327">
        <f>VLOOKUP($B327,taxonomy!$B:$Y,19,FALSE)</f>
        <v>0</v>
      </c>
      <c r="X327">
        <f>VLOOKUP($B327,taxonomy!$B:$Y,20,FALSE)</f>
        <v>0</v>
      </c>
      <c r="Y327">
        <f>VLOOKUP($B327,taxonomy!$B:$Y,21,FALSE)</f>
        <v>0</v>
      </c>
      <c r="Z327">
        <f>VLOOKUP($B327,taxonomy!$B:$Y,22,FALSE)</f>
        <v>0</v>
      </c>
      <c r="AA327">
        <f>VLOOKUP($B327,taxonomy!$B:$Y,23,FALSE)</f>
        <v>0</v>
      </c>
    </row>
    <row r="328" spans="1:27" x14ac:dyDescent="0.25">
      <c r="A328" s="1" t="s">
        <v>761</v>
      </c>
      <c r="B328" s="1" t="s">
        <v>762</v>
      </c>
      <c r="C328" s="1" t="s">
        <v>763</v>
      </c>
      <c r="D328" s="1" t="s">
        <v>343</v>
      </c>
      <c r="E328" s="1" t="s">
        <v>765</v>
      </c>
      <c r="F328" s="1" t="s">
        <v>766</v>
      </c>
      <c r="G328" s="1" t="s">
        <v>346</v>
      </c>
      <c r="H328" s="1" t="s">
        <v>343</v>
      </c>
      <c r="I328" s="1">
        <f t="shared" si="5"/>
        <v>41</v>
      </c>
      <c r="J328" t="str">
        <f>VLOOKUP($B328,taxonomy!$B:$Y,6,FALSE)</f>
        <v>Eukaryota</v>
      </c>
      <c r="K328" t="str">
        <f>VLOOKUP($B328,taxonomy!$B:$Y,7,FALSE)</f>
        <v xml:space="preserve"> Metazoa</v>
      </c>
      <c r="L328" t="str">
        <f>VLOOKUP($B328,taxonomy!$B:$Y,8,FALSE)</f>
        <v xml:space="preserve"> Ecdysozoa</v>
      </c>
      <c r="M328" t="str">
        <f>VLOOKUP($B328,taxonomy!$B:$Y,9,FALSE)</f>
        <v xml:space="preserve"> Arthropoda</v>
      </c>
      <c r="N328" t="str">
        <f>VLOOKUP($B328,taxonomy!$B:$Y,10,FALSE)</f>
        <v xml:space="preserve"> Hexapoda</v>
      </c>
      <c r="O328" t="str">
        <f>VLOOKUP($B328,taxonomy!$B:$Y,11,FALSE)</f>
        <v xml:space="preserve"> Insecta</v>
      </c>
      <c r="P328" t="str">
        <f>VLOOKUP($B328,taxonomy!$B:$Y,12,FALSE)</f>
        <v>Pterygota</v>
      </c>
      <c r="Q328" t="str">
        <f>VLOOKUP($B328,taxonomy!$B:$Y,13,FALSE)</f>
        <v xml:space="preserve"> Neoptera</v>
      </c>
      <c r="R328" t="str">
        <f>VLOOKUP($B328,taxonomy!$B:$Y,14,FALSE)</f>
        <v xml:space="preserve"> Paraneoptera</v>
      </c>
      <c r="S328" t="str">
        <f>VLOOKUP($B328,taxonomy!$B:$Y,15,FALSE)</f>
        <v xml:space="preserve"> Phthiraptera</v>
      </c>
      <c r="T328" t="str">
        <f>VLOOKUP($B328,taxonomy!$B:$Y,16,FALSE)</f>
        <v xml:space="preserve"> Anoplura</v>
      </c>
      <c r="U328" t="str">
        <f>VLOOKUP($B328,taxonomy!$B:$Y,17,FALSE)</f>
        <v>Pediculidae</v>
      </c>
      <c r="V328" t="str">
        <f>VLOOKUP($B328,taxonomy!$B:$Y,18,FALSE)</f>
        <v xml:space="preserve"> Pediculus.</v>
      </c>
      <c r="W328">
        <f>VLOOKUP($B328,taxonomy!$B:$Y,19,FALSE)</f>
        <v>0</v>
      </c>
      <c r="X328">
        <f>VLOOKUP($B328,taxonomy!$B:$Y,20,FALSE)</f>
        <v>0</v>
      </c>
      <c r="Y328">
        <f>VLOOKUP($B328,taxonomy!$B:$Y,21,FALSE)</f>
        <v>0</v>
      </c>
      <c r="Z328">
        <f>VLOOKUP($B328,taxonomy!$B:$Y,22,FALSE)</f>
        <v>0</v>
      </c>
      <c r="AA328">
        <f>VLOOKUP($B328,taxonomy!$B:$Y,23,FALSE)</f>
        <v>0</v>
      </c>
    </row>
    <row r="329" spans="1:27" x14ac:dyDescent="0.25">
      <c r="A329" s="1" t="s">
        <v>761</v>
      </c>
      <c r="B329" s="1" t="s">
        <v>762</v>
      </c>
      <c r="C329" s="1" t="s">
        <v>763</v>
      </c>
      <c r="D329" s="1" t="s">
        <v>15</v>
      </c>
      <c r="E329" s="1" t="s">
        <v>35</v>
      </c>
      <c r="F329" s="1" t="s">
        <v>767</v>
      </c>
      <c r="G329" s="1" t="s">
        <v>18</v>
      </c>
      <c r="H329" s="1" t="s">
        <v>19</v>
      </c>
      <c r="I329" s="1">
        <f t="shared" si="5"/>
        <v>253</v>
      </c>
      <c r="J329" t="str">
        <f>VLOOKUP($B329,taxonomy!$B:$Y,6,FALSE)</f>
        <v>Eukaryota</v>
      </c>
      <c r="K329" t="str">
        <f>VLOOKUP($B329,taxonomy!$B:$Y,7,FALSE)</f>
        <v xml:space="preserve"> Metazoa</v>
      </c>
      <c r="L329" t="str">
        <f>VLOOKUP($B329,taxonomy!$B:$Y,8,FALSE)</f>
        <v xml:space="preserve"> Ecdysozoa</v>
      </c>
      <c r="M329" t="str">
        <f>VLOOKUP($B329,taxonomy!$B:$Y,9,FALSE)</f>
        <v xml:space="preserve"> Arthropoda</v>
      </c>
      <c r="N329" t="str">
        <f>VLOOKUP($B329,taxonomy!$B:$Y,10,FALSE)</f>
        <v xml:space="preserve"> Hexapoda</v>
      </c>
      <c r="O329" t="str">
        <f>VLOOKUP($B329,taxonomy!$B:$Y,11,FALSE)</f>
        <v xml:space="preserve"> Insecta</v>
      </c>
      <c r="P329" t="str">
        <f>VLOOKUP($B329,taxonomy!$B:$Y,12,FALSE)</f>
        <v>Pterygota</v>
      </c>
      <c r="Q329" t="str">
        <f>VLOOKUP($B329,taxonomy!$B:$Y,13,FALSE)</f>
        <v xml:space="preserve"> Neoptera</v>
      </c>
      <c r="R329" t="str">
        <f>VLOOKUP($B329,taxonomy!$B:$Y,14,FALSE)</f>
        <v xml:space="preserve"> Paraneoptera</v>
      </c>
      <c r="S329" t="str">
        <f>VLOOKUP($B329,taxonomy!$B:$Y,15,FALSE)</f>
        <v xml:space="preserve"> Phthiraptera</v>
      </c>
      <c r="T329" t="str">
        <f>VLOOKUP($B329,taxonomy!$B:$Y,16,FALSE)</f>
        <v xml:space="preserve"> Anoplura</v>
      </c>
      <c r="U329" t="str">
        <f>VLOOKUP($B329,taxonomy!$B:$Y,17,FALSE)</f>
        <v>Pediculidae</v>
      </c>
      <c r="V329" t="str">
        <f>VLOOKUP($B329,taxonomy!$B:$Y,18,FALSE)</f>
        <v xml:space="preserve"> Pediculus.</v>
      </c>
      <c r="W329">
        <f>VLOOKUP($B329,taxonomy!$B:$Y,19,FALSE)</f>
        <v>0</v>
      </c>
      <c r="X329">
        <f>VLOOKUP($B329,taxonomy!$B:$Y,20,FALSE)</f>
        <v>0</v>
      </c>
      <c r="Y329">
        <f>VLOOKUP($B329,taxonomy!$B:$Y,21,FALSE)</f>
        <v>0</v>
      </c>
      <c r="Z329">
        <f>VLOOKUP($B329,taxonomy!$B:$Y,22,FALSE)</f>
        <v>0</v>
      </c>
      <c r="AA329">
        <f>VLOOKUP($B329,taxonomy!$B:$Y,23,FALSE)</f>
        <v>0</v>
      </c>
    </row>
    <row r="330" spans="1:27" x14ac:dyDescent="0.25">
      <c r="A330" s="1" t="s">
        <v>768</v>
      </c>
      <c r="B330" s="1" t="s">
        <v>769</v>
      </c>
      <c r="C330" s="1" t="s">
        <v>770</v>
      </c>
      <c r="D330" s="1" t="s">
        <v>166</v>
      </c>
      <c r="E330" s="1" t="s">
        <v>233</v>
      </c>
      <c r="F330" s="1" t="s">
        <v>771</v>
      </c>
      <c r="G330" s="1" t="s">
        <v>114</v>
      </c>
      <c r="H330" s="1" t="s">
        <v>166</v>
      </c>
      <c r="I330" s="1">
        <f t="shared" si="5"/>
        <v>220</v>
      </c>
      <c r="J330" t="e">
        <f>VLOOKUP($B330,taxonomy!$B:$Y,6,FALSE)</f>
        <v>#N/A</v>
      </c>
      <c r="K330" t="e">
        <f>VLOOKUP($B330,taxonomy!$B:$Y,7,FALSE)</f>
        <v>#N/A</v>
      </c>
      <c r="L330" t="e">
        <f>VLOOKUP($B330,taxonomy!$B:$Y,8,FALSE)</f>
        <v>#N/A</v>
      </c>
      <c r="M330" t="e">
        <f>VLOOKUP($B330,taxonomy!$B:$Y,9,FALSE)</f>
        <v>#N/A</v>
      </c>
      <c r="N330" t="e">
        <f>VLOOKUP($B330,taxonomy!$B:$Y,10,FALSE)</f>
        <v>#N/A</v>
      </c>
      <c r="O330" t="e">
        <f>VLOOKUP($B330,taxonomy!$B:$Y,11,FALSE)</f>
        <v>#N/A</v>
      </c>
      <c r="P330" t="e">
        <f>VLOOKUP($B330,taxonomy!$B:$Y,12,FALSE)</f>
        <v>#N/A</v>
      </c>
      <c r="Q330" t="e">
        <f>VLOOKUP($B330,taxonomy!$B:$Y,13,FALSE)</f>
        <v>#N/A</v>
      </c>
      <c r="R330" t="e">
        <f>VLOOKUP($B330,taxonomy!$B:$Y,14,FALSE)</f>
        <v>#N/A</v>
      </c>
      <c r="S330" t="e">
        <f>VLOOKUP($B330,taxonomy!$B:$Y,15,FALSE)</f>
        <v>#N/A</v>
      </c>
      <c r="T330" t="e">
        <f>VLOOKUP($B330,taxonomy!$B:$Y,16,FALSE)</f>
        <v>#N/A</v>
      </c>
      <c r="U330" t="e">
        <f>VLOOKUP($B330,taxonomy!$B:$Y,17,FALSE)</f>
        <v>#N/A</v>
      </c>
      <c r="V330" t="e">
        <f>VLOOKUP($B330,taxonomy!$B:$Y,18,FALSE)</f>
        <v>#N/A</v>
      </c>
      <c r="W330" t="e">
        <f>VLOOKUP($B330,taxonomy!$B:$Y,19,FALSE)</f>
        <v>#N/A</v>
      </c>
      <c r="X330" t="e">
        <f>VLOOKUP($B330,taxonomy!$B:$Y,20,FALSE)</f>
        <v>#N/A</v>
      </c>
      <c r="Y330" t="e">
        <f>VLOOKUP($B330,taxonomy!$B:$Y,21,FALSE)</f>
        <v>#N/A</v>
      </c>
      <c r="Z330" t="e">
        <f>VLOOKUP($B330,taxonomy!$B:$Y,22,FALSE)</f>
        <v>#N/A</v>
      </c>
      <c r="AA330" t="e">
        <f>VLOOKUP($B330,taxonomy!$B:$Y,23,FALSE)</f>
        <v>#N/A</v>
      </c>
    </row>
    <row r="331" spans="1:27" x14ac:dyDescent="0.25">
      <c r="A331" s="1" t="s">
        <v>768</v>
      </c>
      <c r="B331" s="1" t="s">
        <v>769</v>
      </c>
      <c r="C331" s="1" t="s">
        <v>770</v>
      </c>
      <c r="D331" s="1" t="s">
        <v>772</v>
      </c>
      <c r="E331" s="1" t="s">
        <v>773</v>
      </c>
      <c r="F331" s="1" t="s">
        <v>774</v>
      </c>
      <c r="G331" s="1" t="s">
        <v>18</v>
      </c>
      <c r="H331" s="1" t="s">
        <v>772</v>
      </c>
      <c r="I331" s="1">
        <f t="shared" si="5"/>
        <v>95</v>
      </c>
      <c r="J331" t="e">
        <f>VLOOKUP($B331,taxonomy!$B:$Y,6,FALSE)</f>
        <v>#N/A</v>
      </c>
      <c r="K331" t="e">
        <f>VLOOKUP($B331,taxonomy!$B:$Y,7,FALSE)</f>
        <v>#N/A</v>
      </c>
      <c r="L331" t="e">
        <f>VLOOKUP($B331,taxonomy!$B:$Y,8,FALSE)</f>
        <v>#N/A</v>
      </c>
      <c r="M331" t="e">
        <f>VLOOKUP($B331,taxonomy!$B:$Y,9,FALSE)</f>
        <v>#N/A</v>
      </c>
      <c r="N331" t="e">
        <f>VLOOKUP($B331,taxonomy!$B:$Y,10,FALSE)</f>
        <v>#N/A</v>
      </c>
      <c r="O331" t="e">
        <f>VLOOKUP($B331,taxonomy!$B:$Y,11,FALSE)</f>
        <v>#N/A</v>
      </c>
      <c r="P331" t="e">
        <f>VLOOKUP($B331,taxonomy!$B:$Y,12,FALSE)</f>
        <v>#N/A</v>
      </c>
      <c r="Q331" t="e">
        <f>VLOOKUP($B331,taxonomy!$B:$Y,13,FALSE)</f>
        <v>#N/A</v>
      </c>
      <c r="R331" t="e">
        <f>VLOOKUP($B331,taxonomy!$B:$Y,14,FALSE)</f>
        <v>#N/A</v>
      </c>
      <c r="S331" t="e">
        <f>VLOOKUP($B331,taxonomy!$B:$Y,15,FALSE)</f>
        <v>#N/A</v>
      </c>
      <c r="T331" t="e">
        <f>VLOOKUP($B331,taxonomy!$B:$Y,16,FALSE)</f>
        <v>#N/A</v>
      </c>
      <c r="U331" t="e">
        <f>VLOOKUP($B331,taxonomy!$B:$Y,17,FALSE)</f>
        <v>#N/A</v>
      </c>
      <c r="V331" t="e">
        <f>VLOOKUP($B331,taxonomy!$B:$Y,18,FALSE)</f>
        <v>#N/A</v>
      </c>
      <c r="W331" t="e">
        <f>VLOOKUP($B331,taxonomy!$B:$Y,19,FALSE)</f>
        <v>#N/A</v>
      </c>
      <c r="X331" t="e">
        <f>VLOOKUP($B331,taxonomy!$B:$Y,20,FALSE)</f>
        <v>#N/A</v>
      </c>
      <c r="Y331" t="e">
        <f>VLOOKUP($B331,taxonomy!$B:$Y,21,FALSE)</f>
        <v>#N/A</v>
      </c>
      <c r="Z331" t="e">
        <f>VLOOKUP($B331,taxonomy!$B:$Y,22,FALSE)</f>
        <v>#N/A</v>
      </c>
      <c r="AA331" t="e">
        <f>VLOOKUP($B331,taxonomy!$B:$Y,23,FALSE)</f>
        <v>#N/A</v>
      </c>
    </row>
    <row r="332" spans="1:27" x14ac:dyDescent="0.25">
      <c r="A332" s="1" t="s">
        <v>768</v>
      </c>
      <c r="B332" s="1" t="s">
        <v>769</v>
      </c>
      <c r="C332" s="1" t="s">
        <v>770</v>
      </c>
      <c r="D332" s="1" t="s">
        <v>15</v>
      </c>
      <c r="E332" s="1" t="s">
        <v>190</v>
      </c>
      <c r="F332" s="1" t="s">
        <v>52</v>
      </c>
      <c r="G332" s="1" t="s">
        <v>18</v>
      </c>
      <c r="H332" s="1" t="s">
        <v>19</v>
      </c>
      <c r="I332" s="1">
        <f t="shared" si="5"/>
        <v>266</v>
      </c>
      <c r="J332" t="e">
        <f>VLOOKUP($B332,taxonomy!$B:$Y,6,FALSE)</f>
        <v>#N/A</v>
      </c>
      <c r="K332" t="e">
        <f>VLOOKUP($B332,taxonomy!$B:$Y,7,FALSE)</f>
        <v>#N/A</v>
      </c>
      <c r="L332" t="e">
        <f>VLOOKUP($B332,taxonomy!$B:$Y,8,FALSE)</f>
        <v>#N/A</v>
      </c>
      <c r="M332" t="e">
        <f>VLOOKUP($B332,taxonomy!$B:$Y,9,FALSE)</f>
        <v>#N/A</v>
      </c>
      <c r="N332" t="e">
        <f>VLOOKUP($B332,taxonomy!$B:$Y,10,FALSE)</f>
        <v>#N/A</v>
      </c>
      <c r="O332" t="e">
        <f>VLOOKUP($B332,taxonomy!$B:$Y,11,FALSE)</f>
        <v>#N/A</v>
      </c>
      <c r="P332" t="e">
        <f>VLOOKUP($B332,taxonomy!$B:$Y,12,FALSE)</f>
        <v>#N/A</v>
      </c>
      <c r="Q332" t="e">
        <f>VLOOKUP($B332,taxonomy!$B:$Y,13,FALSE)</f>
        <v>#N/A</v>
      </c>
      <c r="R332" t="e">
        <f>VLOOKUP($B332,taxonomy!$B:$Y,14,FALSE)</f>
        <v>#N/A</v>
      </c>
      <c r="S332" t="e">
        <f>VLOOKUP($B332,taxonomy!$B:$Y,15,FALSE)</f>
        <v>#N/A</v>
      </c>
      <c r="T332" t="e">
        <f>VLOOKUP($B332,taxonomy!$B:$Y,16,FALSE)</f>
        <v>#N/A</v>
      </c>
      <c r="U332" t="e">
        <f>VLOOKUP($B332,taxonomy!$B:$Y,17,FALSE)</f>
        <v>#N/A</v>
      </c>
      <c r="V332" t="e">
        <f>VLOOKUP($B332,taxonomy!$B:$Y,18,FALSE)</f>
        <v>#N/A</v>
      </c>
      <c r="W332" t="e">
        <f>VLOOKUP($B332,taxonomy!$B:$Y,19,FALSE)</f>
        <v>#N/A</v>
      </c>
      <c r="X332" t="e">
        <f>VLOOKUP($B332,taxonomy!$B:$Y,20,FALSE)</f>
        <v>#N/A</v>
      </c>
      <c r="Y332" t="e">
        <f>VLOOKUP($B332,taxonomy!$B:$Y,21,FALSE)</f>
        <v>#N/A</v>
      </c>
      <c r="Z332" t="e">
        <f>VLOOKUP($B332,taxonomy!$B:$Y,22,FALSE)</f>
        <v>#N/A</v>
      </c>
      <c r="AA332" t="e">
        <f>VLOOKUP($B332,taxonomy!$B:$Y,23,FALSE)</f>
        <v>#N/A</v>
      </c>
    </row>
    <row r="333" spans="1:27" x14ac:dyDescent="0.25">
      <c r="A333" s="1" t="s">
        <v>768</v>
      </c>
      <c r="B333" s="1" t="s">
        <v>769</v>
      </c>
      <c r="C333" s="1" t="s">
        <v>770</v>
      </c>
      <c r="D333" s="1" t="s">
        <v>60</v>
      </c>
      <c r="E333" s="1" t="s">
        <v>775</v>
      </c>
      <c r="F333" s="1" t="s">
        <v>770</v>
      </c>
      <c r="G333" s="1" t="s">
        <v>63</v>
      </c>
      <c r="H333" s="1" t="s">
        <v>64</v>
      </c>
      <c r="I333" s="1">
        <f t="shared" si="5"/>
        <v>92</v>
      </c>
      <c r="J333" t="e">
        <f>VLOOKUP($B333,taxonomy!$B:$Y,6,FALSE)</f>
        <v>#N/A</v>
      </c>
      <c r="K333" t="e">
        <f>VLOOKUP($B333,taxonomy!$B:$Y,7,FALSE)</f>
        <v>#N/A</v>
      </c>
      <c r="L333" t="e">
        <f>VLOOKUP($B333,taxonomy!$B:$Y,8,FALSE)</f>
        <v>#N/A</v>
      </c>
      <c r="M333" t="e">
        <f>VLOOKUP($B333,taxonomy!$B:$Y,9,FALSE)</f>
        <v>#N/A</v>
      </c>
      <c r="N333" t="e">
        <f>VLOOKUP($B333,taxonomy!$B:$Y,10,FALSE)</f>
        <v>#N/A</v>
      </c>
      <c r="O333" t="e">
        <f>VLOOKUP($B333,taxonomy!$B:$Y,11,FALSE)</f>
        <v>#N/A</v>
      </c>
      <c r="P333" t="e">
        <f>VLOOKUP($B333,taxonomy!$B:$Y,12,FALSE)</f>
        <v>#N/A</v>
      </c>
      <c r="Q333" t="e">
        <f>VLOOKUP($B333,taxonomy!$B:$Y,13,FALSE)</f>
        <v>#N/A</v>
      </c>
      <c r="R333" t="e">
        <f>VLOOKUP($B333,taxonomy!$B:$Y,14,FALSE)</f>
        <v>#N/A</v>
      </c>
      <c r="S333" t="e">
        <f>VLOOKUP($B333,taxonomy!$B:$Y,15,FALSE)</f>
        <v>#N/A</v>
      </c>
      <c r="T333" t="e">
        <f>VLOOKUP($B333,taxonomy!$B:$Y,16,FALSE)</f>
        <v>#N/A</v>
      </c>
      <c r="U333" t="e">
        <f>VLOOKUP($B333,taxonomy!$B:$Y,17,FALSE)</f>
        <v>#N/A</v>
      </c>
      <c r="V333" t="e">
        <f>VLOOKUP($B333,taxonomy!$B:$Y,18,FALSE)</f>
        <v>#N/A</v>
      </c>
      <c r="W333" t="e">
        <f>VLOOKUP($B333,taxonomy!$B:$Y,19,FALSE)</f>
        <v>#N/A</v>
      </c>
      <c r="X333" t="e">
        <f>VLOOKUP($B333,taxonomy!$B:$Y,20,FALSE)</f>
        <v>#N/A</v>
      </c>
      <c r="Y333" t="e">
        <f>VLOOKUP($B333,taxonomy!$B:$Y,21,FALSE)</f>
        <v>#N/A</v>
      </c>
      <c r="Z333" t="e">
        <f>VLOOKUP($B333,taxonomy!$B:$Y,22,FALSE)</f>
        <v>#N/A</v>
      </c>
      <c r="AA333" t="e">
        <f>VLOOKUP($B333,taxonomy!$B:$Y,23,FALSE)</f>
        <v>#N/A</v>
      </c>
    </row>
    <row r="334" spans="1:27" x14ac:dyDescent="0.25">
      <c r="A334" s="1" t="s">
        <v>776</v>
      </c>
      <c r="B334" s="1" t="s">
        <v>777</v>
      </c>
      <c r="C334" s="1" t="s">
        <v>778</v>
      </c>
      <c r="D334" s="1" t="s">
        <v>15</v>
      </c>
      <c r="E334" s="1" t="s">
        <v>457</v>
      </c>
      <c r="F334" s="1" t="s">
        <v>779</v>
      </c>
      <c r="G334" s="1" t="s">
        <v>18</v>
      </c>
      <c r="H334" s="1" t="s">
        <v>19</v>
      </c>
      <c r="I334" s="1">
        <f t="shared" si="5"/>
        <v>258</v>
      </c>
      <c r="J334" t="str">
        <f>VLOOKUP($B334,taxonomy!$B:$Y,6,FALSE)</f>
        <v>Eukaryota</v>
      </c>
      <c r="K334" t="str">
        <f>VLOOKUP($B334,taxonomy!$B:$Y,7,FALSE)</f>
        <v xml:space="preserve"> Viridiplantae</v>
      </c>
      <c r="L334" t="str">
        <f>VLOOKUP($B334,taxonomy!$B:$Y,8,FALSE)</f>
        <v xml:space="preserve"> Chlorophyta</v>
      </c>
      <c r="M334" t="str">
        <f>VLOOKUP($B334,taxonomy!$B:$Y,9,FALSE)</f>
        <v xml:space="preserve"> Trebouxiophyceae</v>
      </c>
      <c r="N334" t="str">
        <f>VLOOKUP($B334,taxonomy!$B:$Y,10,FALSE)</f>
        <v xml:space="preserve"> Chlorellales</v>
      </c>
      <c r="O334" t="str">
        <f>VLOOKUP($B334,taxonomy!$B:$Y,11,FALSE)</f>
        <v>Chlorellaceae</v>
      </c>
      <c r="P334" t="str">
        <f>VLOOKUP($B334,taxonomy!$B:$Y,12,FALSE)</f>
        <v xml:space="preserve"> Chlorella.</v>
      </c>
      <c r="Q334">
        <f>VLOOKUP($B334,taxonomy!$B:$Y,13,FALSE)</f>
        <v>0</v>
      </c>
      <c r="R334">
        <f>VLOOKUP($B334,taxonomy!$B:$Y,14,FALSE)</f>
        <v>0</v>
      </c>
      <c r="S334">
        <f>VLOOKUP($B334,taxonomy!$B:$Y,15,FALSE)</f>
        <v>0</v>
      </c>
      <c r="T334">
        <f>VLOOKUP($B334,taxonomy!$B:$Y,16,FALSE)</f>
        <v>0</v>
      </c>
      <c r="U334">
        <f>VLOOKUP($B334,taxonomy!$B:$Y,17,FALSE)</f>
        <v>0</v>
      </c>
      <c r="V334">
        <f>VLOOKUP($B334,taxonomy!$B:$Y,18,FALSE)</f>
        <v>0</v>
      </c>
      <c r="W334">
        <f>VLOOKUP($B334,taxonomy!$B:$Y,19,FALSE)</f>
        <v>0</v>
      </c>
      <c r="X334">
        <f>VLOOKUP($B334,taxonomy!$B:$Y,20,FALSE)</f>
        <v>0</v>
      </c>
      <c r="Y334">
        <f>VLOOKUP($B334,taxonomy!$B:$Y,21,FALSE)</f>
        <v>0</v>
      </c>
      <c r="Z334">
        <f>VLOOKUP($B334,taxonomy!$B:$Y,22,FALSE)</f>
        <v>0</v>
      </c>
      <c r="AA334">
        <f>VLOOKUP($B334,taxonomy!$B:$Y,23,FALSE)</f>
        <v>0</v>
      </c>
    </row>
    <row r="335" spans="1:27" x14ac:dyDescent="0.25">
      <c r="A335" s="1" t="s">
        <v>780</v>
      </c>
      <c r="B335" s="1" t="s">
        <v>781</v>
      </c>
      <c r="C335" s="1" t="s">
        <v>782</v>
      </c>
      <c r="D335" s="1" t="s">
        <v>783</v>
      </c>
      <c r="E335" s="1" t="s">
        <v>784</v>
      </c>
      <c r="F335" s="1" t="s">
        <v>785</v>
      </c>
      <c r="G335" s="1" t="s">
        <v>786</v>
      </c>
      <c r="H335" s="1" t="s">
        <v>783</v>
      </c>
      <c r="I335" s="1">
        <f t="shared" si="5"/>
        <v>51</v>
      </c>
      <c r="J335" t="str">
        <f>VLOOKUP($B335,taxonomy!$B:$Y,6,FALSE)</f>
        <v>Eukaryota</v>
      </c>
      <c r="K335" t="str">
        <f>VLOOKUP($B335,taxonomy!$B:$Y,7,FALSE)</f>
        <v xml:space="preserve"> Metazoa</v>
      </c>
      <c r="L335" t="str">
        <f>VLOOKUP($B335,taxonomy!$B:$Y,8,FALSE)</f>
        <v xml:space="preserve"> Ecdysozoa</v>
      </c>
      <c r="M335" t="str">
        <f>VLOOKUP($B335,taxonomy!$B:$Y,9,FALSE)</f>
        <v xml:space="preserve"> Arthropoda</v>
      </c>
      <c r="N335" t="str">
        <f>VLOOKUP($B335,taxonomy!$B:$Y,10,FALSE)</f>
        <v xml:space="preserve"> Hexapoda</v>
      </c>
      <c r="O335" t="str">
        <f>VLOOKUP($B335,taxonomy!$B:$Y,11,FALSE)</f>
        <v xml:space="preserve"> Insecta</v>
      </c>
      <c r="P335" t="str">
        <f>VLOOKUP($B335,taxonomy!$B:$Y,12,FALSE)</f>
        <v>Pterygota</v>
      </c>
      <c r="Q335" t="str">
        <f>VLOOKUP($B335,taxonomy!$B:$Y,13,FALSE)</f>
        <v xml:space="preserve"> Neoptera</v>
      </c>
      <c r="R335" t="str">
        <f>VLOOKUP($B335,taxonomy!$B:$Y,14,FALSE)</f>
        <v xml:space="preserve"> Endopterygota</v>
      </c>
      <c r="S335" t="str">
        <f>VLOOKUP($B335,taxonomy!$B:$Y,15,FALSE)</f>
        <v xml:space="preserve"> Hymenoptera</v>
      </c>
      <c r="T335" t="str">
        <f>VLOOKUP($B335,taxonomy!$B:$Y,16,FALSE)</f>
        <v xml:space="preserve"> Apocrita</v>
      </c>
      <c r="U335" t="str">
        <f>VLOOKUP($B335,taxonomy!$B:$Y,17,FALSE)</f>
        <v xml:space="preserve"> Aculeata</v>
      </c>
      <c r="V335" t="str">
        <f>VLOOKUP($B335,taxonomy!$B:$Y,18,FALSE)</f>
        <v>Vespoidea</v>
      </c>
      <c r="W335" t="str">
        <f>VLOOKUP($B335,taxonomy!$B:$Y,19,FALSE)</f>
        <v xml:space="preserve"> Formicidae</v>
      </c>
      <c r="X335" t="str">
        <f>VLOOKUP($B335,taxonomy!$B:$Y,20,FALSE)</f>
        <v xml:space="preserve"> Formicinae</v>
      </c>
      <c r="Y335" t="str">
        <f>VLOOKUP($B335,taxonomy!$B:$Y,21,FALSE)</f>
        <v xml:space="preserve"> Camponotus.</v>
      </c>
      <c r="Z335">
        <f>VLOOKUP($B335,taxonomy!$B:$Y,22,FALSE)</f>
        <v>0</v>
      </c>
      <c r="AA335">
        <f>VLOOKUP($B335,taxonomy!$B:$Y,23,FALSE)</f>
        <v>0</v>
      </c>
    </row>
    <row r="336" spans="1:27" x14ac:dyDescent="0.25">
      <c r="A336" s="1" t="s">
        <v>780</v>
      </c>
      <c r="B336" s="1" t="s">
        <v>781</v>
      </c>
      <c r="C336" s="1" t="s">
        <v>782</v>
      </c>
      <c r="D336" s="1" t="s">
        <v>15</v>
      </c>
      <c r="E336" s="1" t="s">
        <v>115</v>
      </c>
      <c r="F336" s="1" t="s">
        <v>250</v>
      </c>
      <c r="G336" s="1" t="s">
        <v>18</v>
      </c>
      <c r="H336" s="1" t="s">
        <v>19</v>
      </c>
      <c r="I336" s="1">
        <f t="shared" si="5"/>
        <v>266</v>
      </c>
      <c r="J336" t="str">
        <f>VLOOKUP($B336,taxonomy!$B:$Y,6,FALSE)</f>
        <v>Eukaryota</v>
      </c>
      <c r="K336" t="str">
        <f>VLOOKUP($B336,taxonomy!$B:$Y,7,FALSE)</f>
        <v xml:space="preserve"> Metazoa</v>
      </c>
      <c r="L336" t="str">
        <f>VLOOKUP($B336,taxonomy!$B:$Y,8,FALSE)</f>
        <v xml:space="preserve"> Ecdysozoa</v>
      </c>
      <c r="M336" t="str">
        <f>VLOOKUP($B336,taxonomy!$B:$Y,9,FALSE)</f>
        <v xml:space="preserve"> Arthropoda</v>
      </c>
      <c r="N336" t="str">
        <f>VLOOKUP($B336,taxonomy!$B:$Y,10,FALSE)</f>
        <v xml:space="preserve"> Hexapoda</v>
      </c>
      <c r="O336" t="str">
        <f>VLOOKUP($B336,taxonomy!$B:$Y,11,FALSE)</f>
        <v xml:space="preserve"> Insecta</v>
      </c>
      <c r="P336" t="str">
        <f>VLOOKUP($B336,taxonomy!$B:$Y,12,FALSE)</f>
        <v>Pterygota</v>
      </c>
      <c r="Q336" t="str">
        <f>VLOOKUP($B336,taxonomy!$B:$Y,13,FALSE)</f>
        <v xml:space="preserve"> Neoptera</v>
      </c>
      <c r="R336" t="str">
        <f>VLOOKUP($B336,taxonomy!$B:$Y,14,FALSE)</f>
        <v xml:space="preserve"> Endopterygota</v>
      </c>
      <c r="S336" t="str">
        <f>VLOOKUP($B336,taxonomy!$B:$Y,15,FALSE)</f>
        <v xml:space="preserve"> Hymenoptera</v>
      </c>
      <c r="T336" t="str">
        <f>VLOOKUP($B336,taxonomy!$B:$Y,16,FALSE)</f>
        <v xml:space="preserve"> Apocrita</v>
      </c>
      <c r="U336" t="str">
        <f>VLOOKUP($B336,taxonomy!$B:$Y,17,FALSE)</f>
        <v xml:space="preserve"> Aculeata</v>
      </c>
      <c r="V336" t="str">
        <f>VLOOKUP($B336,taxonomy!$B:$Y,18,FALSE)</f>
        <v>Vespoidea</v>
      </c>
      <c r="W336" t="str">
        <f>VLOOKUP($B336,taxonomy!$B:$Y,19,FALSE)</f>
        <v xml:space="preserve"> Formicidae</v>
      </c>
      <c r="X336" t="str">
        <f>VLOOKUP($B336,taxonomy!$B:$Y,20,FALSE)</f>
        <v xml:space="preserve"> Formicinae</v>
      </c>
      <c r="Y336" t="str">
        <f>VLOOKUP($B336,taxonomy!$B:$Y,21,FALSE)</f>
        <v xml:space="preserve"> Camponotus.</v>
      </c>
      <c r="Z336">
        <f>VLOOKUP($B336,taxonomy!$B:$Y,22,FALSE)</f>
        <v>0</v>
      </c>
      <c r="AA336">
        <f>VLOOKUP($B336,taxonomy!$B:$Y,23,FALSE)</f>
        <v>0</v>
      </c>
    </row>
    <row r="337" spans="1:27" x14ac:dyDescent="0.25">
      <c r="A337" s="1" t="s">
        <v>787</v>
      </c>
      <c r="B337" s="1" t="s">
        <v>788</v>
      </c>
      <c r="C337" s="1" t="s">
        <v>789</v>
      </c>
      <c r="D337" s="1" t="s">
        <v>15</v>
      </c>
      <c r="E337" s="1" t="s">
        <v>115</v>
      </c>
      <c r="F337" s="1" t="s">
        <v>790</v>
      </c>
      <c r="G337" s="1" t="s">
        <v>18</v>
      </c>
      <c r="H337" s="1" t="s">
        <v>19</v>
      </c>
      <c r="I337" s="1">
        <f t="shared" si="5"/>
        <v>65</v>
      </c>
      <c r="J337" t="str">
        <f>VLOOKUP($B337,taxonomy!$B:$Y,6,FALSE)</f>
        <v>Eukaryota</v>
      </c>
      <c r="K337" t="str">
        <f>VLOOKUP($B337,taxonomy!$B:$Y,7,FALSE)</f>
        <v xml:space="preserve"> Metazoa</v>
      </c>
      <c r="L337" t="str">
        <f>VLOOKUP($B337,taxonomy!$B:$Y,8,FALSE)</f>
        <v xml:space="preserve"> Ecdysozoa</v>
      </c>
      <c r="M337" t="str">
        <f>VLOOKUP($B337,taxonomy!$B:$Y,9,FALSE)</f>
        <v xml:space="preserve"> Arthropoda</v>
      </c>
      <c r="N337" t="str">
        <f>VLOOKUP($B337,taxonomy!$B:$Y,10,FALSE)</f>
        <v xml:space="preserve"> Hexapoda</v>
      </c>
      <c r="O337" t="str">
        <f>VLOOKUP($B337,taxonomy!$B:$Y,11,FALSE)</f>
        <v xml:space="preserve"> Insecta</v>
      </c>
      <c r="P337" t="str">
        <f>VLOOKUP($B337,taxonomy!$B:$Y,12,FALSE)</f>
        <v>Pterygota</v>
      </c>
      <c r="Q337" t="str">
        <f>VLOOKUP($B337,taxonomy!$B:$Y,13,FALSE)</f>
        <v xml:space="preserve"> Neoptera</v>
      </c>
      <c r="R337" t="str">
        <f>VLOOKUP($B337,taxonomy!$B:$Y,14,FALSE)</f>
        <v xml:space="preserve"> Endopterygota</v>
      </c>
      <c r="S337" t="str">
        <f>VLOOKUP($B337,taxonomy!$B:$Y,15,FALSE)</f>
        <v xml:space="preserve"> Hymenoptera</v>
      </c>
      <c r="T337" t="str">
        <f>VLOOKUP($B337,taxonomy!$B:$Y,16,FALSE)</f>
        <v xml:space="preserve"> Apocrita</v>
      </c>
      <c r="U337" t="str">
        <f>VLOOKUP($B337,taxonomy!$B:$Y,17,FALSE)</f>
        <v xml:space="preserve"> Aculeata</v>
      </c>
      <c r="V337" t="str">
        <f>VLOOKUP($B337,taxonomy!$B:$Y,18,FALSE)</f>
        <v>Vespoidea</v>
      </c>
      <c r="W337" t="str">
        <f>VLOOKUP($B337,taxonomy!$B:$Y,19,FALSE)</f>
        <v xml:space="preserve"> Formicidae</v>
      </c>
      <c r="X337" t="str">
        <f>VLOOKUP($B337,taxonomy!$B:$Y,20,FALSE)</f>
        <v xml:space="preserve"> Ponerinae</v>
      </c>
      <c r="Y337" t="str">
        <f>VLOOKUP($B337,taxonomy!$B:$Y,21,FALSE)</f>
        <v xml:space="preserve"> Ponerini</v>
      </c>
      <c r="Z337" t="str">
        <f>VLOOKUP($B337,taxonomy!$B:$Y,22,FALSE)</f>
        <v xml:space="preserve"> Harpegnathos.</v>
      </c>
      <c r="AA337">
        <f>VLOOKUP($B337,taxonomy!$B:$Y,23,FALSE)</f>
        <v>0</v>
      </c>
    </row>
    <row r="338" spans="1:27" x14ac:dyDescent="0.25">
      <c r="A338" s="1" t="s">
        <v>787</v>
      </c>
      <c r="B338" s="1" t="s">
        <v>788</v>
      </c>
      <c r="C338" s="1" t="s">
        <v>789</v>
      </c>
      <c r="D338" s="1" t="s">
        <v>15</v>
      </c>
      <c r="E338" s="1" t="s">
        <v>484</v>
      </c>
      <c r="F338" s="1" t="s">
        <v>789</v>
      </c>
      <c r="G338" s="1" t="s">
        <v>18</v>
      </c>
      <c r="H338" s="1" t="s">
        <v>19</v>
      </c>
      <c r="I338" s="1">
        <f t="shared" si="5"/>
        <v>141</v>
      </c>
      <c r="J338" t="str">
        <f>VLOOKUP($B338,taxonomy!$B:$Y,6,FALSE)</f>
        <v>Eukaryota</v>
      </c>
      <c r="K338" t="str">
        <f>VLOOKUP($B338,taxonomy!$B:$Y,7,FALSE)</f>
        <v xml:space="preserve"> Metazoa</v>
      </c>
      <c r="L338" t="str">
        <f>VLOOKUP($B338,taxonomy!$B:$Y,8,FALSE)</f>
        <v xml:space="preserve"> Ecdysozoa</v>
      </c>
      <c r="M338" t="str">
        <f>VLOOKUP($B338,taxonomy!$B:$Y,9,FALSE)</f>
        <v xml:space="preserve"> Arthropoda</v>
      </c>
      <c r="N338" t="str">
        <f>VLOOKUP($B338,taxonomy!$B:$Y,10,FALSE)</f>
        <v xml:space="preserve"> Hexapoda</v>
      </c>
      <c r="O338" t="str">
        <f>VLOOKUP($B338,taxonomy!$B:$Y,11,FALSE)</f>
        <v xml:space="preserve"> Insecta</v>
      </c>
      <c r="P338" t="str">
        <f>VLOOKUP($B338,taxonomy!$B:$Y,12,FALSE)</f>
        <v>Pterygota</v>
      </c>
      <c r="Q338" t="str">
        <f>VLOOKUP($B338,taxonomy!$B:$Y,13,FALSE)</f>
        <v xml:space="preserve"> Neoptera</v>
      </c>
      <c r="R338" t="str">
        <f>VLOOKUP($B338,taxonomy!$B:$Y,14,FALSE)</f>
        <v xml:space="preserve"> Endopterygota</v>
      </c>
      <c r="S338" t="str">
        <f>VLOOKUP($B338,taxonomy!$B:$Y,15,FALSE)</f>
        <v xml:space="preserve"> Hymenoptera</v>
      </c>
      <c r="T338" t="str">
        <f>VLOOKUP($B338,taxonomy!$B:$Y,16,FALSE)</f>
        <v xml:space="preserve"> Apocrita</v>
      </c>
      <c r="U338" t="str">
        <f>VLOOKUP($B338,taxonomy!$B:$Y,17,FALSE)</f>
        <v xml:space="preserve"> Aculeata</v>
      </c>
      <c r="V338" t="str">
        <f>VLOOKUP($B338,taxonomy!$B:$Y,18,FALSE)</f>
        <v>Vespoidea</v>
      </c>
      <c r="W338" t="str">
        <f>VLOOKUP($B338,taxonomy!$B:$Y,19,FALSE)</f>
        <v xml:space="preserve"> Formicidae</v>
      </c>
      <c r="X338" t="str">
        <f>VLOOKUP($B338,taxonomy!$B:$Y,20,FALSE)</f>
        <v xml:space="preserve"> Ponerinae</v>
      </c>
      <c r="Y338" t="str">
        <f>VLOOKUP($B338,taxonomy!$B:$Y,21,FALSE)</f>
        <v xml:space="preserve"> Ponerini</v>
      </c>
      <c r="Z338" t="str">
        <f>VLOOKUP($B338,taxonomy!$B:$Y,22,FALSE)</f>
        <v xml:space="preserve"> Harpegnathos.</v>
      </c>
      <c r="AA338">
        <f>VLOOKUP($B338,taxonomy!$B:$Y,23,FALSE)</f>
        <v>0</v>
      </c>
    </row>
    <row r="339" spans="1:27" x14ac:dyDescent="0.25">
      <c r="A339" s="1" t="s">
        <v>791</v>
      </c>
      <c r="B339" s="1" t="s">
        <v>792</v>
      </c>
      <c r="C339" s="1" t="s">
        <v>793</v>
      </c>
      <c r="D339" s="1" t="s">
        <v>272</v>
      </c>
      <c r="E339" s="1" t="s">
        <v>794</v>
      </c>
      <c r="F339" s="1" t="s">
        <v>686</v>
      </c>
      <c r="G339" s="1" t="s">
        <v>274</v>
      </c>
      <c r="H339" s="1" t="s">
        <v>272</v>
      </c>
      <c r="I339" s="1">
        <f t="shared" si="5"/>
        <v>47</v>
      </c>
      <c r="J339" t="e">
        <f>VLOOKUP($B339,taxonomy!$B:$Y,6,FALSE)</f>
        <v>#N/A</v>
      </c>
      <c r="K339" t="e">
        <f>VLOOKUP($B339,taxonomy!$B:$Y,7,FALSE)</f>
        <v>#N/A</v>
      </c>
      <c r="L339" t="e">
        <f>VLOOKUP($B339,taxonomy!$B:$Y,8,FALSE)</f>
        <v>#N/A</v>
      </c>
      <c r="M339" t="e">
        <f>VLOOKUP($B339,taxonomy!$B:$Y,9,FALSE)</f>
        <v>#N/A</v>
      </c>
      <c r="N339" t="e">
        <f>VLOOKUP($B339,taxonomy!$B:$Y,10,FALSE)</f>
        <v>#N/A</v>
      </c>
      <c r="O339" t="e">
        <f>VLOOKUP($B339,taxonomy!$B:$Y,11,FALSE)</f>
        <v>#N/A</v>
      </c>
      <c r="P339" t="e">
        <f>VLOOKUP($B339,taxonomy!$B:$Y,12,FALSE)</f>
        <v>#N/A</v>
      </c>
      <c r="Q339" t="e">
        <f>VLOOKUP($B339,taxonomy!$B:$Y,13,FALSE)</f>
        <v>#N/A</v>
      </c>
      <c r="R339" t="e">
        <f>VLOOKUP($B339,taxonomy!$B:$Y,14,FALSE)</f>
        <v>#N/A</v>
      </c>
      <c r="S339" t="e">
        <f>VLOOKUP($B339,taxonomy!$B:$Y,15,FALSE)</f>
        <v>#N/A</v>
      </c>
      <c r="T339" t="e">
        <f>VLOOKUP($B339,taxonomy!$B:$Y,16,FALSE)</f>
        <v>#N/A</v>
      </c>
      <c r="U339" t="e">
        <f>VLOOKUP($B339,taxonomy!$B:$Y,17,FALSE)</f>
        <v>#N/A</v>
      </c>
      <c r="V339" t="e">
        <f>VLOOKUP($B339,taxonomy!$B:$Y,18,FALSE)</f>
        <v>#N/A</v>
      </c>
      <c r="W339" t="e">
        <f>VLOOKUP($B339,taxonomy!$B:$Y,19,FALSE)</f>
        <v>#N/A</v>
      </c>
      <c r="X339" t="e">
        <f>VLOOKUP($B339,taxonomy!$B:$Y,20,FALSE)</f>
        <v>#N/A</v>
      </c>
      <c r="Y339" t="e">
        <f>VLOOKUP($B339,taxonomy!$B:$Y,21,FALSE)</f>
        <v>#N/A</v>
      </c>
      <c r="Z339" t="e">
        <f>VLOOKUP($B339,taxonomy!$B:$Y,22,FALSE)</f>
        <v>#N/A</v>
      </c>
      <c r="AA339" t="e">
        <f>VLOOKUP($B339,taxonomy!$B:$Y,23,FALSE)</f>
        <v>#N/A</v>
      </c>
    </row>
    <row r="340" spans="1:27" x14ac:dyDescent="0.25">
      <c r="A340" s="1" t="s">
        <v>791</v>
      </c>
      <c r="B340" s="1" t="s">
        <v>792</v>
      </c>
      <c r="C340" s="1" t="s">
        <v>793</v>
      </c>
      <c r="D340" s="1" t="s">
        <v>15</v>
      </c>
      <c r="E340" s="1" t="s">
        <v>43</v>
      </c>
      <c r="F340" s="1" t="s">
        <v>250</v>
      </c>
      <c r="G340" s="1" t="s">
        <v>18</v>
      </c>
      <c r="H340" s="1" t="s">
        <v>19</v>
      </c>
      <c r="I340" s="1">
        <f t="shared" si="5"/>
        <v>265</v>
      </c>
      <c r="J340" t="e">
        <f>VLOOKUP($B340,taxonomy!$B:$Y,6,FALSE)</f>
        <v>#N/A</v>
      </c>
      <c r="K340" t="e">
        <f>VLOOKUP($B340,taxonomy!$B:$Y,7,FALSE)</f>
        <v>#N/A</v>
      </c>
      <c r="L340" t="e">
        <f>VLOOKUP($B340,taxonomy!$B:$Y,8,FALSE)</f>
        <v>#N/A</v>
      </c>
      <c r="M340" t="e">
        <f>VLOOKUP($B340,taxonomy!$B:$Y,9,FALSE)</f>
        <v>#N/A</v>
      </c>
      <c r="N340" t="e">
        <f>VLOOKUP($B340,taxonomy!$B:$Y,10,FALSE)</f>
        <v>#N/A</v>
      </c>
      <c r="O340" t="e">
        <f>VLOOKUP($B340,taxonomy!$B:$Y,11,FALSE)</f>
        <v>#N/A</v>
      </c>
      <c r="P340" t="e">
        <f>VLOOKUP($B340,taxonomy!$B:$Y,12,FALSE)</f>
        <v>#N/A</v>
      </c>
      <c r="Q340" t="e">
        <f>VLOOKUP($B340,taxonomy!$B:$Y,13,FALSE)</f>
        <v>#N/A</v>
      </c>
      <c r="R340" t="e">
        <f>VLOOKUP($B340,taxonomy!$B:$Y,14,FALSE)</f>
        <v>#N/A</v>
      </c>
      <c r="S340" t="e">
        <f>VLOOKUP($B340,taxonomy!$B:$Y,15,FALSE)</f>
        <v>#N/A</v>
      </c>
      <c r="T340" t="e">
        <f>VLOOKUP($B340,taxonomy!$B:$Y,16,FALSE)</f>
        <v>#N/A</v>
      </c>
      <c r="U340" t="e">
        <f>VLOOKUP($B340,taxonomy!$B:$Y,17,FALSE)</f>
        <v>#N/A</v>
      </c>
      <c r="V340" t="e">
        <f>VLOOKUP($B340,taxonomy!$B:$Y,18,FALSE)</f>
        <v>#N/A</v>
      </c>
      <c r="W340" t="e">
        <f>VLOOKUP($B340,taxonomy!$B:$Y,19,FALSE)</f>
        <v>#N/A</v>
      </c>
      <c r="X340" t="e">
        <f>VLOOKUP($B340,taxonomy!$B:$Y,20,FALSE)</f>
        <v>#N/A</v>
      </c>
      <c r="Y340" t="e">
        <f>VLOOKUP($B340,taxonomy!$B:$Y,21,FALSE)</f>
        <v>#N/A</v>
      </c>
      <c r="Z340" t="e">
        <f>VLOOKUP($B340,taxonomy!$B:$Y,22,FALSE)</f>
        <v>#N/A</v>
      </c>
      <c r="AA340" t="e">
        <f>VLOOKUP($B340,taxonomy!$B:$Y,23,FALSE)</f>
        <v>#N/A</v>
      </c>
    </row>
    <row r="341" spans="1:27" x14ac:dyDescent="0.25">
      <c r="A341" s="1" t="s">
        <v>791</v>
      </c>
      <c r="B341" s="1" t="s">
        <v>792</v>
      </c>
      <c r="C341" s="1" t="s">
        <v>793</v>
      </c>
      <c r="D341" s="1" t="s">
        <v>60</v>
      </c>
      <c r="E341" s="1" t="s">
        <v>117</v>
      </c>
      <c r="F341" s="1" t="s">
        <v>795</v>
      </c>
      <c r="G341" s="1" t="s">
        <v>63</v>
      </c>
      <c r="H341" s="1" t="s">
        <v>64</v>
      </c>
      <c r="I341" s="1">
        <f t="shared" si="5"/>
        <v>487</v>
      </c>
      <c r="J341" t="e">
        <f>VLOOKUP($B341,taxonomy!$B:$Y,6,FALSE)</f>
        <v>#N/A</v>
      </c>
      <c r="K341" t="e">
        <f>VLOOKUP($B341,taxonomy!$B:$Y,7,FALSE)</f>
        <v>#N/A</v>
      </c>
      <c r="L341" t="e">
        <f>VLOOKUP($B341,taxonomy!$B:$Y,8,FALSE)</f>
        <v>#N/A</v>
      </c>
      <c r="M341" t="e">
        <f>VLOOKUP($B341,taxonomy!$B:$Y,9,FALSE)</f>
        <v>#N/A</v>
      </c>
      <c r="N341" t="e">
        <f>VLOOKUP($B341,taxonomy!$B:$Y,10,FALSE)</f>
        <v>#N/A</v>
      </c>
      <c r="O341" t="e">
        <f>VLOOKUP($B341,taxonomy!$B:$Y,11,FALSE)</f>
        <v>#N/A</v>
      </c>
      <c r="P341" t="e">
        <f>VLOOKUP($B341,taxonomy!$B:$Y,12,FALSE)</f>
        <v>#N/A</v>
      </c>
      <c r="Q341" t="e">
        <f>VLOOKUP($B341,taxonomy!$B:$Y,13,FALSE)</f>
        <v>#N/A</v>
      </c>
      <c r="R341" t="e">
        <f>VLOOKUP($B341,taxonomy!$B:$Y,14,FALSE)</f>
        <v>#N/A</v>
      </c>
      <c r="S341" t="e">
        <f>VLOOKUP($B341,taxonomy!$B:$Y,15,FALSE)</f>
        <v>#N/A</v>
      </c>
      <c r="T341" t="e">
        <f>VLOOKUP($B341,taxonomy!$B:$Y,16,FALSE)</f>
        <v>#N/A</v>
      </c>
      <c r="U341" t="e">
        <f>VLOOKUP($B341,taxonomy!$B:$Y,17,FALSE)</f>
        <v>#N/A</v>
      </c>
      <c r="V341" t="e">
        <f>VLOOKUP($B341,taxonomy!$B:$Y,18,FALSE)</f>
        <v>#N/A</v>
      </c>
      <c r="W341" t="e">
        <f>VLOOKUP($B341,taxonomy!$B:$Y,19,FALSE)</f>
        <v>#N/A</v>
      </c>
      <c r="X341" t="e">
        <f>VLOOKUP($B341,taxonomy!$B:$Y,20,FALSE)</f>
        <v>#N/A</v>
      </c>
      <c r="Y341" t="e">
        <f>VLOOKUP($B341,taxonomy!$B:$Y,21,FALSE)</f>
        <v>#N/A</v>
      </c>
      <c r="Z341" t="e">
        <f>VLOOKUP($B341,taxonomy!$B:$Y,22,FALSE)</f>
        <v>#N/A</v>
      </c>
      <c r="AA341" t="e">
        <f>VLOOKUP($B341,taxonomy!$B:$Y,23,FALSE)</f>
        <v>#N/A</v>
      </c>
    </row>
    <row r="342" spans="1:27" x14ac:dyDescent="0.25">
      <c r="A342" s="1" t="s">
        <v>796</v>
      </c>
      <c r="B342" s="1" t="s">
        <v>797</v>
      </c>
      <c r="C342" s="1" t="s">
        <v>798</v>
      </c>
      <c r="D342" s="1" t="s">
        <v>799</v>
      </c>
      <c r="E342" s="1" t="s">
        <v>800</v>
      </c>
      <c r="F342" s="1" t="s">
        <v>801</v>
      </c>
      <c r="G342" s="1" t="s">
        <v>114</v>
      </c>
      <c r="H342" s="1" t="s">
        <v>799</v>
      </c>
      <c r="I342" s="1">
        <f t="shared" si="5"/>
        <v>116</v>
      </c>
      <c r="J342" t="str">
        <f>VLOOKUP($B342,taxonomy!$B:$Y,6,FALSE)</f>
        <v>Eukaryota</v>
      </c>
      <c r="K342" t="str">
        <f>VLOOKUP($B342,taxonomy!$B:$Y,7,FALSE)</f>
        <v xml:space="preserve"> Fungi</v>
      </c>
      <c r="L342" t="str">
        <f>VLOOKUP($B342,taxonomy!$B:$Y,8,FALSE)</f>
        <v xml:space="preserve"> Dikarya</v>
      </c>
      <c r="M342" t="str">
        <f>VLOOKUP($B342,taxonomy!$B:$Y,9,FALSE)</f>
        <v xml:space="preserve"> Basidiomycota</v>
      </c>
      <c r="N342" t="str">
        <f>VLOOKUP($B342,taxonomy!$B:$Y,10,FALSE)</f>
        <v xml:space="preserve"> Pucciniomycotina</v>
      </c>
      <c r="O342" t="str">
        <f>VLOOKUP($B342,taxonomy!$B:$Y,11,FALSE)</f>
        <v>Pucciniomycetes</v>
      </c>
      <c r="P342" t="str">
        <f>VLOOKUP($B342,taxonomy!$B:$Y,12,FALSE)</f>
        <v xml:space="preserve"> Pucciniales</v>
      </c>
      <c r="Q342" t="str">
        <f>VLOOKUP($B342,taxonomy!$B:$Y,13,FALSE)</f>
        <v xml:space="preserve"> Pucciniaceae</v>
      </c>
      <c r="R342" t="str">
        <f>VLOOKUP($B342,taxonomy!$B:$Y,14,FALSE)</f>
        <v xml:space="preserve"> Puccinia.</v>
      </c>
      <c r="S342">
        <f>VLOOKUP($B342,taxonomy!$B:$Y,15,FALSE)</f>
        <v>0</v>
      </c>
      <c r="T342">
        <f>VLOOKUP($B342,taxonomy!$B:$Y,16,FALSE)</f>
        <v>0</v>
      </c>
      <c r="U342">
        <f>VLOOKUP($B342,taxonomy!$B:$Y,17,FALSE)</f>
        <v>0</v>
      </c>
      <c r="V342">
        <f>VLOOKUP($B342,taxonomy!$B:$Y,18,FALSE)</f>
        <v>0</v>
      </c>
      <c r="W342">
        <f>VLOOKUP($B342,taxonomy!$B:$Y,19,FALSE)</f>
        <v>0</v>
      </c>
      <c r="X342">
        <f>VLOOKUP($B342,taxonomy!$B:$Y,20,FALSE)</f>
        <v>0</v>
      </c>
      <c r="Y342">
        <f>VLOOKUP($B342,taxonomy!$B:$Y,21,FALSE)</f>
        <v>0</v>
      </c>
      <c r="Z342">
        <f>VLOOKUP($B342,taxonomy!$B:$Y,22,FALSE)</f>
        <v>0</v>
      </c>
      <c r="AA342">
        <f>VLOOKUP($B342,taxonomy!$B:$Y,23,FALSE)</f>
        <v>0</v>
      </c>
    </row>
    <row r="343" spans="1:27" x14ac:dyDescent="0.25">
      <c r="A343" s="1" t="s">
        <v>796</v>
      </c>
      <c r="B343" s="1" t="s">
        <v>797</v>
      </c>
      <c r="C343" s="1" t="s">
        <v>798</v>
      </c>
      <c r="D343" s="1" t="s">
        <v>802</v>
      </c>
      <c r="E343" s="1" t="s">
        <v>360</v>
      </c>
      <c r="F343" s="1" t="s">
        <v>803</v>
      </c>
      <c r="G343" s="1" t="s">
        <v>114</v>
      </c>
      <c r="H343" s="1" t="s">
        <v>802</v>
      </c>
      <c r="I343" s="1">
        <f t="shared" si="5"/>
        <v>68</v>
      </c>
      <c r="J343" t="str">
        <f>VLOOKUP($B343,taxonomy!$B:$Y,6,FALSE)</f>
        <v>Eukaryota</v>
      </c>
      <c r="K343" t="str">
        <f>VLOOKUP($B343,taxonomy!$B:$Y,7,FALSE)</f>
        <v xml:space="preserve"> Fungi</v>
      </c>
      <c r="L343" t="str">
        <f>VLOOKUP($B343,taxonomy!$B:$Y,8,FALSE)</f>
        <v xml:space="preserve"> Dikarya</v>
      </c>
      <c r="M343" t="str">
        <f>VLOOKUP($B343,taxonomy!$B:$Y,9,FALSE)</f>
        <v xml:space="preserve"> Basidiomycota</v>
      </c>
      <c r="N343" t="str">
        <f>VLOOKUP($B343,taxonomy!$B:$Y,10,FALSE)</f>
        <v xml:space="preserve"> Pucciniomycotina</v>
      </c>
      <c r="O343" t="str">
        <f>VLOOKUP($B343,taxonomy!$B:$Y,11,FALSE)</f>
        <v>Pucciniomycetes</v>
      </c>
      <c r="P343" t="str">
        <f>VLOOKUP($B343,taxonomy!$B:$Y,12,FALSE)</f>
        <v xml:space="preserve"> Pucciniales</v>
      </c>
      <c r="Q343" t="str">
        <f>VLOOKUP($B343,taxonomy!$B:$Y,13,FALSE)</f>
        <v xml:space="preserve"> Pucciniaceae</v>
      </c>
      <c r="R343" t="str">
        <f>VLOOKUP($B343,taxonomy!$B:$Y,14,FALSE)</f>
        <v xml:space="preserve"> Puccinia.</v>
      </c>
      <c r="S343">
        <f>VLOOKUP($B343,taxonomy!$B:$Y,15,FALSE)</f>
        <v>0</v>
      </c>
      <c r="T343">
        <f>VLOOKUP($B343,taxonomy!$B:$Y,16,FALSE)</f>
        <v>0</v>
      </c>
      <c r="U343">
        <f>VLOOKUP($B343,taxonomy!$B:$Y,17,FALSE)</f>
        <v>0</v>
      </c>
      <c r="V343">
        <f>VLOOKUP($B343,taxonomy!$B:$Y,18,FALSE)</f>
        <v>0</v>
      </c>
      <c r="W343">
        <f>VLOOKUP($B343,taxonomy!$B:$Y,19,FALSE)</f>
        <v>0</v>
      </c>
      <c r="X343">
        <f>VLOOKUP($B343,taxonomy!$B:$Y,20,FALSE)</f>
        <v>0</v>
      </c>
      <c r="Y343">
        <f>VLOOKUP($B343,taxonomy!$B:$Y,21,FALSE)</f>
        <v>0</v>
      </c>
      <c r="Z343">
        <f>VLOOKUP($B343,taxonomy!$B:$Y,22,FALSE)</f>
        <v>0</v>
      </c>
      <c r="AA343">
        <f>VLOOKUP($B343,taxonomy!$B:$Y,23,FALSE)</f>
        <v>0</v>
      </c>
    </row>
    <row r="344" spans="1:27" x14ac:dyDescent="0.25">
      <c r="A344" s="1" t="s">
        <v>796</v>
      </c>
      <c r="B344" s="1" t="s">
        <v>797</v>
      </c>
      <c r="C344" s="1" t="s">
        <v>798</v>
      </c>
      <c r="D344" s="1" t="s">
        <v>804</v>
      </c>
      <c r="E344" s="1" t="s">
        <v>805</v>
      </c>
      <c r="F344" s="1" t="s">
        <v>806</v>
      </c>
      <c r="G344" s="1" t="s">
        <v>114</v>
      </c>
      <c r="H344" s="1" t="s">
        <v>804</v>
      </c>
      <c r="I344" s="1">
        <f t="shared" si="5"/>
        <v>69</v>
      </c>
      <c r="J344" t="str">
        <f>VLOOKUP($B344,taxonomy!$B:$Y,6,FALSE)</f>
        <v>Eukaryota</v>
      </c>
      <c r="K344" t="str">
        <f>VLOOKUP($B344,taxonomy!$B:$Y,7,FALSE)</f>
        <v xml:space="preserve"> Fungi</v>
      </c>
      <c r="L344" t="str">
        <f>VLOOKUP($B344,taxonomy!$B:$Y,8,FALSE)</f>
        <v xml:space="preserve"> Dikarya</v>
      </c>
      <c r="M344" t="str">
        <f>VLOOKUP($B344,taxonomy!$B:$Y,9,FALSE)</f>
        <v xml:space="preserve"> Basidiomycota</v>
      </c>
      <c r="N344" t="str">
        <f>VLOOKUP($B344,taxonomy!$B:$Y,10,FALSE)</f>
        <v xml:space="preserve"> Pucciniomycotina</v>
      </c>
      <c r="O344" t="str">
        <f>VLOOKUP($B344,taxonomy!$B:$Y,11,FALSE)</f>
        <v>Pucciniomycetes</v>
      </c>
      <c r="P344" t="str">
        <f>VLOOKUP($B344,taxonomy!$B:$Y,12,FALSE)</f>
        <v xml:space="preserve"> Pucciniales</v>
      </c>
      <c r="Q344" t="str">
        <f>VLOOKUP($B344,taxonomy!$B:$Y,13,FALSE)</f>
        <v xml:space="preserve"> Pucciniaceae</v>
      </c>
      <c r="R344" t="str">
        <f>VLOOKUP($B344,taxonomy!$B:$Y,14,FALSE)</f>
        <v xml:space="preserve"> Puccinia.</v>
      </c>
      <c r="S344">
        <f>VLOOKUP($B344,taxonomy!$B:$Y,15,FALSE)</f>
        <v>0</v>
      </c>
      <c r="T344">
        <f>VLOOKUP($B344,taxonomy!$B:$Y,16,FALSE)</f>
        <v>0</v>
      </c>
      <c r="U344">
        <f>VLOOKUP($B344,taxonomy!$B:$Y,17,FALSE)</f>
        <v>0</v>
      </c>
      <c r="V344">
        <f>VLOOKUP($B344,taxonomy!$B:$Y,18,FALSE)</f>
        <v>0</v>
      </c>
      <c r="W344">
        <f>VLOOKUP($B344,taxonomy!$B:$Y,19,FALSE)</f>
        <v>0</v>
      </c>
      <c r="X344">
        <f>VLOOKUP($B344,taxonomy!$B:$Y,20,FALSE)</f>
        <v>0</v>
      </c>
      <c r="Y344">
        <f>VLOOKUP($B344,taxonomy!$B:$Y,21,FALSE)</f>
        <v>0</v>
      </c>
      <c r="Z344">
        <f>VLOOKUP($B344,taxonomy!$B:$Y,22,FALSE)</f>
        <v>0</v>
      </c>
      <c r="AA344">
        <f>VLOOKUP($B344,taxonomy!$B:$Y,23,FALSE)</f>
        <v>0</v>
      </c>
    </row>
    <row r="345" spans="1:27" x14ac:dyDescent="0.25">
      <c r="A345" s="1" t="s">
        <v>796</v>
      </c>
      <c r="B345" s="1" t="s">
        <v>797</v>
      </c>
      <c r="C345" s="1" t="s">
        <v>798</v>
      </c>
      <c r="D345" s="1" t="s">
        <v>15</v>
      </c>
      <c r="E345" s="1" t="s">
        <v>807</v>
      </c>
      <c r="F345" s="1" t="s">
        <v>766</v>
      </c>
      <c r="G345" s="1" t="s">
        <v>18</v>
      </c>
      <c r="H345" s="1" t="s">
        <v>19</v>
      </c>
      <c r="I345" s="1">
        <f t="shared" si="5"/>
        <v>290</v>
      </c>
      <c r="J345" t="str">
        <f>VLOOKUP($B345,taxonomy!$B:$Y,6,FALSE)</f>
        <v>Eukaryota</v>
      </c>
      <c r="K345" t="str">
        <f>VLOOKUP($B345,taxonomy!$B:$Y,7,FALSE)</f>
        <v xml:space="preserve"> Fungi</v>
      </c>
      <c r="L345" t="str">
        <f>VLOOKUP($B345,taxonomy!$B:$Y,8,FALSE)</f>
        <v xml:space="preserve"> Dikarya</v>
      </c>
      <c r="M345" t="str">
        <f>VLOOKUP($B345,taxonomy!$B:$Y,9,FALSE)</f>
        <v xml:space="preserve"> Basidiomycota</v>
      </c>
      <c r="N345" t="str">
        <f>VLOOKUP($B345,taxonomy!$B:$Y,10,FALSE)</f>
        <v xml:space="preserve"> Pucciniomycotina</v>
      </c>
      <c r="O345" t="str">
        <f>VLOOKUP($B345,taxonomy!$B:$Y,11,FALSE)</f>
        <v>Pucciniomycetes</v>
      </c>
      <c r="P345" t="str">
        <f>VLOOKUP($B345,taxonomy!$B:$Y,12,FALSE)</f>
        <v xml:space="preserve"> Pucciniales</v>
      </c>
      <c r="Q345" t="str">
        <f>VLOOKUP($B345,taxonomy!$B:$Y,13,FALSE)</f>
        <v xml:space="preserve"> Pucciniaceae</v>
      </c>
      <c r="R345" t="str">
        <f>VLOOKUP($B345,taxonomy!$B:$Y,14,FALSE)</f>
        <v xml:space="preserve"> Puccinia.</v>
      </c>
      <c r="S345">
        <f>VLOOKUP($B345,taxonomy!$B:$Y,15,FALSE)</f>
        <v>0</v>
      </c>
      <c r="T345">
        <f>VLOOKUP($B345,taxonomy!$B:$Y,16,FALSE)</f>
        <v>0</v>
      </c>
      <c r="U345">
        <f>VLOOKUP($B345,taxonomy!$B:$Y,17,FALSE)</f>
        <v>0</v>
      </c>
      <c r="V345">
        <f>VLOOKUP($B345,taxonomy!$B:$Y,18,FALSE)</f>
        <v>0</v>
      </c>
      <c r="W345">
        <f>VLOOKUP($B345,taxonomy!$B:$Y,19,FALSE)</f>
        <v>0</v>
      </c>
      <c r="X345">
        <f>VLOOKUP($B345,taxonomy!$B:$Y,20,FALSE)</f>
        <v>0</v>
      </c>
      <c r="Y345">
        <f>VLOOKUP($B345,taxonomy!$B:$Y,21,FALSE)</f>
        <v>0</v>
      </c>
      <c r="Z345">
        <f>VLOOKUP($B345,taxonomy!$B:$Y,22,FALSE)</f>
        <v>0</v>
      </c>
      <c r="AA345">
        <f>VLOOKUP($B345,taxonomy!$B:$Y,23,FALSE)</f>
        <v>0</v>
      </c>
    </row>
    <row r="346" spans="1:27" x14ac:dyDescent="0.25">
      <c r="A346" s="1" t="s">
        <v>808</v>
      </c>
      <c r="B346" s="1" t="s">
        <v>809</v>
      </c>
      <c r="C346" s="1" t="s">
        <v>810</v>
      </c>
      <c r="D346" s="1" t="s">
        <v>15</v>
      </c>
      <c r="E346" s="1" t="s">
        <v>190</v>
      </c>
      <c r="F346" s="1" t="s">
        <v>191</v>
      </c>
      <c r="G346" s="1" t="s">
        <v>18</v>
      </c>
      <c r="H346" s="1" t="s">
        <v>19</v>
      </c>
      <c r="I346" s="1">
        <f t="shared" si="5"/>
        <v>265</v>
      </c>
      <c r="J346" t="str">
        <f>VLOOKUP($B346,taxonomy!$B:$Y,6,FALSE)</f>
        <v>Eukaryota</v>
      </c>
      <c r="K346" t="str">
        <f>VLOOKUP($B346,taxonomy!$B:$Y,7,FALSE)</f>
        <v xml:space="preserve"> Metazoa</v>
      </c>
      <c r="L346" t="str">
        <f>VLOOKUP($B346,taxonomy!$B:$Y,8,FALSE)</f>
        <v xml:space="preserve"> Ecdysozoa</v>
      </c>
      <c r="M346" t="str">
        <f>VLOOKUP($B346,taxonomy!$B:$Y,9,FALSE)</f>
        <v xml:space="preserve"> Nematoda</v>
      </c>
      <c r="N346" t="str">
        <f>VLOOKUP($B346,taxonomy!$B:$Y,10,FALSE)</f>
        <v xml:space="preserve"> Chromadorea</v>
      </c>
      <c r="O346" t="str">
        <f>VLOOKUP($B346,taxonomy!$B:$Y,11,FALSE)</f>
        <v xml:space="preserve"> Rhabditida</v>
      </c>
      <c r="P346" t="str">
        <f>VLOOKUP($B346,taxonomy!$B:$Y,12,FALSE)</f>
        <v>Rhabditoidea</v>
      </c>
      <c r="Q346" t="str">
        <f>VLOOKUP($B346,taxonomy!$B:$Y,13,FALSE)</f>
        <v xml:space="preserve"> Rhabditidae</v>
      </c>
      <c r="R346" t="str">
        <f>VLOOKUP($B346,taxonomy!$B:$Y,14,FALSE)</f>
        <v xml:space="preserve"> Peloderinae</v>
      </c>
      <c r="S346" t="str">
        <f>VLOOKUP($B346,taxonomy!$B:$Y,15,FALSE)</f>
        <v xml:space="preserve"> Caenorhabditis.</v>
      </c>
      <c r="T346">
        <f>VLOOKUP($B346,taxonomy!$B:$Y,16,FALSE)</f>
        <v>0</v>
      </c>
      <c r="U346">
        <f>VLOOKUP($B346,taxonomy!$B:$Y,17,FALSE)</f>
        <v>0</v>
      </c>
      <c r="V346">
        <f>VLOOKUP($B346,taxonomy!$B:$Y,18,FALSE)</f>
        <v>0</v>
      </c>
      <c r="W346">
        <f>VLOOKUP($B346,taxonomy!$B:$Y,19,FALSE)</f>
        <v>0</v>
      </c>
      <c r="X346">
        <f>VLOOKUP($B346,taxonomy!$B:$Y,20,FALSE)</f>
        <v>0</v>
      </c>
      <c r="Y346">
        <f>VLOOKUP($B346,taxonomy!$B:$Y,21,FALSE)</f>
        <v>0</v>
      </c>
      <c r="Z346">
        <f>VLOOKUP($B346,taxonomy!$B:$Y,22,FALSE)</f>
        <v>0</v>
      </c>
      <c r="AA346">
        <f>VLOOKUP($B346,taxonomy!$B:$Y,23,FALSE)</f>
        <v>0</v>
      </c>
    </row>
    <row r="347" spans="1:27" x14ac:dyDescent="0.25">
      <c r="A347" s="1" t="s">
        <v>808</v>
      </c>
      <c r="B347" s="1" t="s">
        <v>809</v>
      </c>
      <c r="C347" s="1" t="s">
        <v>810</v>
      </c>
      <c r="D347" s="1" t="s">
        <v>60</v>
      </c>
      <c r="E347" s="1" t="s">
        <v>660</v>
      </c>
      <c r="F347" s="1" t="s">
        <v>103</v>
      </c>
      <c r="G347" s="1" t="s">
        <v>63</v>
      </c>
      <c r="H347" s="1" t="s">
        <v>64</v>
      </c>
      <c r="I347" s="1">
        <f t="shared" si="5"/>
        <v>235</v>
      </c>
      <c r="J347" t="str">
        <f>VLOOKUP($B347,taxonomy!$B:$Y,6,FALSE)</f>
        <v>Eukaryota</v>
      </c>
      <c r="K347" t="str">
        <f>VLOOKUP($B347,taxonomy!$B:$Y,7,FALSE)</f>
        <v xml:space="preserve"> Metazoa</v>
      </c>
      <c r="L347" t="str">
        <f>VLOOKUP($B347,taxonomy!$B:$Y,8,FALSE)</f>
        <v xml:space="preserve"> Ecdysozoa</v>
      </c>
      <c r="M347" t="str">
        <f>VLOOKUP($B347,taxonomy!$B:$Y,9,FALSE)</f>
        <v xml:space="preserve"> Nematoda</v>
      </c>
      <c r="N347" t="str">
        <f>VLOOKUP($B347,taxonomy!$B:$Y,10,FALSE)</f>
        <v xml:space="preserve"> Chromadorea</v>
      </c>
      <c r="O347" t="str">
        <f>VLOOKUP($B347,taxonomy!$B:$Y,11,FALSE)</f>
        <v xml:space="preserve"> Rhabditida</v>
      </c>
      <c r="P347" t="str">
        <f>VLOOKUP($B347,taxonomy!$B:$Y,12,FALSE)</f>
        <v>Rhabditoidea</v>
      </c>
      <c r="Q347" t="str">
        <f>VLOOKUP($B347,taxonomy!$B:$Y,13,FALSE)</f>
        <v xml:space="preserve"> Rhabditidae</v>
      </c>
      <c r="R347" t="str">
        <f>VLOOKUP($B347,taxonomy!$B:$Y,14,FALSE)</f>
        <v xml:space="preserve"> Peloderinae</v>
      </c>
      <c r="S347" t="str">
        <f>VLOOKUP($B347,taxonomy!$B:$Y,15,FALSE)</f>
        <v xml:space="preserve"> Caenorhabditis.</v>
      </c>
      <c r="T347">
        <f>VLOOKUP($B347,taxonomy!$B:$Y,16,FALSE)</f>
        <v>0</v>
      </c>
      <c r="U347">
        <f>VLOOKUP($B347,taxonomy!$B:$Y,17,FALSE)</f>
        <v>0</v>
      </c>
      <c r="V347">
        <f>VLOOKUP($B347,taxonomy!$B:$Y,18,FALSE)</f>
        <v>0</v>
      </c>
      <c r="W347">
        <f>VLOOKUP($B347,taxonomy!$B:$Y,19,FALSE)</f>
        <v>0</v>
      </c>
      <c r="X347">
        <f>VLOOKUP($B347,taxonomy!$B:$Y,20,FALSE)</f>
        <v>0</v>
      </c>
      <c r="Y347">
        <f>VLOOKUP($B347,taxonomy!$B:$Y,21,FALSE)</f>
        <v>0</v>
      </c>
      <c r="Z347">
        <f>VLOOKUP($B347,taxonomy!$B:$Y,22,FALSE)</f>
        <v>0</v>
      </c>
      <c r="AA347">
        <f>VLOOKUP($B347,taxonomy!$B:$Y,23,FALSE)</f>
        <v>0</v>
      </c>
    </row>
    <row r="348" spans="1:27" x14ac:dyDescent="0.25">
      <c r="A348" s="1" t="s">
        <v>811</v>
      </c>
      <c r="B348" s="1" t="s">
        <v>812</v>
      </c>
      <c r="C348" s="1" t="s">
        <v>566</v>
      </c>
      <c r="D348" s="1" t="s">
        <v>813</v>
      </c>
      <c r="E348" s="1" t="s">
        <v>370</v>
      </c>
      <c r="F348" s="1" t="s">
        <v>814</v>
      </c>
      <c r="G348" s="1" t="s">
        <v>203</v>
      </c>
      <c r="H348" s="1" t="s">
        <v>813</v>
      </c>
      <c r="I348" s="1">
        <f t="shared" si="5"/>
        <v>31</v>
      </c>
      <c r="J348" t="str">
        <f>VLOOKUP($B348,taxonomy!$B:$Y,6,FALSE)</f>
        <v>Eukaryota</v>
      </c>
      <c r="K348" t="str">
        <f>VLOOKUP($B348,taxonomy!$B:$Y,7,FALSE)</f>
        <v xml:space="preserve"> Fungi</v>
      </c>
      <c r="L348" t="str">
        <f>VLOOKUP($B348,taxonomy!$B:$Y,8,FALSE)</f>
        <v xml:space="preserve"> Dikarya</v>
      </c>
      <c r="M348" t="str">
        <f>VLOOKUP($B348,taxonomy!$B:$Y,9,FALSE)</f>
        <v xml:space="preserve"> Ascomycota</v>
      </c>
      <c r="N348" t="str">
        <f>VLOOKUP($B348,taxonomy!$B:$Y,10,FALSE)</f>
        <v xml:space="preserve"> Pezizomycotina</v>
      </c>
      <c r="O348" t="str">
        <f>VLOOKUP($B348,taxonomy!$B:$Y,11,FALSE)</f>
        <v>Sordariomycetes</v>
      </c>
      <c r="P348" t="str">
        <f>VLOOKUP($B348,taxonomy!$B:$Y,12,FALSE)</f>
        <v xml:space="preserve"> Hypocreomycetidae</v>
      </c>
      <c r="Q348" t="str">
        <f>VLOOKUP($B348,taxonomy!$B:$Y,13,FALSE)</f>
        <v xml:space="preserve"> Glomerellales</v>
      </c>
      <c r="R348" t="str">
        <f>VLOOKUP($B348,taxonomy!$B:$Y,14,FALSE)</f>
        <v xml:space="preserve"> Glomerellaceae</v>
      </c>
      <c r="S348" t="str">
        <f>VLOOKUP($B348,taxonomy!$B:$Y,15,FALSE)</f>
        <v>mitosporic Glomerellaceae</v>
      </c>
      <c r="T348" t="str">
        <f>VLOOKUP($B348,taxonomy!$B:$Y,16,FALSE)</f>
        <v xml:space="preserve"> Colletotrichum.</v>
      </c>
      <c r="U348">
        <f>VLOOKUP($B348,taxonomy!$B:$Y,17,FALSE)</f>
        <v>0</v>
      </c>
      <c r="V348">
        <f>VLOOKUP($B348,taxonomy!$B:$Y,18,FALSE)</f>
        <v>0</v>
      </c>
      <c r="W348">
        <f>VLOOKUP($B348,taxonomy!$B:$Y,19,FALSE)</f>
        <v>0</v>
      </c>
      <c r="X348">
        <f>VLOOKUP($B348,taxonomy!$B:$Y,20,FALSE)</f>
        <v>0</v>
      </c>
      <c r="Y348">
        <f>VLOOKUP($B348,taxonomy!$B:$Y,21,FALSE)</f>
        <v>0</v>
      </c>
      <c r="Z348">
        <f>VLOOKUP($B348,taxonomy!$B:$Y,22,FALSE)</f>
        <v>0</v>
      </c>
      <c r="AA348">
        <f>VLOOKUP($B348,taxonomy!$B:$Y,23,FALSE)</f>
        <v>0</v>
      </c>
    </row>
    <row r="349" spans="1:27" x14ac:dyDescent="0.25">
      <c r="A349" s="1" t="s">
        <v>811</v>
      </c>
      <c r="B349" s="1" t="s">
        <v>812</v>
      </c>
      <c r="C349" s="1" t="s">
        <v>566</v>
      </c>
      <c r="D349" s="1" t="s">
        <v>15</v>
      </c>
      <c r="E349" s="1" t="s">
        <v>104</v>
      </c>
      <c r="F349" s="1" t="s">
        <v>367</v>
      </c>
      <c r="G349" s="1" t="s">
        <v>18</v>
      </c>
      <c r="H349" s="1" t="s">
        <v>19</v>
      </c>
      <c r="I349" s="1">
        <f t="shared" si="5"/>
        <v>274</v>
      </c>
      <c r="J349" t="str">
        <f>VLOOKUP($B349,taxonomy!$B:$Y,6,FALSE)</f>
        <v>Eukaryota</v>
      </c>
      <c r="K349" t="str">
        <f>VLOOKUP($B349,taxonomy!$B:$Y,7,FALSE)</f>
        <v xml:space="preserve"> Fungi</v>
      </c>
      <c r="L349" t="str">
        <f>VLOOKUP($B349,taxonomy!$B:$Y,8,FALSE)</f>
        <v xml:space="preserve"> Dikarya</v>
      </c>
      <c r="M349" t="str">
        <f>VLOOKUP($B349,taxonomy!$B:$Y,9,FALSE)</f>
        <v xml:space="preserve"> Ascomycota</v>
      </c>
      <c r="N349" t="str">
        <f>VLOOKUP($B349,taxonomy!$B:$Y,10,FALSE)</f>
        <v xml:space="preserve"> Pezizomycotina</v>
      </c>
      <c r="O349" t="str">
        <f>VLOOKUP($B349,taxonomy!$B:$Y,11,FALSE)</f>
        <v>Sordariomycetes</v>
      </c>
      <c r="P349" t="str">
        <f>VLOOKUP($B349,taxonomy!$B:$Y,12,FALSE)</f>
        <v xml:space="preserve"> Hypocreomycetidae</v>
      </c>
      <c r="Q349" t="str">
        <f>VLOOKUP($B349,taxonomy!$B:$Y,13,FALSE)</f>
        <v xml:space="preserve"> Glomerellales</v>
      </c>
      <c r="R349" t="str">
        <f>VLOOKUP($B349,taxonomy!$B:$Y,14,FALSE)</f>
        <v xml:space="preserve"> Glomerellaceae</v>
      </c>
      <c r="S349" t="str">
        <f>VLOOKUP($B349,taxonomy!$B:$Y,15,FALSE)</f>
        <v>mitosporic Glomerellaceae</v>
      </c>
      <c r="T349" t="str">
        <f>VLOOKUP($B349,taxonomy!$B:$Y,16,FALSE)</f>
        <v xml:space="preserve"> Colletotrichum.</v>
      </c>
      <c r="U349">
        <f>VLOOKUP($B349,taxonomy!$B:$Y,17,FALSE)</f>
        <v>0</v>
      </c>
      <c r="V349">
        <f>VLOOKUP($B349,taxonomy!$B:$Y,18,FALSE)</f>
        <v>0</v>
      </c>
      <c r="W349">
        <f>VLOOKUP($B349,taxonomy!$B:$Y,19,FALSE)</f>
        <v>0</v>
      </c>
      <c r="X349">
        <f>VLOOKUP($B349,taxonomy!$B:$Y,20,FALSE)</f>
        <v>0</v>
      </c>
      <c r="Y349">
        <f>VLOOKUP($B349,taxonomy!$B:$Y,21,FALSE)</f>
        <v>0</v>
      </c>
      <c r="Z349">
        <f>VLOOKUP($B349,taxonomy!$B:$Y,22,FALSE)</f>
        <v>0</v>
      </c>
      <c r="AA349">
        <f>VLOOKUP($B349,taxonomy!$B:$Y,23,FALSE)</f>
        <v>0</v>
      </c>
    </row>
    <row r="350" spans="1:27" x14ac:dyDescent="0.25">
      <c r="A350" s="1" t="s">
        <v>811</v>
      </c>
      <c r="B350" s="1" t="s">
        <v>812</v>
      </c>
      <c r="C350" s="1" t="s">
        <v>566</v>
      </c>
      <c r="D350" s="1" t="s">
        <v>60</v>
      </c>
      <c r="E350" s="1" t="s">
        <v>815</v>
      </c>
      <c r="F350" s="1" t="s">
        <v>618</v>
      </c>
      <c r="G350" s="1" t="s">
        <v>63</v>
      </c>
      <c r="H350" s="1" t="s">
        <v>64</v>
      </c>
      <c r="I350" s="1">
        <f t="shared" si="5"/>
        <v>497</v>
      </c>
      <c r="J350" t="str">
        <f>VLOOKUP($B350,taxonomy!$B:$Y,6,FALSE)</f>
        <v>Eukaryota</v>
      </c>
      <c r="K350" t="str">
        <f>VLOOKUP($B350,taxonomy!$B:$Y,7,FALSE)</f>
        <v xml:space="preserve"> Fungi</v>
      </c>
      <c r="L350" t="str">
        <f>VLOOKUP($B350,taxonomy!$B:$Y,8,FALSE)</f>
        <v xml:space="preserve"> Dikarya</v>
      </c>
      <c r="M350" t="str">
        <f>VLOOKUP($B350,taxonomy!$B:$Y,9,FALSE)</f>
        <v xml:space="preserve"> Ascomycota</v>
      </c>
      <c r="N350" t="str">
        <f>VLOOKUP($B350,taxonomy!$B:$Y,10,FALSE)</f>
        <v xml:space="preserve"> Pezizomycotina</v>
      </c>
      <c r="O350" t="str">
        <f>VLOOKUP($B350,taxonomy!$B:$Y,11,FALSE)</f>
        <v>Sordariomycetes</v>
      </c>
      <c r="P350" t="str">
        <f>VLOOKUP($B350,taxonomy!$B:$Y,12,FALSE)</f>
        <v xml:space="preserve"> Hypocreomycetidae</v>
      </c>
      <c r="Q350" t="str">
        <f>VLOOKUP($B350,taxonomy!$B:$Y,13,FALSE)</f>
        <v xml:space="preserve"> Glomerellales</v>
      </c>
      <c r="R350" t="str">
        <f>VLOOKUP($B350,taxonomy!$B:$Y,14,FALSE)</f>
        <v xml:space="preserve"> Glomerellaceae</v>
      </c>
      <c r="S350" t="str">
        <f>VLOOKUP($B350,taxonomy!$B:$Y,15,FALSE)</f>
        <v>mitosporic Glomerellaceae</v>
      </c>
      <c r="T350" t="str">
        <f>VLOOKUP($B350,taxonomy!$B:$Y,16,FALSE)</f>
        <v xml:space="preserve"> Colletotrichum.</v>
      </c>
      <c r="U350">
        <f>VLOOKUP($B350,taxonomy!$B:$Y,17,FALSE)</f>
        <v>0</v>
      </c>
      <c r="V350">
        <f>VLOOKUP($B350,taxonomy!$B:$Y,18,FALSE)</f>
        <v>0</v>
      </c>
      <c r="W350">
        <f>VLOOKUP($B350,taxonomy!$B:$Y,19,FALSE)</f>
        <v>0</v>
      </c>
      <c r="X350">
        <f>VLOOKUP($B350,taxonomy!$B:$Y,20,FALSE)</f>
        <v>0</v>
      </c>
      <c r="Y350">
        <f>VLOOKUP($B350,taxonomy!$B:$Y,21,FALSE)</f>
        <v>0</v>
      </c>
      <c r="Z350">
        <f>VLOOKUP($B350,taxonomy!$B:$Y,22,FALSE)</f>
        <v>0</v>
      </c>
      <c r="AA350">
        <f>VLOOKUP($B350,taxonomy!$B:$Y,23,FALSE)</f>
        <v>0</v>
      </c>
    </row>
    <row r="351" spans="1:27" x14ac:dyDescent="0.25">
      <c r="A351" s="1" t="s">
        <v>816</v>
      </c>
      <c r="B351" s="1" t="s">
        <v>817</v>
      </c>
      <c r="C351" s="1" t="s">
        <v>818</v>
      </c>
      <c r="D351" s="1" t="s">
        <v>15</v>
      </c>
      <c r="E351" s="1" t="s">
        <v>56</v>
      </c>
      <c r="F351" s="1" t="s">
        <v>254</v>
      </c>
      <c r="G351" s="1" t="s">
        <v>18</v>
      </c>
      <c r="H351" s="1" t="s">
        <v>19</v>
      </c>
      <c r="I351" s="1">
        <f t="shared" si="5"/>
        <v>274</v>
      </c>
      <c r="J351" t="str">
        <f>VLOOKUP($B351,taxonomy!$B:$Y,6,FALSE)</f>
        <v>Eukaryota</v>
      </c>
      <c r="K351" t="str">
        <f>VLOOKUP($B351,taxonomy!$B:$Y,7,FALSE)</f>
        <v xml:space="preserve"> Fungi</v>
      </c>
      <c r="L351" t="str">
        <f>VLOOKUP($B351,taxonomy!$B:$Y,8,FALSE)</f>
        <v xml:space="preserve"> Dikarya</v>
      </c>
      <c r="M351" t="str">
        <f>VLOOKUP($B351,taxonomy!$B:$Y,9,FALSE)</f>
        <v xml:space="preserve"> Ascomycota</v>
      </c>
      <c r="N351" t="str">
        <f>VLOOKUP($B351,taxonomy!$B:$Y,10,FALSE)</f>
        <v xml:space="preserve"> Pezizomycotina</v>
      </c>
      <c r="O351" t="str">
        <f>VLOOKUP($B351,taxonomy!$B:$Y,11,FALSE)</f>
        <v>Dothideomycetes</v>
      </c>
      <c r="P351" t="str">
        <f>VLOOKUP($B351,taxonomy!$B:$Y,12,FALSE)</f>
        <v xml:space="preserve"> Pleosporomycetidae</v>
      </c>
      <c r="Q351" t="str">
        <f>VLOOKUP($B351,taxonomy!$B:$Y,13,FALSE)</f>
        <v xml:space="preserve"> Pleosporales</v>
      </c>
      <c r="R351" t="str">
        <f>VLOOKUP($B351,taxonomy!$B:$Y,14,FALSE)</f>
        <v xml:space="preserve"> Pleosporineae</v>
      </c>
      <c r="S351" t="str">
        <f>VLOOKUP($B351,taxonomy!$B:$Y,15,FALSE)</f>
        <v>Pleosporaceae</v>
      </c>
      <c r="T351" t="str">
        <f>VLOOKUP($B351,taxonomy!$B:$Y,16,FALSE)</f>
        <v xml:space="preserve"> Pyrenophora.</v>
      </c>
      <c r="U351">
        <f>VLOOKUP($B351,taxonomy!$B:$Y,17,FALSE)</f>
        <v>0</v>
      </c>
      <c r="V351">
        <f>VLOOKUP($B351,taxonomy!$B:$Y,18,FALSE)</f>
        <v>0</v>
      </c>
      <c r="W351">
        <f>VLOOKUP($B351,taxonomy!$B:$Y,19,FALSE)</f>
        <v>0</v>
      </c>
      <c r="X351">
        <f>VLOOKUP($B351,taxonomy!$B:$Y,20,FALSE)</f>
        <v>0</v>
      </c>
      <c r="Y351">
        <f>VLOOKUP($B351,taxonomy!$B:$Y,21,FALSE)</f>
        <v>0</v>
      </c>
      <c r="Z351">
        <f>VLOOKUP($B351,taxonomy!$B:$Y,22,FALSE)</f>
        <v>0</v>
      </c>
      <c r="AA351">
        <f>VLOOKUP($B351,taxonomy!$B:$Y,23,FALSE)</f>
        <v>0</v>
      </c>
    </row>
    <row r="352" spans="1:27" x14ac:dyDescent="0.25">
      <c r="A352" s="1" t="s">
        <v>816</v>
      </c>
      <c r="B352" s="1" t="s">
        <v>817</v>
      </c>
      <c r="C352" s="1" t="s">
        <v>818</v>
      </c>
      <c r="D352" s="1" t="s">
        <v>60</v>
      </c>
      <c r="E352" s="1" t="s">
        <v>267</v>
      </c>
      <c r="F352" s="1" t="s">
        <v>315</v>
      </c>
      <c r="G352" s="1" t="s">
        <v>63</v>
      </c>
      <c r="H352" s="1" t="s">
        <v>64</v>
      </c>
      <c r="I352" s="1">
        <f t="shared" si="5"/>
        <v>386</v>
      </c>
      <c r="J352" t="str">
        <f>VLOOKUP($B352,taxonomy!$B:$Y,6,FALSE)</f>
        <v>Eukaryota</v>
      </c>
      <c r="K352" t="str">
        <f>VLOOKUP($B352,taxonomy!$B:$Y,7,FALSE)</f>
        <v xml:space="preserve"> Fungi</v>
      </c>
      <c r="L352" t="str">
        <f>VLOOKUP($B352,taxonomy!$B:$Y,8,FALSE)</f>
        <v xml:space="preserve"> Dikarya</v>
      </c>
      <c r="M352" t="str">
        <f>VLOOKUP($B352,taxonomy!$B:$Y,9,FALSE)</f>
        <v xml:space="preserve"> Ascomycota</v>
      </c>
      <c r="N352" t="str">
        <f>VLOOKUP($B352,taxonomy!$B:$Y,10,FALSE)</f>
        <v xml:space="preserve"> Pezizomycotina</v>
      </c>
      <c r="O352" t="str">
        <f>VLOOKUP($B352,taxonomy!$B:$Y,11,FALSE)</f>
        <v>Dothideomycetes</v>
      </c>
      <c r="P352" t="str">
        <f>VLOOKUP($B352,taxonomy!$B:$Y,12,FALSE)</f>
        <v xml:space="preserve"> Pleosporomycetidae</v>
      </c>
      <c r="Q352" t="str">
        <f>VLOOKUP($B352,taxonomy!$B:$Y,13,FALSE)</f>
        <v xml:space="preserve"> Pleosporales</v>
      </c>
      <c r="R352" t="str">
        <f>VLOOKUP($B352,taxonomy!$B:$Y,14,FALSE)</f>
        <v xml:space="preserve"> Pleosporineae</v>
      </c>
      <c r="S352" t="str">
        <f>VLOOKUP($B352,taxonomy!$B:$Y,15,FALSE)</f>
        <v>Pleosporaceae</v>
      </c>
      <c r="T352" t="str">
        <f>VLOOKUP($B352,taxonomy!$B:$Y,16,FALSE)</f>
        <v xml:space="preserve"> Pyrenophora.</v>
      </c>
      <c r="U352">
        <f>VLOOKUP($B352,taxonomy!$B:$Y,17,FALSE)</f>
        <v>0</v>
      </c>
      <c r="V352">
        <f>VLOOKUP($B352,taxonomy!$B:$Y,18,FALSE)</f>
        <v>0</v>
      </c>
      <c r="W352">
        <f>VLOOKUP($B352,taxonomy!$B:$Y,19,FALSE)</f>
        <v>0</v>
      </c>
      <c r="X352">
        <f>VLOOKUP($B352,taxonomy!$B:$Y,20,FALSE)</f>
        <v>0</v>
      </c>
      <c r="Y352">
        <f>VLOOKUP($B352,taxonomy!$B:$Y,21,FALSE)</f>
        <v>0</v>
      </c>
      <c r="Z352">
        <f>VLOOKUP($B352,taxonomy!$B:$Y,22,FALSE)</f>
        <v>0</v>
      </c>
      <c r="AA352">
        <f>VLOOKUP($B352,taxonomy!$B:$Y,23,FALSE)</f>
        <v>0</v>
      </c>
    </row>
    <row r="353" spans="1:27" x14ac:dyDescent="0.25">
      <c r="A353" s="1" t="s">
        <v>819</v>
      </c>
      <c r="B353" s="1" t="s">
        <v>820</v>
      </c>
      <c r="C353" s="1" t="s">
        <v>821</v>
      </c>
      <c r="D353" s="1" t="s">
        <v>343</v>
      </c>
      <c r="E353" s="1" t="s">
        <v>822</v>
      </c>
      <c r="F353" s="1" t="s">
        <v>823</v>
      </c>
      <c r="G353" s="1" t="s">
        <v>346</v>
      </c>
      <c r="H353" s="1" t="s">
        <v>343</v>
      </c>
      <c r="I353" s="1">
        <f t="shared" si="5"/>
        <v>34</v>
      </c>
      <c r="J353" t="e">
        <f>VLOOKUP($B353,taxonomy!$B:$Y,6,FALSE)</f>
        <v>#N/A</v>
      </c>
      <c r="K353" t="e">
        <f>VLOOKUP($B353,taxonomy!$B:$Y,7,FALSE)</f>
        <v>#N/A</v>
      </c>
      <c r="L353" t="e">
        <f>VLOOKUP($B353,taxonomy!$B:$Y,8,FALSE)</f>
        <v>#N/A</v>
      </c>
      <c r="M353" t="e">
        <f>VLOOKUP($B353,taxonomy!$B:$Y,9,FALSE)</f>
        <v>#N/A</v>
      </c>
      <c r="N353" t="e">
        <f>VLOOKUP($B353,taxonomy!$B:$Y,10,FALSE)</f>
        <v>#N/A</v>
      </c>
      <c r="O353" t="e">
        <f>VLOOKUP($B353,taxonomy!$B:$Y,11,FALSE)</f>
        <v>#N/A</v>
      </c>
      <c r="P353" t="e">
        <f>VLOOKUP($B353,taxonomy!$B:$Y,12,FALSE)</f>
        <v>#N/A</v>
      </c>
      <c r="Q353" t="e">
        <f>VLOOKUP($B353,taxonomy!$B:$Y,13,FALSE)</f>
        <v>#N/A</v>
      </c>
      <c r="R353" t="e">
        <f>VLOOKUP($B353,taxonomy!$B:$Y,14,FALSE)</f>
        <v>#N/A</v>
      </c>
      <c r="S353" t="e">
        <f>VLOOKUP($B353,taxonomy!$B:$Y,15,FALSE)</f>
        <v>#N/A</v>
      </c>
      <c r="T353" t="e">
        <f>VLOOKUP($B353,taxonomy!$B:$Y,16,FALSE)</f>
        <v>#N/A</v>
      </c>
      <c r="U353" t="e">
        <f>VLOOKUP($B353,taxonomy!$B:$Y,17,FALSE)</f>
        <v>#N/A</v>
      </c>
      <c r="V353" t="e">
        <f>VLOOKUP($B353,taxonomy!$B:$Y,18,FALSE)</f>
        <v>#N/A</v>
      </c>
      <c r="W353" t="e">
        <f>VLOOKUP($B353,taxonomy!$B:$Y,19,FALSE)</f>
        <v>#N/A</v>
      </c>
      <c r="X353" t="e">
        <f>VLOOKUP($B353,taxonomy!$B:$Y,20,FALSE)</f>
        <v>#N/A</v>
      </c>
      <c r="Y353" t="e">
        <f>VLOOKUP($B353,taxonomy!$B:$Y,21,FALSE)</f>
        <v>#N/A</v>
      </c>
      <c r="Z353" t="e">
        <f>VLOOKUP($B353,taxonomy!$B:$Y,22,FALSE)</f>
        <v>#N/A</v>
      </c>
      <c r="AA353" t="e">
        <f>VLOOKUP($B353,taxonomy!$B:$Y,23,FALSE)</f>
        <v>#N/A</v>
      </c>
    </row>
    <row r="354" spans="1:27" x14ac:dyDescent="0.25">
      <c r="A354" s="1" t="s">
        <v>819</v>
      </c>
      <c r="B354" s="1" t="s">
        <v>820</v>
      </c>
      <c r="C354" s="1" t="s">
        <v>821</v>
      </c>
      <c r="D354" s="1" t="s">
        <v>15</v>
      </c>
      <c r="E354" s="1" t="s">
        <v>633</v>
      </c>
      <c r="F354" s="1" t="s">
        <v>824</v>
      </c>
      <c r="G354" s="1" t="s">
        <v>18</v>
      </c>
      <c r="H354" s="1" t="s">
        <v>19</v>
      </c>
      <c r="I354" s="1">
        <f t="shared" si="5"/>
        <v>277</v>
      </c>
      <c r="J354" t="e">
        <f>VLOOKUP($B354,taxonomy!$B:$Y,6,FALSE)</f>
        <v>#N/A</v>
      </c>
      <c r="K354" t="e">
        <f>VLOOKUP($B354,taxonomy!$B:$Y,7,FALSE)</f>
        <v>#N/A</v>
      </c>
      <c r="L354" t="e">
        <f>VLOOKUP($B354,taxonomy!$B:$Y,8,FALSE)</f>
        <v>#N/A</v>
      </c>
      <c r="M354" t="e">
        <f>VLOOKUP($B354,taxonomy!$B:$Y,9,FALSE)</f>
        <v>#N/A</v>
      </c>
      <c r="N354" t="e">
        <f>VLOOKUP($B354,taxonomy!$B:$Y,10,FALSE)</f>
        <v>#N/A</v>
      </c>
      <c r="O354" t="e">
        <f>VLOOKUP($B354,taxonomy!$B:$Y,11,FALSE)</f>
        <v>#N/A</v>
      </c>
      <c r="P354" t="e">
        <f>VLOOKUP($B354,taxonomy!$B:$Y,12,FALSE)</f>
        <v>#N/A</v>
      </c>
      <c r="Q354" t="e">
        <f>VLOOKUP($B354,taxonomy!$B:$Y,13,FALSE)</f>
        <v>#N/A</v>
      </c>
      <c r="R354" t="e">
        <f>VLOOKUP($B354,taxonomy!$B:$Y,14,FALSE)</f>
        <v>#N/A</v>
      </c>
      <c r="S354" t="e">
        <f>VLOOKUP($B354,taxonomy!$B:$Y,15,FALSE)</f>
        <v>#N/A</v>
      </c>
      <c r="T354" t="e">
        <f>VLOOKUP($B354,taxonomy!$B:$Y,16,FALSE)</f>
        <v>#N/A</v>
      </c>
      <c r="U354" t="e">
        <f>VLOOKUP($B354,taxonomy!$B:$Y,17,FALSE)</f>
        <v>#N/A</v>
      </c>
      <c r="V354" t="e">
        <f>VLOOKUP($B354,taxonomy!$B:$Y,18,FALSE)</f>
        <v>#N/A</v>
      </c>
      <c r="W354" t="e">
        <f>VLOOKUP($B354,taxonomy!$B:$Y,19,FALSE)</f>
        <v>#N/A</v>
      </c>
      <c r="X354" t="e">
        <f>VLOOKUP($B354,taxonomy!$B:$Y,20,FALSE)</f>
        <v>#N/A</v>
      </c>
      <c r="Y354" t="e">
        <f>VLOOKUP($B354,taxonomy!$B:$Y,21,FALSE)</f>
        <v>#N/A</v>
      </c>
      <c r="Z354" t="e">
        <f>VLOOKUP($B354,taxonomy!$B:$Y,22,FALSE)</f>
        <v>#N/A</v>
      </c>
      <c r="AA354" t="e">
        <f>VLOOKUP($B354,taxonomy!$B:$Y,23,FALSE)</f>
        <v>#N/A</v>
      </c>
    </row>
    <row r="355" spans="1:27" x14ac:dyDescent="0.25">
      <c r="A355" s="1" t="s">
        <v>825</v>
      </c>
      <c r="B355" s="1" t="s">
        <v>826</v>
      </c>
      <c r="C355" s="1" t="s">
        <v>507</v>
      </c>
      <c r="D355" s="1" t="s">
        <v>15</v>
      </c>
      <c r="E355" s="1" t="s">
        <v>129</v>
      </c>
      <c r="F355" s="1" t="s">
        <v>244</v>
      </c>
      <c r="G355" s="1" t="s">
        <v>18</v>
      </c>
      <c r="H355" s="1" t="s">
        <v>19</v>
      </c>
      <c r="I355" s="1">
        <f t="shared" si="5"/>
        <v>273</v>
      </c>
      <c r="J355" t="str">
        <f>VLOOKUP($B355,taxonomy!$B:$Y,6,FALSE)</f>
        <v>Eukaryota</v>
      </c>
      <c r="K355" t="str">
        <f>VLOOKUP($B355,taxonomy!$B:$Y,7,FALSE)</f>
        <v xml:space="preserve"> Fungi</v>
      </c>
      <c r="L355" t="str">
        <f>VLOOKUP($B355,taxonomy!$B:$Y,8,FALSE)</f>
        <v xml:space="preserve"> Dikarya</v>
      </c>
      <c r="M355" t="str">
        <f>VLOOKUP($B355,taxonomy!$B:$Y,9,FALSE)</f>
        <v xml:space="preserve"> Ascomycota</v>
      </c>
      <c r="N355" t="str">
        <f>VLOOKUP($B355,taxonomy!$B:$Y,10,FALSE)</f>
        <v xml:space="preserve"> Pezizomycotina</v>
      </c>
      <c r="O355" t="str">
        <f>VLOOKUP($B355,taxonomy!$B:$Y,11,FALSE)</f>
        <v xml:space="preserve"> Eurotiomycetes</v>
      </c>
      <c r="P355" t="str">
        <f>VLOOKUP($B355,taxonomy!$B:$Y,12,FALSE)</f>
        <v>Eurotiomycetidae</v>
      </c>
      <c r="Q355" t="str">
        <f>VLOOKUP($B355,taxonomy!$B:$Y,13,FALSE)</f>
        <v xml:space="preserve"> Onygenales</v>
      </c>
      <c r="R355" t="str">
        <f>VLOOKUP($B355,taxonomy!$B:$Y,14,FALSE)</f>
        <v xml:space="preserve"> Arthrodermataceae</v>
      </c>
      <c r="S355" t="str">
        <f>VLOOKUP($B355,taxonomy!$B:$Y,15,FALSE)</f>
        <v xml:space="preserve"> Arthroderma.</v>
      </c>
      <c r="T355">
        <f>VLOOKUP($B355,taxonomy!$B:$Y,16,FALSE)</f>
        <v>0</v>
      </c>
      <c r="U355">
        <f>VLOOKUP($B355,taxonomy!$B:$Y,17,FALSE)</f>
        <v>0</v>
      </c>
      <c r="V355">
        <f>VLOOKUP($B355,taxonomy!$B:$Y,18,FALSE)</f>
        <v>0</v>
      </c>
      <c r="W355">
        <f>VLOOKUP($B355,taxonomy!$B:$Y,19,FALSE)</f>
        <v>0</v>
      </c>
      <c r="X355">
        <f>VLOOKUP($B355,taxonomy!$B:$Y,20,FALSE)</f>
        <v>0</v>
      </c>
      <c r="Y355">
        <f>VLOOKUP($B355,taxonomy!$B:$Y,21,FALSE)</f>
        <v>0</v>
      </c>
      <c r="Z355">
        <f>VLOOKUP($B355,taxonomy!$B:$Y,22,FALSE)</f>
        <v>0</v>
      </c>
      <c r="AA355">
        <f>VLOOKUP($B355,taxonomy!$B:$Y,23,FALSE)</f>
        <v>0</v>
      </c>
    </row>
    <row r="356" spans="1:27" x14ac:dyDescent="0.25">
      <c r="A356" s="1" t="s">
        <v>825</v>
      </c>
      <c r="B356" s="1" t="s">
        <v>826</v>
      </c>
      <c r="C356" s="1" t="s">
        <v>507</v>
      </c>
      <c r="D356" s="1" t="s">
        <v>60</v>
      </c>
      <c r="E356" s="1" t="s">
        <v>615</v>
      </c>
      <c r="F356" s="1" t="s">
        <v>827</v>
      </c>
      <c r="G356" s="1" t="s">
        <v>63</v>
      </c>
      <c r="H356" s="1" t="s">
        <v>64</v>
      </c>
      <c r="I356" s="1">
        <f t="shared" si="5"/>
        <v>383</v>
      </c>
      <c r="J356" t="str">
        <f>VLOOKUP($B356,taxonomy!$B:$Y,6,FALSE)</f>
        <v>Eukaryota</v>
      </c>
      <c r="K356" t="str">
        <f>VLOOKUP($B356,taxonomy!$B:$Y,7,FALSE)</f>
        <v xml:space="preserve"> Fungi</v>
      </c>
      <c r="L356" t="str">
        <f>VLOOKUP($B356,taxonomy!$B:$Y,8,FALSE)</f>
        <v xml:space="preserve"> Dikarya</v>
      </c>
      <c r="M356" t="str">
        <f>VLOOKUP($B356,taxonomy!$B:$Y,9,FALSE)</f>
        <v xml:space="preserve"> Ascomycota</v>
      </c>
      <c r="N356" t="str">
        <f>VLOOKUP($B356,taxonomy!$B:$Y,10,FALSE)</f>
        <v xml:space="preserve"> Pezizomycotina</v>
      </c>
      <c r="O356" t="str">
        <f>VLOOKUP($B356,taxonomy!$B:$Y,11,FALSE)</f>
        <v xml:space="preserve"> Eurotiomycetes</v>
      </c>
      <c r="P356" t="str">
        <f>VLOOKUP($B356,taxonomy!$B:$Y,12,FALSE)</f>
        <v>Eurotiomycetidae</v>
      </c>
      <c r="Q356" t="str">
        <f>VLOOKUP($B356,taxonomy!$B:$Y,13,FALSE)</f>
        <v xml:space="preserve"> Onygenales</v>
      </c>
      <c r="R356" t="str">
        <f>VLOOKUP($B356,taxonomy!$B:$Y,14,FALSE)</f>
        <v xml:space="preserve"> Arthrodermataceae</v>
      </c>
      <c r="S356" t="str">
        <f>VLOOKUP($B356,taxonomy!$B:$Y,15,FALSE)</f>
        <v xml:space="preserve"> Arthroderma.</v>
      </c>
      <c r="T356">
        <f>VLOOKUP($B356,taxonomy!$B:$Y,16,FALSE)</f>
        <v>0</v>
      </c>
      <c r="U356">
        <f>VLOOKUP($B356,taxonomy!$B:$Y,17,FALSE)</f>
        <v>0</v>
      </c>
      <c r="V356">
        <f>VLOOKUP($B356,taxonomy!$B:$Y,18,FALSE)</f>
        <v>0</v>
      </c>
      <c r="W356">
        <f>VLOOKUP($B356,taxonomy!$B:$Y,19,FALSE)</f>
        <v>0</v>
      </c>
      <c r="X356">
        <f>VLOOKUP($B356,taxonomy!$B:$Y,20,FALSE)</f>
        <v>0</v>
      </c>
      <c r="Y356">
        <f>VLOOKUP($B356,taxonomy!$B:$Y,21,FALSE)</f>
        <v>0</v>
      </c>
      <c r="Z356">
        <f>VLOOKUP($B356,taxonomy!$B:$Y,22,FALSE)</f>
        <v>0</v>
      </c>
      <c r="AA356">
        <f>VLOOKUP($B356,taxonomy!$B:$Y,23,FALSE)</f>
        <v>0</v>
      </c>
    </row>
    <row r="357" spans="1:27" x14ac:dyDescent="0.25">
      <c r="A357" s="1" t="s">
        <v>828</v>
      </c>
      <c r="B357" s="1" t="s">
        <v>829</v>
      </c>
      <c r="C357" s="1" t="s">
        <v>300</v>
      </c>
      <c r="D357" s="1" t="s">
        <v>15</v>
      </c>
      <c r="E357" s="1" t="s">
        <v>43</v>
      </c>
      <c r="F357" s="1" t="s">
        <v>830</v>
      </c>
      <c r="G357" s="1" t="s">
        <v>18</v>
      </c>
      <c r="H357" s="1" t="s">
        <v>19</v>
      </c>
      <c r="I357" s="1">
        <f t="shared" si="5"/>
        <v>203</v>
      </c>
      <c r="J357" t="str">
        <f>VLOOKUP($B357,taxonomy!$B:$Y,6,FALSE)</f>
        <v>Eukaryota</v>
      </c>
      <c r="K357" t="str">
        <f>VLOOKUP($B357,taxonomy!$B:$Y,7,FALSE)</f>
        <v xml:space="preserve"> Metazoa</v>
      </c>
      <c r="L357" t="str">
        <f>VLOOKUP($B357,taxonomy!$B:$Y,8,FALSE)</f>
        <v xml:space="preserve"> Chordata</v>
      </c>
      <c r="M357" t="str">
        <f>VLOOKUP($B357,taxonomy!$B:$Y,9,FALSE)</f>
        <v xml:space="preserve"> Tunicata</v>
      </c>
      <c r="N357" t="str">
        <f>VLOOKUP($B357,taxonomy!$B:$Y,10,FALSE)</f>
        <v xml:space="preserve"> Appendicularia</v>
      </c>
      <c r="O357" t="str">
        <f>VLOOKUP($B357,taxonomy!$B:$Y,11,FALSE)</f>
        <v xml:space="preserve"> Oikopleuridae</v>
      </c>
      <c r="P357" t="str">
        <f>VLOOKUP($B357,taxonomy!$B:$Y,12,FALSE)</f>
        <v>Oikopleura.</v>
      </c>
      <c r="Q357">
        <f>VLOOKUP($B357,taxonomy!$B:$Y,13,FALSE)</f>
        <v>0</v>
      </c>
      <c r="R357">
        <f>VLOOKUP($B357,taxonomy!$B:$Y,14,FALSE)</f>
        <v>0</v>
      </c>
      <c r="S357">
        <f>VLOOKUP($B357,taxonomy!$B:$Y,15,FALSE)</f>
        <v>0</v>
      </c>
      <c r="T357">
        <f>VLOOKUP($B357,taxonomy!$B:$Y,16,FALSE)</f>
        <v>0</v>
      </c>
      <c r="U357">
        <f>VLOOKUP($B357,taxonomy!$B:$Y,17,FALSE)</f>
        <v>0</v>
      </c>
      <c r="V357">
        <f>VLOOKUP($B357,taxonomy!$B:$Y,18,FALSE)</f>
        <v>0</v>
      </c>
      <c r="W357">
        <f>VLOOKUP($B357,taxonomy!$B:$Y,19,FALSE)</f>
        <v>0</v>
      </c>
      <c r="X357">
        <f>VLOOKUP($B357,taxonomy!$B:$Y,20,FALSE)</f>
        <v>0</v>
      </c>
      <c r="Y357">
        <f>VLOOKUP($B357,taxonomy!$B:$Y,21,FALSE)</f>
        <v>0</v>
      </c>
      <c r="Z357">
        <f>VLOOKUP($B357,taxonomy!$B:$Y,22,FALSE)</f>
        <v>0</v>
      </c>
      <c r="AA357">
        <f>VLOOKUP($B357,taxonomy!$B:$Y,23,FALSE)</f>
        <v>0</v>
      </c>
    </row>
    <row r="358" spans="1:27" x14ac:dyDescent="0.25">
      <c r="A358" s="1" t="s">
        <v>831</v>
      </c>
      <c r="B358" s="1" t="s">
        <v>832</v>
      </c>
      <c r="C358" s="1" t="s">
        <v>833</v>
      </c>
      <c r="D358" s="1" t="s">
        <v>15</v>
      </c>
      <c r="E358" s="1" t="s">
        <v>35</v>
      </c>
      <c r="F358" s="1" t="s">
        <v>834</v>
      </c>
      <c r="G358" s="1" t="s">
        <v>18</v>
      </c>
      <c r="H358" s="1" t="s">
        <v>19</v>
      </c>
      <c r="I358" s="1">
        <f t="shared" si="5"/>
        <v>247</v>
      </c>
      <c r="J358" t="str">
        <f>VLOOKUP($B358,taxonomy!$B:$Y,6,FALSE)</f>
        <v>Eukaryota</v>
      </c>
      <c r="K358" t="str">
        <f>VLOOKUP($B358,taxonomy!$B:$Y,7,FALSE)</f>
        <v xml:space="preserve"> Metazoa</v>
      </c>
      <c r="L358" t="str">
        <f>VLOOKUP($B358,taxonomy!$B:$Y,8,FALSE)</f>
        <v xml:space="preserve"> Ecdysozoa</v>
      </c>
      <c r="M358" t="str">
        <f>VLOOKUP($B358,taxonomy!$B:$Y,9,FALSE)</f>
        <v xml:space="preserve"> Nematoda</v>
      </c>
      <c r="N358" t="str">
        <f>VLOOKUP($B358,taxonomy!$B:$Y,10,FALSE)</f>
        <v xml:space="preserve"> Enoplea</v>
      </c>
      <c r="O358" t="str">
        <f>VLOOKUP($B358,taxonomy!$B:$Y,11,FALSE)</f>
        <v xml:space="preserve"> Dorylaimia</v>
      </c>
      <c r="P358" t="str">
        <f>VLOOKUP($B358,taxonomy!$B:$Y,12,FALSE)</f>
        <v>Trichocephalida</v>
      </c>
      <c r="Q358" t="str">
        <f>VLOOKUP($B358,taxonomy!$B:$Y,13,FALSE)</f>
        <v xml:space="preserve"> Trichinellidae</v>
      </c>
      <c r="R358" t="str">
        <f>VLOOKUP($B358,taxonomy!$B:$Y,14,FALSE)</f>
        <v xml:space="preserve"> Trichinella.</v>
      </c>
      <c r="S358">
        <f>VLOOKUP($B358,taxonomy!$B:$Y,15,FALSE)</f>
        <v>0</v>
      </c>
      <c r="T358">
        <f>VLOOKUP($B358,taxonomy!$B:$Y,16,FALSE)</f>
        <v>0</v>
      </c>
      <c r="U358">
        <f>VLOOKUP($B358,taxonomy!$B:$Y,17,FALSE)</f>
        <v>0</v>
      </c>
      <c r="V358">
        <f>VLOOKUP($B358,taxonomy!$B:$Y,18,FALSE)</f>
        <v>0</v>
      </c>
      <c r="W358">
        <f>VLOOKUP($B358,taxonomy!$B:$Y,19,FALSE)</f>
        <v>0</v>
      </c>
      <c r="X358">
        <f>VLOOKUP($B358,taxonomy!$B:$Y,20,FALSE)</f>
        <v>0</v>
      </c>
      <c r="Y358">
        <f>VLOOKUP($B358,taxonomy!$B:$Y,21,FALSE)</f>
        <v>0</v>
      </c>
      <c r="Z358">
        <f>VLOOKUP($B358,taxonomy!$B:$Y,22,FALSE)</f>
        <v>0</v>
      </c>
      <c r="AA358">
        <f>VLOOKUP($B358,taxonomy!$B:$Y,23,FALSE)</f>
        <v>0</v>
      </c>
    </row>
    <row r="359" spans="1:27" x14ac:dyDescent="0.25">
      <c r="A359" s="1" t="s">
        <v>831</v>
      </c>
      <c r="B359" s="1" t="s">
        <v>832</v>
      </c>
      <c r="C359" s="1" t="s">
        <v>833</v>
      </c>
      <c r="D359" s="1" t="s">
        <v>60</v>
      </c>
      <c r="E359" s="1" t="s">
        <v>330</v>
      </c>
      <c r="F359" s="1" t="s">
        <v>494</v>
      </c>
      <c r="G359" s="1" t="s">
        <v>63</v>
      </c>
      <c r="H359" s="1" t="s">
        <v>64</v>
      </c>
      <c r="I359" s="1">
        <f t="shared" si="5"/>
        <v>551</v>
      </c>
      <c r="J359" t="str">
        <f>VLOOKUP($B359,taxonomy!$B:$Y,6,FALSE)</f>
        <v>Eukaryota</v>
      </c>
      <c r="K359" t="str">
        <f>VLOOKUP($B359,taxonomy!$B:$Y,7,FALSE)</f>
        <v xml:space="preserve"> Metazoa</v>
      </c>
      <c r="L359" t="str">
        <f>VLOOKUP($B359,taxonomy!$B:$Y,8,FALSE)</f>
        <v xml:space="preserve"> Ecdysozoa</v>
      </c>
      <c r="M359" t="str">
        <f>VLOOKUP($B359,taxonomy!$B:$Y,9,FALSE)</f>
        <v xml:space="preserve"> Nematoda</v>
      </c>
      <c r="N359" t="str">
        <f>VLOOKUP($B359,taxonomy!$B:$Y,10,FALSE)</f>
        <v xml:space="preserve"> Enoplea</v>
      </c>
      <c r="O359" t="str">
        <f>VLOOKUP($B359,taxonomy!$B:$Y,11,FALSE)</f>
        <v xml:space="preserve"> Dorylaimia</v>
      </c>
      <c r="P359" t="str">
        <f>VLOOKUP($B359,taxonomy!$B:$Y,12,FALSE)</f>
        <v>Trichocephalida</v>
      </c>
      <c r="Q359" t="str">
        <f>VLOOKUP($B359,taxonomy!$B:$Y,13,FALSE)</f>
        <v xml:space="preserve"> Trichinellidae</v>
      </c>
      <c r="R359" t="str">
        <f>VLOOKUP($B359,taxonomy!$B:$Y,14,FALSE)</f>
        <v xml:space="preserve"> Trichinella.</v>
      </c>
      <c r="S359">
        <f>VLOOKUP($B359,taxonomy!$B:$Y,15,FALSE)</f>
        <v>0</v>
      </c>
      <c r="T359">
        <f>VLOOKUP($B359,taxonomy!$B:$Y,16,FALSE)</f>
        <v>0</v>
      </c>
      <c r="U359">
        <f>VLOOKUP($B359,taxonomy!$B:$Y,17,FALSE)</f>
        <v>0</v>
      </c>
      <c r="V359">
        <f>VLOOKUP($B359,taxonomy!$B:$Y,18,FALSE)</f>
        <v>0</v>
      </c>
      <c r="W359">
        <f>VLOOKUP($B359,taxonomy!$B:$Y,19,FALSE)</f>
        <v>0</v>
      </c>
      <c r="X359">
        <f>VLOOKUP($B359,taxonomy!$B:$Y,20,FALSE)</f>
        <v>0</v>
      </c>
      <c r="Y359">
        <f>VLOOKUP($B359,taxonomy!$B:$Y,21,FALSE)</f>
        <v>0</v>
      </c>
      <c r="Z359">
        <f>VLOOKUP($B359,taxonomy!$B:$Y,22,FALSE)</f>
        <v>0</v>
      </c>
      <c r="AA359">
        <f>VLOOKUP($B359,taxonomy!$B:$Y,23,FALSE)</f>
        <v>0</v>
      </c>
    </row>
    <row r="360" spans="1:27" x14ac:dyDescent="0.25">
      <c r="A360" s="1" t="s">
        <v>835</v>
      </c>
      <c r="B360" s="1" t="s">
        <v>836</v>
      </c>
      <c r="C360" s="1" t="s">
        <v>266</v>
      </c>
      <c r="D360" s="1" t="s">
        <v>837</v>
      </c>
      <c r="E360" s="1" t="s">
        <v>346</v>
      </c>
      <c r="F360" s="1" t="s">
        <v>468</v>
      </c>
      <c r="G360" s="1" t="s">
        <v>838</v>
      </c>
      <c r="H360" s="1" t="s">
        <v>837</v>
      </c>
      <c r="I360" s="1">
        <f t="shared" si="5"/>
        <v>179</v>
      </c>
      <c r="J360" t="str">
        <f>VLOOKUP($B360,taxonomy!$B:$Y,6,FALSE)</f>
        <v>Eukaryota</v>
      </c>
      <c r="K360" t="str">
        <f>VLOOKUP($B360,taxonomy!$B:$Y,7,FALSE)</f>
        <v xml:space="preserve"> Fungi</v>
      </c>
      <c r="L360" t="str">
        <f>VLOOKUP($B360,taxonomy!$B:$Y,8,FALSE)</f>
        <v xml:space="preserve"> Dikarya</v>
      </c>
      <c r="M360" t="str">
        <f>VLOOKUP($B360,taxonomy!$B:$Y,9,FALSE)</f>
        <v xml:space="preserve"> Basidiomycota</v>
      </c>
      <c r="N360" t="str">
        <f>VLOOKUP($B360,taxonomy!$B:$Y,10,FALSE)</f>
        <v xml:space="preserve"> Agaricomycotina</v>
      </c>
      <c r="O360" t="str">
        <f>VLOOKUP($B360,taxonomy!$B:$Y,11,FALSE)</f>
        <v>Tremellomycetes</v>
      </c>
      <c r="P360" t="str">
        <f>VLOOKUP($B360,taxonomy!$B:$Y,12,FALSE)</f>
        <v xml:space="preserve"> Tremellales</v>
      </c>
      <c r="Q360" t="str">
        <f>VLOOKUP($B360,taxonomy!$B:$Y,13,FALSE)</f>
        <v xml:space="preserve"> Tremellaceae</v>
      </c>
      <c r="R360" t="str">
        <f>VLOOKUP($B360,taxonomy!$B:$Y,14,FALSE)</f>
        <v xml:space="preserve"> Filobasidiella</v>
      </c>
      <c r="S360" t="str">
        <f>VLOOKUP($B360,taxonomy!$B:$Y,15,FALSE)</f>
        <v>Filobasidiella/Cryptococcus neoformans species complex.</v>
      </c>
      <c r="T360">
        <f>VLOOKUP($B360,taxonomy!$B:$Y,16,FALSE)</f>
        <v>0</v>
      </c>
      <c r="U360">
        <f>VLOOKUP($B360,taxonomy!$B:$Y,17,FALSE)</f>
        <v>0</v>
      </c>
      <c r="V360">
        <f>VLOOKUP($B360,taxonomy!$B:$Y,18,FALSE)</f>
        <v>0</v>
      </c>
      <c r="W360">
        <f>VLOOKUP($B360,taxonomy!$B:$Y,19,FALSE)</f>
        <v>0</v>
      </c>
      <c r="X360">
        <f>VLOOKUP($B360,taxonomy!$B:$Y,20,FALSE)</f>
        <v>0</v>
      </c>
      <c r="Y360">
        <f>VLOOKUP($B360,taxonomy!$B:$Y,21,FALSE)</f>
        <v>0</v>
      </c>
      <c r="Z360">
        <f>VLOOKUP($B360,taxonomy!$B:$Y,22,FALSE)</f>
        <v>0</v>
      </c>
      <c r="AA360">
        <f>VLOOKUP($B360,taxonomy!$B:$Y,23,FALSE)</f>
        <v>0</v>
      </c>
    </row>
    <row r="361" spans="1:27" x14ac:dyDescent="0.25">
      <c r="A361" s="1" t="s">
        <v>835</v>
      </c>
      <c r="B361" s="1" t="s">
        <v>836</v>
      </c>
      <c r="C361" s="1" t="s">
        <v>266</v>
      </c>
      <c r="D361" s="1" t="s">
        <v>15</v>
      </c>
      <c r="E361" s="1" t="s">
        <v>839</v>
      </c>
      <c r="F361" s="1" t="s">
        <v>742</v>
      </c>
      <c r="G361" s="1" t="s">
        <v>18</v>
      </c>
      <c r="H361" s="1" t="s">
        <v>19</v>
      </c>
      <c r="I361" s="1">
        <f t="shared" si="5"/>
        <v>269</v>
      </c>
      <c r="J361" t="str">
        <f>VLOOKUP($B361,taxonomy!$B:$Y,6,FALSE)</f>
        <v>Eukaryota</v>
      </c>
      <c r="K361" t="str">
        <f>VLOOKUP($B361,taxonomy!$B:$Y,7,FALSE)</f>
        <v xml:space="preserve"> Fungi</v>
      </c>
      <c r="L361" t="str">
        <f>VLOOKUP($B361,taxonomy!$B:$Y,8,FALSE)</f>
        <v xml:space="preserve"> Dikarya</v>
      </c>
      <c r="M361" t="str">
        <f>VLOOKUP($B361,taxonomy!$B:$Y,9,FALSE)</f>
        <v xml:space="preserve"> Basidiomycota</v>
      </c>
      <c r="N361" t="str">
        <f>VLOOKUP($B361,taxonomy!$B:$Y,10,FALSE)</f>
        <v xml:space="preserve"> Agaricomycotina</v>
      </c>
      <c r="O361" t="str">
        <f>VLOOKUP($B361,taxonomy!$B:$Y,11,FALSE)</f>
        <v>Tremellomycetes</v>
      </c>
      <c r="P361" t="str">
        <f>VLOOKUP($B361,taxonomy!$B:$Y,12,FALSE)</f>
        <v xml:space="preserve"> Tremellales</v>
      </c>
      <c r="Q361" t="str">
        <f>VLOOKUP($B361,taxonomy!$B:$Y,13,FALSE)</f>
        <v xml:space="preserve"> Tremellaceae</v>
      </c>
      <c r="R361" t="str">
        <f>VLOOKUP($B361,taxonomy!$B:$Y,14,FALSE)</f>
        <v xml:space="preserve"> Filobasidiella</v>
      </c>
      <c r="S361" t="str">
        <f>VLOOKUP($B361,taxonomy!$B:$Y,15,FALSE)</f>
        <v>Filobasidiella/Cryptococcus neoformans species complex.</v>
      </c>
      <c r="T361">
        <f>VLOOKUP($B361,taxonomy!$B:$Y,16,FALSE)</f>
        <v>0</v>
      </c>
      <c r="U361">
        <f>VLOOKUP($B361,taxonomy!$B:$Y,17,FALSE)</f>
        <v>0</v>
      </c>
      <c r="V361">
        <f>VLOOKUP($B361,taxonomy!$B:$Y,18,FALSE)</f>
        <v>0</v>
      </c>
      <c r="W361">
        <f>VLOOKUP($B361,taxonomy!$B:$Y,19,FALSE)</f>
        <v>0</v>
      </c>
      <c r="X361">
        <f>VLOOKUP($B361,taxonomy!$B:$Y,20,FALSE)</f>
        <v>0</v>
      </c>
      <c r="Y361">
        <f>VLOOKUP($B361,taxonomy!$B:$Y,21,FALSE)</f>
        <v>0</v>
      </c>
      <c r="Z361">
        <f>VLOOKUP($B361,taxonomy!$B:$Y,22,FALSE)</f>
        <v>0</v>
      </c>
      <c r="AA361">
        <f>VLOOKUP($B361,taxonomy!$B:$Y,23,FALSE)</f>
        <v>0</v>
      </c>
    </row>
    <row r="362" spans="1:27" x14ac:dyDescent="0.25">
      <c r="A362" s="1" t="s">
        <v>840</v>
      </c>
      <c r="B362" s="1" t="s">
        <v>841</v>
      </c>
      <c r="C362" s="1" t="s">
        <v>842</v>
      </c>
      <c r="D362" s="1" t="s">
        <v>80</v>
      </c>
      <c r="E362" s="1" t="s">
        <v>843</v>
      </c>
      <c r="F362" s="1" t="s">
        <v>359</v>
      </c>
      <c r="G362" s="1" t="s">
        <v>83</v>
      </c>
      <c r="H362" s="1" t="s">
        <v>80</v>
      </c>
      <c r="I362" s="1">
        <f t="shared" si="5"/>
        <v>187</v>
      </c>
      <c r="J362" t="str">
        <f>VLOOKUP($B362,taxonomy!$B:$Y,6,FALSE)</f>
        <v>Eukaryota</v>
      </c>
      <c r="K362" t="str">
        <f>VLOOKUP($B362,taxonomy!$B:$Y,7,FALSE)</f>
        <v xml:space="preserve"> Fungi</v>
      </c>
      <c r="L362" t="str">
        <f>VLOOKUP($B362,taxonomy!$B:$Y,8,FALSE)</f>
        <v xml:space="preserve"> Dikarya</v>
      </c>
      <c r="M362" t="str">
        <f>VLOOKUP($B362,taxonomy!$B:$Y,9,FALSE)</f>
        <v xml:space="preserve"> Basidiomycota</v>
      </c>
      <c r="N362" t="str">
        <f>VLOOKUP($B362,taxonomy!$B:$Y,10,FALSE)</f>
        <v xml:space="preserve"> Ustilaginomycotina</v>
      </c>
      <c r="O362" t="str">
        <f>VLOOKUP($B362,taxonomy!$B:$Y,11,FALSE)</f>
        <v>Ustilaginomycetes</v>
      </c>
      <c r="P362" t="str">
        <f>VLOOKUP($B362,taxonomy!$B:$Y,12,FALSE)</f>
        <v xml:space="preserve"> Ustilaginales</v>
      </c>
      <c r="Q362" t="str">
        <f>VLOOKUP($B362,taxonomy!$B:$Y,13,FALSE)</f>
        <v xml:space="preserve"> Ustilaginaceae</v>
      </c>
      <c r="R362" t="str">
        <f>VLOOKUP($B362,taxonomy!$B:$Y,14,FALSE)</f>
        <v xml:space="preserve"> Sporisorium.</v>
      </c>
      <c r="S362">
        <f>VLOOKUP($B362,taxonomy!$B:$Y,15,FALSE)</f>
        <v>0</v>
      </c>
      <c r="T362">
        <f>VLOOKUP($B362,taxonomy!$B:$Y,16,FALSE)</f>
        <v>0</v>
      </c>
      <c r="U362">
        <f>VLOOKUP($B362,taxonomy!$B:$Y,17,FALSE)</f>
        <v>0</v>
      </c>
      <c r="V362">
        <f>VLOOKUP($B362,taxonomy!$B:$Y,18,FALSE)</f>
        <v>0</v>
      </c>
      <c r="W362">
        <f>VLOOKUP($B362,taxonomy!$B:$Y,19,FALSE)</f>
        <v>0</v>
      </c>
      <c r="X362">
        <f>VLOOKUP($B362,taxonomy!$B:$Y,20,FALSE)</f>
        <v>0</v>
      </c>
      <c r="Y362">
        <f>VLOOKUP($B362,taxonomy!$B:$Y,21,FALSE)</f>
        <v>0</v>
      </c>
      <c r="Z362">
        <f>VLOOKUP($B362,taxonomy!$B:$Y,22,FALSE)</f>
        <v>0</v>
      </c>
      <c r="AA362">
        <f>VLOOKUP($B362,taxonomy!$B:$Y,23,FALSE)</f>
        <v>0</v>
      </c>
    </row>
    <row r="363" spans="1:27" x14ac:dyDescent="0.25">
      <c r="A363" s="1" t="s">
        <v>840</v>
      </c>
      <c r="B363" s="1" t="s">
        <v>841</v>
      </c>
      <c r="C363" s="1" t="s">
        <v>842</v>
      </c>
      <c r="D363" s="1" t="s">
        <v>84</v>
      </c>
      <c r="E363" s="1" t="s">
        <v>844</v>
      </c>
      <c r="F363" s="1" t="s">
        <v>237</v>
      </c>
      <c r="G363" s="1" t="s">
        <v>68</v>
      </c>
      <c r="H363" s="1" t="s">
        <v>84</v>
      </c>
      <c r="I363" s="1">
        <f t="shared" si="5"/>
        <v>160</v>
      </c>
      <c r="J363" t="str">
        <f>VLOOKUP($B363,taxonomy!$B:$Y,6,FALSE)</f>
        <v>Eukaryota</v>
      </c>
      <c r="K363" t="str">
        <f>VLOOKUP($B363,taxonomy!$B:$Y,7,FALSE)</f>
        <v xml:space="preserve"> Fungi</v>
      </c>
      <c r="L363" t="str">
        <f>VLOOKUP($B363,taxonomy!$B:$Y,8,FALSE)</f>
        <v xml:space="preserve"> Dikarya</v>
      </c>
      <c r="M363" t="str">
        <f>VLOOKUP($B363,taxonomy!$B:$Y,9,FALSE)</f>
        <v xml:space="preserve"> Basidiomycota</v>
      </c>
      <c r="N363" t="str">
        <f>VLOOKUP($B363,taxonomy!$B:$Y,10,FALSE)</f>
        <v xml:space="preserve"> Ustilaginomycotina</v>
      </c>
      <c r="O363" t="str">
        <f>VLOOKUP($B363,taxonomy!$B:$Y,11,FALSE)</f>
        <v>Ustilaginomycetes</v>
      </c>
      <c r="P363" t="str">
        <f>VLOOKUP($B363,taxonomy!$B:$Y,12,FALSE)</f>
        <v xml:space="preserve"> Ustilaginales</v>
      </c>
      <c r="Q363" t="str">
        <f>VLOOKUP($B363,taxonomy!$B:$Y,13,FALSE)</f>
        <v xml:space="preserve"> Ustilaginaceae</v>
      </c>
      <c r="R363" t="str">
        <f>VLOOKUP($B363,taxonomy!$B:$Y,14,FALSE)</f>
        <v xml:space="preserve"> Sporisorium.</v>
      </c>
      <c r="S363">
        <f>VLOOKUP($B363,taxonomy!$B:$Y,15,FALSE)</f>
        <v>0</v>
      </c>
      <c r="T363">
        <f>VLOOKUP($B363,taxonomy!$B:$Y,16,FALSE)</f>
        <v>0</v>
      </c>
      <c r="U363">
        <f>VLOOKUP($B363,taxonomy!$B:$Y,17,FALSE)</f>
        <v>0</v>
      </c>
      <c r="V363">
        <f>VLOOKUP($B363,taxonomy!$B:$Y,18,FALSE)</f>
        <v>0</v>
      </c>
      <c r="W363">
        <f>VLOOKUP($B363,taxonomy!$B:$Y,19,FALSE)</f>
        <v>0</v>
      </c>
      <c r="X363">
        <f>VLOOKUP($B363,taxonomy!$B:$Y,20,FALSE)</f>
        <v>0</v>
      </c>
      <c r="Y363">
        <f>VLOOKUP($B363,taxonomy!$B:$Y,21,FALSE)</f>
        <v>0</v>
      </c>
      <c r="Z363">
        <f>VLOOKUP($B363,taxonomy!$B:$Y,22,FALSE)</f>
        <v>0</v>
      </c>
      <c r="AA363">
        <f>VLOOKUP($B363,taxonomy!$B:$Y,23,FALSE)</f>
        <v>0</v>
      </c>
    </row>
    <row r="364" spans="1:27" x14ac:dyDescent="0.25">
      <c r="A364" s="1" t="s">
        <v>840</v>
      </c>
      <c r="B364" s="1" t="s">
        <v>841</v>
      </c>
      <c r="C364" s="1" t="s">
        <v>842</v>
      </c>
      <c r="D364" s="1" t="s">
        <v>15</v>
      </c>
      <c r="E364" s="1" t="s">
        <v>625</v>
      </c>
      <c r="F364" s="1" t="s">
        <v>845</v>
      </c>
      <c r="G364" s="1" t="s">
        <v>18</v>
      </c>
      <c r="H364" s="1" t="s">
        <v>19</v>
      </c>
      <c r="I364" s="1">
        <f t="shared" si="5"/>
        <v>310</v>
      </c>
      <c r="J364" t="str">
        <f>VLOOKUP($B364,taxonomy!$B:$Y,6,FALSE)</f>
        <v>Eukaryota</v>
      </c>
      <c r="K364" t="str">
        <f>VLOOKUP($B364,taxonomy!$B:$Y,7,FALSE)</f>
        <v xml:space="preserve"> Fungi</v>
      </c>
      <c r="L364" t="str">
        <f>VLOOKUP($B364,taxonomy!$B:$Y,8,FALSE)</f>
        <v xml:space="preserve"> Dikarya</v>
      </c>
      <c r="M364" t="str">
        <f>VLOOKUP($B364,taxonomy!$B:$Y,9,FALSE)</f>
        <v xml:space="preserve"> Basidiomycota</v>
      </c>
      <c r="N364" t="str">
        <f>VLOOKUP($B364,taxonomy!$B:$Y,10,FALSE)</f>
        <v xml:space="preserve"> Ustilaginomycotina</v>
      </c>
      <c r="O364" t="str">
        <f>VLOOKUP($B364,taxonomy!$B:$Y,11,FALSE)</f>
        <v>Ustilaginomycetes</v>
      </c>
      <c r="P364" t="str">
        <f>VLOOKUP($B364,taxonomy!$B:$Y,12,FALSE)</f>
        <v xml:space="preserve"> Ustilaginales</v>
      </c>
      <c r="Q364" t="str">
        <f>VLOOKUP($B364,taxonomy!$B:$Y,13,FALSE)</f>
        <v xml:space="preserve"> Ustilaginaceae</v>
      </c>
      <c r="R364" t="str">
        <f>VLOOKUP($B364,taxonomy!$B:$Y,14,FALSE)</f>
        <v xml:space="preserve"> Sporisorium.</v>
      </c>
      <c r="S364">
        <f>VLOOKUP($B364,taxonomy!$B:$Y,15,FALSE)</f>
        <v>0</v>
      </c>
      <c r="T364">
        <f>VLOOKUP($B364,taxonomy!$B:$Y,16,FALSE)</f>
        <v>0</v>
      </c>
      <c r="U364">
        <f>VLOOKUP($B364,taxonomy!$B:$Y,17,FALSE)</f>
        <v>0</v>
      </c>
      <c r="V364">
        <f>VLOOKUP($B364,taxonomy!$B:$Y,18,FALSE)</f>
        <v>0</v>
      </c>
      <c r="W364">
        <f>VLOOKUP($B364,taxonomy!$B:$Y,19,FALSE)</f>
        <v>0</v>
      </c>
      <c r="X364">
        <f>VLOOKUP($B364,taxonomy!$B:$Y,20,FALSE)</f>
        <v>0</v>
      </c>
      <c r="Y364">
        <f>VLOOKUP($B364,taxonomy!$B:$Y,21,FALSE)</f>
        <v>0</v>
      </c>
      <c r="Z364">
        <f>VLOOKUP($B364,taxonomy!$B:$Y,22,FALSE)</f>
        <v>0</v>
      </c>
      <c r="AA364">
        <f>VLOOKUP($B364,taxonomy!$B:$Y,23,FALSE)</f>
        <v>0</v>
      </c>
    </row>
    <row r="365" spans="1:27" x14ac:dyDescent="0.25">
      <c r="A365" s="1" t="s">
        <v>846</v>
      </c>
      <c r="B365" s="1" t="s">
        <v>847</v>
      </c>
      <c r="C365" s="1" t="s">
        <v>329</v>
      </c>
      <c r="D365" s="1" t="s">
        <v>15</v>
      </c>
      <c r="E365" s="1" t="s">
        <v>43</v>
      </c>
      <c r="F365" s="1" t="s">
        <v>250</v>
      </c>
      <c r="G365" s="1" t="s">
        <v>18</v>
      </c>
      <c r="H365" s="1" t="s">
        <v>19</v>
      </c>
      <c r="I365" s="1">
        <f t="shared" si="5"/>
        <v>265</v>
      </c>
      <c r="J365" t="str">
        <f>VLOOKUP($B365,taxonomy!$B:$Y,6,FALSE)</f>
        <v>Eukaryota</v>
      </c>
      <c r="K365" t="str">
        <f>VLOOKUP($B365,taxonomy!$B:$Y,7,FALSE)</f>
        <v xml:space="preserve"> Metazoa</v>
      </c>
      <c r="L365" t="str">
        <f>VLOOKUP($B365,taxonomy!$B:$Y,8,FALSE)</f>
        <v xml:space="preserve"> Chordata</v>
      </c>
      <c r="M365" t="str">
        <f>VLOOKUP($B365,taxonomy!$B:$Y,9,FALSE)</f>
        <v xml:space="preserve"> Craniata</v>
      </c>
      <c r="N365" t="str">
        <f>VLOOKUP($B365,taxonomy!$B:$Y,10,FALSE)</f>
        <v xml:space="preserve"> Vertebrata</v>
      </c>
      <c r="O365" t="str">
        <f>VLOOKUP($B365,taxonomy!$B:$Y,11,FALSE)</f>
        <v xml:space="preserve"> Euteleostomi</v>
      </c>
      <c r="P365" t="str">
        <f>VLOOKUP($B365,taxonomy!$B:$Y,12,FALSE)</f>
        <v>Mammalia</v>
      </c>
      <c r="Q365" t="str">
        <f>VLOOKUP($B365,taxonomy!$B:$Y,13,FALSE)</f>
        <v xml:space="preserve"> Eutheria</v>
      </c>
      <c r="R365" t="str">
        <f>VLOOKUP($B365,taxonomy!$B:$Y,14,FALSE)</f>
        <v xml:space="preserve"> Euarchontoglires</v>
      </c>
      <c r="S365" t="str">
        <f>VLOOKUP($B365,taxonomy!$B:$Y,15,FALSE)</f>
        <v xml:space="preserve"> Primates</v>
      </c>
      <c r="T365" t="str">
        <f>VLOOKUP($B365,taxonomy!$B:$Y,16,FALSE)</f>
        <v xml:space="preserve"> Haplorrhini</v>
      </c>
      <c r="U365" t="str">
        <f>VLOOKUP($B365,taxonomy!$B:$Y,17,FALSE)</f>
        <v>Catarrhini</v>
      </c>
      <c r="V365" t="str">
        <f>VLOOKUP($B365,taxonomy!$B:$Y,18,FALSE)</f>
        <v xml:space="preserve"> Hominidae</v>
      </c>
      <c r="W365" t="str">
        <f>VLOOKUP($B365,taxonomy!$B:$Y,19,FALSE)</f>
        <v xml:space="preserve"> Homo.</v>
      </c>
      <c r="X365">
        <f>VLOOKUP($B365,taxonomy!$B:$Y,20,FALSE)</f>
        <v>0</v>
      </c>
      <c r="Y365">
        <f>VLOOKUP($B365,taxonomy!$B:$Y,21,FALSE)</f>
        <v>0</v>
      </c>
      <c r="Z365">
        <f>VLOOKUP($B365,taxonomy!$B:$Y,22,FALSE)</f>
        <v>0</v>
      </c>
      <c r="AA365">
        <f>VLOOKUP($B365,taxonomy!$B:$Y,23,FALSE)</f>
        <v>0</v>
      </c>
    </row>
    <row r="366" spans="1:27" x14ac:dyDescent="0.25">
      <c r="A366" s="1" t="s">
        <v>846</v>
      </c>
      <c r="B366" s="1" t="s">
        <v>847</v>
      </c>
      <c r="C366" s="1" t="s">
        <v>329</v>
      </c>
      <c r="D366" s="1" t="s">
        <v>60</v>
      </c>
      <c r="E366" s="1" t="s">
        <v>308</v>
      </c>
      <c r="F366" s="1" t="s">
        <v>330</v>
      </c>
      <c r="G366" s="1" t="s">
        <v>63</v>
      </c>
      <c r="H366" s="1" t="s">
        <v>64</v>
      </c>
      <c r="I366" s="1">
        <f t="shared" si="5"/>
        <v>411</v>
      </c>
      <c r="J366" t="str">
        <f>VLOOKUP($B366,taxonomy!$B:$Y,6,FALSE)</f>
        <v>Eukaryota</v>
      </c>
      <c r="K366" t="str">
        <f>VLOOKUP($B366,taxonomy!$B:$Y,7,FALSE)</f>
        <v xml:space="preserve"> Metazoa</v>
      </c>
      <c r="L366" t="str">
        <f>VLOOKUP($B366,taxonomy!$B:$Y,8,FALSE)</f>
        <v xml:space="preserve"> Chordata</v>
      </c>
      <c r="M366" t="str">
        <f>VLOOKUP($B366,taxonomy!$B:$Y,9,FALSE)</f>
        <v xml:space="preserve"> Craniata</v>
      </c>
      <c r="N366" t="str">
        <f>VLOOKUP($B366,taxonomy!$B:$Y,10,FALSE)</f>
        <v xml:space="preserve"> Vertebrata</v>
      </c>
      <c r="O366" t="str">
        <f>VLOOKUP($B366,taxonomy!$B:$Y,11,FALSE)</f>
        <v xml:space="preserve"> Euteleostomi</v>
      </c>
      <c r="P366" t="str">
        <f>VLOOKUP($B366,taxonomy!$B:$Y,12,FALSE)</f>
        <v>Mammalia</v>
      </c>
      <c r="Q366" t="str">
        <f>VLOOKUP($B366,taxonomy!$B:$Y,13,FALSE)</f>
        <v xml:space="preserve"> Eutheria</v>
      </c>
      <c r="R366" t="str">
        <f>VLOOKUP($B366,taxonomy!$B:$Y,14,FALSE)</f>
        <v xml:space="preserve"> Euarchontoglires</v>
      </c>
      <c r="S366" t="str">
        <f>VLOOKUP($B366,taxonomy!$B:$Y,15,FALSE)</f>
        <v xml:space="preserve"> Primates</v>
      </c>
      <c r="T366" t="str">
        <f>VLOOKUP($B366,taxonomy!$B:$Y,16,FALSE)</f>
        <v xml:space="preserve"> Haplorrhini</v>
      </c>
      <c r="U366" t="str">
        <f>VLOOKUP($B366,taxonomy!$B:$Y,17,FALSE)</f>
        <v>Catarrhini</v>
      </c>
      <c r="V366" t="str">
        <f>VLOOKUP($B366,taxonomy!$B:$Y,18,FALSE)</f>
        <v xml:space="preserve"> Hominidae</v>
      </c>
      <c r="W366" t="str">
        <f>VLOOKUP($B366,taxonomy!$B:$Y,19,FALSE)</f>
        <v xml:space="preserve"> Homo.</v>
      </c>
      <c r="X366">
        <f>VLOOKUP($B366,taxonomy!$B:$Y,20,FALSE)</f>
        <v>0</v>
      </c>
      <c r="Y366">
        <f>VLOOKUP($B366,taxonomy!$B:$Y,21,FALSE)</f>
        <v>0</v>
      </c>
      <c r="Z366">
        <f>VLOOKUP($B366,taxonomy!$B:$Y,22,FALSE)</f>
        <v>0</v>
      </c>
      <c r="AA366">
        <f>VLOOKUP($B366,taxonomy!$B:$Y,23,FALSE)</f>
        <v>0</v>
      </c>
    </row>
    <row r="367" spans="1:27" x14ac:dyDescent="0.25">
      <c r="A367" s="1" t="s">
        <v>848</v>
      </c>
      <c r="B367" s="1" t="s">
        <v>849</v>
      </c>
      <c r="C367" s="1" t="s">
        <v>120</v>
      </c>
      <c r="D367" s="1" t="s">
        <v>15</v>
      </c>
      <c r="E367" s="1" t="s">
        <v>43</v>
      </c>
      <c r="F367" s="1" t="s">
        <v>250</v>
      </c>
      <c r="G367" s="1" t="s">
        <v>18</v>
      </c>
      <c r="H367" s="1" t="s">
        <v>19</v>
      </c>
      <c r="I367" s="1">
        <f t="shared" si="5"/>
        <v>265</v>
      </c>
      <c r="J367" t="str">
        <f>VLOOKUP($B367,taxonomy!$B:$Y,6,FALSE)</f>
        <v>Eukaryota</v>
      </c>
      <c r="K367" t="str">
        <f>VLOOKUP($B367,taxonomy!$B:$Y,7,FALSE)</f>
        <v xml:space="preserve"> Metazoa</v>
      </c>
      <c r="L367" t="str">
        <f>VLOOKUP($B367,taxonomy!$B:$Y,8,FALSE)</f>
        <v xml:space="preserve"> Chordata</v>
      </c>
      <c r="M367" t="str">
        <f>VLOOKUP($B367,taxonomy!$B:$Y,9,FALSE)</f>
        <v xml:space="preserve"> Craniata</v>
      </c>
      <c r="N367" t="str">
        <f>VLOOKUP($B367,taxonomy!$B:$Y,10,FALSE)</f>
        <v xml:space="preserve"> Vertebrata</v>
      </c>
      <c r="O367" t="str">
        <f>VLOOKUP($B367,taxonomy!$B:$Y,11,FALSE)</f>
        <v xml:space="preserve"> Euteleostomi</v>
      </c>
      <c r="P367" t="str">
        <f>VLOOKUP($B367,taxonomy!$B:$Y,12,FALSE)</f>
        <v>Actinopterygii</v>
      </c>
      <c r="Q367" t="str">
        <f>VLOOKUP($B367,taxonomy!$B:$Y,13,FALSE)</f>
        <v xml:space="preserve"> Neopterygii</v>
      </c>
      <c r="R367" t="str">
        <f>VLOOKUP($B367,taxonomy!$B:$Y,14,FALSE)</f>
        <v xml:space="preserve"> Teleostei</v>
      </c>
      <c r="S367" t="str">
        <f>VLOOKUP($B367,taxonomy!$B:$Y,15,FALSE)</f>
        <v xml:space="preserve"> Ostariophysi</v>
      </c>
      <c r="T367" t="str">
        <f>VLOOKUP($B367,taxonomy!$B:$Y,16,FALSE)</f>
        <v xml:space="preserve"> Cypriniformes</v>
      </c>
      <c r="U367" t="str">
        <f>VLOOKUP($B367,taxonomy!$B:$Y,17,FALSE)</f>
        <v>Cyprinidae</v>
      </c>
      <c r="V367" t="str">
        <f>VLOOKUP($B367,taxonomy!$B:$Y,18,FALSE)</f>
        <v xml:space="preserve"> Danio.</v>
      </c>
      <c r="W367">
        <f>VLOOKUP($B367,taxonomy!$B:$Y,19,FALSE)</f>
        <v>0</v>
      </c>
      <c r="X367">
        <f>VLOOKUP($B367,taxonomy!$B:$Y,20,FALSE)</f>
        <v>0</v>
      </c>
      <c r="Y367">
        <f>VLOOKUP($B367,taxonomy!$B:$Y,21,FALSE)</f>
        <v>0</v>
      </c>
      <c r="Z367">
        <f>VLOOKUP($B367,taxonomy!$B:$Y,22,FALSE)</f>
        <v>0</v>
      </c>
      <c r="AA367">
        <f>VLOOKUP($B367,taxonomy!$B:$Y,23,FALSE)</f>
        <v>0</v>
      </c>
    </row>
    <row r="368" spans="1:27" x14ac:dyDescent="0.25">
      <c r="A368" s="1" t="s">
        <v>848</v>
      </c>
      <c r="B368" s="1" t="s">
        <v>849</v>
      </c>
      <c r="C368" s="1" t="s">
        <v>120</v>
      </c>
      <c r="D368" s="1" t="s">
        <v>60</v>
      </c>
      <c r="E368" s="1" t="s">
        <v>850</v>
      </c>
      <c r="F368" s="1" t="s">
        <v>851</v>
      </c>
      <c r="G368" s="1" t="s">
        <v>63</v>
      </c>
      <c r="H368" s="1" t="s">
        <v>64</v>
      </c>
      <c r="I368" s="1">
        <f t="shared" si="5"/>
        <v>555</v>
      </c>
      <c r="J368" t="str">
        <f>VLOOKUP($B368,taxonomy!$B:$Y,6,FALSE)</f>
        <v>Eukaryota</v>
      </c>
      <c r="K368" t="str">
        <f>VLOOKUP($B368,taxonomy!$B:$Y,7,FALSE)</f>
        <v xml:space="preserve"> Metazoa</v>
      </c>
      <c r="L368" t="str">
        <f>VLOOKUP($B368,taxonomy!$B:$Y,8,FALSE)</f>
        <v xml:space="preserve"> Chordata</v>
      </c>
      <c r="M368" t="str">
        <f>VLOOKUP($B368,taxonomy!$B:$Y,9,FALSE)</f>
        <v xml:space="preserve"> Craniata</v>
      </c>
      <c r="N368" t="str">
        <f>VLOOKUP($B368,taxonomy!$B:$Y,10,FALSE)</f>
        <v xml:space="preserve"> Vertebrata</v>
      </c>
      <c r="O368" t="str">
        <f>VLOOKUP($B368,taxonomy!$B:$Y,11,FALSE)</f>
        <v xml:space="preserve"> Euteleostomi</v>
      </c>
      <c r="P368" t="str">
        <f>VLOOKUP($B368,taxonomy!$B:$Y,12,FALSE)</f>
        <v>Actinopterygii</v>
      </c>
      <c r="Q368" t="str">
        <f>VLOOKUP($B368,taxonomy!$B:$Y,13,FALSE)</f>
        <v xml:space="preserve"> Neopterygii</v>
      </c>
      <c r="R368" t="str">
        <f>VLOOKUP($B368,taxonomy!$B:$Y,14,FALSE)</f>
        <v xml:space="preserve"> Teleostei</v>
      </c>
      <c r="S368" t="str">
        <f>VLOOKUP($B368,taxonomy!$B:$Y,15,FALSE)</f>
        <v xml:space="preserve"> Ostariophysi</v>
      </c>
      <c r="T368" t="str">
        <f>VLOOKUP($B368,taxonomy!$B:$Y,16,FALSE)</f>
        <v xml:space="preserve"> Cypriniformes</v>
      </c>
      <c r="U368" t="str">
        <f>VLOOKUP($B368,taxonomy!$B:$Y,17,FALSE)</f>
        <v>Cyprinidae</v>
      </c>
      <c r="V368" t="str">
        <f>VLOOKUP($B368,taxonomy!$B:$Y,18,FALSE)</f>
        <v xml:space="preserve"> Danio.</v>
      </c>
      <c r="W368">
        <f>VLOOKUP($B368,taxonomy!$B:$Y,19,FALSE)</f>
        <v>0</v>
      </c>
      <c r="X368">
        <f>VLOOKUP($B368,taxonomy!$B:$Y,20,FALSE)</f>
        <v>0</v>
      </c>
      <c r="Y368">
        <f>VLOOKUP($B368,taxonomy!$B:$Y,21,FALSE)</f>
        <v>0</v>
      </c>
      <c r="Z368">
        <f>VLOOKUP($B368,taxonomy!$B:$Y,22,FALSE)</f>
        <v>0</v>
      </c>
      <c r="AA368">
        <f>VLOOKUP($B368,taxonomy!$B:$Y,23,FALSE)</f>
        <v>0</v>
      </c>
    </row>
    <row r="369" spans="1:27" x14ac:dyDescent="0.25">
      <c r="A369" s="1" t="s">
        <v>852</v>
      </c>
      <c r="B369" s="1" t="s">
        <v>853</v>
      </c>
      <c r="C369" s="1" t="s">
        <v>854</v>
      </c>
      <c r="D369" s="1" t="s">
        <v>72</v>
      </c>
      <c r="E369" s="1" t="s">
        <v>855</v>
      </c>
      <c r="F369" s="1" t="s">
        <v>856</v>
      </c>
      <c r="G369" s="1" t="s">
        <v>75</v>
      </c>
      <c r="H369" s="1" t="s">
        <v>72</v>
      </c>
      <c r="I369" s="1">
        <f t="shared" si="5"/>
        <v>149</v>
      </c>
      <c r="J369" t="str">
        <f>VLOOKUP($B369,taxonomy!$B:$Y,6,FALSE)</f>
        <v>Eukaryota</v>
      </c>
      <c r="K369" t="str">
        <f>VLOOKUP($B369,taxonomy!$B:$Y,7,FALSE)</f>
        <v xml:space="preserve"> Fungi</v>
      </c>
      <c r="L369" t="str">
        <f>VLOOKUP($B369,taxonomy!$B:$Y,8,FALSE)</f>
        <v xml:space="preserve"> Dikarya</v>
      </c>
      <c r="M369" t="str">
        <f>VLOOKUP($B369,taxonomy!$B:$Y,9,FALSE)</f>
        <v xml:space="preserve"> Ascomycota</v>
      </c>
      <c r="N369" t="str">
        <f>VLOOKUP($B369,taxonomy!$B:$Y,10,FALSE)</f>
        <v xml:space="preserve"> Saccharomycotina</v>
      </c>
      <c r="O369" t="str">
        <f>VLOOKUP($B369,taxonomy!$B:$Y,11,FALSE)</f>
        <v>Saccharomycetes</v>
      </c>
      <c r="P369" t="str">
        <f>VLOOKUP($B369,taxonomy!$B:$Y,12,FALSE)</f>
        <v xml:space="preserve"> Saccharomycetales</v>
      </c>
      <c r="Q369" t="str">
        <f>VLOOKUP($B369,taxonomy!$B:$Y,13,FALSE)</f>
        <v xml:space="preserve"> Saccharomycetaceae</v>
      </c>
      <c r="R369" t="str">
        <f>VLOOKUP($B369,taxonomy!$B:$Y,14,FALSE)</f>
        <v xml:space="preserve"> Saccharomyces.</v>
      </c>
      <c r="S369">
        <f>VLOOKUP($B369,taxonomy!$B:$Y,15,FALSE)</f>
        <v>0</v>
      </c>
      <c r="T369">
        <f>VLOOKUP($B369,taxonomy!$B:$Y,16,FALSE)</f>
        <v>0</v>
      </c>
      <c r="U369">
        <f>VLOOKUP($B369,taxonomy!$B:$Y,17,FALSE)</f>
        <v>0</v>
      </c>
      <c r="V369">
        <f>VLOOKUP($B369,taxonomy!$B:$Y,18,FALSE)</f>
        <v>0</v>
      </c>
      <c r="W369">
        <f>VLOOKUP($B369,taxonomy!$B:$Y,19,FALSE)</f>
        <v>0</v>
      </c>
      <c r="X369">
        <f>VLOOKUP($B369,taxonomy!$B:$Y,20,FALSE)</f>
        <v>0</v>
      </c>
      <c r="Y369">
        <f>VLOOKUP($B369,taxonomy!$B:$Y,21,FALSE)</f>
        <v>0</v>
      </c>
      <c r="Z369">
        <f>VLOOKUP($B369,taxonomy!$B:$Y,22,FALSE)</f>
        <v>0</v>
      </c>
      <c r="AA369">
        <f>VLOOKUP($B369,taxonomy!$B:$Y,23,FALSE)</f>
        <v>0</v>
      </c>
    </row>
    <row r="370" spans="1:27" x14ac:dyDescent="0.25">
      <c r="A370" s="1" t="s">
        <v>852</v>
      </c>
      <c r="B370" s="1" t="s">
        <v>853</v>
      </c>
      <c r="C370" s="1" t="s">
        <v>854</v>
      </c>
      <c r="D370" s="1" t="s">
        <v>76</v>
      </c>
      <c r="E370" s="1" t="s">
        <v>857</v>
      </c>
      <c r="F370" s="1" t="s">
        <v>544</v>
      </c>
      <c r="G370" s="1" t="s">
        <v>79</v>
      </c>
      <c r="H370" s="1" t="s">
        <v>76</v>
      </c>
      <c r="I370" s="1">
        <f t="shared" si="5"/>
        <v>169</v>
      </c>
      <c r="J370" t="str">
        <f>VLOOKUP($B370,taxonomy!$B:$Y,6,FALSE)</f>
        <v>Eukaryota</v>
      </c>
      <c r="K370" t="str">
        <f>VLOOKUP($B370,taxonomy!$B:$Y,7,FALSE)</f>
        <v xml:space="preserve"> Fungi</v>
      </c>
      <c r="L370" t="str">
        <f>VLOOKUP($B370,taxonomy!$B:$Y,8,FALSE)</f>
        <v xml:space="preserve"> Dikarya</v>
      </c>
      <c r="M370" t="str">
        <f>VLOOKUP($B370,taxonomy!$B:$Y,9,FALSE)</f>
        <v xml:space="preserve"> Ascomycota</v>
      </c>
      <c r="N370" t="str">
        <f>VLOOKUP($B370,taxonomy!$B:$Y,10,FALSE)</f>
        <v xml:space="preserve"> Saccharomycotina</v>
      </c>
      <c r="O370" t="str">
        <f>VLOOKUP($B370,taxonomy!$B:$Y,11,FALSE)</f>
        <v>Saccharomycetes</v>
      </c>
      <c r="P370" t="str">
        <f>VLOOKUP($B370,taxonomy!$B:$Y,12,FALSE)</f>
        <v xml:space="preserve"> Saccharomycetales</v>
      </c>
      <c r="Q370" t="str">
        <f>VLOOKUP($B370,taxonomy!$B:$Y,13,FALSE)</f>
        <v xml:space="preserve"> Saccharomycetaceae</v>
      </c>
      <c r="R370" t="str">
        <f>VLOOKUP($B370,taxonomy!$B:$Y,14,FALSE)</f>
        <v xml:space="preserve"> Saccharomyces.</v>
      </c>
      <c r="S370">
        <f>VLOOKUP($B370,taxonomy!$B:$Y,15,FALSE)</f>
        <v>0</v>
      </c>
      <c r="T370">
        <f>VLOOKUP($B370,taxonomy!$B:$Y,16,FALSE)</f>
        <v>0</v>
      </c>
      <c r="U370">
        <f>VLOOKUP($B370,taxonomy!$B:$Y,17,FALSE)</f>
        <v>0</v>
      </c>
      <c r="V370">
        <f>VLOOKUP($B370,taxonomy!$B:$Y,18,FALSE)</f>
        <v>0</v>
      </c>
      <c r="W370">
        <f>VLOOKUP($B370,taxonomy!$B:$Y,19,FALSE)</f>
        <v>0</v>
      </c>
      <c r="X370">
        <f>VLOOKUP($B370,taxonomy!$B:$Y,20,FALSE)</f>
        <v>0</v>
      </c>
      <c r="Y370">
        <f>VLOOKUP($B370,taxonomy!$B:$Y,21,FALSE)</f>
        <v>0</v>
      </c>
      <c r="Z370">
        <f>VLOOKUP($B370,taxonomy!$B:$Y,22,FALSE)</f>
        <v>0</v>
      </c>
      <c r="AA370">
        <f>VLOOKUP($B370,taxonomy!$B:$Y,23,FALSE)</f>
        <v>0</v>
      </c>
    </row>
    <row r="371" spans="1:27" x14ac:dyDescent="0.25">
      <c r="A371" s="1" t="s">
        <v>852</v>
      </c>
      <c r="B371" s="1" t="s">
        <v>853</v>
      </c>
      <c r="C371" s="1" t="s">
        <v>854</v>
      </c>
      <c r="D371" s="1" t="s">
        <v>80</v>
      </c>
      <c r="E371" s="1" t="s">
        <v>858</v>
      </c>
      <c r="F371" s="1" t="s">
        <v>521</v>
      </c>
      <c r="G371" s="1" t="s">
        <v>83</v>
      </c>
      <c r="H371" s="1" t="s">
        <v>80</v>
      </c>
      <c r="I371" s="1">
        <f t="shared" si="5"/>
        <v>79</v>
      </c>
      <c r="J371" t="str">
        <f>VLOOKUP($B371,taxonomy!$B:$Y,6,FALSE)</f>
        <v>Eukaryota</v>
      </c>
      <c r="K371" t="str">
        <f>VLOOKUP($B371,taxonomy!$B:$Y,7,FALSE)</f>
        <v xml:space="preserve"> Fungi</v>
      </c>
      <c r="L371" t="str">
        <f>VLOOKUP($B371,taxonomy!$B:$Y,8,FALSE)</f>
        <v xml:space="preserve"> Dikarya</v>
      </c>
      <c r="M371" t="str">
        <f>VLOOKUP($B371,taxonomy!$B:$Y,9,FALSE)</f>
        <v xml:space="preserve"> Ascomycota</v>
      </c>
      <c r="N371" t="str">
        <f>VLOOKUP($B371,taxonomy!$B:$Y,10,FALSE)</f>
        <v xml:space="preserve"> Saccharomycotina</v>
      </c>
      <c r="O371" t="str">
        <f>VLOOKUP($B371,taxonomy!$B:$Y,11,FALSE)</f>
        <v>Saccharomycetes</v>
      </c>
      <c r="P371" t="str">
        <f>VLOOKUP($B371,taxonomy!$B:$Y,12,FALSE)</f>
        <v xml:space="preserve"> Saccharomycetales</v>
      </c>
      <c r="Q371" t="str">
        <f>VLOOKUP($B371,taxonomy!$B:$Y,13,FALSE)</f>
        <v xml:space="preserve"> Saccharomycetaceae</v>
      </c>
      <c r="R371" t="str">
        <f>VLOOKUP($B371,taxonomy!$B:$Y,14,FALSE)</f>
        <v xml:space="preserve"> Saccharomyces.</v>
      </c>
      <c r="S371">
        <f>VLOOKUP($B371,taxonomy!$B:$Y,15,FALSE)</f>
        <v>0</v>
      </c>
      <c r="T371">
        <f>VLOOKUP($B371,taxonomy!$B:$Y,16,FALSE)</f>
        <v>0</v>
      </c>
      <c r="U371">
        <f>VLOOKUP($B371,taxonomy!$B:$Y,17,FALSE)</f>
        <v>0</v>
      </c>
      <c r="V371">
        <f>VLOOKUP($B371,taxonomy!$B:$Y,18,FALSE)</f>
        <v>0</v>
      </c>
      <c r="W371">
        <f>VLOOKUP($B371,taxonomy!$B:$Y,19,FALSE)</f>
        <v>0</v>
      </c>
      <c r="X371">
        <f>VLOOKUP($B371,taxonomy!$B:$Y,20,FALSE)</f>
        <v>0</v>
      </c>
      <c r="Y371">
        <f>VLOOKUP($B371,taxonomy!$B:$Y,21,FALSE)</f>
        <v>0</v>
      </c>
      <c r="Z371">
        <f>VLOOKUP($B371,taxonomy!$B:$Y,22,FALSE)</f>
        <v>0</v>
      </c>
      <c r="AA371">
        <f>VLOOKUP($B371,taxonomy!$B:$Y,23,FALSE)</f>
        <v>0</v>
      </c>
    </row>
    <row r="372" spans="1:27" x14ac:dyDescent="0.25">
      <c r="A372" s="1" t="s">
        <v>852</v>
      </c>
      <c r="B372" s="1" t="s">
        <v>853</v>
      </c>
      <c r="C372" s="1" t="s">
        <v>854</v>
      </c>
      <c r="D372" s="1" t="s">
        <v>84</v>
      </c>
      <c r="E372" s="1" t="s">
        <v>859</v>
      </c>
      <c r="F372" s="1" t="s">
        <v>860</v>
      </c>
      <c r="G372" s="1" t="s">
        <v>68</v>
      </c>
      <c r="H372" s="1" t="s">
        <v>84</v>
      </c>
      <c r="I372" s="1">
        <f t="shared" si="5"/>
        <v>149</v>
      </c>
      <c r="J372" t="str">
        <f>VLOOKUP($B372,taxonomy!$B:$Y,6,FALSE)</f>
        <v>Eukaryota</v>
      </c>
      <c r="K372" t="str">
        <f>VLOOKUP($B372,taxonomy!$B:$Y,7,FALSE)</f>
        <v xml:space="preserve"> Fungi</v>
      </c>
      <c r="L372" t="str">
        <f>VLOOKUP($B372,taxonomy!$B:$Y,8,FALSE)</f>
        <v xml:space="preserve"> Dikarya</v>
      </c>
      <c r="M372" t="str">
        <f>VLOOKUP($B372,taxonomy!$B:$Y,9,FALSE)</f>
        <v xml:space="preserve"> Ascomycota</v>
      </c>
      <c r="N372" t="str">
        <f>VLOOKUP($B372,taxonomy!$B:$Y,10,FALSE)</f>
        <v xml:space="preserve"> Saccharomycotina</v>
      </c>
      <c r="O372" t="str">
        <f>VLOOKUP($B372,taxonomy!$B:$Y,11,FALSE)</f>
        <v>Saccharomycetes</v>
      </c>
      <c r="P372" t="str">
        <f>VLOOKUP($B372,taxonomy!$B:$Y,12,FALSE)</f>
        <v xml:space="preserve"> Saccharomycetales</v>
      </c>
      <c r="Q372" t="str">
        <f>VLOOKUP($B372,taxonomy!$B:$Y,13,FALSE)</f>
        <v xml:space="preserve"> Saccharomycetaceae</v>
      </c>
      <c r="R372" t="str">
        <f>VLOOKUP($B372,taxonomy!$B:$Y,14,FALSE)</f>
        <v xml:space="preserve"> Saccharomyces.</v>
      </c>
      <c r="S372">
        <f>VLOOKUP($B372,taxonomy!$B:$Y,15,FALSE)</f>
        <v>0</v>
      </c>
      <c r="T372">
        <f>VLOOKUP($B372,taxonomy!$B:$Y,16,FALSE)</f>
        <v>0</v>
      </c>
      <c r="U372">
        <f>VLOOKUP($B372,taxonomy!$B:$Y,17,FALSE)</f>
        <v>0</v>
      </c>
      <c r="V372">
        <f>VLOOKUP($B372,taxonomy!$B:$Y,18,FALSE)</f>
        <v>0</v>
      </c>
      <c r="W372">
        <f>VLOOKUP($B372,taxonomy!$B:$Y,19,FALSE)</f>
        <v>0</v>
      </c>
      <c r="X372">
        <f>VLOOKUP($B372,taxonomy!$B:$Y,20,FALSE)</f>
        <v>0</v>
      </c>
      <c r="Y372">
        <f>VLOOKUP($B372,taxonomy!$B:$Y,21,FALSE)</f>
        <v>0</v>
      </c>
      <c r="Z372">
        <f>VLOOKUP($B372,taxonomy!$B:$Y,22,FALSE)</f>
        <v>0</v>
      </c>
      <c r="AA372">
        <f>VLOOKUP($B372,taxonomy!$B:$Y,23,FALSE)</f>
        <v>0</v>
      </c>
    </row>
    <row r="373" spans="1:27" x14ac:dyDescent="0.25">
      <c r="A373" s="1" t="s">
        <v>852</v>
      </c>
      <c r="B373" s="1" t="s">
        <v>853</v>
      </c>
      <c r="C373" s="1" t="s">
        <v>854</v>
      </c>
      <c r="D373" s="1" t="s">
        <v>87</v>
      </c>
      <c r="E373" s="1" t="s">
        <v>861</v>
      </c>
      <c r="F373" s="1" t="s">
        <v>862</v>
      </c>
      <c r="G373" s="1" t="s">
        <v>90</v>
      </c>
      <c r="H373" s="1" t="s">
        <v>87</v>
      </c>
      <c r="I373" s="1">
        <f t="shared" si="5"/>
        <v>56</v>
      </c>
      <c r="J373" t="str">
        <f>VLOOKUP($B373,taxonomy!$B:$Y,6,FALSE)</f>
        <v>Eukaryota</v>
      </c>
      <c r="K373" t="str">
        <f>VLOOKUP($B373,taxonomy!$B:$Y,7,FALSE)</f>
        <v xml:space="preserve"> Fungi</v>
      </c>
      <c r="L373" t="str">
        <f>VLOOKUP($B373,taxonomy!$B:$Y,8,FALSE)</f>
        <v xml:space="preserve"> Dikarya</v>
      </c>
      <c r="M373" t="str">
        <f>VLOOKUP($B373,taxonomy!$B:$Y,9,FALSE)</f>
        <v xml:space="preserve"> Ascomycota</v>
      </c>
      <c r="N373" t="str">
        <f>VLOOKUP($B373,taxonomy!$B:$Y,10,FALSE)</f>
        <v xml:space="preserve"> Saccharomycotina</v>
      </c>
      <c r="O373" t="str">
        <f>VLOOKUP($B373,taxonomy!$B:$Y,11,FALSE)</f>
        <v>Saccharomycetes</v>
      </c>
      <c r="P373" t="str">
        <f>VLOOKUP($B373,taxonomy!$B:$Y,12,FALSE)</f>
        <v xml:space="preserve"> Saccharomycetales</v>
      </c>
      <c r="Q373" t="str">
        <f>VLOOKUP($B373,taxonomy!$B:$Y,13,FALSE)</f>
        <v xml:space="preserve"> Saccharomycetaceae</v>
      </c>
      <c r="R373" t="str">
        <f>VLOOKUP($B373,taxonomy!$B:$Y,14,FALSE)</f>
        <v xml:space="preserve"> Saccharomyces.</v>
      </c>
      <c r="S373">
        <f>VLOOKUP($B373,taxonomy!$B:$Y,15,FALSE)</f>
        <v>0</v>
      </c>
      <c r="T373">
        <f>VLOOKUP($B373,taxonomy!$B:$Y,16,FALSE)</f>
        <v>0</v>
      </c>
      <c r="U373">
        <f>VLOOKUP($B373,taxonomy!$B:$Y,17,FALSE)</f>
        <v>0</v>
      </c>
      <c r="V373">
        <f>VLOOKUP($B373,taxonomy!$B:$Y,18,FALSE)</f>
        <v>0</v>
      </c>
      <c r="W373">
        <f>VLOOKUP($B373,taxonomy!$B:$Y,19,FALSE)</f>
        <v>0</v>
      </c>
      <c r="X373">
        <f>VLOOKUP($B373,taxonomy!$B:$Y,20,FALSE)</f>
        <v>0</v>
      </c>
      <c r="Y373">
        <f>VLOOKUP($B373,taxonomy!$B:$Y,21,FALSE)</f>
        <v>0</v>
      </c>
      <c r="Z373">
        <f>VLOOKUP($B373,taxonomy!$B:$Y,22,FALSE)</f>
        <v>0</v>
      </c>
      <c r="AA373">
        <f>VLOOKUP($B373,taxonomy!$B:$Y,23,FALSE)</f>
        <v>0</v>
      </c>
    </row>
    <row r="374" spans="1:27" x14ac:dyDescent="0.25">
      <c r="A374" s="1" t="s">
        <v>852</v>
      </c>
      <c r="B374" s="1" t="s">
        <v>853</v>
      </c>
      <c r="C374" s="1" t="s">
        <v>854</v>
      </c>
      <c r="D374" s="1" t="s">
        <v>91</v>
      </c>
      <c r="E374" s="1" t="s">
        <v>863</v>
      </c>
      <c r="F374" s="1" t="s">
        <v>864</v>
      </c>
      <c r="G374" s="1" t="s">
        <v>94</v>
      </c>
      <c r="H374" s="1" t="s">
        <v>91</v>
      </c>
      <c r="I374" s="1">
        <f t="shared" si="5"/>
        <v>129</v>
      </c>
      <c r="J374" t="str">
        <f>VLOOKUP($B374,taxonomy!$B:$Y,6,FALSE)</f>
        <v>Eukaryota</v>
      </c>
      <c r="K374" t="str">
        <f>VLOOKUP($B374,taxonomy!$B:$Y,7,FALSE)</f>
        <v xml:space="preserve"> Fungi</v>
      </c>
      <c r="L374" t="str">
        <f>VLOOKUP($B374,taxonomy!$B:$Y,8,FALSE)</f>
        <v xml:space="preserve"> Dikarya</v>
      </c>
      <c r="M374" t="str">
        <f>VLOOKUP($B374,taxonomy!$B:$Y,9,FALSE)</f>
        <v xml:space="preserve"> Ascomycota</v>
      </c>
      <c r="N374" t="str">
        <f>VLOOKUP($B374,taxonomy!$B:$Y,10,FALSE)</f>
        <v xml:space="preserve"> Saccharomycotina</v>
      </c>
      <c r="O374" t="str">
        <f>VLOOKUP($B374,taxonomy!$B:$Y,11,FALSE)</f>
        <v>Saccharomycetes</v>
      </c>
      <c r="P374" t="str">
        <f>VLOOKUP($B374,taxonomy!$B:$Y,12,FALSE)</f>
        <v xml:space="preserve"> Saccharomycetales</v>
      </c>
      <c r="Q374" t="str">
        <f>VLOOKUP($B374,taxonomy!$B:$Y,13,FALSE)</f>
        <v xml:space="preserve"> Saccharomycetaceae</v>
      </c>
      <c r="R374" t="str">
        <f>VLOOKUP($B374,taxonomy!$B:$Y,14,FALSE)</f>
        <v xml:space="preserve"> Saccharomyces.</v>
      </c>
      <c r="S374">
        <f>VLOOKUP($B374,taxonomy!$B:$Y,15,FALSE)</f>
        <v>0</v>
      </c>
      <c r="T374">
        <f>VLOOKUP($B374,taxonomy!$B:$Y,16,FALSE)</f>
        <v>0</v>
      </c>
      <c r="U374">
        <f>VLOOKUP($B374,taxonomy!$B:$Y,17,FALSE)</f>
        <v>0</v>
      </c>
      <c r="V374">
        <f>VLOOKUP($B374,taxonomy!$B:$Y,18,FALSE)</f>
        <v>0</v>
      </c>
      <c r="W374">
        <f>VLOOKUP($B374,taxonomy!$B:$Y,19,FALSE)</f>
        <v>0</v>
      </c>
      <c r="X374">
        <f>VLOOKUP($B374,taxonomy!$B:$Y,20,FALSE)</f>
        <v>0</v>
      </c>
      <c r="Y374">
        <f>VLOOKUP($B374,taxonomy!$B:$Y,21,FALSE)</f>
        <v>0</v>
      </c>
      <c r="Z374">
        <f>VLOOKUP($B374,taxonomy!$B:$Y,22,FALSE)</f>
        <v>0</v>
      </c>
      <c r="AA374">
        <f>VLOOKUP($B374,taxonomy!$B:$Y,23,FALSE)</f>
        <v>0</v>
      </c>
    </row>
    <row r="375" spans="1:27" x14ac:dyDescent="0.25">
      <c r="A375" s="1" t="s">
        <v>852</v>
      </c>
      <c r="B375" s="1" t="s">
        <v>853</v>
      </c>
      <c r="C375" s="1" t="s">
        <v>854</v>
      </c>
      <c r="D375" s="1" t="s">
        <v>95</v>
      </c>
      <c r="E375" s="1" t="s">
        <v>396</v>
      </c>
      <c r="F375" s="1" t="s">
        <v>865</v>
      </c>
      <c r="G375" s="1" t="s">
        <v>98</v>
      </c>
      <c r="H375" s="1" t="s">
        <v>95</v>
      </c>
      <c r="I375" s="1">
        <f t="shared" si="5"/>
        <v>99</v>
      </c>
      <c r="J375" t="str">
        <f>VLOOKUP($B375,taxonomy!$B:$Y,6,FALSE)</f>
        <v>Eukaryota</v>
      </c>
      <c r="K375" t="str">
        <f>VLOOKUP($B375,taxonomy!$B:$Y,7,FALSE)</f>
        <v xml:space="preserve"> Fungi</v>
      </c>
      <c r="L375" t="str">
        <f>VLOOKUP($B375,taxonomy!$B:$Y,8,FALSE)</f>
        <v xml:space="preserve"> Dikarya</v>
      </c>
      <c r="M375" t="str">
        <f>VLOOKUP($B375,taxonomy!$B:$Y,9,FALSE)</f>
        <v xml:space="preserve"> Ascomycota</v>
      </c>
      <c r="N375" t="str">
        <f>VLOOKUP($B375,taxonomy!$B:$Y,10,FALSE)</f>
        <v xml:space="preserve"> Saccharomycotina</v>
      </c>
      <c r="O375" t="str">
        <f>VLOOKUP($B375,taxonomy!$B:$Y,11,FALSE)</f>
        <v>Saccharomycetes</v>
      </c>
      <c r="P375" t="str">
        <f>VLOOKUP($B375,taxonomy!$B:$Y,12,FALSE)</f>
        <v xml:space="preserve"> Saccharomycetales</v>
      </c>
      <c r="Q375" t="str">
        <f>VLOOKUP($B375,taxonomy!$B:$Y,13,FALSE)</f>
        <v xml:space="preserve"> Saccharomycetaceae</v>
      </c>
      <c r="R375" t="str">
        <f>VLOOKUP($B375,taxonomy!$B:$Y,14,FALSE)</f>
        <v xml:space="preserve"> Saccharomyces.</v>
      </c>
      <c r="S375">
        <f>VLOOKUP($B375,taxonomy!$B:$Y,15,FALSE)</f>
        <v>0</v>
      </c>
      <c r="T375">
        <f>VLOOKUP($B375,taxonomy!$B:$Y,16,FALSE)</f>
        <v>0</v>
      </c>
      <c r="U375">
        <f>VLOOKUP($B375,taxonomy!$B:$Y,17,FALSE)</f>
        <v>0</v>
      </c>
      <c r="V375">
        <f>VLOOKUP($B375,taxonomy!$B:$Y,18,FALSE)</f>
        <v>0</v>
      </c>
      <c r="W375">
        <f>VLOOKUP($B375,taxonomy!$B:$Y,19,FALSE)</f>
        <v>0</v>
      </c>
      <c r="X375">
        <f>VLOOKUP($B375,taxonomy!$B:$Y,20,FALSE)</f>
        <v>0</v>
      </c>
      <c r="Y375">
        <f>VLOOKUP($B375,taxonomy!$B:$Y,21,FALSE)</f>
        <v>0</v>
      </c>
      <c r="Z375">
        <f>VLOOKUP($B375,taxonomy!$B:$Y,22,FALSE)</f>
        <v>0</v>
      </c>
      <c r="AA375">
        <f>VLOOKUP($B375,taxonomy!$B:$Y,23,FALSE)</f>
        <v>0</v>
      </c>
    </row>
    <row r="376" spans="1:27" x14ac:dyDescent="0.25">
      <c r="A376" s="1" t="s">
        <v>852</v>
      </c>
      <c r="B376" s="1" t="s">
        <v>853</v>
      </c>
      <c r="C376" s="1" t="s">
        <v>854</v>
      </c>
      <c r="D376" s="1" t="s">
        <v>15</v>
      </c>
      <c r="E376" s="1" t="s">
        <v>12</v>
      </c>
      <c r="F376" s="1" t="s">
        <v>569</v>
      </c>
      <c r="G376" s="1" t="s">
        <v>18</v>
      </c>
      <c r="H376" s="1" t="s">
        <v>19</v>
      </c>
      <c r="I376" s="1">
        <f t="shared" si="5"/>
        <v>292</v>
      </c>
      <c r="J376" t="str">
        <f>VLOOKUP($B376,taxonomy!$B:$Y,6,FALSE)</f>
        <v>Eukaryota</v>
      </c>
      <c r="K376" t="str">
        <f>VLOOKUP($B376,taxonomy!$B:$Y,7,FALSE)</f>
        <v xml:space="preserve"> Fungi</v>
      </c>
      <c r="L376" t="str">
        <f>VLOOKUP($B376,taxonomy!$B:$Y,8,FALSE)</f>
        <v xml:space="preserve"> Dikarya</v>
      </c>
      <c r="M376" t="str">
        <f>VLOOKUP($B376,taxonomy!$B:$Y,9,FALSE)</f>
        <v xml:space="preserve"> Ascomycota</v>
      </c>
      <c r="N376" t="str">
        <f>VLOOKUP($B376,taxonomy!$B:$Y,10,FALSE)</f>
        <v xml:space="preserve"> Saccharomycotina</v>
      </c>
      <c r="O376" t="str">
        <f>VLOOKUP($B376,taxonomy!$B:$Y,11,FALSE)</f>
        <v>Saccharomycetes</v>
      </c>
      <c r="P376" t="str">
        <f>VLOOKUP($B376,taxonomy!$B:$Y,12,FALSE)</f>
        <v xml:space="preserve"> Saccharomycetales</v>
      </c>
      <c r="Q376" t="str">
        <f>VLOOKUP($B376,taxonomy!$B:$Y,13,FALSE)</f>
        <v xml:space="preserve"> Saccharomycetaceae</v>
      </c>
      <c r="R376" t="str">
        <f>VLOOKUP($B376,taxonomy!$B:$Y,14,FALSE)</f>
        <v xml:space="preserve"> Saccharomyces.</v>
      </c>
      <c r="S376">
        <f>VLOOKUP($B376,taxonomy!$B:$Y,15,FALSE)</f>
        <v>0</v>
      </c>
      <c r="T376">
        <f>VLOOKUP($B376,taxonomy!$B:$Y,16,FALSE)</f>
        <v>0</v>
      </c>
      <c r="U376">
        <f>VLOOKUP($B376,taxonomy!$B:$Y,17,FALSE)</f>
        <v>0</v>
      </c>
      <c r="V376">
        <f>VLOOKUP($B376,taxonomy!$B:$Y,18,FALSE)</f>
        <v>0</v>
      </c>
      <c r="W376">
        <f>VLOOKUP($B376,taxonomy!$B:$Y,19,FALSE)</f>
        <v>0</v>
      </c>
      <c r="X376">
        <f>VLOOKUP($B376,taxonomy!$B:$Y,20,FALSE)</f>
        <v>0</v>
      </c>
      <c r="Y376">
        <f>VLOOKUP($B376,taxonomy!$B:$Y,21,FALSE)</f>
        <v>0</v>
      </c>
      <c r="Z376">
        <f>VLOOKUP($B376,taxonomy!$B:$Y,22,FALSE)</f>
        <v>0</v>
      </c>
      <c r="AA376">
        <f>VLOOKUP($B376,taxonomy!$B:$Y,23,FALSE)</f>
        <v>0</v>
      </c>
    </row>
    <row r="377" spans="1:27" x14ac:dyDescent="0.25">
      <c r="A377" s="1" t="s">
        <v>866</v>
      </c>
      <c r="B377" s="1" t="s">
        <v>867</v>
      </c>
      <c r="C377" s="1" t="s">
        <v>428</v>
      </c>
      <c r="D377" s="1" t="s">
        <v>15</v>
      </c>
      <c r="E377" s="1" t="s">
        <v>868</v>
      </c>
      <c r="F377" s="1" t="s">
        <v>869</v>
      </c>
      <c r="G377" s="1" t="s">
        <v>18</v>
      </c>
      <c r="H377" s="1" t="s">
        <v>19</v>
      </c>
      <c r="I377" s="1">
        <f t="shared" si="5"/>
        <v>63</v>
      </c>
      <c r="J377" t="e">
        <f>VLOOKUP($B377,taxonomy!$B:$Y,6,FALSE)</f>
        <v>#N/A</v>
      </c>
      <c r="K377" t="e">
        <f>VLOOKUP($B377,taxonomy!$B:$Y,7,FALSE)</f>
        <v>#N/A</v>
      </c>
      <c r="L377" t="e">
        <f>VLOOKUP($B377,taxonomy!$B:$Y,8,FALSE)</f>
        <v>#N/A</v>
      </c>
      <c r="M377" t="e">
        <f>VLOOKUP($B377,taxonomy!$B:$Y,9,FALSE)</f>
        <v>#N/A</v>
      </c>
      <c r="N377" t="e">
        <f>VLOOKUP($B377,taxonomy!$B:$Y,10,FALSE)</f>
        <v>#N/A</v>
      </c>
      <c r="O377" t="e">
        <f>VLOOKUP($B377,taxonomy!$B:$Y,11,FALSE)</f>
        <v>#N/A</v>
      </c>
      <c r="P377" t="e">
        <f>VLOOKUP($B377,taxonomy!$B:$Y,12,FALSE)</f>
        <v>#N/A</v>
      </c>
      <c r="Q377" t="e">
        <f>VLOOKUP($B377,taxonomy!$B:$Y,13,FALSE)</f>
        <v>#N/A</v>
      </c>
      <c r="R377" t="e">
        <f>VLOOKUP($B377,taxonomy!$B:$Y,14,FALSE)</f>
        <v>#N/A</v>
      </c>
      <c r="S377" t="e">
        <f>VLOOKUP($B377,taxonomy!$B:$Y,15,FALSE)</f>
        <v>#N/A</v>
      </c>
      <c r="T377" t="e">
        <f>VLOOKUP($B377,taxonomy!$B:$Y,16,FALSE)</f>
        <v>#N/A</v>
      </c>
      <c r="U377" t="e">
        <f>VLOOKUP($B377,taxonomy!$B:$Y,17,FALSE)</f>
        <v>#N/A</v>
      </c>
      <c r="V377" t="e">
        <f>VLOOKUP($B377,taxonomy!$B:$Y,18,FALSE)</f>
        <v>#N/A</v>
      </c>
      <c r="W377" t="e">
        <f>VLOOKUP($B377,taxonomy!$B:$Y,19,FALSE)</f>
        <v>#N/A</v>
      </c>
      <c r="X377" t="e">
        <f>VLOOKUP($B377,taxonomy!$B:$Y,20,FALSE)</f>
        <v>#N/A</v>
      </c>
      <c r="Y377" t="e">
        <f>VLOOKUP($B377,taxonomy!$B:$Y,21,FALSE)</f>
        <v>#N/A</v>
      </c>
      <c r="Z377" t="e">
        <f>VLOOKUP($B377,taxonomy!$B:$Y,22,FALSE)</f>
        <v>#N/A</v>
      </c>
      <c r="AA377" t="e">
        <f>VLOOKUP($B377,taxonomy!$B:$Y,23,FALSE)</f>
        <v>#N/A</v>
      </c>
    </row>
    <row r="378" spans="1:27" x14ac:dyDescent="0.25">
      <c r="A378" s="1" t="s">
        <v>870</v>
      </c>
      <c r="B378" s="1" t="s">
        <v>871</v>
      </c>
      <c r="C378" s="1" t="s">
        <v>872</v>
      </c>
      <c r="D378" s="1" t="s">
        <v>15</v>
      </c>
      <c r="E378" s="1" t="s">
        <v>873</v>
      </c>
      <c r="F378" s="1" t="s">
        <v>254</v>
      </c>
      <c r="G378" s="1" t="s">
        <v>18</v>
      </c>
      <c r="H378" s="1" t="s">
        <v>19</v>
      </c>
      <c r="I378" s="1">
        <f t="shared" si="5"/>
        <v>279</v>
      </c>
      <c r="J378" t="str">
        <f>VLOOKUP($B378,taxonomy!$B:$Y,6,FALSE)</f>
        <v>Eukaryota</v>
      </c>
      <c r="K378" t="str">
        <f>VLOOKUP($B378,taxonomy!$B:$Y,7,FALSE)</f>
        <v xml:space="preserve"> Ichthyosporea</v>
      </c>
      <c r="L378" t="str">
        <f>VLOOKUP($B378,taxonomy!$B:$Y,8,FALSE)</f>
        <v xml:space="preserve"> Capsaspora.</v>
      </c>
      <c r="M378">
        <f>VLOOKUP($B378,taxonomy!$B:$Y,9,FALSE)</f>
        <v>0</v>
      </c>
      <c r="N378">
        <f>VLOOKUP($B378,taxonomy!$B:$Y,10,FALSE)</f>
        <v>0</v>
      </c>
      <c r="O378">
        <f>VLOOKUP($B378,taxonomy!$B:$Y,11,FALSE)</f>
        <v>0</v>
      </c>
      <c r="P378">
        <f>VLOOKUP($B378,taxonomy!$B:$Y,12,FALSE)</f>
        <v>0</v>
      </c>
      <c r="Q378">
        <f>VLOOKUP($B378,taxonomy!$B:$Y,13,FALSE)</f>
        <v>0</v>
      </c>
      <c r="R378">
        <f>VLOOKUP($B378,taxonomy!$B:$Y,14,FALSE)</f>
        <v>0</v>
      </c>
      <c r="S378">
        <f>VLOOKUP($B378,taxonomy!$B:$Y,15,FALSE)</f>
        <v>0</v>
      </c>
      <c r="T378">
        <f>VLOOKUP($B378,taxonomy!$B:$Y,16,FALSE)</f>
        <v>0</v>
      </c>
      <c r="U378">
        <f>VLOOKUP($B378,taxonomy!$B:$Y,17,FALSE)</f>
        <v>0</v>
      </c>
      <c r="V378">
        <f>VLOOKUP($B378,taxonomy!$B:$Y,18,FALSE)</f>
        <v>0</v>
      </c>
      <c r="W378">
        <f>VLOOKUP($B378,taxonomy!$B:$Y,19,FALSE)</f>
        <v>0</v>
      </c>
      <c r="X378">
        <f>VLOOKUP($B378,taxonomy!$B:$Y,20,FALSE)</f>
        <v>0</v>
      </c>
      <c r="Y378">
        <f>VLOOKUP($B378,taxonomy!$B:$Y,21,FALSE)</f>
        <v>0</v>
      </c>
      <c r="Z378">
        <f>VLOOKUP($B378,taxonomy!$B:$Y,22,FALSE)</f>
        <v>0</v>
      </c>
      <c r="AA378">
        <f>VLOOKUP($B378,taxonomy!$B:$Y,23,FALSE)</f>
        <v>0</v>
      </c>
    </row>
    <row r="379" spans="1:27" x14ac:dyDescent="0.25">
      <c r="A379" s="1" t="s">
        <v>874</v>
      </c>
      <c r="B379" s="1" t="s">
        <v>875</v>
      </c>
      <c r="C379" s="1" t="s">
        <v>545</v>
      </c>
      <c r="D379" s="1" t="s">
        <v>15</v>
      </c>
      <c r="E379" s="1" t="s">
        <v>56</v>
      </c>
      <c r="F379" s="1" t="s">
        <v>367</v>
      </c>
      <c r="G379" s="1" t="s">
        <v>18</v>
      </c>
      <c r="H379" s="1" t="s">
        <v>19</v>
      </c>
      <c r="I379" s="1">
        <f t="shared" si="5"/>
        <v>273</v>
      </c>
      <c r="J379" t="str">
        <f>VLOOKUP($B379,taxonomy!$B:$Y,6,FALSE)</f>
        <v>Eukaryota</v>
      </c>
      <c r="K379" t="str">
        <f>VLOOKUP($B379,taxonomy!$B:$Y,7,FALSE)</f>
        <v xml:space="preserve"> Fungi</v>
      </c>
      <c r="L379" t="str">
        <f>VLOOKUP($B379,taxonomy!$B:$Y,8,FALSE)</f>
        <v xml:space="preserve"> Dikarya</v>
      </c>
      <c r="M379" t="str">
        <f>VLOOKUP($B379,taxonomy!$B:$Y,9,FALSE)</f>
        <v xml:space="preserve"> Ascomycota</v>
      </c>
      <c r="N379" t="str">
        <f>VLOOKUP($B379,taxonomy!$B:$Y,10,FALSE)</f>
        <v xml:space="preserve"> Pezizomycotina</v>
      </c>
      <c r="O379" t="str">
        <f>VLOOKUP($B379,taxonomy!$B:$Y,11,FALSE)</f>
        <v xml:space="preserve"> Eurotiomycetes</v>
      </c>
      <c r="P379" t="str">
        <f>VLOOKUP($B379,taxonomy!$B:$Y,12,FALSE)</f>
        <v>Eurotiomycetidae</v>
      </c>
      <c r="Q379" t="str">
        <f>VLOOKUP($B379,taxonomy!$B:$Y,13,FALSE)</f>
        <v xml:space="preserve"> Onygenales</v>
      </c>
      <c r="R379" t="str">
        <f>VLOOKUP($B379,taxonomy!$B:$Y,14,FALSE)</f>
        <v xml:space="preserve"> mitosporic Onygenales</v>
      </c>
      <c r="S379" t="str">
        <f>VLOOKUP($B379,taxonomy!$B:$Y,15,FALSE)</f>
        <v xml:space="preserve"> Coccidioides.</v>
      </c>
      <c r="T379">
        <f>VLOOKUP($B379,taxonomy!$B:$Y,16,FALSE)</f>
        <v>0</v>
      </c>
      <c r="U379">
        <f>VLOOKUP($B379,taxonomy!$B:$Y,17,FALSE)</f>
        <v>0</v>
      </c>
      <c r="V379">
        <f>VLOOKUP($B379,taxonomy!$B:$Y,18,FALSE)</f>
        <v>0</v>
      </c>
      <c r="W379">
        <f>VLOOKUP($B379,taxonomy!$B:$Y,19,FALSE)</f>
        <v>0</v>
      </c>
      <c r="X379">
        <f>VLOOKUP($B379,taxonomy!$B:$Y,20,FALSE)</f>
        <v>0</v>
      </c>
      <c r="Y379">
        <f>VLOOKUP($B379,taxonomy!$B:$Y,21,FALSE)</f>
        <v>0</v>
      </c>
      <c r="Z379">
        <f>VLOOKUP($B379,taxonomy!$B:$Y,22,FALSE)</f>
        <v>0</v>
      </c>
      <c r="AA379">
        <f>VLOOKUP($B379,taxonomy!$B:$Y,23,FALSE)</f>
        <v>0</v>
      </c>
    </row>
    <row r="380" spans="1:27" x14ac:dyDescent="0.25">
      <c r="A380" s="1" t="s">
        <v>874</v>
      </c>
      <c r="B380" s="1" t="s">
        <v>875</v>
      </c>
      <c r="C380" s="1" t="s">
        <v>545</v>
      </c>
      <c r="D380" s="1" t="s">
        <v>60</v>
      </c>
      <c r="E380" s="1" t="s">
        <v>643</v>
      </c>
      <c r="F380" s="1" t="s">
        <v>122</v>
      </c>
      <c r="G380" s="1" t="s">
        <v>63</v>
      </c>
      <c r="H380" s="1" t="s">
        <v>64</v>
      </c>
      <c r="I380" s="1">
        <f t="shared" si="5"/>
        <v>416</v>
      </c>
      <c r="J380" t="str">
        <f>VLOOKUP($B380,taxonomy!$B:$Y,6,FALSE)</f>
        <v>Eukaryota</v>
      </c>
      <c r="K380" t="str">
        <f>VLOOKUP($B380,taxonomy!$B:$Y,7,FALSE)</f>
        <v xml:space="preserve"> Fungi</v>
      </c>
      <c r="L380" t="str">
        <f>VLOOKUP($B380,taxonomy!$B:$Y,8,FALSE)</f>
        <v xml:space="preserve"> Dikarya</v>
      </c>
      <c r="M380" t="str">
        <f>VLOOKUP($B380,taxonomy!$B:$Y,9,FALSE)</f>
        <v xml:space="preserve"> Ascomycota</v>
      </c>
      <c r="N380" t="str">
        <f>VLOOKUP($B380,taxonomy!$B:$Y,10,FALSE)</f>
        <v xml:space="preserve"> Pezizomycotina</v>
      </c>
      <c r="O380" t="str">
        <f>VLOOKUP($B380,taxonomy!$B:$Y,11,FALSE)</f>
        <v xml:space="preserve"> Eurotiomycetes</v>
      </c>
      <c r="P380" t="str">
        <f>VLOOKUP($B380,taxonomy!$B:$Y,12,FALSE)</f>
        <v>Eurotiomycetidae</v>
      </c>
      <c r="Q380" t="str">
        <f>VLOOKUP($B380,taxonomy!$B:$Y,13,FALSE)</f>
        <v xml:space="preserve"> Onygenales</v>
      </c>
      <c r="R380" t="str">
        <f>VLOOKUP($B380,taxonomy!$B:$Y,14,FALSE)</f>
        <v xml:space="preserve"> mitosporic Onygenales</v>
      </c>
      <c r="S380" t="str">
        <f>VLOOKUP($B380,taxonomy!$B:$Y,15,FALSE)</f>
        <v xml:space="preserve"> Coccidioides.</v>
      </c>
      <c r="T380">
        <f>VLOOKUP($B380,taxonomy!$B:$Y,16,FALSE)</f>
        <v>0</v>
      </c>
      <c r="U380">
        <f>VLOOKUP($B380,taxonomy!$B:$Y,17,FALSE)</f>
        <v>0</v>
      </c>
      <c r="V380">
        <f>VLOOKUP($B380,taxonomy!$B:$Y,18,FALSE)</f>
        <v>0</v>
      </c>
      <c r="W380">
        <f>VLOOKUP($B380,taxonomy!$B:$Y,19,FALSE)</f>
        <v>0</v>
      </c>
      <c r="X380">
        <f>VLOOKUP($B380,taxonomy!$B:$Y,20,FALSE)</f>
        <v>0</v>
      </c>
      <c r="Y380">
        <f>VLOOKUP($B380,taxonomy!$B:$Y,21,FALSE)</f>
        <v>0</v>
      </c>
      <c r="Z380">
        <f>VLOOKUP($B380,taxonomy!$B:$Y,22,FALSE)</f>
        <v>0</v>
      </c>
      <c r="AA380">
        <f>VLOOKUP($B380,taxonomy!$B:$Y,23,FALSE)</f>
        <v>0</v>
      </c>
    </row>
    <row r="381" spans="1:27" x14ac:dyDescent="0.25">
      <c r="A381" s="1" t="s">
        <v>876</v>
      </c>
      <c r="B381" s="1" t="s">
        <v>877</v>
      </c>
      <c r="C381" s="1" t="s">
        <v>502</v>
      </c>
      <c r="D381" s="1" t="s">
        <v>813</v>
      </c>
      <c r="E381" s="1" t="s">
        <v>370</v>
      </c>
      <c r="F381" s="1" t="s">
        <v>814</v>
      </c>
      <c r="G381" s="1" t="s">
        <v>203</v>
      </c>
      <c r="H381" s="1" t="s">
        <v>813</v>
      </c>
      <c r="I381" s="1">
        <f t="shared" si="5"/>
        <v>31</v>
      </c>
      <c r="J381" t="str">
        <f>VLOOKUP($B381,taxonomy!$B:$Y,6,FALSE)</f>
        <v>Eukaryota</v>
      </c>
      <c r="K381" t="str">
        <f>VLOOKUP($B381,taxonomy!$B:$Y,7,FALSE)</f>
        <v xml:space="preserve"> Fungi</v>
      </c>
      <c r="L381" t="str">
        <f>VLOOKUP($B381,taxonomy!$B:$Y,8,FALSE)</f>
        <v xml:space="preserve"> Dikarya</v>
      </c>
      <c r="M381" t="str">
        <f>VLOOKUP($B381,taxonomy!$B:$Y,9,FALSE)</f>
        <v xml:space="preserve"> Ascomycota</v>
      </c>
      <c r="N381" t="str">
        <f>VLOOKUP($B381,taxonomy!$B:$Y,10,FALSE)</f>
        <v xml:space="preserve"> Pezizomycotina</v>
      </c>
      <c r="O381" t="str">
        <f>VLOOKUP($B381,taxonomy!$B:$Y,11,FALSE)</f>
        <v>Sordariomycetes</v>
      </c>
      <c r="P381" t="str">
        <f>VLOOKUP($B381,taxonomy!$B:$Y,12,FALSE)</f>
        <v xml:space="preserve"> Hypocreomycetidae</v>
      </c>
      <c r="Q381" t="str">
        <f>VLOOKUP($B381,taxonomy!$B:$Y,13,FALSE)</f>
        <v xml:space="preserve"> Hypocreales</v>
      </c>
      <c r="R381" t="str">
        <f>VLOOKUP($B381,taxonomy!$B:$Y,14,FALSE)</f>
        <v xml:space="preserve"> Clavicipitaceae</v>
      </c>
      <c r="S381" t="str">
        <f>VLOOKUP($B381,taxonomy!$B:$Y,15,FALSE)</f>
        <v>mitosporic Clavicipitaceae</v>
      </c>
      <c r="T381" t="str">
        <f>VLOOKUP($B381,taxonomy!$B:$Y,16,FALSE)</f>
        <v xml:space="preserve"> Metarhizium.</v>
      </c>
      <c r="U381">
        <f>VLOOKUP($B381,taxonomy!$B:$Y,17,FALSE)</f>
        <v>0</v>
      </c>
      <c r="V381">
        <f>VLOOKUP($B381,taxonomy!$B:$Y,18,FALSE)</f>
        <v>0</v>
      </c>
      <c r="W381">
        <f>VLOOKUP($B381,taxonomy!$B:$Y,19,FALSE)</f>
        <v>0</v>
      </c>
      <c r="X381">
        <f>VLOOKUP($B381,taxonomy!$B:$Y,20,FALSE)</f>
        <v>0</v>
      </c>
      <c r="Y381">
        <f>VLOOKUP($B381,taxonomy!$B:$Y,21,FALSE)</f>
        <v>0</v>
      </c>
      <c r="Z381">
        <f>VLOOKUP($B381,taxonomy!$B:$Y,22,FALSE)</f>
        <v>0</v>
      </c>
      <c r="AA381">
        <f>VLOOKUP($B381,taxonomy!$B:$Y,23,FALSE)</f>
        <v>0</v>
      </c>
    </row>
    <row r="382" spans="1:27" x14ac:dyDescent="0.25">
      <c r="A382" s="1" t="s">
        <v>876</v>
      </c>
      <c r="B382" s="1" t="s">
        <v>877</v>
      </c>
      <c r="C382" s="1" t="s">
        <v>502</v>
      </c>
      <c r="D382" s="1" t="s">
        <v>15</v>
      </c>
      <c r="E382" s="1" t="s">
        <v>104</v>
      </c>
      <c r="F382" s="1" t="s">
        <v>367</v>
      </c>
      <c r="G382" s="1" t="s">
        <v>18</v>
      </c>
      <c r="H382" s="1" t="s">
        <v>19</v>
      </c>
      <c r="I382" s="1">
        <f t="shared" si="5"/>
        <v>274</v>
      </c>
      <c r="J382" t="str">
        <f>VLOOKUP($B382,taxonomy!$B:$Y,6,FALSE)</f>
        <v>Eukaryota</v>
      </c>
      <c r="K382" t="str">
        <f>VLOOKUP($B382,taxonomy!$B:$Y,7,FALSE)</f>
        <v xml:space="preserve"> Fungi</v>
      </c>
      <c r="L382" t="str">
        <f>VLOOKUP($B382,taxonomy!$B:$Y,8,FALSE)</f>
        <v xml:space="preserve"> Dikarya</v>
      </c>
      <c r="M382" t="str">
        <f>VLOOKUP($B382,taxonomy!$B:$Y,9,FALSE)</f>
        <v xml:space="preserve"> Ascomycota</v>
      </c>
      <c r="N382" t="str">
        <f>VLOOKUP($B382,taxonomy!$B:$Y,10,FALSE)</f>
        <v xml:space="preserve"> Pezizomycotina</v>
      </c>
      <c r="O382" t="str">
        <f>VLOOKUP($B382,taxonomy!$B:$Y,11,FALSE)</f>
        <v>Sordariomycetes</v>
      </c>
      <c r="P382" t="str">
        <f>VLOOKUP($B382,taxonomy!$B:$Y,12,FALSE)</f>
        <v xml:space="preserve"> Hypocreomycetidae</v>
      </c>
      <c r="Q382" t="str">
        <f>VLOOKUP($B382,taxonomy!$B:$Y,13,FALSE)</f>
        <v xml:space="preserve"> Hypocreales</v>
      </c>
      <c r="R382" t="str">
        <f>VLOOKUP($B382,taxonomy!$B:$Y,14,FALSE)</f>
        <v xml:space="preserve"> Clavicipitaceae</v>
      </c>
      <c r="S382" t="str">
        <f>VLOOKUP($B382,taxonomy!$B:$Y,15,FALSE)</f>
        <v>mitosporic Clavicipitaceae</v>
      </c>
      <c r="T382" t="str">
        <f>VLOOKUP($B382,taxonomy!$B:$Y,16,FALSE)</f>
        <v xml:space="preserve"> Metarhizium.</v>
      </c>
      <c r="U382">
        <f>VLOOKUP($B382,taxonomy!$B:$Y,17,FALSE)</f>
        <v>0</v>
      </c>
      <c r="V382">
        <f>VLOOKUP($B382,taxonomy!$B:$Y,18,FALSE)</f>
        <v>0</v>
      </c>
      <c r="W382">
        <f>VLOOKUP($B382,taxonomy!$B:$Y,19,FALSE)</f>
        <v>0</v>
      </c>
      <c r="X382">
        <f>VLOOKUP($B382,taxonomy!$B:$Y,20,FALSE)</f>
        <v>0</v>
      </c>
      <c r="Y382">
        <f>VLOOKUP($B382,taxonomy!$B:$Y,21,FALSE)</f>
        <v>0</v>
      </c>
      <c r="Z382">
        <f>VLOOKUP($B382,taxonomy!$B:$Y,22,FALSE)</f>
        <v>0</v>
      </c>
      <c r="AA382">
        <f>VLOOKUP($B382,taxonomy!$B:$Y,23,FALSE)</f>
        <v>0</v>
      </c>
    </row>
    <row r="383" spans="1:27" x14ac:dyDescent="0.25">
      <c r="A383" s="1" t="s">
        <v>876</v>
      </c>
      <c r="B383" s="1" t="s">
        <v>877</v>
      </c>
      <c r="C383" s="1" t="s">
        <v>502</v>
      </c>
      <c r="D383" s="1" t="s">
        <v>60</v>
      </c>
      <c r="E383" s="1" t="s">
        <v>878</v>
      </c>
      <c r="F383" s="1" t="s">
        <v>879</v>
      </c>
      <c r="G383" s="1" t="s">
        <v>63</v>
      </c>
      <c r="H383" s="1" t="s">
        <v>64</v>
      </c>
      <c r="I383" s="1">
        <f t="shared" si="5"/>
        <v>370</v>
      </c>
      <c r="J383" t="str">
        <f>VLOOKUP($B383,taxonomy!$B:$Y,6,FALSE)</f>
        <v>Eukaryota</v>
      </c>
      <c r="K383" t="str">
        <f>VLOOKUP($B383,taxonomy!$B:$Y,7,FALSE)</f>
        <v xml:space="preserve"> Fungi</v>
      </c>
      <c r="L383" t="str">
        <f>VLOOKUP($B383,taxonomy!$B:$Y,8,FALSE)</f>
        <v xml:space="preserve"> Dikarya</v>
      </c>
      <c r="M383" t="str">
        <f>VLOOKUP($B383,taxonomy!$B:$Y,9,FALSE)</f>
        <v xml:space="preserve"> Ascomycota</v>
      </c>
      <c r="N383" t="str">
        <f>VLOOKUP($B383,taxonomy!$B:$Y,10,FALSE)</f>
        <v xml:space="preserve"> Pezizomycotina</v>
      </c>
      <c r="O383" t="str">
        <f>VLOOKUP($B383,taxonomy!$B:$Y,11,FALSE)</f>
        <v>Sordariomycetes</v>
      </c>
      <c r="P383" t="str">
        <f>VLOOKUP($B383,taxonomy!$B:$Y,12,FALSE)</f>
        <v xml:space="preserve"> Hypocreomycetidae</v>
      </c>
      <c r="Q383" t="str">
        <f>VLOOKUP($B383,taxonomy!$B:$Y,13,FALSE)</f>
        <v xml:space="preserve"> Hypocreales</v>
      </c>
      <c r="R383" t="str">
        <f>VLOOKUP($B383,taxonomy!$B:$Y,14,FALSE)</f>
        <v xml:space="preserve"> Clavicipitaceae</v>
      </c>
      <c r="S383" t="str">
        <f>VLOOKUP($B383,taxonomy!$B:$Y,15,FALSE)</f>
        <v>mitosporic Clavicipitaceae</v>
      </c>
      <c r="T383" t="str">
        <f>VLOOKUP($B383,taxonomy!$B:$Y,16,FALSE)</f>
        <v xml:space="preserve"> Metarhizium.</v>
      </c>
      <c r="U383">
        <f>VLOOKUP($B383,taxonomy!$B:$Y,17,FALSE)</f>
        <v>0</v>
      </c>
      <c r="V383">
        <f>VLOOKUP($B383,taxonomy!$B:$Y,18,FALSE)</f>
        <v>0</v>
      </c>
      <c r="W383">
        <f>VLOOKUP($B383,taxonomy!$B:$Y,19,FALSE)</f>
        <v>0</v>
      </c>
      <c r="X383">
        <f>VLOOKUP($B383,taxonomy!$B:$Y,20,FALSE)</f>
        <v>0</v>
      </c>
      <c r="Y383">
        <f>VLOOKUP($B383,taxonomy!$B:$Y,21,FALSE)</f>
        <v>0</v>
      </c>
      <c r="Z383">
        <f>VLOOKUP($B383,taxonomy!$B:$Y,22,FALSE)</f>
        <v>0</v>
      </c>
      <c r="AA383">
        <f>VLOOKUP($B383,taxonomy!$B:$Y,23,FALSE)</f>
        <v>0</v>
      </c>
    </row>
    <row r="384" spans="1:27" x14ac:dyDescent="0.25">
      <c r="A384" s="1" t="s">
        <v>880</v>
      </c>
      <c r="B384" s="1" t="s">
        <v>881</v>
      </c>
      <c r="C384" s="1" t="s">
        <v>698</v>
      </c>
      <c r="D384" s="1" t="s">
        <v>882</v>
      </c>
      <c r="E384" s="1" t="s">
        <v>883</v>
      </c>
      <c r="F384" s="1" t="s">
        <v>884</v>
      </c>
      <c r="G384" s="1" t="s">
        <v>114</v>
      </c>
      <c r="H384" s="1" t="s">
        <v>882</v>
      </c>
      <c r="I384" s="1">
        <f t="shared" si="5"/>
        <v>43</v>
      </c>
      <c r="J384" t="str">
        <f>VLOOKUP($B384,taxonomy!$B:$Y,6,FALSE)</f>
        <v>Eukaryota</v>
      </c>
      <c r="K384" t="str">
        <f>VLOOKUP($B384,taxonomy!$B:$Y,7,FALSE)</f>
        <v xml:space="preserve"> Fungi</v>
      </c>
      <c r="L384" t="str">
        <f>VLOOKUP($B384,taxonomy!$B:$Y,8,FALSE)</f>
        <v xml:space="preserve"> Dikarya</v>
      </c>
      <c r="M384" t="str">
        <f>VLOOKUP($B384,taxonomy!$B:$Y,9,FALSE)</f>
        <v xml:space="preserve"> Ascomycota</v>
      </c>
      <c r="N384" t="str">
        <f>VLOOKUP($B384,taxonomy!$B:$Y,10,FALSE)</f>
        <v xml:space="preserve"> Pezizomycotina</v>
      </c>
      <c r="O384" t="str">
        <f>VLOOKUP($B384,taxonomy!$B:$Y,11,FALSE)</f>
        <v>Sordariomycetes</v>
      </c>
      <c r="P384" t="str">
        <f>VLOOKUP($B384,taxonomy!$B:$Y,12,FALSE)</f>
        <v xml:space="preserve"> Hypocreomycetidae</v>
      </c>
      <c r="Q384" t="str">
        <f>VLOOKUP($B384,taxonomy!$B:$Y,13,FALSE)</f>
        <v xml:space="preserve"> Hypocreales</v>
      </c>
      <c r="R384" t="str">
        <f>VLOOKUP($B384,taxonomy!$B:$Y,14,FALSE)</f>
        <v xml:space="preserve"> Clavicipitaceae</v>
      </c>
      <c r="S384" t="str">
        <f>VLOOKUP($B384,taxonomy!$B:$Y,15,FALSE)</f>
        <v>mitosporic Clavicipitaceae</v>
      </c>
      <c r="T384" t="str">
        <f>VLOOKUP($B384,taxonomy!$B:$Y,16,FALSE)</f>
        <v xml:space="preserve"> Metarhizium.</v>
      </c>
      <c r="U384">
        <f>VLOOKUP($B384,taxonomy!$B:$Y,17,FALSE)</f>
        <v>0</v>
      </c>
      <c r="V384">
        <f>VLOOKUP($B384,taxonomy!$B:$Y,18,FALSE)</f>
        <v>0</v>
      </c>
      <c r="W384">
        <f>VLOOKUP($B384,taxonomy!$B:$Y,19,FALSE)</f>
        <v>0</v>
      </c>
      <c r="X384">
        <f>VLOOKUP($B384,taxonomy!$B:$Y,20,FALSE)</f>
        <v>0</v>
      </c>
      <c r="Y384">
        <f>VLOOKUP($B384,taxonomy!$B:$Y,21,FALSE)</f>
        <v>0</v>
      </c>
      <c r="Z384">
        <f>VLOOKUP($B384,taxonomy!$B:$Y,22,FALSE)</f>
        <v>0</v>
      </c>
      <c r="AA384">
        <f>VLOOKUP($B384,taxonomy!$B:$Y,23,FALSE)</f>
        <v>0</v>
      </c>
    </row>
    <row r="385" spans="1:27" x14ac:dyDescent="0.25">
      <c r="A385" s="1" t="s">
        <v>880</v>
      </c>
      <c r="B385" s="1" t="s">
        <v>881</v>
      </c>
      <c r="C385" s="1" t="s">
        <v>698</v>
      </c>
      <c r="D385" s="1" t="s">
        <v>15</v>
      </c>
      <c r="E385" s="1" t="s">
        <v>104</v>
      </c>
      <c r="F385" s="1" t="s">
        <v>367</v>
      </c>
      <c r="G385" s="1" t="s">
        <v>18</v>
      </c>
      <c r="H385" s="1" t="s">
        <v>19</v>
      </c>
      <c r="I385" s="1">
        <f t="shared" si="5"/>
        <v>274</v>
      </c>
      <c r="J385" t="str">
        <f>VLOOKUP($B385,taxonomy!$B:$Y,6,FALSE)</f>
        <v>Eukaryota</v>
      </c>
      <c r="K385" t="str">
        <f>VLOOKUP($B385,taxonomy!$B:$Y,7,FALSE)</f>
        <v xml:space="preserve"> Fungi</v>
      </c>
      <c r="L385" t="str">
        <f>VLOOKUP($B385,taxonomy!$B:$Y,8,FALSE)</f>
        <v xml:space="preserve"> Dikarya</v>
      </c>
      <c r="M385" t="str">
        <f>VLOOKUP($B385,taxonomy!$B:$Y,9,FALSE)</f>
        <v xml:space="preserve"> Ascomycota</v>
      </c>
      <c r="N385" t="str">
        <f>VLOOKUP($B385,taxonomy!$B:$Y,10,FALSE)</f>
        <v xml:space="preserve"> Pezizomycotina</v>
      </c>
      <c r="O385" t="str">
        <f>VLOOKUP($B385,taxonomy!$B:$Y,11,FALSE)</f>
        <v>Sordariomycetes</v>
      </c>
      <c r="P385" t="str">
        <f>VLOOKUP($B385,taxonomy!$B:$Y,12,FALSE)</f>
        <v xml:space="preserve"> Hypocreomycetidae</v>
      </c>
      <c r="Q385" t="str">
        <f>VLOOKUP($B385,taxonomy!$B:$Y,13,FALSE)</f>
        <v xml:space="preserve"> Hypocreales</v>
      </c>
      <c r="R385" t="str">
        <f>VLOOKUP($B385,taxonomy!$B:$Y,14,FALSE)</f>
        <v xml:space="preserve"> Clavicipitaceae</v>
      </c>
      <c r="S385" t="str">
        <f>VLOOKUP($B385,taxonomy!$B:$Y,15,FALSE)</f>
        <v>mitosporic Clavicipitaceae</v>
      </c>
      <c r="T385" t="str">
        <f>VLOOKUP($B385,taxonomy!$B:$Y,16,FALSE)</f>
        <v xml:space="preserve"> Metarhizium.</v>
      </c>
      <c r="U385">
        <f>VLOOKUP($B385,taxonomy!$B:$Y,17,FALSE)</f>
        <v>0</v>
      </c>
      <c r="V385">
        <f>VLOOKUP($B385,taxonomy!$B:$Y,18,FALSE)</f>
        <v>0</v>
      </c>
      <c r="W385">
        <f>VLOOKUP($B385,taxonomy!$B:$Y,19,FALSE)</f>
        <v>0</v>
      </c>
      <c r="X385">
        <f>VLOOKUP($B385,taxonomy!$B:$Y,20,FALSE)</f>
        <v>0</v>
      </c>
      <c r="Y385">
        <f>VLOOKUP($B385,taxonomy!$B:$Y,21,FALSE)</f>
        <v>0</v>
      </c>
      <c r="Z385">
        <f>VLOOKUP($B385,taxonomy!$B:$Y,22,FALSE)</f>
        <v>0</v>
      </c>
      <c r="AA385">
        <f>VLOOKUP($B385,taxonomy!$B:$Y,23,FALSE)</f>
        <v>0</v>
      </c>
    </row>
    <row r="386" spans="1:27" x14ac:dyDescent="0.25">
      <c r="A386" s="1" t="s">
        <v>880</v>
      </c>
      <c r="B386" s="1" t="s">
        <v>881</v>
      </c>
      <c r="C386" s="1" t="s">
        <v>698</v>
      </c>
      <c r="D386" s="1" t="s">
        <v>60</v>
      </c>
      <c r="E386" s="1" t="s">
        <v>878</v>
      </c>
      <c r="F386" s="1" t="s">
        <v>885</v>
      </c>
      <c r="G386" s="1" t="s">
        <v>63</v>
      </c>
      <c r="H386" s="1" t="s">
        <v>64</v>
      </c>
      <c r="I386" s="1">
        <f t="shared" si="5"/>
        <v>366</v>
      </c>
      <c r="J386" t="str">
        <f>VLOOKUP($B386,taxonomy!$B:$Y,6,FALSE)</f>
        <v>Eukaryota</v>
      </c>
      <c r="K386" t="str">
        <f>VLOOKUP($B386,taxonomy!$B:$Y,7,FALSE)</f>
        <v xml:space="preserve"> Fungi</v>
      </c>
      <c r="L386" t="str">
        <f>VLOOKUP($B386,taxonomy!$B:$Y,8,FALSE)</f>
        <v xml:space="preserve"> Dikarya</v>
      </c>
      <c r="M386" t="str">
        <f>VLOOKUP($B386,taxonomy!$B:$Y,9,FALSE)</f>
        <v xml:space="preserve"> Ascomycota</v>
      </c>
      <c r="N386" t="str">
        <f>VLOOKUP($B386,taxonomy!$B:$Y,10,FALSE)</f>
        <v xml:space="preserve"> Pezizomycotina</v>
      </c>
      <c r="O386" t="str">
        <f>VLOOKUP($B386,taxonomy!$B:$Y,11,FALSE)</f>
        <v>Sordariomycetes</v>
      </c>
      <c r="P386" t="str">
        <f>VLOOKUP($B386,taxonomy!$B:$Y,12,FALSE)</f>
        <v xml:space="preserve"> Hypocreomycetidae</v>
      </c>
      <c r="Q386" t="str">
        <f>VLOOKUP($B386,taxonomy!$B:$Y,13,FALSE)</f>
        <v xml:space="preserve"> Hypocreales</v>
      </c>
      <c r="R386" t="str">
        <f>VLOOKUP($B386,taxonomy!$B:$Y,14,FALSE)</f>
        <v xml:space="preserve"> Clavicipitaceae</v>
      </c>
      <c r="S386" t="str">
        <f>VLOOKUP($B386,taxonomy!$B:$Y,15,FALSE)</f>
        <v>mitosporic Clavicipitaceae</v>
      </c>
      <c r="T386" t="str">
        <f>VLOOKUP($B386,taxonomy!$B:$Y,16,FALSE)</f>
        <v xml:space="preserve"> Metarhizium.</v>
      </c>
      <c r="U386">
        <f>VLOOKUP($B386,taxonomy!$B:$Y,17,FALSE)</f>
        <v>0</v>
      </c>
      <c r="V386">
        <f>VLOOKUP($B386,taxonomy!$B:$Y,18,FALSE)</f>
        <v>0</v>
      </c>
      <c r="W386">
        <f>VLOOKUP($B386,taxonomy!$B:$Y,19,FALSE)</f>
        <v>0</v>
      </c>
      <c r="X386">
        <f>VLOOKUP($B386,taxonomy!$B:$Y,20,FALSE)</f>
        <v>0</v>
      </c>
      <c r="Y386">
        <f>VLOOKUP($B386,taxonomy!$B:$Y,21,FALSE)</f>
        <v>0</v>
      </c>
      <c r="Z386">
        <f>VLOOKUP($B386,taxonomy!$B:$Y,22,FALSE)</f>
        <v>0</v>
      </c>
      <c r="AA386">
        <f>VLOOKUP($B386,taxonomy!$B:$Y,23,FALSE)</f>
        <v>0</v>
      </c>
    </row>
    <row r="387" spans="1:27" x14ac:dyDescent="0.25">
      <c r="A387" s="1" t="s">
        <v>886</v>
      </c>
      <c r="B387" s="1" t="s">
        <v>887</v>
      </c>
      <c r="C387" s="1" t="s">
        <v>888</v>
      </c>
      <c r="D387" s="1" t="s">
        <v>889</v>
      </c>
      <c r="E387" s="1" t="s">
        <v>422</v>
      </c>
      <c r="F387" s="1" t="s">
        <v>890</v>
      </c>
      <c r="G387" s="1" t="s">
        <v>14</v>
      </c>
      <c r="H387" s="1" t="s">
        <v>889</v>
      </c>
      <c r="I387" s="1">
        <f t="shared" ref="I387:I450" si="6">F387-E387+1</f>
        <v>239</v>
      </c>
      <c r="J387" t="str">
        <f>VLOOKUP($B387,taxonomy!$B:$Y,6,FALSE)</f>
        <v>Eukaryota</v>
      </c>
      <c r="K387" t="str">
        <f>VLOOKUP($B387,taxonomy!$B:$Y,7,FALSE)</f>
        <v xml:space="preserve"> Metazoa</v>
      </c>
      <c r="L387" t="str">
        <f>VLOOKUP($B387,taxonomy!$B:$Y,8,FALSE)</f>
        <v xml:space="preserve"> Ecdysozoa</v>
      </c>
      <c r="M387" t="str">
        <f>VLOOKUP($B387,taxonomy!$B:$Y,9,FALSE)</f>
        <v xml:space="preserve"> Arthropoda</v>
      </c>
      <c r="N387" t="str">
        <f>VLOOKUP($B387,taxonomy!$B:$Y,10,FALSE)</f>
        <v xml:space="preserve"> Crustacea</v>
      </c>
      <c r="O387" t="str">
        <f>VLOOKUP($B387,taxonomy!$B:$Y,11,FALSE)</f>
        <v xml:space="preserve"> Branchiopoda</v>
      </c>
      <c r="P387" t="str">
        <f>VLOOKUP($B387,taxonomy!$B:$Y,12,FALSE)</f>
        <v>Diplostraca</v>
      </c>
      <c r="Q387" t="str">
        <f>VLOOKUP($B387,taxonomy!$B:$Y,13,FALSE)</f>
        <v xml:space="preserve"> Cladocera</v>
      </c>
      <c r="R387" t="str">
        <f>VLOOKUP($B387,taxonomy!$B:$Y,14,FALSE)</f>
        <v xml:space="preserve"> Anomopoda</v>
      </c>
      <c r="S387" t="str">
        <f>VLOOKUP($B387,taxonomy!$B:$Y,15,FALSE)</f>
        <v xml:space="preserve"> Daphniidae</v>
      </c>
      <c r="T387" t="str">
        <f>VLOOKUP($B387,taxonomy!$B:$Y,16,FALSE)</f>
        <v xml:space="preserve"> Daphnia.</v>
      </c>
      <c r="U387">
        <f>VLOOKUP($B387,taxonomy!$B:$Y,17,FALSE)</f>
        <v>0</v>
      </c>
      <c r="V387">
        <f>VLOOKUP($B387,taxonomy!$B:$Y,18,FALSE)</f>
        <v>0</v>
      </c>
      <c r="W387">
        <f>VLOOKUP($B387,taxonomy!$B:$Y,19,FALSE)</f>
        <v>0</v>
      </c>
      <c r="X387">
        <f>VLOOKUP($B387,taxonomy!$B:$Y,20,FALSE)</f>
        <v>0</v>
      </c>
      <c r="Y387">
        <f>VLOOKUP($B387,taxonomy!$B:$Y,21,FALSE)</f>
        <v>0</v>
      </c>
      <c r="Z387">
        <f>VLOOKUP($B387,taxonomy!$B:$Y,22,FALSE)</f>
        <v>0</v>
      </c>
      <c r="AA387">
        <f>VLOOKUP($B387,taxonomy!$B:$Y,23,FALSE)</f>
        <v>0</v>
      </c>
    </row>
    <row r="388" spans="1:27" x14ac:dyDescent="0.25">
      <c r="A388" s="1" t="s">
        <v>886</v>
      </c>
      <c r="B388" s="1" t="s">
        <v>887</v>
      </c>
      <c r="C388" s="1" t="s">
        <v>888</v>
      </c>
      <c r="D388" s="1" t="s">
        <v>891</v>
      </c>
      <c r="E388" s="1" t="s">
        <v>822</v>
      </c>
      <c r="F388" s="1" t="s">
        <v>744</v>
      </c>
      <c r="G388" s="1" t="s">
        <v>83</v>
      </c>
      <c r="H388" s="1" t="s">
        <v>891</v>
      </c>
      <c r="I388" s="1">
        <f t="shared" si="6"/>
        <v>239</v>
      </c>
      <c r="J388" t="str">
        <f>VLOOKUP($B388,taxonomy!$B:$Y,6,FALSE)</f>
        <v>Eukaryota</v>
      </c>
      <c r="K388" t="str">
        <f>VLOOKUP($B388,taxonomy!$B:$Y,7,FALSE)</f>
        <v xml:space="preserve"> Metazoa</v>
      </c>
      <c r="L388" t="str">
        <f>VLOOKUP($B388,taxonomy!$B:$Y,8,FALSE)</f>
        <v xml:space="preserve"> Ecdysozoa</v>
      </c>
      <c r="M388" t="str">
        <f>VLOOKUP($B388,taxonomy!$B:$Y,9,FALSE)</f>
        <v xml:space="preserve"> Arthropoda</v>
      </c>
      <c r="N388" t="str">
        <f>VLOOKUP($B388,taxonomy!$B:$Y,10,FALSE)</f>
        <v xml:space="preserve"> Crustacea</v>
      </c>
      <c r="O388" t="str">
        <f>VLOOKUP($B388,taxonomy!$B:$Y,11,FALSE)</f>
        <v xml:space="preserve"> Branchiopoda</v>
      </c>
      <c r="P388" t="str">
        <f>VLOOKUP($B388,taxonomy!$B:$Y,12,FALSE)</f>
        <v>Diplostraca</v>
      </c>
      <c r="Q388" t="str">
        <f>VLOOKUP($B388,taxonomy!$B:$Y,13,FALSE)</f>
        <v xml:space="preserve"> Cladocera</v>
      </c>
      <c r="R388" t="str">
        <f>VLOOKUP($B388,taxonomy!$B:$Y,14,FALSE)</f>
        <v xml:space="preserve"> Anomopoda</v>
      </c>
      <c r="S388" t="str">
        <f>VLOOKUP($B388,taxonomy!$B:$Y,15,FALSE)</f>
        <v xml:space="preserve"> Daphniidae</v>
      </c>
      <c r="T388" t="str">
        <f>VLOOKUP($B388,taxonomy!$B:$Y,16,FALSE)</f>
        <v xml:space="preserve"> Daphnia.</v>
      </c>
      <c r="U388">
        <f>VLOOKUP($B388,taxonomy!$B:$Y,17,FALSE)</f>
        <v>0</v>
      </c>
      <c r="V388">
        <f>VLOOKUP($B388,taxonomy!$B:$Y,18,FALSE)</f>
        <v>0</v>
      </c>
      <c r="W388">
        <f>VLOOKUP($B388,taxonomy!$B:$Y,19,FALSE)</f>
        <v>0</v>
      </c>
      <c r="X388">
        <f>VLOOKUP($B388,taxonomy!$B:$Y,20,FALSE)</f>
        <v>0</v>
      </c>
      <c r="Y388">
        <f>VLOOKUP($B388,taxonomy!$B:$Y,21,FALSE)</f>
        <v>0</v>
      </c>
      <c r="Z388">
        <f>VLOOKUP($B388,taxonomy!$B:$Y,22,FALSE)</f>
        <v>0</v>
      </c>
      <c r="AA388">
        <f>VLOOKUP($B388,taxonomy!$B:$Y,23,FALSE)</f>
        <v>0</v>
      </c>
    </row>
    <row r="389" spans="1:27" x14ac:dyDescent="0.25">
      <c r="A389" s="1" t="s">
        <v>886</v>
      </c>
      <c r="B389" s="1" t="s">
        <v>887</v>
      </c>
      <c r="C389" s="1" t="s">
        <v>888</v>
      </c>
      <c r="D389" s="1" t="s">
        <v>15</v>
      </c>
      <c r="E389" s="1" t="s">
        <v>83</v>
      </c>
      <c r="F389" s="1" t="s">
        <v>892</v>
      </c>
      <c r="G389" s="1" t="s">
        <v>18</v>
      </c>
      <c r="H389" s="1" t="s">
        <v>19</v>
      </c>
      <c r="I389" s="1">
        <f t="shared" si="6"/>
        <v>288</v>
      </c>
      <c r="J389" t="str">
        <f>VLOOKUP($B389,taxonomy!$B:$Y,6,FALSE)</f>
        <v>Eukaryota</v>
      </c>
      <c r="K389" t="str">
        <f>VLOOKUP($B389,taxonomy!$B:$Y,7,FALSE)</f>
        <v xml:space="preserve"> Metazoa</v>
      </c>
      <c r="L389" t="str">
        <f>VLOOKUP($B389,taxonomy!$B:$Y,8,FALSE)</f>
        <v xml:space="preserve"> Ecdysozoa</v>
      </c>
      <c r="M389" t="str">
        <f>VLOOKUP($B389,taxonomy!$B:$Y,9,FALSE)</f>
        <v xml:space="preserve"> Arthropoda</v>
      </c>
      <c r="N389" t="str">
        <f>VLOOKUP($B389,taxonomy!$B:$Y,10,FALSE)</f>
        <v xml:space="preserve"> Crustacea</v>
      </c>
      <c r="O389" t="str">
        <f>VLOOKUP($B389,taxonomy!$B:$Y,11,FALSE)</f>
        <v xml:space="preserve"> Branchiopoda</v>
      </c>
      <c r="P389" t="str">
        <f>VLOOKUP($B389,taxonomy!$B:$Y,12,FALSE)</f>
        <v>Diplostraca</v>
      </c>
      <c r="Q389" t="str">
        <f>VLOOKUP($B389,taxonomy!$B:$Y,13,FALSE)</f>
        <v xml:space="preserve"> Cladocera</v>
      </c>
      <c r="R389" t="str">
        <f>VLOOKUP($B389,taxonomy!$B:$Y,14,FALSE)</f>
        <v xml:space="preserve"> Anomopoda</v>
      </c>
      <c r="S389" t="str">
        <f>VLOOKUP($B389,taxonomy!$B:$Y,15,FALSE)</f>
        <v xml:space="preserve"> Daphniidae</v>
      </c>
      <c r="T389" t="str">
        <f>VLOOKUP($B389,taxonomy!$B:$Y,16,FALSE)</f>
        <v xml:space="preserve"> Daphnia.</v>
      </c>
      <c r="U389">
        <f>VLOOKUP($B389,taxonomy!$B:$Y,17,FALSE)</f>
        <v>0</v>
      </c>
      <c r="V389">
        <f>VLOOKUP($B389,taxonomy!$B:$Y,18,FALSE)</f>
        <v>0</v>
      </c>
      <c r="W389">
        <f>VLOOKUP($B389,taxonomy!$B:$Y,19,FALSE)</f>
        <v>0</v>
      </c>
      <c r="X389">
        <f>VLOOKUP($B389,taxonomy!$B:$Y,20,FALSE)</f>
        <v>0</v>
      </c>
      <c r="Y389">
        <f>VLOOKUP($B389,taxonomy!$B:$Y,21,FALSE)</f>
        <v>0</v>
      </c>
      <c r="Z389">
        <f>VLOOKUP($B389,taxonomy!$B:$Y,22,FALSE)</f>
        <v>0</v>
      </c>
      <c r="AA389">
        <f>VLOOKUP($B389,taxonomy!$B:$Y,23,FALSE)</f>
        <v>0</v>
      </c>
    </row>
    <row r="390" spans="1:27" x14ac:dyDescent="0.25">
      <c r="A390" s="1" t="s">
        <v>893</v>
      </c>
      <c r="B390" s="1" t="s">
        <v>894</v>
      </c>
      <c r="C390" s="1" t="s">
        <v>699</v>
      </c>
      <c r="D390" s="1" t="s">
        <v>15</v>
      </c>
      <c r="E390" s="1" t="s">
        <v>83</v>
      </c>
      <c r="F390" s="1" t="s">
        <v>895</v>
      </c>
      <c r="G390" s="1" t="s">
        <v>18</v>
      </c>
      <c r="H390" s="1" t="s">
        <v>19</v>
      </c>
      <c r="I390" s="1">
        <f t="shared" si="6"/>
        <v>65</v>
      </c>
      <c r="J390" t="str">
        <f>VLOOKUP($B390,taxonomy!$B:$Y,6,FALSE)</f>
        <v>Eukaryota</v>
      </c>
      <c r="K390" t="str">
        <f>VLOOKUP($B390,taxonomy!$B:$Y,7,FALSE)</f>
        <v xml:space="preserve"> Metazoa</v>
      </c>
      <c r="L390" t="str">
        <f>VLOOKUP($B390,taxonomy!$B:$Y,8,FALSE)</f>
        <v xml:space="preserve"> Ecdysozoa</v>
      </c>
      <c r="M390" t="str">
        <f>VLOOKUP($B390,taxonomy!$B:$Y,9,FALSE)</f>
        <v xml:space="preserve"> Arthropoda</v>
      </c>
      <c r="N390" t="str">
        <f>VLOOKUP($B390,taxonomy!$B:$Y,10,FALSE)</f>
        <v xml:space="preserve"> Crustacea</v>
      </c>
      <c r="O390" t="str">
        <f>VLOOKUP($B390,taxonomy!$B:$Y,11,FALSE)</f>
        <v xml:space="preserve"> Branchiopoda</v>
      </c>
      <c r="P390" t="str">
        <f>VLOOKUP($B390,taxonomy!$B:$Y,12,FALSE)</f>
        <v>Diplostraca</v>
      </c>
      <c r="Q390" t="str">
        <f>VLOOKUP($B390,taxonomy!$B:$Y,13,FALSE)</f>
        <v xml:space="preserve"> Cladocera</v>
      </c>
      <c r="R390" t="str">
        <f>VLOOKUP($B390,taxonomy!$B:$Y,14,FALSE)</f>
        <v xml:space="preserve"> Anomopoda</v>
      </c>
      <c r="S390" t="str">
        <f>VLOOKUP($B390,taxonomy!$B:$Y,15,FALSE)</f>
        <v xml:space="preserve"> Daphniidae</v>
      </c>
      <c r="T390" t="str">
        <f>VLOOKUP($B390,taxonomy!$B:$Y,16,FALSE)</f>
        <v xml:space="preserve"> Daphnia.</v>
      </c>
      <c r="U390">
        <f>VLOOKUP($B390,taxonomy!$B:$Y,17,FALSE)</f>
        <v>0</v>
      </c>
      <c r="V390">
        <f>VLOOKUP($B390,taxonomy!$B:$Y,18,FALSE)</f>
        <v>0</v>
      </c>
      <c r="W390">
        <f>VLOOKUP($B390,taxonomy!$B:$Y,19,FALSE)</f>
        <v>0</v>
      </c>
      <c r="X390">
        <f>VLOOKUP($B390,taxonomy!$B:$Y,20,FALSE)</f>
        <v>0</v>
      </c>
      <c r="Y390">
        <f>VLOOKUP($B390,taxonomy!$B:$Y,21,FALSE)</f>
        <v>0</v>
      </c>
      <c r="Z390">
        <f>VLOOKUP($B390,taxonomy!$B:$Y,22,FALSE)</f>
        <v>0</v>
      </c>
      <c r="AA390">
        <f>VLOOKUP($B390,taxonomy!$B:$Y,23,FALSE)</f>
        <v>0</v>
      </c>
    </row>
    <row r="391" spans="1:27" x14ac:dyDescent="0.25">
      <c r="A391" s="1" t="s">
        <v>896</v>
      </c>
      <c r="B391" s="1" t="s">
        <v>897</v>
      </c>
      <c r="C391" s="1" t="s">
        <v>898</v>
      </c>
      <c r="D391" s="1" t="s">
        <v>15</v>
      </c>
      <c r="E391" s="1" t="s">
        <v>899</v>
      </c>
      <c r="F391" s="1" t="s">
        <v>900</v>
      </c>
      <c r="G391" s="1" t="s">
        <v>18</v>
      </c>
      <c r="H391" s="1" t="s">
        <v>19</v>
      </c>
      <c r="I391" s="1">
        <f t="shared" si="6"/>
        <v>240</v>
      </c>
      <c r="J391" t="str">
        <f>VLOOKUP($B391,taxonomy!$B:$Y,6,FALSE)</f>
        <v>Eukaryota</v>
      </c>
      <c r="K391" t="str">
        <f>VLOOKUP($B391,taxonomy!$B:$Y,7,FALSE)</f>
        <v xml:space="preserve"> Metazoa</v>
      </c>
      <c r="L391" t="str">
        <f>VLOOKUP($B391,taxonomy!$B:$Y,8,FALSE)</f>
        <v xml:space="preserve"> Ecdysozoa</v>
      </c>
      <c r="M391" t="str">
        <f>VLOOKUP($B391,taxonomy!$B:$Y,9,FALSE)</f>
        <v xml:space="preserve"> Arthropoda</v>
      </c>
      <c r="N391" t="str">
        <f>VLOOKUP($B391,taxonomy!$B:$Y,10,FALSE)</f>
        <v xml:space="preserve"> Crustacea</v>
      </c>
      <c r="O391" t="str">
        <f>VLOOKUP($B391,taxonomy!$B:$Y,11,FALSE)</f>
        <v xml:space="preserve"> Branchiopoda</v>
      </c>
      <c r="P391" t="str">
        <f>VLOOKUP($B391,taxonomy!$B:$Y,12,FALSE)</f>
        <v>Diplostraca</v>
      </c>
      <c r="Q391" t="str">
        <f>VLOOKUP($B391,taxonomy!$B:$Y,13,FALSE)</f>
        <v xml:space="preserve"> Cladocera</v>
      </c>
      <c r="R391" t="str">
        <f>VLOOKUP($B391,taxonomy!$B:$Y,14,FALSE)</f>
        <v xml:space="preserve"> Anomopoda</v>
      </c>
      <c r="S391" t="str">
        <f>VLOOKUP($B391,taxonomy!$B:$Y,15,FALSE)</f>
        <v xml:space="preserve"> Daphniidae</v>
      </c>
      <c r="T391" t="str">
        <f>VLOOKUP($B391,taxonomy!$B:$Y,16,FALSE)</f>
        <v xml:space="preserve"> Daphnia.</v>
      </c>
      <c r="U391">
        <f>VLOOKUP($B391,taxonomy!$B:$Y,17,FALSE)</f>
        <v>0</v>
      </c>
      <c r="V391">
        <f>VLOOKUP($B391,taxonomy!$B:$Y,18,FALSE)</f>
        <v>0</v>
      </c>
      <c r="W391">
        <f>VLOOKUP($B391,taxonomy!$B:$Y,19,FALSE)</f>
        <v>0</v>
      </c>
      <c r="X391">
        <f>VLOOKUP($B391,taxonomy!$B:$Y,20,FALSE)</f>
        <v>0</v>
      </c>
      <c r="Y391">
        <f>VLOOKUP($B391,taxonomy!$B:$Y,21,FALSE)</f>
        <v>0</v>
      </c>
      <c r="Z391">
        <f>VLOOKUP($B391,taxonomy!$B:$Y,22,FALSE)</f>
        <v>0</v>
      </c>
      <c r="AA391">
        <f>VLOOKUP($B391,taxonomy!$B:$Y,23,FALSE)</f>
        <v>0</v>
      </c>
    </row>
    <row r="392" spans="1:27" x14ac:dyDescent="0.25">
      <c r="A392" s="1" t="s">
        <v>901</v>
      </c>
      <c r="B392" s="1" t="s">
        <v>902</v>
      </c>
      <c r="C392" s="1" t="s">
        <v>857</v>
      </c>
      <c r="D392" s="1" t="s">
        <v>889</v>
      </c>
      <c r="E392" s="1" t="s">
        <v>903</v>
      </c>
      <c r="F392" s="1" t="s">
        <v>904</v>
      </c>
      <c r="G392" s="1" t="s">
        <v>14</v>
      </c>
      <c r="H392" s="1" t="s">
        <v>889</v>
      </c>
      <c r="I392" s="1">
        <f t="shared" si="6"/>
        <v>35</v>
      </c>
      <c r="J392" t="str">
        <f>VLOOKUP($B392,taxonomy!$B:$Y,6,FALSE)</f>
        <v>Eukaryota</v>
      </c>
      <c r="K392" t="str">
        <f>VLOOKUP($B392,taxonomy!$B:$Y,7,FALSE)</f>
        <v xml:space="preserve"> Metazoa</v>
      </c>
      <c r="L392" t="str">
        <f>VLOOKUP($B392,taxonomy!$B:$Y,8,FALSE)</f>
        <v xml:space="preserve"> Ecdysozoa</v>
      </c>
      <c r="M392" t="str">
        <f>VLOOKUP($B392,taxonomy!$B:$Y,9,FALSE)</f>
        <v xml:space="preserve"> Arthropoda</v>
      </c>
      <c r="N392" t="str">
        <f>VLOOKUP($B392,taxonomy!$B:$Y,10,FALSE)</f>
        <v xml:space="preserve"> Crustacea</v>
      </c>
      <c r="O392" t="str">
        <f>VLOOKUP($B392,taxonomy!$B:$Y,11,FALSE)</f>
        <v xml:space="preserve"> Branchiopoda</v>
      </c>
      <c r="P392" t="str">
        <f>VLOOKUP($B392,taxonomy!$B:$Y,12,FALSE)</f>
        <v>Diplostraca</v>
      </c>
      <c r="Q392" t="str">
        <f>VLOOKUP($B392,taxonomy!$B:$Y,13,FALSE)</f>
        <v xml:space="preserve"> Cladocera</v>
      </c>
      <c r="R392" t="str">
        <f>VLOOKUP($B392,taxonomy!$B:$Y,14,FALSE)</f>
        <v xml:space="preserve"> Anomopoda</v>
      </c>
      <c r="S392" t="str">
        <f>VLOOKUP($B392,taxonomy!$B:$Y,15,FALSE)</f>
        <v xml:space="preserve"> Daphniidae</v>
      </c>
      <c r="T392" t="str">
        <f>VLOOKUP($B392,taxonomy!$B:$Y,16,FALSE)</f>
        <v xml:space="preserve"> Daphnia.</v>
      </c>
      <c r="U392">
        <f>VLOOKUP($B392,taxonomy!$B:$Y,17,FALSE)</f>
        <v>0</v>
      </c>
      <c r="V392">
        <f>VLOOKUP($B392,taxonomy!$B:$Y,18,FALSE)</f>
        <v>0</v>
      </c>
      <c r="W392">
        <f>VLOOKUP($B392,taxonomy!$B:$Y,19,FALSE)</f>
        <v>0</v>
      </c>
      <c r="X392">
        <f>VLOOKUP($B392,taxonomy!$B:$Y,20,FALSE)</f>
        <v>0</v>
      </c>
      <c r="Y392">
        <f>VLOOKUP($B392,taxonomy!$B:$Y,21,FALSE)</f>
        <v>0</v>
      </c>
      <c r="Z392">
        <f>VLOOKUP($B392,taxonomy!$B:$Y,22,FALSE)</f>
        <v>0</v>
      </c>
      <c r="AA392">
        <f>VLOOKUP($B392,taxonomy!$B:$Y,23,FALSE)</f>
        <v>0</v>
      </c>
    </row>
    <row r="393" spans="1:27" x14ac:dyDescent="0.25">
      <c r="A393" s="1" t="s">
        <v>901</v>
      </c>
      <c r="B393" s="1" t="s">
        <v>902</v>
      </c>
      <c r="C393" s="1" t="s">
        <v>857</v>
      </c>
      <c r="D393" s="1" t="s">
        <v>891</v>
      </c>
      <c r="E393" s="1" t="s">
        <v>751</v>
      </c>
      <c r="F393" s="1" t="s">
        <v>905</v>
      </c>
      <c r="G393" s="1" t="s">
        <v>83</v>
      </c>
      <c r="H393" s="1" t="s">
        <v>891</v>
      </c>
      <c r="I393" s="1">
        <f t="shared" si="6"/>
        <v>158</v>
      </c>
      <c r="J393" t="str">
        <f>VLOOKUP($B393,taxonomy!$B:$Y,6,FALSE)</f>
        <v>Eukaryota</v>
      </c>
      <c r="K393" t="str">
        <f>VLOOKUP($B393,taxonomy!$B:$Y,7,FALSE)</f>
        <v xml:space="preserve"> Metazoa</v>
      </c>
      <c r="L393" t="str">
        <f>VLOOKUP($B393,taxonomy!$B:$Y,8,FALSE)</f>
        <v xml:space="preserve"> Ecdysozoa</v>
      </c>
      <c r="M393" t="str">
        <f>VLOOKUP($B393,taxonomy!$B:$Y,9,FALSE)</f>
        <v xml:space="preserve"> Arthropoda</v>
      </c>
      <c r="N393" t="str">
        <f>VLOOKUP($B393,taxonomy!$B:$Y,10,FALSE)</f>
        <v xml:space="preserve"> Crustacea</v>
      </c>
      <c r="O393" t="str">
        <f>VLOOKUP($B393,taxonomy!$B:$Y,11,FALSE)</f>
        <v xml:space="preserve"> Branchiopoda</v>
      </c>
      <c r="P393" t="str">
        <f>VLOOKUP($B393,taxonomy!$B:$Y,12,FALSE)</f>
        <v>Diplostraca</v>
      </c>
      <c r="Q393" t="str">
        <f>VLOOKUP($B393,taxonomy!$B:$Y,13,FALSE)</f>
        <v xml:space="preserve"> Cladocera</v>
      </c>
      <c r="R393" t="str">
        <f>VLOOKUP($B393,taxonomy!$B:$Y,14,FALSE)</f>
        <v xml:space="preserve"> Anomopoda</v>
      </c>
      <c r="S393" t="str">
        <f>VLOOKUP($B393,taxonomy!$B:$Y,15,FALSE)</f>
        <v xml:space="preserve"> Daphniidae</v>
      </c>
      <c r="T393" t="str">
        <f>VLOOKUP($B393,taxonomy!$B:$Y,16,FALSE)</f>
        <v xml:space="preserve"> Daphnia.</v>
      </c>
      <c r="U393">
        <f>VLOOKUP($B393,taxonomy!$B:$Y,17,FALSE)</f>
        <v>0</v>
      </c>
      <c r="V393">
        <f>VLOOKUP($B393,taxonomy!$B:$Y,18,FALSE)</f>
        <v>0</v>
      </c>
      <c r="W393">
        <f>VLOOKUP($B393,taxonomy!$B:$Y,19,FALSE)</f>
        <v>0</v>
      </c>
      <c r="X393">
        <f>VLOOKUP($B393,taxonomy!$B:$Y,20,FALSE)</f>
        <v>0</v>
      </c>
      <c r="Y393">
        <f>VLOOKUP($B393,taxonomy!$B:$Y,21,FALSE)</f>
        <v>0</v>
      </c>
      <c r="Z393">
        <f>VLOOKUP($B393,taxonomy!$B:$Y,22,FALSE)</f>
        <v>0</v>
      </c>
      <c r="AA393">
        <f>VLOOKUP($B393,taxonomy!$B:$Y,23,FALSE)</f>
        <v>0</v>
      </c>
    </row>
    <row r="394" spans="1:27" x14ac:dyDescent="0.25">
      <c r="A394" s="1" t="s">
        <v>901</v>
      </c>
      <c r="B394" s="1" t="s">
        <v>902</v>
      </c>
      <c r="C394" s="1" t="s">
        <v>857</v>
      </c>
      <c r="D394" s="1" t="s">
        <v>891</v>
      </c>
      <c r="E394" s="1" t="s">
        <v>906</v>
      </c>
      <c r="F394" s="1" t="s">
        <v>907</v>
      </c>
      <c r="G394" s="1" t="s">
        <v>83</v>
      </c>
      <c r="H394" s="1" t="s">
        <v>891</v>
      </c>
      <c r="I394" s="1">
        <f t="shared" si="6"/>
        <v>65</v>
      </c>
      <c r="J394" t="str">
        <f>VLOOKUP($B394,taxonomy!$B:$Y,6,FALSE)</f>
        <v>Eukaryota</v>
      </c>
      <c r="K394" t="str">
        <f>VLOOKUP($B394,taxonomy!$B:$Y,7,FALSE)</f>
        <v xml:space="preserve"> Metazoa</v>
      </c>
      <c r="L394" t="str">
        <f>VLOOKUP($B394,taxonomy!$B:$Y,8,FALSE)</f>
        <v xml:space="preserve"> Ecdysozoa</v>
      </c>
      <c r="M394" t="str">
        <f>VLOOKUP($B394,taxonomy!$B:$Y,9,FALSE)</f>
        <v xml:space="preserve"> Arthropoda</v>
      </c>
      <c r="N394" t="str">
        <f>VLOOKUP($B394,taxonomy!$B:$Y,10,FALSE)</f>
        <v xml:space="preserve"> Crustacea</v>
      </c>
      <c r="O394" t="str">
        <f>VLOOKUP($B394,taxonomy!$B:$Y,11,FALSE)</f>
        <v xml:space="preserve"> Branchiopoda</v>
      </c>
      <c r="P394" t="str">
        <f>VLOOKUP($B394,taxonomy!$B:$Y,12,FALSE)</f>
        <v>Diplostraca</v>
      </c>
      <c r="Q394" t="str">
        <f>VLOOKUP($B394,taxonomy!$B:$Y,13,FALSE)</f>
        <v xml:space="preserve"> Cladocera</v>
      </c>
      <c r="R394" t="str">
        <f>VLOOKUP($B394,taxonomy!$B:$Y,14,FALSE)</f>
        <v xml:space="preserve"> Anomopoda</v>
      </c>
      <c r="S394" t="str">
        <f>VLOOKUP($B394,taxonomy!$B:$Y,15,FALSE)</f>
        <v xml:space="preserve"> Daphniidae</v>
      </c>
      <c r="T394" t="str">
        <f>VLOOKUP($B394,taxonomy!$B:$Y,16,FALSE)</f>
        <v xml:space="preserve"> Daphnia.</v>
      </c>
      <c r="U394">
        <f>VLOOKUP($B394,taxonomy!$B:$Y,17,FALSE)</f>
        <v>0</v>
      </c>
      <c r="V394">
        <f>VLOOKUP($B394,taxonomy!$B:$Y,18,FALSE)</f>
        <v>0</v>
      </c>
      <c r="W394">
        <f>VLOOKUP($B394,taxonomy!$B:$Y,19,FALSE)</f>
        <v>0</v>
      </c>
      <c r="X394">
        <f>VLOOKUP($B394,taxonomy!$B:$Y,20,FALSE)</f>
        <v>0</v>
      </c>
      <c r="Y394">
        <f>VLOOKUP($B394,taxonomy!$B:$Y,21,FALSE)</f>
        <v>0</v>
      </c>
      <c r="Z394">
        <f>VLOOKUP($B394,taxonomy!$B:$Y,22,FALSE)</f>
        <v>0</v>
      </c>
      <c r="AA394">
        <f>VLOOKUP($B394,taxonomy!$B:$Y,23,FALSE)</f>
        <v>0</v>
      </c>
    </row>
    <row r="395" spans="1:27" x14ac:dyDescent="0.25">
      <c r="A395" s="1" t="s">
        <v>901</v>
      </c>
      <c r="B395" s="1" t="s">
        <v>902</v>
      </c>
      <c r="C395" s="1" t="s">
        <v>857</v>
      </c>
      <c r="D395" s="1" t="s">
        <v>15</v>
      </c>
      <c r="E395" s="1" t="s">
        <v>625</v>
      </c>
      <c r="F395" s="1" t="s">
        <v>908</v>
      </c>
      <c r="G395" s="1" t="s">
        <v>18</v>
      </c>
      <c r="H395" s="1" t="s">
        <v>19</v>
      </c>
      <c r="I395" s="1">
        <f t="shared" si="6"/>
        <v>259</v>
      </c>
      <c r="J395" t="str">
        <f>VLOOKUP($B395,taxonomy!$B:$Y,6,FALSE)</f>
        <v>Eukaryota</v>
      </c>
      <c r="K395" t="str">
        <f>VLOOKUP($B395,taxonomy!$B:$Y,7,FALSE)</f>
        <v xml:space="preserve"> Metazoa</v>
      </c>
      <c r="L395" t="str">
        <f>VLOOKUP($B395,taxonomy!$B:$Y,8,FALSE)</f>
        <v xml:space="preserve"> Ecdysozoa</v>
      </c>
      <c r="M395" t="str">
        <f>VLOOKUP($B395,taxonomy!$B:$Y,9,FALSE)</f>
        <v xml:space="preserve"> Arthropoda</v>
      </c>
      <c r="N395" t="str">
        <f>VLOOKUP($B395,taxonomy!$B:$Y,10,FALSE)</f>
        <v xml:space="preserve"> Crustacea</v>
      </c>
      <c r="O395" t="str">
        <f>VLOOKUP($B395,taxonomy!$B:$Y,11,FALSE)</f>
        <v xml:space="preserve"> Branchiopoda</v>
      </c>
      <c r="P395" t="str">
        <f>VLOOKUP($B395,taxonomy!$B:$Y,12,FALSE)</f>
        <v>Diplostraca</v>
      </c>
      <c r="Q395" t="str">
        <f>VLOOKUP($B395,taxonomy!$B:$Y,13,FALSE)</f>
        <v xml:space="preserve"> Cladocera</v>
      </c>
      <c r="R395" t="str">
        <f>VLOOKUP($B395,taxonomy!$B:$Y,14,FALSE)</f>
        <v xml:space="preserve"> Anomopoda</v>
      </c>
      <c r="S395" t="str">
        <f>VLOOKUP($B395,taxonomy!$B:$Y,15,FALSE)</f>
        <v xml:space="preserve"> Daphniidae</v>
      </c>
      <c r="T395" t="str">
        <f>VLOOKUP($B395,taxonomy!$B:$Y,16,FALSE)</f>
        <v xml:space="preserve"> Daphnia.</v>
      </c>
      <c r="U395">
        <f>VLOOKUP($B395,taxonomy!$B:$Y,17,FALSE)</f>
        <v>0</v>
      </c>
      <c r="V395">
        <f>VLOOKUP($B395,taxonomy!$B:$Y,18,FALSE)</f>
        <v>0</v>
      </c>
      <c r="W395">
        <f>VLOOKUP($B395,taxonomy!$B:$Y,19,FALSE)</f>
        <v>0</v>
      </c>
      <c r="X395">
        <f>VLOOKUP($B395,taxonomy!$B:$Y,20,FALSE)</f>
        <v>0</v>
      </c>
      <c r="Y395">
        <f>VLOOKUP($B395,taxonomy!$B:$Y,21,FALSE)</f>
        <v>0</v>
      </c>
      <c r="Z395">
        <f>VLOOKUP($B395,taxonomy!$B:$Y,22,FALSE)</f>
        <v>0</v>
      </c>
      <c r="AA395">
        <f>VLOOKUP($B395,taxonomy!$B:$Y,23,FALSE)</f>
        <v>0</v>
      </c>
    </row>
    <row r="396" spans="1:27" x14ac:dyDescent="0.25">
      <c r="A396" s="1" t="s">
        <v>909</v>
      </c>
      <c r="B396" s="1" t="s">
        <v>910</v>
      </c>
      <c r="C396" s="1" t="s">
        <v>911</v>
      </c>
      <c r="D396" s="1" t="s">
        <v>891</v>
      </c>
      <c r="E396" s="1" t="s">
        <v>912</v>
      </c>
      <c r="F396" s="1" t="s">
        <v>423</v>
      </c>
      <c r="G396" s="1" t="s">
        <v>83</v>
      </c>
      <c r="H396" s="1" t="s">
        <v>891</v>
      </c>
      <c r="I396" s="1">
        <f t="shared" si="6"/>
        <v>54</v>
      </c>
      <c r="J396" t="str">
        <f>VLOOKUP($B396,taxonomy!$B:$Y,6,FALSE)</f>
        <v>Eukaryota</v>
      </c>
      <c r="K396" t="str">
        <f>VLOOKUP($B396,taxonomy!$B:$Y,7,FALSE)</f>
        <v xml:space="preserve"> Metazoa</v>
      </c>
      <c r="L396" t="str">
        <f>VLOOKUP($B396,taxonomy!$B:$Y,8,FALSE)</f>
        <v xml:space="preserve"> Ecdysozoa</v>
      </c>
      <c r="M396" t="str">
        <f>VLOOKUP($B396,taxonomy!$B:$Y,9,FALSE)</f>
        <v xml:space="preserve"> Arthropoda</v>
      </c>
      <c r="N396" t="str">
        <f>VLOOKUP($B396,taxonomy!$B:$Y,10,FALSE)</f>
        <v xml:space="preserve"> Crustacea</v>
      </c>
      <c r="O396" t="str">
        <f>VLOOKUP($B396,taxonomy!$B:$Y,11,FALSE)</f>
        <v xml:space="preserve"> Branchiopoda</v>
      </c>
      <c r="P396" t="str">
        <f>VLOOKUP($B396,taxonomy!$B:$Y,12,FALSE)</f>
        <v>Diplostraca</v>
      </c>
      <c r="Q396" t="str">
        <f>VLOOKUP($B396,taxonomy!$B:$Y,13,FALSE)</f>
        <v xml:space="preserve"> Cladocera</v>
      </c>
      <c r="R396" t="str">
        <f>VLOOKUP($B396,taxonomy!$B:$Y,14,FALSE)</f>
        <v xml:space="preserve"> Anomopoda</v>
      </c>
      <c r="S396" t="str">
        <f>VLOOKUP($B396,taxonomy!$B:$Y,15,FALSE)</f>
        <v xml:space="preserve"> Daphniidae</v>
      </c>
      <c r="T396" t="str">
        <f>VLOOKUP($B396,taxonomy!$B:$Y,16,FALSE)</f>
        <v xml:space="preserve"> Daphnia.</v>
      </c>
      <c r="U396">
        <f>VLOOKUP($B396,taxonomy!$B:$Y,17,FALSE)</f>
        <v>0</v>
      </c>
      <c r="V396">
        <f>VLOOKUP($B396,taxonomy!$B:$Y,18,FALSE)</f>
        <v>0</v>
      </c>
      <c r="W396">
        <f>VLOOKUP($B396,taxonomy!$B:$Y,19,FALSE)</f>
        <v>0</v>
      </c>
      <c r="X396">
        <f>VLOOKUP($B396,taxonomy!$B:$Y,20,FALSE)</f>
        <v>0</v>
      </c>
      <c r="Y396">
        <f>VLOOKUP($B396,taxonomy!$B:$Y,21,FALSE)</f>
        <v>0</v>
      </c>
      <c r="Z396">
        <f>VLOOKUP($B396,taxonomy!$B:$Y,22,FALSE)</f>
        <v>0</v>
      </c>
      <c r="AA396">
        <f>VLOOKUP($B396,taxonomy!$B:$Y,23,FALSE)</f>
        <v>0</v>
      </c>
    </row>
    <row r="397" spans="1:27" x14ac:dyDescent="0.25">
      <c r="A397" s="1" t="s">
        <v>909</v>
      </c>
      <c r="B397" s="1" t="s">
        <v>910</v>
      </c>
      <c r="C397" s="1" t="s">
        <v>911</v>
      </c>
      <c r="D397" s="1" t="s">
        <v>891</v>
      </c>
      <c r="E397" s="1" t="s">
        <v>334</v>
      </c>
      <c r="F397" s="1" t="s">
        <v>913</v>
      </c>
      <c r="G397" s="1" t="s">
        <v>83</v>
      </c>
      <c r="H397" s="1" t="s">
        <v>891</v>
      </c>
      <c r="I397" s="1">
        <f t="shared" si="6"/>
        <v>129</v>
      </c>
      <c r="J397" t="str">
        <f>VLOOKUP($B397,taxonomy!$B:$Y,6,FALSE)</f>
        <v>Eukaryota</v>
      </c>
      <c r="K397" t="str">
        <f>VLOOKUP($B397,taxonomy!$B:$Y,7,FALSE)</f>
        <v xml:space="preserve"> Metazoa</v>
      </c>
      <c r="L397" t="str">
        <f>VLOOKUP($B397,taxonomy!$B:$Y,8,FALSE)</f>
        <v xml:space="preserve"> Ecdysozoa</v>
      </c>
      <c r="M397" t="str">
        <f>VLOOKUP($B397,taxonomy!$B:$Y,9,FALSE)</f>
        <v xml:space="preserve"> Arthropoda</v>
      </c>
      <c r="N397" t="str">
        <f>VLOOKUP($B397,taxonomy!$B:$Y,10,FALSE)</f>
        <v xml:space="preserve"> Crustacea</v>
      </c>
      <c r="O397" t="str">
        <f>VLOOKUP($B397,taxonomy!$B:$Y,11,FALSE)</f>
        <v xml:space="preserve"> Branchiopoda</v>
      </c>
      <c r="P397" t="str">
        <f>VLOOKUP($B397,taxonomy!$B:$Y,12,FALSE)</f>
        <v>Diplostraca</v>
      </c>
      <c r="Q397" t="str">
        <f>VLOOKUP($B397,taxonomy!$B:$Y,13,FALSE)</f>
        <v xml:space="preserve"> Cladocera</v>
      </c>
      <c r="R397" t="str">
        <f>VLOOKUP($B397,taxonomy!$B:$Y,14,FALSE)</f>
        <v xml:space="preserve"> Anomopoda</v>
      </c>
      <c r="S397" t="str">
        <f>VLOOKUP($B397,taxonomy!$B:$Y,15,FALSE)</f>
        <v xml:space="preserve"> Daphniidae</v>
      </c>
      <c r="T397" t="str">
        <f>VLOOKUP($B397,taxonomy!$B:$Y,16,FALSE)</f>
        <v xml:space="preserve"> Daphnia.</v>
      </c>
      <c r="U397">
        <f>VLOOKUP($B397,taxonomy!$B:$Y,17,FALSE)</f>
        <v>0</v>
      </c>
      <c r="V397">
        <f>VLOOKUP($B397,taxonomy!$B:$Y,18,FALSE)</f>
        <v>0</v>
      </c>
      <c r="W397">
        <f>VLOOKUP($B397,taxonomy!$B:$Y,19,FALSE)</f>
        <v>0</v>
      </c>
      <c r="X397">
        <f>VLOOKUP($B397,taxonomy!$B:$Y,20,FALSE)</f>
        <v>0</v>
      </c>
      <c r="Y397">
        <f>VLOOKUP($B397,taxonomy!$B:$Y,21,FALSE)</f>
        <v>0</v>
      </c>
      <c r="Z397">
        <f>VLOOKUP($B397,taxonomy!$B:$Y,22,FALSE)</f>
        <v>0</v>
      </c>
      <c r="AA397">
        <f>VLOOKUP($B397,taxonomy!$B:$Y,23,FALSE)</f>
        <v>0</v>
      </c>
    </row>
    <row r="398" spans="1:27" x14ac:dyDescent="0.25">
      <c r="A398" s="1" t="s">
        <v>909</v>
      </c>
      <c r="B398" s="1" t="s">
        <v>910</v>
      </c>
      <c r="C398" s="1" t="s">
        <v>911</v>
      </c>
      <c r="D398" s="1" t="s">
        <v>15</v>
      </c>
      <c r="E398" s="1" t="s">
        <v>470</v>
      </c>
      <c r="F398" s="1" t="s">
        <v>914</v>
      </c>
      <c r="G398" s="1" t="s">
        <v>18</v>
      </c>
      <c r="H398" s="1" t="s">
        <v>19</v>
      </c>
      <c r="I398" s="1">
        <f t="shared" si="6"/>
        <v>241</v>
      </c>
      <c r="J398" t="str">
        <f>VLOOKUP($B398,taxonomy!$B:$Y,6,FALSE)</f>
        <v>Eukaryota</v>
      </c>
      <c r="K398" t="str">
        <f>VLOOKUP($B398,taxonomy!$B:$Y,7,FALSE)</f>
        <v xml:space="preserve"> Metazoa</v>
      </c>
      <c r="L398" t="str">
        <f>VLOOKUP($B398,taxonomy!$B:$Y,8,FALSE)</f>
        <v xml:space="preserve"> Ecdysozoa</v>
      </c>
      <c r="M398" t="str">
        <f>VLOOKUP($B398,taxonomy!$B:$Y,9,FALSE)</f>
        <v xml:space="preserve"> Arthropoda</v>
      </c>
      <c r="N398" t="str">
        <f>VLOOKUP($B398,taxonomy!$B:$Y,10,FALSE)</f>
        <v xml:space="preserve"> Crustacea</v>
      </c>
      <c r="O398" t="str">
        <f>VLOOKUP($B398,taxonomy!$B:$Y,11,FALSE)</f>
        <v xml:space="preserve"> Branchiopoda</v>
      </c>
      <c r="P398" t="str">
        <f>VLOOKUP($B398,taxonomy!$B:$Y,12,FALSE)</f>
        <v>Diplostraca</v>
      </c>
      <c r="Q398" t="str">
        <f>VLOOKUP($B398,taxonomy!$B:$Y,13,FALSE)</f>
        <v xml:space="preserve"> Cladocera</v>
      </c>
      <c r="R398" t="str">
        <f>VLOOKUP($B398,taxonomy!$B:$Y,14,FALSE)</f>
        <v xml:space="preserve"> Anomopoda</v>
      </c>
      <c r="S398" t="str">
        <f>VLOOKUP($B398,taxonomy!$B:$Y,15,FALSE)</f>
        <v xml:space="preserve"> Daphniidae</v>
      </c>
      <c r="T398" t="str">
        <f>VLOOKUP($B398,taxonomy!$B:$Y,16,FALSE)</f>
        <v xml:space="preserve"> Daphnia.</v>
      </c>
      <c r="U398">
        <f>VLOOKUP($B398,taxonomy!$B:$Y,17,FALSE)</f>
        <v>0</v>
      </c>
      <c r="V398">
        <f>VLOOKUP($B398,taxonomy!$B:$Y,18,FALSE)</f>
        <v>0</v>
      </c>
      <c r="W398">
        <f>VLOOKUP($B398,taxonomy!$B:$Y,19,FALSE)</f>
        <v>0</v>
      </c>
      <c r="X398">
        <f>VLOOKUP($B398,taxonomy!$B:$Y,20,FALSE)</f>
        <v>0</v>
      </c>
      <c r="Y398">
        <f>VLOOKUP($B398,taxonomy!$B:$Y,21,FALSE)</f>
        <v>0</v>
      </c>
      <c r="Z398">
        <f>VLOOKUP($B398,taxonomy!$B:$Y,22,FALSE)</f>
        <v>0</v>
      </c>
      <c r="AA398">
        <f>VLOOKUP($B398,taxonomy!$B:$Y,23,FALSE)</f>
        <v>0</v>
      </c>
    </row>
    <row r="399" spans="1:27" x14ac:dyDescent="0.25">
      <c r="A399" s="1" t="s">
        <v>915</v>
      </c>
      <c r="B399" s="1" t="s">
        <v>916</v>
      </c>
      <c r="C399" s="1" t="s">
        <v>81</v>
      </c>
      <c r="D399" s="1" t="s">
        <v>15</v>
      </c>
      <c r="E399" s="1" t="s">
        <v>470</v>
      </c>
      <c r="F399" s="1" t="s">
        <v>917</v>
      </c>
      <c r="G399" s="1" t="s">
        <v>18</v>
      </c>
      <c r="H399" s="1" t="s">
        <v>19</v>
      </c>
      <c r="I399" s="1">
        <f t="shared" si="6"/>
        <v>245</v>
      </c>
      <c r="J399" t="str">
        <f>VLOOKUP($B399,taxonomy!$B:$Y,6,FALSE)</f>
        <v>Eukaryota</v>
      </c>
      <c r="K399" t="str">
        <f>VLOOKUP($B399,taxonomy!$B:$Y,7,FALSE)</f>
        <v xml:space="preserve"> Metazoa</v>
      </c>
      <c r="L399" t="str">
        <f>VLOOKUP($B399,taxonomy!$B:$Y,8,FALSE)</f>
        <v xml:space="preserve"> Ecdysozoa</v>
      </c>
      <c r="M399" t="str">
        <f>VLOOKUP($B399,taxonomy!$B:$Y,9,FALSE)</f>
        <v xml:space="preserve"> Arthropoda</v>
      </c>
      <c r="N399" t="str">
        <f>VLOOKUP($B399,taxonomy!$B:$Y,10,FALSE)</f>
        <v xml:space="preserve"> Crustacea</v>
      </c>
      <c r="O399" t="str">
        <f>VLOOKUP($B399,taxonomy!$B:$Y,11,FALSE)</f>
        <v xml:space="preserve"> Branchiopoda</v>
      </c>
      <c r="P399" t="str">
        <f>VLOOKUP($B399,taxonomy!$B:$Y,12,FALSE)</f>
        <v>Diplostraca</v>
      </c>
      <c r="Q399" t="str">
        <f>VLOOKUP($B399,taxonomy!$B:$Y,13,FALSE)</f>
        <v xml:space="preserve"> Cladocera</v>
      </c>
      <c r="R399" t="str">
        <f>VLOOKUP($B399,taxonomy!$B:$Y,14,FALSE)</f>
        <v xml:space="preserve"> Anomopoda</v>
      </c>
      <c r="S399" t="str">
        <f>VLOOKUP($B399,taxonomy!$B:$Y,15,FALSE)</f>
        <v xml:space="preserve"> Daphniidae</v>
      </c>
      <c r="T399" t="str">
        <f>VLOOKUP($B399,taxonomy!$B:$Y,16,FALSE)</f>
        <v xml:space="preserve"> Daphnia.</v>
      </c>
      <c r="U399">
        <f>VLOOKUP($B399,taxonomy!$B:$Y,17,FALSE)</f>
        <v>0</v>
      </c>
      <c r="V399">
        <f>VLOOKUP($B399,taxonomy!$B:$Y,18,FALSE)</f>
        <v>0</v>
      </c>
      <c r="W399">
        <f>VLOOKUP($B399,taxonomy!$B:$Y,19,FALSE)</f>
        <v>0</v>
      </c>
      <c r="X399">
        <f>VLOOKUP($B399,taxonomy!$B:$Y,20,FALSE)</f>
        <v>0</v>
      </c>
      <c r="Y399">
        <f>VLOOKUP($B399,taxonomy!$B:$Y,21,FALSE)</f>
        <v>0</v>
      </c>
      <c r="Z399">
        <f>VLOOKUP($B399,taxonomy!$B:$Y,22,FALSE)</f>
        <v>0</v>
      </c>
      <c r="AA399">
        <f>VLOOKUP($B399,taxonomy!$B:$Y,23,FALSE)</f>
        <v>0</v>
      </c>
    </row>
    <row r="400" spans="1:27" x14ac:dyDescent="0.25">
      <c r="A400" s="1" t="s">
        <v>918</v>
      </c>
      <c r="B400" s="1" t="s">
        <v>919</v>
      </c>
      <c r="C400" s="1" t="s">
        <v>920</v>
      </c>
      <c r="D400" s="1" t="s">
        <v>15</v>
      </c>
      <c r="E400" s="1" t="s">
        <v>83</v>
      </c>
      <c r="F400" s="1" t="s">
        <v>560</v>
      </c>
      <c r="G400" s="1" t="s">
        <v>18</v>
      </c>
      <c r="H400" s="1" t="s">
        <v>19</v>
      </c>
      <c r="I400" s="1">
        <f t="shared" si="6"/>
        <v>256</v>
      </c>
      <c r="J400" t="str">
        <f>VLOOKUP($B400,taxonomy!$B:$Y,6,FALSE)</f>
        <v>Eukaryota</v>
      </c>
      <c r="K400" t="str">
        <f>VLOOKUP($B400,taxonomy!$B:$Y,7,FALSE)</f>
        <v xml:space="preserve"> Metazoa</v>
      </c>
      <c r="L400" t="str">
        <f>VLOOKUP($B400,taxonomy!$B:$Y,8,FALSE)</f>
        <v xml:space="preserve"> Ecdysozoa</v>
      </c>
      <c r="M400" t="str">
        <f>VLOOKUP($B400,taxonomy!$B:$Y,9,FALSE)</f>
        <v xml:space="preserve"> Arthropoda</v>
      </c>
      <c r="N400" t="str">
        <f>VLOOKUP($B400,taxonomy!$B:$Y,10,FALSE)</f>
        <v xml:space="preserve"> Crustacea</v>
      </c>
      <c r="O400" t="str">
        <f>VLOOKUP($B400,taxonomy!$B:$Y,11,FALSE)</f>
        <v xml:space="preserve"> Branchiopoda</v>
      </c>
      <c r="P400" t="str">
        <f>VLOOKUP($B400,taxonomy!$B:$Y,12,FALSE)</f>
        <v>Diplostraca</v>
      </c>
      <c r="Q400" t="str">
        <f>VLOOKUP($B400,taxonomy!$B:$Y,13,FALSE)</f>
        <v xml:space="preserve"> Cladocera</v>
      </c>
      <c r="R400" t="str">
        <f>VLOOKUP($B400,taxonomy!$B:$Y,14,FALSE)</f>
        <v xml:space="preserve"> Anomopoda</v>
      </c>
      <c r="S400" t="str">
        <f>VLOOKUP($B400,taxonomy!$B:$Y,15,FALSE)</f>
        <v xml:space="preserve"> Daphniidae</v>
      </c>
      <c r="T400" t="str">
        <f>VLOOKUP($B400,taxonomy!$B:$Y,16,FALSE)</f>
        <v xml:space="preserve"> Daphnia.</v>
      </c>
      <c r="U400">
        <f>VLOOKUP($B400,taxonomy!$B:$Y,17,FALSE)</f>
        <v>0</v>
      </c>
      <c r="V400">
        <f>VLOOKUP($B400,taxonomy!$B:$Y,18,FALSE)</f>
        <v>0</v>
      </c>
      <c r="W400">
        <f>VLOOKUP($B400,taxonomy!$B:$Y,19,FALSE)</f>
        <v>0</v>
      </c>
      <c r="X400">
        <f>VLOOKUP($B400,taxonomy!$B:$Y,20,FALSE)</f>
        <v>0</v>
      </c>
      <c r="Y400">
        <f>VLOOKUP($B400,taxonomy!$B:$Y,21,FALSE)</f>
        <v>0</v>
      </c>
      <c r="Z400">
        <f>VLOOKUP($B400,taxonomy!$B:$Y,22,FALSE)</f>
        <v>0</v>
      </c>
      <c r="AA400">
        <f>VLOOKUP($B400,taxonomy!$B:$Y,23,FALSE)</f>
        <v>0</v>
      </c>
    </row>
    <row r="401" spans="1:27" x14ac:dyDescent="0.25">
      <c r="A401" s="1" t="s">
        <v>921</v>
      </c>
      <c r="B401" s="1" t="s">
        <v>922</v>
      </c>
      <c r="C401" s="1" t="s">
        <v>923</v>
      </c>
      <c r="D401" s="1" t="s">
        <v>889</v>
      </c>
      <c r="E401" s="1" t="s">
        <v>924</v>
      </c>
      <c r="F401" s="1" t="s">
        <v>925</v>
      </c>
      <c r="G401" s="1" t="s">
        <v>14</v>
      </c>
      <c r="H401" s="1" t="s">
        <v>889</v>
      </c>
      <c r="I401" s="1">
        <f t="shared" si="6"/>
        <v>35</v>
      </c>
      <c r="J401" t="str">
        <f>VLOOKUP($B401,taxonomy!$B:$Y,6,FALSE)</f>
        <v>Eukaryota</v>
      </c>
      <c r="K401" t="str">
        <f>VLOOKUP($B401,taxonomy!$B:$Y,7,FALSE)</f>
        <v xml:space="preserve"> Metazoa</v>
      </c>
      <c r="L401" t="str">
        <f>VLOOKUP($B401,taxonomy!$B:$Y,8,FALSE)</f>
        <v xml:space="preserve"> Ecdysozoa</v>
      </c>
      <c r="M401" t="str">
        <f>VLOOKUP($B401,taxonomy!$B:$Y,9,FALSE)</f>
        <v xml:space="preserve"> Arthropoda</v>
      </c>
      <c r="N401" t="str">
        <f>VLOOKUP($B401,taxonomy!$B:$Y,10,FALSE)</f>
        <v xml:space="preserve"> Crustacea</v>
      </c>
      <c r="O401" t="str">
        <f>VLOOKUP($B401,taxonomy!$B:$Y,11,FALSE)</f>
        <v xml:space="preserve"> Branchiopoda</v>
      </c>
      <c r="P401" t="str">
        <f>VLOOKUP($B401,taxonomy!$B:$Y,12,FALSE)</f>
        <v>Diplostraca</v>
      </c>
      <c r="Q401" t="str">
        <f>VLOOKUP($B401,taxonomy!$B:$Y,13,FALSE)</f>
        <v xml:space="preserve"> Cladocera</v>
      </c>
      <c r="R401" t="str">
        <f>VLOOKUP($B401,taxonomy!$B:$Y,14,FALSE)</f>
        <v xml:space="preserve"> Anomopoda</v>
      </c>
      <c r="S401" t="str">
        <f>VLOOKUP($B401,taxonomy!$B:$Y,15,FALSE)</f>
        <v xml:space="preserve"> Daphniidae</v>
      </c>
      <c r="T401" t="str">
        <f>VLOOKUP($B401,taxonomy!$B:$Y,16,FALSE)</f>
        <v xml:space="preserve"> Daphnia.</v>
      </c>
      <c r="U401">
        <f>VLOOKUP($B401,taxonomy!$B:$Y,17,FALSE)</f>
        <v>0</v>
      </c>
      <c r="V401">
        <f>VLOOKUP($B401,taxonomy!$B:$Y,18,FALSE)</f>
        <v>0</v>
      </c>
      <c r="W401">
        <f>VLOOKUP($B401,taxonomy!$B:$Y,19,FALSE)</f>
        <v>0</v>
      </c>
      <c r="X401">
        <f>VLOOKUP($B401,taxonomy!$B:$Y,20,FALSE)</f>
        <v>0</v>
      </c>
      <c r="Y401">
        <f>VLOOKUP($B401,taxonomy!$B:$Y,21,FALSE)</f>
        <v>0</v>
      </c>
      <c r="Z401">
        <f>VLOOKUP($B401,taxonomy!$B:$Y,22,FALSE)</f>
        <v>0</v>
      </c>
      <c r="AA401">
        <f>VLOOKUP($B401,taxonomy!$B:$Y,23,FALSE)</f>
        <v>0</v>
      </c>
    </row>
    <row r="402" spans="1:27" x14ac:dyDescent="0.25">
      <c r="A402" s="1" t="s">
        <v>921</v>
      </c>
      <c r="B402" s="1" t="s">
        <v>922</v>
      </c>
      <c r="C402" s="1" t="s">
        <v>923</v>
      </c>
      <c r="D402" s="1" t="s">
        <v>891</v>
      </c>
      <c r="E402" s="1" t="s">
        <v>626</v>
      </c>
      <c r="F402" s="1" t="s">
        <v>926</v>
      </c>
      <c r="G402" s="1" t="s">
        <v>83</v>
      </c>
      <c r="H402" s="1" t="s">
        <v>891</v>
      </c>
      <c r="I402" s="1">
        <f t="shared" si="6"/>
        <v>166</v>
      </c>
      <c r="J402" t="str">
        <f>VLOOKUP($B402,taxonomy!$B:$Y,6,FALSE)</f>
        <v>Eukaryota</v>
      </c>
      <c r="K402" t="str">
        <f>VLOOKUP($B402,taxonomy!$B:$Y,7,FALSE)</f>
        <v xml:space="preserve"> Metazoa</v>
      </c>
      <c r="L402" t="str">
        <f>VLOOKUP($B402,taxonomy!$B:$Y,8,FALSE)</f>
        <v xml:space="preserve"> Ecdysozoa</v>
      </c>
      <c r="M402" t="str">
        <f>VLOOKUP($B402,taxonomy!$B:$Y,9,FALSE)</f>
        <v xml:space="preserve"> Arthropoda</v>
      </c>
      <c r="N402" t="str">
        <f>VLOOKUP($B402,taxonomy!$B:$Y,10,FALSE)</f>
        <v xml:space="preserve"> Crustacea</v>
      </c>
      <c r="O402" t="str">
        <f>VLOOKUP($B402,taxonomy!$B:$Y,11,FALSE)</f>
        <v xml:space="preserve"> Branchiopoda</v>
      </c>
      <c r="P402" t="str">
        <f>VLOOKUP($B402,taxonomy!$B:$Y,12,FALSE)</f>
        <v>Diplostraca</v>
      </c>
      <c r="Q402" t="str">
        <f>VLOOKUP($B402,taxonomy!$B:$Y,13,FALSE)</f>
        <v xml:space="preserve"> Cladocera</v>
      </c>
      <c r="R402" t="str">
        <f>VLOOKUP($B402,taxonomy!$B:$Y,14,FALSE)</f>
        <v xml:space="preserve"> Anomopoda</v>
      </c>
      <c r="S402" t="str">
        <f>VLOOKUP($B402,taxonomy!$B:$Y,15,FALSE)</f>
        <v xml:space="preserve"> Daphniidae</v>
      </c>
      <c r="T402" t="str">
        <f>VLOOKUP($B402,taxonomy!$B:$Y,16,FALSE)</f>
        <v xml:space="preserve"> Daphnia.</v>
      </c>
      <c r="U402">
        <f>VLOOKUP($B402,taxonomy!$B:$Y,17,FALSE)</f>
        <v>0</v>
      </c>
      <c r="V402">
        <f>VLOOKUP($B402,taxonomy!$B:$Y,18,FALSE)</f>
        <v>0</v>
      </c>
      <c r="W402">
        <f>VLOOKUP($B402,taxonomy!$B:$Y,19,FALSE)</f>
        <v>0</v>
      </c>
      <c r="X402">
        <f>VLOOKUP($B402,taxonomy!$B:$Y,20,FALSE)</f>
        <v>0</v>
      </c>
      <c r="Y402">
        <f>VLOOKUP($B402,taxonomy!$B:$Y,21,FALSE)</f>
        <v>0</v>
      </c>
      <c r="Z402">
        <f>VLOOKUP($B402,taxonomy!$B:$Y,22,FALSE)</f>
        <v>0</v>
      </c>
      <c r="AA402">
        <f>VLOOKUP($B402,taxonomy!$B:$Y,23,FALSE)</f>
        <v>0</v>
      </c>
    </row>
    <row r="403" spans="1:27" x14ac:dyDescent="0.25">
      <c r="A403" s="1" t="s">
        <v>921</v>
      </c>
      <c r="B403" s="1" t="s">
        <v>922</v>
      </c>
      <c r="C403" s="1" t="s">
        <v>923</v>
      </c>
      <c r="D403" s="1" t="s">
        <v>891</v>
      </c>
      <c r="E403" s="1" t="s">
        <v>927</v>
      </c>
      <c r="F403" s="1" t="s">
        <v>928</v>
      </c>
      <c r="G403" s="1" t="s">
        <v>83</v>
      </c>
      <c r="H403" s="1" t="s">
        <v>891</v>
      </c>
      <c r="I403" s="1">
        <f t="shared" si="6"/>
        <v>60</v>
      </c>
      <c r="J403" t="str">
        <f>VLOOKUP($B403,taxonomy!$B:$Y,6,FALSE)</f>
        <v>Eukaryota</v>
      </c>
      <c r="K403" t="str">
        <f>VLOOKUP($B403,taxonomy!$B:$Y,7,FALSE)</f>
        <v xml:space="preserve"> Metazoa</v>
      </c>
      <c r="L403" t="str">
        <f>VLOOKUP($B403,taxonomy!$B:$Y,8,FALSE)</f>
        <v xml:space="preserve"> Ecdysozoa</v>
      </c>
      <c r="M403" t="str">
        <f>VLOOKUP($B403,taxonomy!$B:$Y,9,FALSE)</f>
        <v xml:space="preserve"> Arthropoda</v>
      </c>
      <c r="N403" t="str">
        <f>VLOOKUP($B403,taxonomy!$B:$Y,10,FALSE)</f>
        <v xml:space="preserve"> Crustacea</v>
      </c>
      <c r="O403" t="str">
        <f>VLOOKUP($B403,taxonomy!$B:$Y,11,FALSE)</f>
        <v xml:space="preserve"> Branchiopoda</v>
      </c>
      <c r="P403" t="str">
        <f>VLOOKUP($B403,taxonomy!$B:$Y,12,FALSE)</f>
        <v>Diplostraca</v>
      </c>
      <c r="Q403" t="str">
        <f>VLOOKUP($B403,taxonomy!$B:$Y,13,FALSE)</f>
        <v xml:space="preserve"> Cladocera</v>
      </c>
      <c r="R403" t="str">
        <f>VLOOKUP($B403,taxonomy!$B:$Y,14,FALSE)</f>
        <v xml:space="preserve"> Anomopoda</v>
      </c>
      <c r="S403" t="str">
        <f>VLOOKUP($B403,taxonomy!$B:$Y,15,FALSE)</f>
        <v xml:space="preserve"> Daphniidae</v>
      </c>
      <c r="T403" t="str">
        <f>VLOOKUP($B403,taxonomy!$B:$Y,16,FALSE)</f>
        <v xml:space="preserve"> Daphnia.</v>
      </c>
      <c r="U403">
        <f>VLOOKUP($B403,taxonomy!$B:$Y,17,FALSE)</f>
        <v>0</v>
      </c>
      <c r="V403">
        <f>VLOOKUP($B403,taxonomy!$B:$Y,18,FALSE)</f>
        <v>0</v>
      </c>
      <c r="W403">
        <f>VLOOKUP($B403,taxonomy!$B:$Y,19,FALSE)</f>
        <v>0</v>
      </c>
      <c r="X403">
        <f>VLOOKUP($B403,taxonomy!$B:$Y,20,FALSE)</f>
        <v>0</v>
      </c>
      <c r="Y403">
        <f>VLOOKUP($B403,taxonomy!$B:$Y,21,FALSE)</f>
        <v>0</v>
      </c>
      <c r="Z403">
        <f>VLOOKUP($B403,taxonomy!$B:$Y,22,FALSE)</f>
        <v>0</v>
      </c>
      <c r="AA403">
        <f>VLOOKUP($B403,taxonomy!$B:$Y,23,FALSE)</f>
        <v>0</v>
      </c>
    </row>
    <row r="404" spans="1:27" x14ac:dyDescent="0.25">
      <c r="A404" s="1" t="s">
        <v>921</v>
      </c>
      <c r="B404" s="1" t="s">
        <v>922</v>
      </c>
      <c r="C404" s="1" t="s">
        <v>923</v>
      </c>
      <c r="D404" s="1" t="s">
        <v>15</v>
      </c>
      <c r="E404" s="1" t="s">
        <v>470</v>
      </c>
      <c r="F404" s="1" t="s">
        <v>929</v>
      </c>
      <c r="G404" s="1" t="s">
        <v>18</v>
      </c>
      <c r="H404" s="1" t="s">
        <v>19</v>
      </c>
      <c r="I404" s="1">
        <f t="shared" si="6"/>
        <v>299</v>
      </c>
      <c r="J404" t="str">
        <f>VLOOKUP($B404,taxonomy!$B:$Y,6,FALSE)</f>
        <v>Eukaryota</v>
      </c>
      <c r="K404" t="str">
        <f>VLOOKUP($B404,taxonomy!$B:$Y,7,FALSE)</f>
        <v xml:space="preserve"> Metazoa</v>
      </c>
      <c r="L404" t="str">
        <f>VLOOKUP($B404,taxonomy!$B:$Y,8,FALSE)</f>
        <v xml:space="preserve"> Ecdysozoa</v>
      </c>
      <c r="M404" t="str">
        <f>VLOOKUP($B404,taxonomy!$B:$Y,9,FALSE)</f>
        <v xml:space="preserve"> Arthropoda</v>
      </c>
      <c r="N404" t="str">
        <f>VLOOKUP($B404,taxonomy!$B:$Y,10,FALSE)</f>
        <v xml:space="preserve"> Crustacea</v>
      </c>
      <c r="O404" t="str">
        <f>VLOOKUP($B404,taxonomy!$B:$Y,11,FALSE)</f>
        <v xml:space="preserve"> Branchiopoda</v>
      </c>
      <c r="P404" t="str">
        <f>VLOOKUP($B404,taxonomy!$B:$Y,12,FALSE)</f>
        <v>Diplostraca</v>
      </c>
      <c r="Q404" t="str">
        <f>VLOOKUP($B404,taxonomy!$B:$Y,13,FALSE)</f>
        <v xml:space="preserve"> Cladocera</v>
      </c>
      <c r="R404" t="str">
        <f>VLOOKUP($B404,taxonomy!$B:$Y,14,FALSE)</f>
        <v xml:space="preserve"> Anomopoda</v>
      </c>
      <c r="S404" t="str">
        <f>VLOOKUP($B404,taxonomy!$B:$Y,15,FALSE)</f>
        <v xml:space="preserve"> Daphniidae</v>
      </c>
      <c r="T404" t="str">
        <f>VLOOKUP($B404,taxonomy!$B:$Y,16,FALSE)</f>
        <v xml:space="preserve"> Daphnia.</v>
      </c>
      <c r="U404">
        <f>VLOOKUP($B404,taxonomy!$B:$Y,17,FALSE)</f>
        <v>0</v>
      </c>
      <c r="V404">
        <f>VLOOKUP($B404,taxonomy!$B:$Y,18,FALSE)</f>
        <v>0</v>
      </c>
      <c r="W404">
        <f>VLOOKUP($B404,taxonomy!$B:$Y,19,FALSE)</f>
        <v>0</v>
      </c>
      <c r="X404">
        <f>VLOOKUP($B404,taxonomy!$B:$Y,20,FALSE)</f>
        <v>0</v>
      </c>
      <c r="Y404">
        <f>VLOOKUP($B404,taxonomy!$B:$Y,21,FALSE)</f>
        <v>0</v>
      </c>
      <c r="Z404">
        <f>VLOOKUP($B404,taxonomy!$B:$Y,22,FALSE)</f>
        <v>0</v>
      </c>
      <c r="AA404">
        <f>VLOOKUP($B404,taxonomy!$B:$Y,23,FALSE)</f>
        <v>0</v>
      </c>
    </row>
    <row r="405" spans="1:27" x14ac:dyDescent="0.25">
      <c r="A405" s="1" t="s">
        <v>930</v>
      </c>
      <c r="B405" s="1" t="s">
        <v>931</v>
      </c>
      <c r="C405" s="1" t="s">
        <v>932</v>
      </c>
      <c r="D405" s="1" t="s">
        <v>933</v>
      </c>
      <c r="E405" s="1" t="s">
        <v>934</v>
      </c>
      <c r="F405" s="1" t="s">
        <v>935</v>
      </c>
      <c r="G405" s="1" t="s">
        <v>35</v>
      </c>
      <c r="H405" s="1" t="s">
        <v>933</v>
      </c>
      <c r="I405" s="1">
        <f t="shared" si="6"/>
        <v>29</v>
      </c>
      <c r="J405" t="str">
        <f>VLOOKUP($B405,taxonomy!$B:$Y,6,FALSE)</f>
        <v>Eukaryota</v>
      </c>
      <c r="K405" t="str">
        <f>VLOOKUP($B405,taxonomy!$B:$Y,7,FALSE)</f>
        <v xml:space="preserve"> Metazoa</v>
      </c>
      <c r="L405" t="str">
        <f>VLOOKUP($B405,taxonomy!$B:$Y,8,FALSE)</f>
        <v xml:space="preserve"> Ecdysozoa</v>
      </c>
      <c r="M405" t="str">
        <f>VLOOKUP($B405,taxonomy!$B:$Y,9,FALSE)</f>
        <v xml:space="preserve"> Arthropoda</v>
      </c>
      <c r="N405" t="str">
        <f>VLOOKUP($B405,taxonomy!$B:$Y,10,FALSE)</f>
        <v xml:space="preserve"> Crustacea</v>
      </c>
      <c r="O405" t="str">
        <f>VLOOKUP($B405,taxonomy!$B:$Y,11,FALSE)</f>
        <v xml:space="preserve"> Branchiopoda</v>
      </c>
      <c r="P405" t="str">
        <f>VLOOKUP($B405,taxonomy!$B:$Y,12,FALSE)</f>
        <v>Diplostraca</v>
      </c>
      <c r="Q405" t="str">
        <f>VLOOKUP($B405,taxonomy!$B:$Y,13,FALSE)</f>
        <v xml:space="preserve"> Cladocera</v>
      </c>
      <c r="R405" t="str">
        <f>VLOOKUP($B405,taxonomy!$B:$Y,14,FALSE)</f>
        <v xml:space="preserve"> Anomopoda</v>
      </c>
      <c r="S405" t="str">
        <f>VLOOKUP($B405,taxonomy!$B:$Y,15,FALSE)</f>
        <v xml:space="preserve"> Daphniidae</v>
      </c>
      <c r="T405" t="str">
        <f>VLOOKUP($B405,taxonomy!$B:$Y,16,FALSE)</f>
        <v xml:space="preserve"> Daphnia.</v>
      </c>
      <c r="U405">
        <f>VLOOKUP($B405,taxonomy!$B:$Y,17,FALSE)</f>
        <v>0</v>
      </c>
      <c r="V405">
        <f>VLOOKUP($B405,taxonomy!$B:$Y,18,FALSE)</f>
        <v>0</v>
      </c>
      <c r="W405">
        <f>VLOOKUP($B405,taxonomy!$B:$Y,19,FALSE)</f>
        <v>0</v>
      </c>
      <c r="X405">
        <f>VLOOKUP($B405,taxonomy!$B:$Y,20,FALSE)</f>
        <v>0</v>
      </c>
      <c r="Y405">
        <f>VLOOKUP($B405,taxonomy!$B:$Y,21,FALSE)</f>
        <v>0</v>
      </c>
      <c r="Z405">
        <f>VLOOKUP($B405,taxonomy!$B:$Y,22,FALSE)</f>
        <v>0</v>
      </c>
      <c r="AA405">
        <f>VLOOKUP($B405,taxonomy!$B:$Y,23,FALSE)</f>
        <v>0</v>
      </c>
    </row>
    <row r="406" spans="1:27" x14ac:dyDescent="0.25">
      <c r="A406" s="1" t="s">
        <v>930</v>
      </c>
      <c r="B406" s="1" t="s">
        <v>931</v>
      </c>
      <c r="C406" s="1" t="s">
        <v>932</v>
      </c>
      <c r="D406" s="1" t="s">
        <v>15</v>
      </c>
      <c r="E406" s="1" t="s">
        <v>51</v>
      </c>
      <c r="F406" s="1" t="s">
        <v>229</v>
      </c>
      <c r="G406" s="1" t="s">
        <v>18</v>
      </c>
      <c r="H406" s="1" t="s">
        <v>19</v>
      </c>
      <c r="I406" s="1">
        <f t="shared" si="6"/>
        <v>267</v>
      </c>
      <c r="J406" t="str">
        <f>VLOOKUP($B406,taxonomy!$B:$Y,6,FALSE)</f>
        <v>Eukaryota</v>
      </c>
      <c r="K406" t="str">
        <f>VLOOKUP($B406,taxonomy!$B:$Y,7,FALSE)</f>
        <v xml:space="preserve"> Metazoa</v>
      </c>
      <c r="L406" t="str">
        <f>VLOOKUP($B406,taxonomy!$B:$Y,8,FALSE)</f>
        <v xml:space="preserve"> Ecdysozoa</v>
      </c>
      <c r="M406" t="str">
        <f>VLOOKUP($B406,taxonomy!$B:$Y,9,FALSE)</f>
        <v xml:space="preserve"> Arthropoda</v>
      </c>
      <c r="N406" t="str">
        <f>VLOOKUP($B406,taxonomy!$B:$Y,10,FALSE)</f>
        <v xml:space="preserve"> Crustacea</v>
      </c>
      <c r="O406" t="str">
        <f>VLOOKUP($B406,taxonomy!$B:$Y,11,FALSE)</f>
        <v xml:space="preserve"> Branchiopoda</v>
      </c>
      <c r="P406" t="str">
        <f>VLOOKUP($B406,taxonomy!$B:$Y,12,FALSE)</f>
        <v>Diplostraca</v>
      </c>
      <c r="Q406" t="str">
        <f>VLOOKUP($B406,taxonomy!$B:$Y,13,FALSE)</f>
        <v xml:space="preserve"> Cladocera</v>
      </c>
      <c r="R406" t="str">
        <f>VLOOKUP($B406,taxonomy!$B:$Y,14,FALSE)</f>
        <v xml:space="preserve"> Anomopoda</v>
      </c>
      <c r="S406" t="str">
        <f>VLOOKUP($B406,taxonomy!$B:$Y,15,FALSE)</f>
        <v xml:space="preserve"> Daphniidae</v>
      </c>
      <c r="T406" t="str">
        <f>VLOOKUP($B406,taxonomy!$B:$Y,16,FALSE)</f>
        <v xml:space="preserve"> Daphnia.</v>
      </c>
      <c r="U406">
        <f>VLOOKUP($B406,taxonomy!$B:$Y,17,FALSE)</f>
        <v>0</v>
      </c>
      <c r="V406">
        <f>VLOOKUP($B406,taxonomy!$B:$Y,18,FALSE)</f>
        <v>0</v>
      </c>
      <c r="W406">
        <f>VLOOKUP($B406,taxonomy!$B:$Y,19,FALSE)</f>
        <v>0</v>
      </c>
      <c r="X406">
        <f>VLOOKUP($B406,taxonomy!$B:$Y,20,FALSE)</f>
        <v>0</v>
      </c>
      <c r="Y406">
        <f>VLOOKUP($B406,taxonomy!$B:$Y,21,FALSE)</f>
        <v>0</v>
      </c>
      <c r="Z406">
        <f>VLOOKUP($B406,taxonomy!$B:$Y,22,FALSE)</f>
        <v>0</v>
      </c>
      <c r="AA406">
        <f>VLOOKUP($B406,taxonomy!$B:$Y,23,FALSE)</f>
        <v>0</v>
      </c>
    </row>
    <row r="407" spans="1:27" x14ac:dyDescent="0.25">
      <c r="A407" s="1" t="s">
        <v>930</v>
      </c>
      <c r="B407" s="1" t="s">
        <v>931</v>
      </c>
      <c r="C407" s="1" t="s">
        <v>932</v>
      </c>
      <c r="D407" s="1" t="s">
        <v>60</v>
      </c>
      <c r="E407" s="1" t="s">
        <v>936</v>
      </c>
      <c r="F407" s="1" t="s">
        <v>932</v>
      </c>
      <c r="G407" s="1" t="s">
        <v>63</v>
      </c>
      <c r="H407" s="1" t="s">
        <v>64</v>
      </c>
      <c r="I407" s="1">
        <f t="shared" si="6"/>
        <v>371</v>
      </c>
      <c r="J407" t="str">
        <f>VLOOKUP($B407,taxonomy!$B:$Y,6,FALSE)</f>
        <v>Eukaryota</v>
      </c>
      <c r="K407" t="str">
        <f>VLOOKUP($B407,taxonomy!$B:$Y,7,FALSE)</f>
        <v xml:space="preserve"> Metazoa</v>
      </c>
      <c r="L407" t="str">
        <f>VLOOKUP($B407,taxonomy!$B:$Y,8,FALSE)</f>
        <v xml:space="preserve"> Ecdysozoa</v>
      </c>
      <c r="M407" t="str">
        <f>VLOOKUP($B407,taxonomy!$B:$Y,9,FALSE)</f>
        <v xml:space="preserve"> Arthropoda</v>
      </c>
      <c r="N407" t="str">
        <f>VLOOKUP($B407,taxonomy!$B:$Y,10,FALSE)</f>
        <v xml:space="preserve"> Crustacea</v>
      </c>
      <c r="O407" t="str">
        <f>VLOOKUP($B407,taxonomy!$B:$Y,11,FALSE)</f>
        <v xml:space="preserve"> Branchiopoda</v>
      </c>
      <c r="P407" t="str">
        <f>VLOOKUP($B407,taxonomy!$B:$Y,12,FALSE)</f>
        <v>Diplostraca</v>
      </c>
      <c r="Q407" t="str">
        <f>VLOOKUP($B407,taxonomy!$B:$Y,13,FALSE)</f>
        <v xml:space="preserve"> Cladocera</v>
      </c>
      <c r="R407" t="str">
        <f>VLOOKUP($B407,taxonomy!$B:$Y,14,FALSE)</f>
        <v xml:space="preserve"> Anomopoda</v>
      </c>
      <c r="S407" t="str">
        <f>VLOOKUP($B407,taxonomy!$B:$Y,15,FALSE)</f>
        <v xml:space="preserve"> Daphniidae</v>
      </c>
      <c r="T407" t="str">
        <f>VLOOKUP($B407,taxonomy!$B:$Y,16,FALSE)</f>
        <v xml:space="preserve"> Daphnia.</v>
      </c>
      <c r="U407">
        <f>VLOOKUP($B407,taxonomy!$B:$Y,17,FALSE)</f>
        <v>0</v>
      </c>
      <c r="V407">
        <f>VLOOKUP($B407,taxonomy!$B:$Y,18,FALSE)</f>
        <v>0</v>
      </c>
      <c r="W407">
        <f>VLOOKUP($B407,taxonomy!$B:$Y,19,FALSE)</f>
        <v>0</v>
      </c>
      <c r="X407">
        <f>VLOOKUP($B407,taxonomy!$B:$Y,20,FALSE)</f>
        <v>0</v>
      </c>
      <c r="Y407">
        <f>VLOOKUP($B407,taxonomy!$B:$Y,21,FALSE)</f>
        <v>0</v>
      </c>
      <c r="Z407">
        <f>VLOOKUP($B407,taxonomy!$B:$Y,22,FALSE)</f>
        <v>0</v>
      </c>
      <c r="AA407">
        <f>VLOOKUP($B407,taxonomy!$B:$Y,23,FALSE)</f>
        <v>0</v>
      </c>
    </row>
    <row r="408" spans="1:27" x14ac:dyDescent="0.25">
      <c r="A408" s="1" t="s">
        <v>937</v>
      </c>
      <c r="B408" s="1" t="s">
        <v>938</v>
      </c>
      <c r="C408" s="1" t="s">
        <v>939</v>
      </c>
      <c r="D408" s="1" t="s">
        <v>891</v>
      </c>
      <c r="E408" s="1" t="s">
        <v>940</v>
      </c>
      <c r="F408" s="1" t="s">
        <v>512</v>
      </c>
      <c r="G408" s="1" t="s">
        <v>83</v>
      </c>
      <c r="H408" s="1" t="s">
        <v>891</v>
      </c>
      <c r="I408" s="1">
        <f t="shared" si="6"/>
        <v>61</v>
      </c>
      <c r="J408" t="str">
        <f>VLOOKUP($B408,taxonomy!$B:$Y,6,FALSE)</f>
        <v>Eukaryota</v>
      </c>
      <c r="K408" t="str">
        <f>VLOOKUP($B408,taxonomy!$B:$Y,7,FALSE)</f>
        <v xml:space="preserve"> Metazoa</v>
      </c>
      <c r="L408" t="str">
        <f>VLOOKUP($B408,taxonomy!$B:$Y,8,FALSE)</f>
        <v xml:space="preserve"> Ecdysozoa</v>
      </c>
      <c r="M408" t="str">
        <f>VLOOKUP($B408,taxonomy!$B:$Y,9,FALSE)</f>
        <v xml:space="preserve"> Arthropoda</v>
      </c>
      <c r="N408" t="str">
        <f>VLOOKUP($B408,taxonomy!$B:$Y,10,FALSE)</f>
        <v xml:space="preserve"> Crustacea</v>
      </c>
      <c r="O408" t="str">
        <f>VLOOKUP($B408,taxonomy!$B:$Y,11,FALSE)</f>
        <v xml:space="preserve"> Branchiopoda</v>
      </c>
      <c r="P408" t="str">
        <f>VLOOKUP($B408,taxonomy!$B:$Y,12,FALSE)</f>
        <v>Diplostraca</v>
      </c>
      <c r="Q408" t="str">
        <f>VLOOKUP($B408,taxonomy!$B:$Y,13,FALSE)</f>
        <v xml:space="preserve"> Cladocera</v>
      </c>
      <c r="R408" t="str">
        <f>VLOOKUP($B408,taxonomy!$B:$Y,14,FALSE)</f>
        <v xml:space="preserve"> Anomopoda</v>
      </c>
      <c r="S408" t="str">
        <f>VLOOKUP($B408,taxonomy!$B:$Y,15,FALSE)</f>
        <v xml:space="preserve"> Daphniidae</v>
      </c>
      <c r="T408" t="str">
        <f>VLOOKUP($B408,taxonomy!$B:$Y,16,FALSE)</f>
        <v xml:space="preserve"> Daphnia.</v>
      </c>
      <c r="U408">
        <f>VLOOKUP($B408,taxonomy!$B:$Y,17,FALSE)</f>
        <v>0</v>
      </c>
      <c r="V408">
        <f>VLOOKUP($B408,taxonomy!$B:$Y,18,FALSE)</f>
        <v>0</v>
      </c>
      <c r="W408">
        <f>VLOOKUP($B408,taxonomy!$B:$Y,19,FALSE)</f>
        <v>0</v>
      </c>
      <c r="X408">
        <f>VLOOKUP($B408,taxonomy!$B:$Y,20,FALSE)</f>
        <v>0</v>
      </c>
      <c r="Y408">
        <f>VLOOKUP($B408,taxonomy!$B:$Y,21,FALSE)</f>
        <v>0</v>
      </c>
      <c r="Z408">
        <f>VLOOKUP($B408,taxonomy!$B:$Y,22,FALSE)</f>
        <v>0</v>
      </c>
      <c r="AA408">
        <f>VLOOKUP($B408,taxonomy!$B:$Y,23,FALSE)</f>
        <v>0</v>
      </c>
    </row>
    <row r="409" spans="1:27" x14ac:dyDescent="0.25">
      <c r="A409" s="1" t="s">
        <v>937</v>
      </c>
      <c r="B409" s="1" t="s">
        <v>938</v>
      </c>
      <c r="C409" s="1" t="s">
        <v>939</v>
      </c>
      <c r="D409" s="1" t="s">
        <v>15</v>
      </c>
      <c r="E409" s="1" t="s">
        <v>114</v>
      </c>
      <c r="F409" s="1" t="s">
        <v>941</v>
      </c>
      <c r="G409" s="1" t="s">
        <v>18</v>
      </c>
      <c r="H409" s="1" t="s">
        <v>19</v>
      </c>
      <c r="I409" s="1">
        <f t="shared" si="6"/>
        <v>176</v>
      </c>
      <c r="J409" t="str">
        <f>VLOOKUP($B409,taxonomy!$B:$Y,6,FALSE)</f>
        <v>Eukaryota</v>
      </c>
      <c r="K409" t="str">
        <f>VLOOKUP($B409,taxonomy!$B:$Y,7,FALSE)</f>
        <v xml:space="preserve"> Metazoa</v>
      </c>
      <c r="L409" t="str">
        <f>VLOOKUP($B409,taxonomy!$B:$Y,8,FALSE)</f>
        <v xml:space="preserve"> Ecdysozoa</v>
      </c>
      <c r="M409" t="str">
        <f>VLOOKUP($B409,taxonomy!$B:$Y,9,FALSE)</f>
        <v xml:space="preserve"> Arthropoda</v>
      </c>
      <c r="N409" t="str">
        <f>VLOOKUP($B409,taxonomy!$B:$Y,10,FALSE)</f>
        <v xml:space="preserve"> Crustacea</v>
      </c>
      <c r="O409" t="str">
        <f>VLOOKUP($B409,taxonomy!$B:$Y,11,FALSE)</f>
        <v xml:space="preserve"> Branchiopoda</v>
      </c>
      <c r="P409" t="str">
        <f>VLOOKUP($B409,taxonomy!$B:$Y,12,FALSE)</f>
        <v>Diplostraca</v>
      </c>
      <c r="Q409" t="str">
        <f>VLOOKUP($B409,taxonomy!$B:$Y,13,FALSE)</f>
        <v xml:space="preserve"> Cladocera</v>
      </c>
      <c r="R409" t="str">
        <f>VLOOKUP($B409,taxonomy!$B:$Y,14,FALSE)</f>
        <v xml:space="preserve"> Anomopoda</v>
      </c>
      <c r="S409" t="str">
        <f>VLOOKUP($B409,taxonomy!$B:$Y,15,FALSE)</f>
        <v xml:space="preserve"> Daphniidae</v>
      </c>
      <c r="T409" t="str">
        <f>VLOOKUP($B409,taxonomy!$B:$Y,16,FALSE)</f>
        <v xml:space="preserve"> Daphnia.</v>
      </c>
      <c r="U409">
        <f>VLOOKUP($B409,taxonomy!$B:$Y,17,FALSE)</f>
        <v>0</v>
      </c>
      <c r="V409">
        <f>VLOOKUP($B409,taxonomy!$B:$Y,18,FALSE)</f>
        <v>0</v>
      </c>
      <c r="W409">
        <f>VLOOKUP($B409,taxonomy!$B:$Y,19,FALSE)</f>
        <v>0</v>
      </c>
      <c r="X409">
        <f>VLOOKUP($B409,taxonomy!$B:$Y,20,FALSE)</f>
        <v>0</v>
      </c>
      <c r="Y409">
        <f>VLOOKUP($B409,taxonomy!$B:$Y,21,FALSE)</f>
        <v>0</v>
      </c>
      <c r="Z409">
        <f>VLOOKUP($B409,taxonomy!$B:$Y,22,FALSE)</f>
        <v>0</v>
      </c>
      <c r="AA409">
        <f>VLOOKUP($B409,taxonomy!$B:$Y,23,FALSE)</f>
        <v>0</v>
      </c>
    </row>
    <row r="410" spans="1:27" x14ac:dyDescent="0.25">
      <c r="A410" s="1" t="s">
        <v>942</v>
      </c>
      <c r="B410" s="1" t="s">
        <v>943</v>
      </c>
      <c r="C410" s="1" t="s">
        <v>944</v>
      </c>
      <c r="D410" s="1" t="s">
        <v>891</v>
      </c>
      <c r="E410" s="1" t="s">
        <v>945</v>
      </c>
      <c r="F410" s="1" t="s">
        <v>630</v>
      </c>
      <c r="G410" s="1" t="s">
        <v>83</v>
      </c>
      <c r="H410" s="1" t="s">
        <v>891</v>
      </c>
      <c r="I410" s="1">
        <f t="shared" si="6"/>
        <v>41</v>
      </c>
      <c r="J410" t="str">
        <f>VLOOKUP($B410,taxonomy!$B:$Y,6,FALSE)</f>
        <v>Eukaryota</v>
      </c>
      <c r="K410" t="str">
        <f>VLOOKUP($B410,taxonomy!$B:$Y,7,FALSE)</f>
        <v xml:space="preserve"> Metazoa</v>
      </c>
      <c r="L410" t="str">
        <f>VLOOKUP($B410,taxonomy!$B:$Y,8,FALSE)</f>
        <v xml:space="preserve"> Ecdysozoa</v>
      </c>
      <c r="M410" t="str">
        <f>VLOOKUP($B410,taxonomy!$B:$Y,9,FALSE)</f>
        <v xml:space="preserve"> Arthropoda</v>
      </c>
      <c r="N410" t="str">
        <f>VLOOKUP($B410,taxonomy!$B:$Y,10,FALSE)</f>
        <v xml:space="preserve"> Crustacea</v>
      </c>
      <c r="O410" t="str">
        <f>VLOOKUP($B410,taxonomy!$B:$Y,11,FALSE)</f>
        <v xml:space="preserve"> Branchiopoda</v>
      </c>
      <c r="P410" t="str">
        <f>VLOOKUP($B410,taxonomy!$B:$Y,12,FALSE)</f>
        <v>Diplostraca</v>
      </c>
      <c r="Q410" t="str">
        <f>VLOOKUP($B410,taxonomy!$B:$Y,13,FALSE)</f>
        <v xml:space="preserve"> Cladocera</v>
      </c>
      <c r="R410" t="str">
        <f>VLOOKUP($B410,taxonomy!$B:$Y,14,FALSE)</f>
        <v xml:space="preserve"> Anomopoda</v>
      </c>
      <c r="S410" t="str">
        <f>VLOOKUP($B410,taxonomy!$B:$Y,15,FALSE)</f>
        <v xml:space="preserve"> Daphniidae</v>
      </c>
      <c r="T410" t="str">
        <f>VLOOKUP($B410,taxonomy!$B:$Y,16,FALSE)</f>
        <v xml:space="preserve"> Daphnia.</v>
      </c>
      <c r="U410">
        <f>VLOOKUP($B410,taxonomy!$B:$Y,17,FALSE)</f>
        <v>0</v>
      </c>
      <c r="V410">
        <f>VLOOKUP($B410,taxonomy!$B:$Y,18,FALSE)</f>
        <v>0</v>
      </c>
      <c r="W410">
        <f>VLOOKUP($B410,taxonomy!$B:$Y,19,FALSE)</f>
        <v>0</v>
      </c>
      <c r="X410">
        <f>VLOOKUP($B410,taxonomy!$B:$Y,20,FALSE)</f>
        <v>0</v>
      </c>
      <c r="Y410">
        <f>VLOOKUP($B410,taxonomy!$B:$Y,21,FALSE)</f>
        <v>0</v>
      </c>
      <c r="Z410">
        <f>VLOOKUP($B410,taxonomy!$B:$Y,22,FALSE)</f>
        <v>0</v>
      </c>
      <c r="AA410">
        <f>VLOOKUP($B410,taxonomy!$B:$Y,23,FALSE)</f>
        <v>0</v>
      </c>
    </row>
    <row r="411" spans="1:27" x14ac:dyDescent="0.25">
      <c r="A411" s="1" t="s">
        <v>942</v>
      </c>
      <c r="B411" s="1" t="s">
        <v>943</v>
      </c>
      <c r="C411" s="1" t="s">
        <v>944</v>
      </c>
      <c r="D411" s="1" t="s">
        <v>891</v>
      </c>
      <c r="E411" s="1" t="s">
        <v>50</v>
      </c>
      <c r="F411" s="1" t="s">
        <v>588</v>
      </c>
      <c r="G411" s="1" t="s">
        <v>83</v>
      </c>
      <c r="H411" s="1" t="s">
        <v>891</v>
      </c>
      <c r="I411" s="1">
        <f t="shared" si="6"/>
        <v>57</v>
      </c>
      <c r="J411" t="str">
        <f>VLOOKUP($B411,taxonomy!$B:$Y,6,FALSE)</f>
        <v>Eukaryota</v>
      </c>
      <c r="K411" t="str">
        <f>VLOOKUP($B411,taxonomy!$B:$Y,7,FALSE)</f>
        <v xml:space="preserve"> Metazoa</v>
      </c>
      <c r="L411" t="str">
        <f>VLOOKUP($B411,taxonomy!$B:$Y,8,FALSE)</f>
        <v xml:space="preserve"> Ecdysozoa</v>
      </c>
      <c r="M411" t="str">
        <f>VLOOKUP($B411,taxonomy!$B:$Y,9,FALSE)</f>
        <v xml:space="preserve"> Arthropoda</v>
      </c>
      <c r="N411" t="str">
        <f>VLOOKUP($B411,taxonomy!$B:$Y,10,FALSE)</f>
        <v xml:space="preserve"> Crustacea</v>
      </c>
      <c r="O411" t="str">
        <f>VLOOKUP($B411,taxonomy!$B:$Y,11,FALSE)</f>
        <v xml:space="preserve"> Branchiopoda</v>
      </c>
      <c r="P411" t="str">
        <f>VLOOKUP($B411,taxonomy!$B:$Y,12,FALSE)</f>
        <v>Diplostraca</v>
      </c>
      <c r="Q411" t="str">
        <f>VLOOKUP($B411,taxonomy!$B:$Y,13,FALSE)</f>
        <v xml:space="preserve"> Cladocera</v>
      </c>
      <c r="R411" t="str">
        <f>VLOOKUP($B411,taxonomy!$B:$Y,14,FALSE)</f>
        <v xml:space="preserve"> Anomopoda</v>
      </c>
      <c r="S411" t="str">
        <f>VLOOKUP($B411,taxonomy!$B:$Y,15,FALSE)</f>
        <v xml:space="preserve"> Daphniidae</v>
      </c>
      <c r="T411" t="str">
        <f>VLOOKUP($B411,taxonomy!$B:$Y,16,FALSE)</f>
        <v xml:space="preserve"> Daphnia.</v>
      </c>
      <c r="U411">
        <f>VLOOKUP($B411,taxonomy!$B:$Y,17,FALSE)</f>
        <v>0</v>
      </c>
      <c r="V411">
        <f>VLOOKUP($B411,taxonomy!$B:$Y,18,FALSE)</f>
        <v>0</v>
      </c>
      <c r="W411">
        <f>VLOOKUP($B411,taxonomy!$B:$Y,19,FALSE)</f>
        <v>0</v>
      </c>
      <c r="X411">
        <f>VLOOKUP($B411,taxonomy!$B:$Y,20,FALSE)</f>
        <v>0</v>
      </c>
      <c r="Y411">
        <f>VLOOKUP($B411,taxonomy!$B:$Y,21,FALSE)</f>
        <v>0</v>
      </c>
      <c r="Z411">
        <f>VLOOKUP($B411,taxonomy!$B:$Y,22,FALSE)</f>
        <v>0</v>
      </c>
      <c r="AA411">
        <f>VLOOKUP($B411,taxonomy!$B:$Y,23,FALSE)</f>
        <v>0</v>
      </c>
    </row>
    <row r="412" spans="1:27" x14ac:dyDescent="0.25">
      <c r="A412" s="1" t="s">
        <v>942</v>
      </c>
      <c r="B412" s="1" t="s">
        <v>943</v>
      </c>
      <c r="C412" s="1" t="s">
        <v>944</v>
      </c>
      <c r="D412" s="1" t="s">
        <v>15</v>
      </c>
      <c r="E412" s="1" t="s">
        <v>57</v>
      </c>
      <c r="F412" s="1" t="s">
        <v>648</v>
      </c>
      <c r="G412" s="1" t="s">
        <v>18</v>
      </c>
      <c r="H412" s="1" t="s">
        <v>19</v>
      </c>
      <c r="I412" s="1">
        <f t="shared" si="6"/>
        <v>64</v>
      </c>
      <c r="J412" t="str">
        <f>VLOOKUP($B412,taxonomy!$B:$Y,6,FALSE)</f>
        <v>Eukaryota</v>
      </c>
      <c r="K412" t="str">
        <f>VLOOKUP($B412,taxonomy!$B:$Y,7,FALSE)</f>
        <v xml:space="preserve"> Metazoa</v>
      </c>
      <c r="L412" t="str">
        <f>VLOOKUP($B412,taxonomy!$B:$Y,8,FALSE)</f>
        <v xml:space="preserve"> Ecdysozoa</v>
      </c>
      <c r="M412" t="str">
        <f>VLOOKUP($B412,taxonomy!$B:$Y,9,FALSE)</f>
        <v xml:space="preserve"> Arthropoda</v>
      </c>
      <c r="N412" t="str">
        <f>VLOOKUP($B412,taxonomy!$B:$Y,10,FALSE)</f>
        <v xml:space="preserve"> Crustacea</v>
      </c>
      <c r="O412" t="str">
        <f>VLOOKUP($B412,taxonomy!$B:$Y,11,FALSE)</f>
        <v xml:space="preserve"> Branchiopoda</v>
      </c>
      <c r="P412" t="str">
        <f>VLOOKUP($B412,taxonomy!$B:$Y,12,FALSE)</f>
        <v>Diplostraca</v>
      </c>
      <c r="Q412" t="str">
        <f>VLOOKUP($B412,taxonomy!$B:$Y,13,FALSE)</f>
        <v xml:space="preserve"> Cladocera</v>
      </c>
      <c r="R412" t="str">
        <f>VLOOKUP($B412,taxonomy!$B:$Y,14,FALSE)</f>
        <v xml:space="preserve"> Anomopoda</v>
      </c>
      <c r="S412" t="str">
        <f>VLOOKUP($B412,taxonomy!$B:$Y,15,FALSE)</f>
        <v xml:space="preserve"> Daphniidae</v>
      </c>
      <c r="T412" t="str">
        <f>VLOOKUP($B412,taxonomy!$B:$Y,16,FALSE)</f>
        <v xml:space="preserve"> Daphnia.</v>
      </c>
      <c r="U412">
        <f>VLOOKUP($B412,taxonomy!$B:$Y,17,FALSE)</f>
        <v>0</v>
      </c>
      <c r="V412">
        <f>VLOOKUP($B412,taxonomy!$B:$Y,18,FALSE)</f>
        <v>0</v>
      </c>
      <c r="W412">
        <f>VLOOKUP($B412,taxonomy!$B:$Y,19,FALSE)</f>
        <v>0</v>
      </c>
      <c r="X412">
        <f>VLOOKUP($B412,taxonomy!$B:$Y,20,FALSE)</f>
        <v>0</v>
      </c>
      <c r="Y412">
        <f>VLOOKUP($B412,taxonomy!$B:$Y,21,FALSE)</f>
        <v>0</v>
      </c>
      <c r="Z412">
        <f>VLOOKUP($B412,taxonomy!$B:$Y,22,FALSE)</f>
        <v>0</v>
      </c>
      <c r="AA412">
        <f>VLOOKUP($B412,taxonomy!$B:$Y,23,FALSE)</f>
        <v>0</v>
      </c>
    </row>
    <row r="413" spans="1:27" x14ac:dyDescent="0.25">
      <c r="A413" s="1" t="s">
        <v>946</v>
      </c>
      <c r="B413" s="1" t="s">
        <v>947</v>
      </c>
      <c r="C413" s="1" t="s">
        <v>948</v>
      </c>
      <c r="D413" s="1" t="s">
        <v>15</v>
      </c>
      <c r="E413" s="1" t="s">
        <v>12</v>
      </c>
      <c r="F413" s="1" t="s">
        <v>948</v>
      </c>
      <c r="G413" s="1" t="s">
        <v>18</v>
      </c>
      <c r="H413" s="1" t="s">
        <v>19</v>
      </c>
      <c r="I413" s="1">
        <f t="shared" si="6"/>
        <v>241</v>
      </c>
      <c r="J413" t="str">
        <f>VLOOKUP($B413,taxonomy!$B:$Y,6,FALSE)</f>
        <v>Eukaryota</v>
      </c>
      <c r="K413" t="str">
        <f>VLOOKUP($B413,taxonomy!$B:$Y,7,FALSE)</f>
        <v xml:space="preserve"> Metazoa</v>
      </c>
      <c r="L413" t="str">
        <f>VLOOKUP($B413,taxonomy!$B:$Y,8,FALSE)</f>
        <v xml:space="preserve"> Ecdysozoa</v>
      </c>
      <c r="M413" t="str">
        <f>VLOOKUP($B413,taxonomy!$B:$Y,9,FALSE)</f>
        <v xml:space="preserve"> Arthropoda</v>
      </c>
      <c r="N413" t="str">
        <f>VLOOKUP($B413,taxonomy!$B:$Y,10,FALSE)</f>
        <v xml:space="preserve"> Hexapoda</v>
      </c>
      <c r="O413" t="str">
        <f>VLOOKUP($B413,taxonomy!$B:$Y,11,FALSE)</f>
        <v xml:space="preserve"> Insecta</v>
      </c>
      <c r="P413" t="str">
        <f>VLOOKUP($B413,taxonomy!$B:$Y,12,FALSE)</f>
        <v>Pterygota</v>
      </c>
      <c r="Q413" t="str">
        <f>VLOOKUP($B413,taxonomy!$B:$Y,13,FALSE)</f>
        <v xml:space="preserve"> Neoptera</v>
      </c>
      <c r="R413" t="str">
        <f>VLOOKUP($B413,taxonomy!$B:$Y,14,FALSE)</f>
        <v xml:space="preserve"> Endopterygota</v>
      </c>
      <c r="S413" t="str">
        <f>VLOOKUP($B413,taxonomy!$B:$Y,15,FALSE)</f>
        <v xml:space="preserve"> Hymenoptera</v>
      </c>
      <c r="T413" t="str">
        <f>VLOOKUP($B413,taxonomy!$B:$Y,16,FALSE)</f>
        <v xml:space="preserve"> Apocrita</v>
      </c>
      <c r="U413" t="str">
        <f>VLOOKUP($B413,taxonomy!$B:$Y,17,FALSE)</f>
        <v xml:space="preserve"> Aculeata</v>
      </c>
      <c r="V413" t="str">
        <f>VLOOKUP($B413,taxonomy!$B:$Y,18,FALSE)</f>
        <v>Vespoidea</v>
      </c>
      <c r="W413" t="str">
        <f>VLOOKUP($B413,taxonomy!$B:$Y,19,FALSE)</f>
        <v xml:space="preserve"> Formicidae</v>
      </c>
      <c r="X413" t="str">
        <f>VLOOKUP($B413,taxonomy!$B:$Y,20,FALSE)</f>
        <v xml:space="preserve"> Myrmicinae</v>
      </c>
      <c r="Y413" t="str">
        <f>VLOOKUP($B413,taxonomy!$B:$Y,21,FALSE)</f>
        <v xml:space="preserve"> Solenopsis.</v>
      </c>
      <c r="Z413">
        <f>VLOOKUP($B413,taxonomy!$B:$Y,22,FALSE)</f>
        <v>0</v>
      </c>
      <c r="AA413">
        <f>VLOOKUP($B413,taxonomy!$B:$Y,23,FALSE)</f>
        <v>0</v>
      </c>
    </row>
    <row r="414" spans="1:27" x14ac:dyDescent="0.25">
      <c r="A414" s="1" t="s">
        <v>949</v>
      </c>
      <c r="B414" s="1" t="s">
        <v>950</v>
      </c>
      <c r="C414" s="1" t="s">
        <v>951</v>
      </c>
      <c r="D414" s="1" t="s">
        <v>272</v>
      </c>
      <c r="E414" s="1" t="s">
        <v>794</v>
      </c>
      <c r="F414" s="1" t="s">
        <v>472</v>
      </c>
      <c r="G414" s="1" t="s">
        <v>274</v>
      </c>
      <c r="H414" s="1" t="s">
        <v>272</v>
      </c>
      <c r="I414" s="1">
        <f t="shared" si="6"/>
        <v>44</v>
      </c>
      <c r="J414" t="str">
        <f>VLOOKUP($B414,taxonomy!$B:$Y,6,FALSE)</f>
        <v>Eukaryota</v>
      </c>
      <c r="K414" t="str">
        <f>VLOOKUP($B414,taxonomy!$B:$Y,7,FALSE)</f>
        <v xml:space="preserve"> Metazoa</v>
      </c>
      <c r="L414" t="str">
        <f>VLOOKUP($B414,taxonomy!$B:$Y,8,FALSE)</f>
        <v xml:space="preserve"> Chordata</v>
      </c>
      <c r="M414" t="str">
        <f>VLOOKUP($B414,taxonomy!$B:$Y,9,FALSE)</f>
        <v xml:space="preserve"> Craniata</v>
      </c>
      <c r="N414" t="str">
        <f>VLOOKUP($B414,taxonomy!$B:$Y,10,FALSE)</f>
        <v xml:space="preserve"> Vertebrata</v>
      </c>
      <c r="O414" t="str">
        <f>VLOOKUP($B414,taxonomy!$B:$Y,11,FALSE)</f>
        <v xml:space="preserve"> Euteleostomi</v>
      </c>
      <c r="P414" t="str">
        <f>VLOOKUP($B414,taxonomy!$B:$Y,12,FALSE)</f>
        <v>Mammalia</v>
      </c>
      <c r="Q414" t="str">
        <f>VLOOKUP($B414,taxonomy!$B:$Y,13,FALSE)</f>
        <v xml:space="preserve"> Eutheria</v>
      </c>
      <c r="R414" t="str">
        <f>VLOOKUP($B414,taxonomy!$B:$Y,14,FALSE)</f>
        <v xml:space="preserve"> Euarchontoglires</v>
      </c>
      <c r="S414" t="str">
        <f>VLOOKUP($B414,taxonomy!$B:$Y,15,FALSE)</f>
        <v xml:space="preserve"> Glires</v>
      </c>
      <c r="T414" t="str">
        <f>VLOOKUP($B414,taxonomy!$B:$Y,16,FALSE)</f>
        <v xml:space="preserve"> Rodentia</v>
      </c>
      <c r="U414" t="str">
        <f>VLOOKUP($B414,taxonomy!$B:$Y,17,FALSE)</f>
        <v xml:space="preserve"> Sciurognathi</v>
      </c>
      <c r="V414" t="str">
        <f>VLOOKUP($B414,taxonomy!$B:$Y,18,FALSE)</f>
        <v>Muroidea</v>
      </c>
      <c r="W414" t="str">
        <f>VLOOKUP($B414,taxonomy!$B:$Y,19,FALSE)</f>
        <v xml:space="preserve"> Muridae</v>
      </c>
      <c r="X414" t="str">
        <f>VLOOKUP($B414,taxonomy!$B:$Y,20,FALSE)</f>
        <v xml:space="preserve"> Murinae</v>
      </c>
      <c r="Y414" t="str">
        <f>VLOOKUP($B414,taxonomy!$B:$Y,21,FALSE)</f>
        <v xml:space="preserve"> Rattus.</v>
      </c>
      <c r="Z414">
        <f>VLOOKUP($B414,taxonomy!$B:$Y,22,FALSE)</f>
        <v>0</v>
      </c>
      <c r="AA414">
        <f>VLOOKUP($B414,taxonomy!$B:$Y,23,FALSE)</f>
        <v>0</v>
      </c>
    </row>
    <row r="415" spans="1:27" x14ac:dyDescent="0.25">
      <c r="A415" s="1" t="s">
        <v>949</v>
      </c>
      <c r="B415" s="1" t="s">
        <v>950</v>
      </c>
      <c r="C415" s="1" t="s">
        <v>951</v>
      </c>
      <c r="D415" s="1" t="s">
        <v>15</v>
      </c>
      <c r="E415" s="1" t="s">
        <v>43</v>
      </c>
      <c r="F415" s="1" t="s">
        <v>250</v>
      </c>
      <c r="G415" s="1" t="s">
        <v>18</v>
      </c>
      <c r="H415" s="1" t="s">
        <v>19</v>
      </c>
      <c r="I415" s="1">
        <f t="shared" si="6"/>
        <v>265</v>
      </c>
      <c r="J415" t="str">
        <f>VLOOKUP($B415,taxonomy!$B:$Y,6,FALSE)</f>
        <v>Eukaryota</v>
      </c>
      <c r="K415" t="str">
        <f>VLOOKUP($B415,taxonomy!$B:$Y,7,FALSE)</f>
        <v xml:space="preserve"> Metazoa</v>
      </c>
      <c r="L415" t="str">
        <f>VLOOKUP($B415,taxonomy!$B:$Y,8,FALSE)</f>
        <v xml:space="preserve"> Chordata</v>
      </c>
      <c r="M415" t="str">
        <f>VLOOKUP($B415,taxonomy!$B:$Y,9,FALSE)</f>
        <v xml:space="preserve"> Craniata</v>
      </c>
      <c r="N415" t="str">
        <f>VLOOKUP($B415,taxonomy!$B:$Y,10,FALSE)</f>
        <v xml:space="preserve"> Vertebrata</v>
      </c>
      <c r="O415" t="str">
        <f>VLOOKUP($B415,taxonomy!$B:$Y,11,FALSE)</f>
        <v xml:space="preserve"> Euteleostomi</v>
      </c>
      <c r="P415" t="str">
        <f>VLOOKUP($B415,taxonomy!$B:$Y,12,FALSE)</f>
        <v>Mammalia</v>
      </c>
      <c r="Q415" t="str">
        <f>VLOOKUP($B415,taxonomy!$B:$Y,13,FALSE)</f>
        <v xml:space="preserve"> Eutheria</v>
      </c>
      <c r="R415" t="str">
        <f>VLOOKUP($B415,taxonomy!$B:$Y,14,FALSE)</f>
        <v xml:space="preserve"> Euarchontoglires</v>
      </c>
      <c r="S415" t="str">
        <f>VLOOKUP($B415,taxonomy!$B:$Y,15,FALSE)</f>
        <v xml:space="preserve"> Glires</v>
      </c>
      <c r="T415" t="str">
        <f>VLOOKUP($B415,taxonomy!$B:$Y,16,FALSE)</f>
        <v xml:space="preserve"> Rodentia</v>
      </c>
      <c r="U415" t="str">
        <f>VLOOKUP($B415,taxonomy!$B:$Y,17,FALSE)</f>
        <v xml:space="preserve"> Sciurognathi</v>
      </c>
      <c r="V415" t="str">
        <f>VLOOKUP($B415,taxonomy!$B:$Y,18,FALSE)</f>
        <v>Muroidea</v>
      </c>
      <c r="W415" t="str">
        <f>VLOOKUP($B415,taxonomy!$B:$Y,19,FALSE)</f>
        <v xml:space="preserve"> Muridae</v>
      </c>
      <c r="X415" t="str">
        <f>VLOOKUP($B415,taxonomy!$B:$Y,20,FALSE)</f>
        <v xml:space="preserve"> Murinae</v>
      </c>
      <c r="Y415" t="str">
        <f>VLOOKUP($B415,taxonomy!$B:$Y,21,FALSE)</f>
        <v xml:space="preserve"> Rattus.</v>
      </c>
      <c r="Z415">
        <f>VLOOKUP($B415,taxonomy!$B:$Y,22,FALSE)</f>
        <v>0</v>
      </c>
      <c r="AA415">
        <f>VLOOKUP($B415,taxonomy!$B:$Y,23,FALSE)</f>
        <v>0</v>
      </c>
    </row>
    <row r="416" spans="1:27" x14ac:dyDescent="0.25">
      <c r="A416" s="1" t="s">
        <v>949</v>
      </c>
      <c r="B416" s="1" t="s">
        <v>950</v>
      </c>
      <c r="C416" s="1" t="s">
        <v>951</v>
      </c>
      <c r="D416" s="1" t="s">
        <v>60</v>
      </c>
      <c r="E416" s="1" t="s">
        <v>687</v>
      </c>
      <c r="F416" s="1" t="s">
        <v>952</v>
      </c>
      <c r="G416" s="1" t="s">
        <v>63</v>
      </c>
      <c r="H416" s="1" t="s">
        <v>64</v>
      </c>
      <c r="I416" s="1">
        <f t="shared" si="6"/>
        <v>125</v>
      </c>
      <c r="J416" t="str">
        <f>VLOOKUP($B416,taxonomy!$B:$Y,6,FALSE)</f>
        <v>Eukaryota</v>
      </c>
      <c r="K416" t="str">
        <f>VLOOKUP($B416,taxonomy!$B:$Y,7,FALSE)</f>
        <v xml:space="preserve"> Metazoa</v>
      </c>
      <c r="L416" t="str">
        <f>VLOOKUP($B416,taxonomy!$B:$Y,8,FALSE)</f>
        <v xml:space="preserve"> Chordata</v>
      </c>
      <c r="M416" t="str">
        <f>VLOOKUP($B416,taxonomy!$B:$Y,9,FALSE)</f>
        <v xml:space="preserve"> Craniata</v>
      </c>
      <c r="N416" t="str">
        <f>VLOOKUP($B416,taxonomy!$B:$Y,10,FALSE)</f>
        <v xml:space="preserve"> Vertebrata</v>
      </c>
      <c r="O416" t="str">
        <f>VLOOKUP($B416,taxonomy!$B:$Y,11,FALSE)</f>
        <v xml:space="preserve"> Euteleostomi</v>
      </c>
      <c r="P416" t="str">
        <f>VLOOKUP($B416,taxonomy!$B:$Y,12,FALSE)</f>
        <v>Mammalia</v>
      </c>
      <c r="Q416" t="str">
        <f>VLOOKUP($B416,taxonomy!$B:$Y,13,FALSE)</f>
        <v xml:space="preserve"> Eutheria</v>
      </c>
      <c r="R416" t="str">
        <f>VLOOKUP($B416,taxonomy!$B:$Y,14,FALSE)</f>
        <v xml:space="preserve"> Euarchontoglires</v>
      </c>
      <c r="S416" t="str">
        <f>VLOOKUP($B416,taxonomy!$B:$Y,15,FALSE)</f>
        <v xml:space="preserve"> Glires</v>
      </c>
      <c r="T416" t="str">
        <f>VLOOKUP($B416,taxonomy!$B:$Y,16,FALSE)</f>
        <v xml:space="preserve"> Rodentia</v>
      </c>
      <c r="U416" t="str">
        <f>VLOOKUP($B416,taxonomy!$B:$Y,17,FALSE)</f>
        <v xml:space="preserve"> Sciurognathi</v>
      </c>
      <c r="V416" t="str">
        <f>VLOOKUP($B416,taxonomy!$B:$Y,18,FALSE)</f>
        <v>Muroidea</v>
      </c>
      <c r="W416" t="str">
        <f>VLOOKUP($B416,taxonomy!$B:$Y,19,FALSE)</f>
        <v xml:space="preserve"> Muridae</v>
      </c>
      <c r="X416" t="str">
        <f>VLOOKUP($B416,taxonomy!$B:$Y,20,FALSE)</f>
        <v xml:space="preserve"> Murinae</v>
      </c>
      <c r="Y416" t="str">
        <f>VLOOKUP($B416,taxonomy!$B:$Y,21,FALSE)</f>
        <v xml:space="preserve"> Rattus.</v>
      </c>
      <c r="Z416">
        <f>VLOOKUP($B416,taxonomy!$B:$Y,22,FALSE)</f>
        <v>0</v>
      </c>
      <c r="AA416">
        <f>VLOOKUP($B416,taxonomy!$B:$Y,23,FALSE)</f>
        <v>0</v>
      </c>
    </row>
    <row r="417" spans="1:27" x14ac:dyDescent="0.25">
      <c r="A417" s="1" t="s">
        <v>949</v>
      </c>
      <c r="B417" s="1" t="s">
        <v>950</v>
      </c>
      <c r="C417" s="1" t="s">
        <v>951</v>
      </c>
      <c r="D417" s="1" t="s">
        <v>60</v>
      </c>
      <c r="E417" s="1" t="s">
        <v>953</v>
      </c>
      <c r="F417" s="1" t="s">
        <v>954</v>
      </c>
      <c r="G417" s="1" t="s">
        <v>63</v>
      </c>
      <c r="H417" s="1" t="s">
        <v>64</v>
      </c>
      <c r="I417" s="1">
        <f t="shared" si="6"/>
        <v>256</v>
      </c>
      <c r="J417" t="str">
        <f>VLOOKUP($B417,taxonomy!$B:$Y,6,FALSE)</f>
        <v>Eukaryota</v>
      </c>
      <c r="K417" t="str">
        <f>VLOOKUP($B417,taxonomy!$B:$Y,7,FALSE)</f>
        <v xml:space="preserve"> Metazoa</v>
      </c>
      <c r="L417" t="str">
        <f>VLOOKUP($B417,taxonomy!$B:$Y,8,FALSE)</f>
        <v xml:space="preserve"> Chordata</v>
      </c>
      <c r="M417" t="str">
        <f>VLOOKUP($B417,taxonomy!$B:$Y,9,FALSE)</f>
        <v xml:space="preserve"> Craniata</v>
      </c>
      <c r="N417" t="str">
        <f>VLOOKUP($B417,taxonomy!$B:$Y,10,FALSE)</f>
        <v xml:space="preserve"> Vertebrata</v>
      </c>
      <c r="O417" t="str">
        <f>VLOOKUP($B417,taxonomy!$B:$Y,11,FALSE)</f>
        <v xml:space="preserve"> Euteleostomi</v>
      </c>
      <c r="P417" t="str">
        <f>VLOOKUP($B417,taxonomy!$B:$Y,12,FALSE)</f>
        <v>Mammalia</v>
      </c>
      <c r="Q417" t="str">
        <f>VLOOKUP($B417,taxonomy!$B:$Y,13,FALSE)</f>
        <v xml:space="preserve"> Eutheria</v>
      </c>
      <c r="R417" t="str">
        <f>VLOOKUP($B417,taxonomy!$B:$Y,14,FALSE)</f>
        <v xml:space="preserve"> Euarchontoglires</v>
      </c>
      <c r="S417" t="str">
        <f>VLOOKUP($B417,taxonomy!$B:$Y,15,FALSE)</f>
        <v xml:space="preserve"> Glires</v>
      </c>
      <c r="T417" t="str">
        <f>VLOOKUP($B417,taxonomy!$B:$Y,16,FALSE)</f>
        <v xml:space="preserve"> Rodentia</v>
      </c>
      <c r="U417" t="str">
        <f>VLOOKUP($B417,taxonomy!$B:$Y,17,FALSE)</f>
        <v xml:space="preserve"> Sciurognathi</v>
      </c>
      <c r="V417" t="str">
        <f>VLOOKUP($B417,taxonomy!$B:$Y,18,FALSE)</f>
        <v>Muroidea</v>
      </c>
      <c r="W417" t="str">
        <f>VLOOKUP($B417,taxonomy!$B:$Y,19,FALSE)</f>
        <v xml:space="preserve"> Muridae</v>
      </c>
      <c r="X417" t="str">
        <f>VLOOKUP($B417,taxonomy!$B:$Y,20,FALSE)</f>
        <v xml:space="preserve"> Murinae</v>
      </c>
      <c r="Y417" t="str">
        <f>VLOOKUP($B417,taxonomy!$B:$Y,21,FALSE)</f>
        <v xml:space="preserve"> Rattus.</v>
      </c>
      <c r="Z417">
        <f>VLOOKUP($B417,taxonomy!$B:$Y,22,FALSE)</f>
        <v>0</v>
      </c>
      <c r="AA417">
        <f>VLOOKUP($B417,taxonomy!$B:$Y,23,FALSE)</f>
        <v>0</v>
      </c>
    </row>
    <row r="418" spans="1:27" x14ac:dyDescent="0.25">
      <c r="A418" s="1" t="s">
        <v>955</v>
      </c>
      <c r="B418" s="1" t="s">
        <v>956</v>
      </c>
      <c r="C418" s="1" t="s">
        <v>954</v>
      </c>
      <c r="D418" s="1" t="s">
        <v>272</v>
      </c>
      <c r="E418" s="1" t="s">
        <v>794</v>
      </c>
      <c r="F418" s="1" t="s">
        <v>472</v>
      </c>
      <c r="G418" s="1" t="s">
        <v>274</v>
      </c>
      <c r="H418" s="1" t="s">
        <v>272</v>
      </c>
      <c r="I418" s="1">
        <f t="shared" si="6"/>
        <v>44</v>
      </c>
      <c r="J418" t="e">
        <f>VLOOKUP($B418,taxonomy!$B:$Y,6,FALSE)</f>
        <v>#N/A</v>
      </c>
      <c r="K418" t="e">
        <f>VLOOKUP($B418,taxonomy!$B:$Y,7,FALSE)</f>
        <v>#N/A</v>
      </c>
      <c r="L418" t="e">
        <f>VLOOKUP($B418,taxonomy!$B:$Y,8,FALSE)</f>
        <v>#N/A</v>
      </c>
      <c r="M418" t="e">
        <f>VLOOKUP($B418,taxonomy!$B:$Y,9,FALSE)</f>
        <v>#N/A</v>
      </c>
      <c r="N418" t="e">
        <f>VLOOKUP($B418,taxonomy!$B:$Y,10,FALSE)</f>
        <v>#N/A</v>
      </c>
      <c r="O418" t="e">
        <f>VLOOKUP($B418,taxonomy!$B:$Y,11,FALSE)</f>
        <v>#N/A</v>
      </c>
      <c r="P418" t="e">
        <f>VLOOKUP($B418,taxonomy!$B:$Y,12,FALSE)</f>
        <v>#N/A</v>
      </c>
      <c r="Q418" t="e">
        <f>VLOOKUP($B418,taxonomy!$B:$Y,13,FALSE)</f>
        <v>#N/A</v>
      </c>
      <c r="R418" t="e">
        <f>VLOOKUP($B418,taxonomy!$B:$Y,14,FALSE)</f>
        <v>#N/A</v>
      </c>
      <c r="S418" t="e">
        <f>VLOOKUP($B418,taxonomy!$B:$Y,15,FALSE)</f>
        <v>#N/A</v>
      </c>
      <c r="T418" t="e">
        <f>VLOOKUP($B418,taxonomy!$B:$Y,16,FALSE)</f>
        <v>#N/A</v>
      </c>
      <c r="U418" t="e">
        <f>VLOOKUP($B418,taxonomy!$B:$Y,17,FALSE)</f>
        <v>#N/A</v>
      </c>
      <c r="V418" t="e">
        <f>VLOOKUP($B418,taxonomy!$B:$Y,18,FALSE)</f>
        <v>#N/A</v>
      </c>
      <c r="W418" t="e">
        <f>VLOOKUP($B418,taxonomy!$B:$Y,19,FALSE)</f>
        <v>#N/A</v>
      </c>
      <c r="X418" t="e">
        <f>VLOOKUP($B418,taxonomy!$B:$Y,20,FALSE)</f>
        <v>#N/A</v>
      </c>
      <c r="Y418" t="e">
        <f>VLOOKUP($B418,taxonomy!$B:$Y,21,FALSE)</f>
        <v>#N/A</v>
      </c>
      <c r="Z418" t="e">
        <f>VLOOKUP($B418,taxonomy!$B:$Y,22,FALSE)</f>
        <v>#N/A</v>
      </c>
      <c r="AA418" t="e">
        <f>VLOOKUP($B418,taxonomy!$B:$Y,23,FALSE)</f>
        <v>#N/A</v>
      </c>
    </row>
    <row r="419" spans="1:27" x14ac:dyDescent="0.25">
      <c r="A419" s="1" t="s">
        <v>955</v>
      </c>
      <c r="B419" s="1" t="s">
        <v>956</v>
      </c>
      <c r="C419" s="1" t="s">
        <v>954</v>
      </c>
      <c r="D419" s="1" t="s">
        <v>15</v>
      </c>
      <c r="E419" s="1" t="s">
        <v>43</v>
      </c>
      <c r="F419" s="1" t="s">
        <v>250</v>
      </c>
      <c r="G419" s="1" t="s">
        <v>18</v>
      </c>
      <c r="H419" s="1" t="s">
        <v>19</v>
      </c>
      <c r="I419" s="1">
        <f t="shared" si="6"/>
        <v>265</v>
      </c>
      <c r="J419" t="e">
        <f>VLOOKUP($B419,taxonomy!$B:$Y,6,FALSE)</f>
        <v>#N/A</v>
      </c>
      <c r="K419" t="e">
        <f>VLOOKUP($B419,taxonomy!$B:$Y,7,FALSE)</f>
        <v>#N/A</v>
      </c>
      <c r="L419" t="e">
        <f>VLOOKUP($B419,taxonomy!$B:$Y,8,FALSE)</f>
        <v>#N/A</v>
      </c>
      <c r="M419" t="e">
        <f>VLOOKUP($B419,taxonomy!$B:$Y,9,FALSE)</f>
        <v>#N/A</v>
      </c>
      <c r="N419" t="e">
        <f>VLOOKUP($B419,taxonomy!$B:$Y,10,FALSE)</f>
        <v>#N/A</v>
      </c>
      <c r="O419" t="e">
        <f>VLOOKUP($B419,taxonomy!$B:$Y,11,FALSE)</f>
        <v>#N/A</v>
      </c>
      <c r="P419" t="e">
        <f>VLOOKUP($B419,taxonomy!$B:$Y,12,FALSE)</f>
        <v>#N/A</v>
      </c>
      <c r="Q419" t="e">
        <f>VLOOKUP($B419,taxonomy!$B:$Y,13,FALSE)</f>
        <v>#N/A</v>
      </c>
      <c r="R419" t="e">
        <f>VLOOKUP($B419,taxonomy!$B:$Y,14,FALSE)</f>
        <v>#N/A</v>
      </c>
      <c r="S419" t="e">
        <f>VLOOKUP($B419,taxonomy!$B:$Y,15,FALSE)</f>
        <v>#N/A</v>
      </c>
      <c r="T419" t="e">
        <f>VLOOKUP($B419,taxonomy!$B:$Y,16,FALSE)</f>
        <v>#N/A</v>
      </c>
      <c r="U419" t="e">
        <f>VLOOKUP($B419,taxonomy!$B:$Y,17,FALSE)</f>
        <v>#N/A</v>
      </c>
      <c r="V419" t="e">
        <f>VLOOKUP($B419,taxonomy!$B:$Y,18,FALSE)</f>
        <v>#N/A</v>
      </c>
      <c r="W419" t="e">
        <f>VLOOKUP($B419,taxonomy!$B:$Y,19,FALSE)</f>
        <v>#N/A</v>
      </c>
      <c r="X419" t="e">
        <f>VLOOKUP($B419,taxonomy!$B:$Y,20,FALSE)</f>
        <v>#N/A</v>
      </c>
      <c r="Y419" t="e">
        <f>VLOOKUP($B419,taxonomy!$B:$Y,21,FALSE)</f>
        <v>#N/A</v>
      </c>
      <c r="Z419" t="e">
        <f>VLOOKUP($B419,taxonomy!$B:$Y,22,FALSE)</f>
        <v>#N/A</v>
      </c>
      <c r="AA419" t="e">
        <f>VLOOKUP($B419,taxonomy!$B:$Y,23,FALSE)</f>
        <v>#N/A</v>
      </c>
    </row>
    <row r="420" spans="1:27" x14ac:dyDescent="0.25">
      <c r="A420" s="1" t="s">
        <v>955</v>
      </c>
      <c r="B420" s="1" t="s">
        <v>956</v>
      </c>
      <c r="C420" s="1" t="s">
        <v>954</v>
      </c>
      <c r="D420" s="1" t="s">
        <v>60</v>
      </c>
      <c r="E420" s="1" t="s">
        <v>687</v>
      </c>
      <c r="F420" s="1" t="s">
        <v>599</v>
      </c>
      <c r="G420" s="1" t="s">
        <v>63</v>
      </c>
      <c r="H420" s="1" t="s">
        <v>64</v>
      </c>
      <c r="I420" s="1">
        <f t="shared" si="6"/>
        <v>121</v>
      </c>
      <c r="J420" t="e">
        <f>VLOOKUP($B420,taxonomy!$B:$Y,6,FALSE)</f>
        <v>#N/A</v>
      </c>
      <c r="K420" t="e">
        <f>VLOOKUP($B420,taxonomy!$B:$Y,7,FALSE)</f>
        <v>#N/A</v>
      </c>
      <c r="L420" t="e">
        <f>VLOOKUP($B420,taxonomy!$B:$Y,8,FALSE)</f>
        <v>#N/A</v>
      </c>
      <c r="M420" t="e">
        <f>VLOOKUP($B420,taxonomy!$B:$Y,9,FALSE)</f>
        <v>#N/A</v>
      </c>
      <c r="N420" t="e">
        <f>VLOOKUP($B420,taxonomy!$B:$Y,10,FALSE)</f>
        <v>#N/A</v>
      </c>
      <c r="O420" t="e">
        <f>VLOOKUP($B420,taxonomy!$B:$Y,11,FALSE)</f>
        <v>#N/A</v>
      </c>
      <c r="P420" t="e">
        <f>VLOOKUP($B420,taxonomy!$B:$Y,12,FALSE)</f>
        <v>#N/A</v>
      </c>
      <c r="Q420" t="e">
        <f>VLOOKUP($B420,taxonomy!$B:$Y,13,FALSE)</f>
        <v>#N/A</v>
      </c>
      <c r="R420" t="e">
        <f>VLOOKUP($B420,taxonomy!$B:$Y,14,FALSE)</f>
        <v>#N/A</v>
      </c>
      <c r="S420" t="e">
        <f>VLOOKUP($B420,taxonomy!$B:$Y,15,FALSE)</f>
        <v>#N/A</v>
      </c>
      <c r="T420" t="e">
        <f>VLOOKUP($B420,taxonomy!$B:$Y,16,FALSE)</f>
        <v>#N/A</v>
      </c>
      <c r="U420" t="e">
        <f>VLOOKUP($B420,taxonomy!$B:$Y,17,FALSE)</f>
        <v>#N/A</v>
      </c>
      <c r="V420" t="e">
        <f>VLOOKUP($B420,taxonomy!$B:$Y,18,FALSE)</f>
        <v>#N/A</v>
      </c>
      <c r="W420" t="e">
        <f>VLOOKUP($B420,taxonomy!$B:$Y,19,FALSE)</f>
        <v>#N/A</v>
      </c>
      <c r="X420" t="e">
        <f>VLOOKUP($B420,taxonomy!$B:$Y,20,FALSE)</f>
        <v>#N/A</v>
      </c>
      <c r="Y420" t="e">
        <f>VLOOKUP($B420,taxonomy!$B:$Y,21,FALSE)</f>
        <v>#N/A</v>
      </c>
      <c r="Z420" t="e">
        <f>VLOOKUP($B420,taxonomy!$B:$Y,22,FALSE)</f>
        <v>#N/A</v>
      </c>
      <c r="AA420" t="e">
        <f>VLOOKUP($B420,taxonomy!$B:$Y,23,FALSE)</f>
        <v>#N/A</v>
      </c>
    </row>
    <row r="421" spans="1:27" x14ac:dyDescent="0.25">
      <c r="A421" s="1" t="s">
        <v>955</v>
      </c>
      <c r="B421" s="1" t="s">
        <v>956</v>
      </c>
      <c r="C421" s="1" t="s">
        <v>954</v>
      </c>
      <c r="D421" s="1" t="s">
        <v>60</v>
      </c>
      <c r="E421" s="1" t="s">
        <v>957</v>
      </c>
      <c r="F421" s="1" t="s">
        <v>554</v>
      </c>
      <c r="G421" s="1" t="s">
        <v>63</v>
      </c>
      <c r="H421" s="1" t="s">
        <v>64</v>
      </c>
      <c r="I421" s="1">
        <f t="shared" si="6"/>
        <v>247</v>
      </c>
      <c r="J421" t="e">
        <f>VLOOKUP($B421,taxonomy!$B:$Y,6,FALSE)</f>
        <v>#N/A</v>
      </c>
      <c r="K421" t="e">
        <f>VLOOKUP($B421,taxonomy!$B:$Y,7,FALSE)</f>
        <v>#N/A</v>
      </c>
      <c r="L421" t="e">
        <f>VLOOKUP($B421,taxonomy!$B:$Y,8,FALSE)</f>
        <v>#N/A</v>
      </c>
      <c r="M421" t="e">
        <f>VLOOKUP($B421,taxonomy!$B:$Y,9,FALSE)</f>
        <v>#N/A</v>
      </c>
      <c r="N421" t="e">
        <f>VLOOKUP($B421,taxonomy!$B:$Y,10,FALSE)</f>
        <v>#N/A</v>
      </c>
      <c r="O421" t="e">
        <f>VLOOKUP($B421,taxonomy!$B:$Y,11,FALSE)</f>
        <v>#N/A</v>
      </c>
      <c r="P421" t="e">
        <f>VLOOKUP($B421,taxonomy!$B:$Y,12,FALSE)</f>
        <v>#N/A</v>
      </c>
      <c r="Q421" t="e">
        <f>VLOOKUP($B421,taxonomy!$B:$Y,13,FALSE)</f>
        <v>#N/A</v>
      </c>
      <c r="R421" t="e">
        <f>VLOOKUP($B421,taxonomy!$B:$Y,14,FALSE)</f>
        <v>#N/A</v>
      </c>
      <c r="S421" t="e">
        <f>VLOOKUP($B421,taxonomy!$B:$Y,15,FALSE)</f>
        <v>#N/A</v>
      </c>
      <c r="T421" t="e">
        <f>VLOOKUP($B421,taxonomy!$B:$Y,16,FALSE)</f>
        <v>#N/A</v>
      </c>
      <c r="U421" t="e">
        <f>VLOOKUP($B421,taxonomy!$B:$Y,17,FALSE)</f>
        <v>#N/A</v>
      </c>
      <c r="V421" t="e">
        <f>VLOOKUP($B421,taxonomy!$B:$Y,18,FALSE)</f>
        <v>#N/A</v>
      </c>
      <c r="W421" t="e">
        <f>VLOOKUP($B421,taxonomy!$B:$Y,19,FALSE)</f>
        <v>#N/A</v>
      </c>
      <c r="X421" t="e">
        <f>VLOOKUP($B421,taxonomy!$B:$Y,20,FALSE)</f>
        <v>#N/A</v>
      </c>
      <c r="Y421" t="e">
        <f>VLOOKUP($B421,taxonomy!$B:$Y,21,FALSE)</f>
        <v>#N/A</v>
      </c>
      <c r="Z421" t="e">
        <f>VLOOKUP($B421,taxonomy!$B:$Y,22,FALSE)</f>
        <v>#N/A</v>
      </c>
      <c r="AA421" t="e">
        <f>VLOOKUP($B421,taxonomy!$B:$Y,23,FALSE)</f>
        <v>#N/A</v>
      </c>
    </row>
    <row r="422" spans="1:27" x14ac:dyDescent="0.25">
      <c r="A422" s="1" t="s">
        <v>958</v>
      </c>
      <c r="B422" s="1" t="s">
        <v>959</v>
      </c>
      <c r="C422" s="1" t="s">
        <v>550</v>
      </c>
      <c r="D422" s="1" t="s">
        <v>15</v>
      </c>
      <c r="E422" s="1" t="s">
        <v>56</v>
      </c>
      <c r="F422" s="1" t="s">
        <v>105</v>
      </c>
      <c r="G422" s="1" t="s">
        <v>18</v>
      </c>
      <c r="H422" s="1" t="s">
        <v>19</v>
      </c>
      <c r="I422" s="1">
        <f t="shared" si="6"/>
        <v>272</v>
      </c>
      <c r="J422" t="str">
        <f>VLOOKUP($B422,taxonomy!$B:$Y,6,FALSE)</f>
        <v>Eukaryota</v>
      </c>
      <c r="K422" t="str">
        <f>VLOOKUP($B422,taxonomy!$B:$Y,7,FALSE)</f>
        <v xml:space="preserve"> Fungi</v>
      </c>
      <c r="L422" t="str">
        <f>VLOOKUP($B422,taxonomy!$B:$Y,8,FALSE)</f>
        <v xml:space="preserve"> Dikarya</v>
      </c>
      <c r="M422" t="str">
        <f>VLOOKUP($B422,taxonomy!$B:$Y,9,FALSE)</f>
        <v xml:space="preserve"> Ascomycota</v>
      </c>
      <c r="N422" t="str">
        <f>VLOOKUP($B422,taxonomy!$B:$Y,10,FALSE)</f>
        <v xml:space="preserve"> Pezizomycotina</v>
      </c>
      <c r="O422" t="str">
        <f>VLOOKUP($B422,taxonomy!$B:$Y,11,FALSE)</f>
        <v xml:space="preserve"> Eurotiomycetes</v>
      </c>
      <c r="P422" t="str">
        <f>VLOOKUP($B422,taxonomy!$B:$Y,12,FALSE)</f>
        <v>Eurotiomycetidae</v>
      </c>
      <c r="Q422" t="str">
        <f>VLOOKUP($B422,taxonomy!$B:$Y,13,FALSE)</f>
        <v xml:space="preserve"> Onygenales</v>
      </c>
      <c r="R422" t="str">
        <f>VLOOKUP($B422,taxonomy!$B:$Y,14,FALSE)</f>
        <v xml:space="preserve"> Ajellomycetaceae</v>
      </c>
      <c r="S422" t="str">
        <f>VLOOKUP($B422,taxonomy!$B:$Y,15,FALSE)</f>
        <v xml:space="preserve"> Ajellomyces.</v>
      </c>
      <c r="T422">
        <f>VLOOKUP($B422,taxonomy!$B:$Y,16,FALSE)</f>
        <v>0</v>
      </c>
      <c r="U422">
        <f>VLOOKUP($B422,taxonomy!$B:$Y,17,FALSE)</f>
        <v>0</v>
      </c>
      <c r="V422">
        <f>VLOOKUP($B422,taxonomy!$B:$Y,18,FALSE)</f>
        <v>0</v>
      </c>
      <c r="W422">
        <f>VLOOKUP($B422,taxonomy!$B:$Y,19,FALSE)</f>
        <v>0</v>
      </c>
      <c r="X422">
        <f>VLOOKUP($B422,taxonomy!$B:$Y,20,FALSE)</f>
        <v>0</v>
      </c>
      <c r="Y422">
        <f>VLOOKUP($B422,taxonomy!$B:$Y,21,FALSE)</f>
        <v>0</v>
      </c>
      <c r="Z422">
        <f>VLOOKUP($B422,taxonomy!$B:$Y,22,FALSE)</f>
        <v>0</v>
      </c>
      <c r="AA422">
        <f>VLOOKUP($B422,taxonomy!$B:$Y,23,FALSE)</f>
        <v>0</v>
      </c>
    </row>
    <row r="423" spans="1:27" x14ac:dyDescent="0.25">
      <c r="A423" s="1" t="s">
        <v>958</v>
      </c>
      <c r="B423" s="1" t="s">
        <v>959</v>
      </c>
      <c r="C423" s="1" t="s">
        <v>550</v>
      </c>
      <c r="D423" s="1" t="s">
        <v>60</v>
      </c>
      <c r="E423" s="1" t="s">
        <v>551</v>
      </c>
      <c r="F423" s="1" t="s">
        <v>960</v>
      </c>
      <c r="G423" s="1" t="s">
        <v>63</v>
      </c>
      <c r="H423" s="1" t="s">
        <v>64</v>
      </c>
      <c r="I423" s="1">
        <f t="shared" si="6"/>
        <v>442</v>
      </c>
      <c r="J423" t="str">
        <f>VLOOKUP($B423,taxonomy!$B:$Y,6,FALSE)</f>
        <v>Eukaryota</v>
      </c>
      <c r="K423" t="str">
        <f>VLOOKUP($B423,taxonomy!$B:$Y,7,FALSE)</f>
        <v xml:space="preserve"> Fungi</v>
      </c>
      <c r="L423" t="str">
        <f>VLOOKUP($B423,taxonomy!$B:$Y,8,FALSE)</f>
        <v xml:space="preserve"> Dikarya</v>
      </c>
      <c r="M423" t="str">
        <f>VLOOKUP($B423,taxonomy!$B:$Y,9,FALSE)</f>
        <v xml:space="preserve"> Ascomycota</v>
      </c>
      <c r="N423" t="str">
        <f>VLOOKUP($B423,taxonomy!$B:$Y,10,FALSE)</f>
        <v xml:space="preserve"> Pezizomycotina</v>
      </c>
      <c r="O423" t="str">
        <f>VLOOKUP($B423,taxonomy!$B:$Y,11,FALSE)</f>
        <v xml:space="preserve"> Eurotiomycetes</v>
      </c>
      <c r="P423" t="str">
        <f>VLOOKUP($B423,taxonomy!$B:$Y,12,FALSE)</f>
        <v>Eurotiomycetidae</v>
      </c>
      <c r="Q423" t="str">
        <f>VLOOKUP($B423,taxonomy!$B:$Y,13,FALSE)</f>
        <v xml:space="preserve"> Onygenales</v>
      </c>
      <c r="R423" t="str">
        <f>VLOOKUP($B423,taxonomy!$B:$Y,14,FALSE)</f>
        <v xml:space="preserve"> Ajellomycetaceae</v>
      </c>
      <c r="S423" t="str">
        <f>VLOOKUP($B423,taxonomy!$B:$Y,15,FALSE)</f>
        <v xml:space="preserve"> Ajellomyces.</v>
      </c>
      <c r="T423">
        <f>VLOOKUP($B423,taxonomy!$B:$Y,16,FALSE)</f>
        <v>0</v>
      </c>
      <c r="U423">
        <f>VLOOKUP($B423,taxonomy!$B:$Y,17,FALSE)</f>
        <v>0</v>
      </c>
      <c r="V423">
        <f>VLOOKUP($B423,taxonomy!$B:$Y,18,FALSE)</f>
        <v>0</v>
      </c>
      <c r="W423">
        <f>VLOOKUP($B423,taxonomy!$B:$Y,19,FALSE)</f>
        <v>0</v>
      </c>
      <c r="X423">
        <f>VLOOKUP($B423,taxonomy!$B:$Y,20,FALSE)</f>
        <v>0</v>
      </c>
      <c r="Y423">
        <f>VLOOKUP($B423,taxonomy!$B:$Y,21,FALSE)</f>
        <v>0</v>
      </c>
      <c r="Z423">
        <f>VLOOKUP($B423,taxonomy!$B:$Y,22,FALSE)</f>
        <v>0</v>
      </c>
      <c r="AA423">
        <f>VLOOKUP($B423,taxonomy!$B:$Y,23,FALSE)</f>
        <v>0</v>
      </c>
    </row>
    <row r="424" spans="1:27" x14ac:dyDescent="0.25">
      <c r="A424" s="1" t="s">
        <v>961</v>
      </c>
      <c r="B424" s="1" t="s">
        <v>962</v>
      </c>
      <c r="C424" s="1" t="s">
        <v>225</v>
      </c>
      <c r="D424" s="1" t="s">
        <v>15</v>
      </c>
      <c r="E424" s="1" t="s">
        <v>175</v>
      </c>
      <c r="F424" s="1" t="s">
        <v>824</v>
      </c>
      <c r="G424" s="1" t="s">
        <v>18</v>
      </c>
      <c r="H424" s="1" t="s">
        <v>19</v>
      </c>
      <c r="I424" s="1">
        <f t="shared" si="6"/>
        <v>250</v>
      </c>
      <c r="J424" t="str">
        <f>VLOOKUP($B424,taxonomy!$B:$Y,6,FALSE)</f>
        <v>Eukaryota</v>
      </c>
      <c r="K424" t="str">
        <f>VLOOKUP($B424,taxonomy!$B:$Y,7,FALSE)</f>
        <v xml:space="preserve"> Stramenopiles</v>
      </c>
      <c r="L424" t="str">
        <f>VLOOKUP($B424,taxonomy!$B:$Y,8,FALSE)</f>
        <v xml:space="preserve"> Oomycetes</v>
      </c>
      <c r="M424" t="str">
        <f>VLOOKUP($B424,taxonomy!$B:$Y,9,FALSE)</f>
        <v xml:space="preserve"> Albuginales</v>
      </c>
      <c r="N424" t="str">
        <f>VLOOKUP($B424,taxonomy!$B:$Y,10,FALSE)</f>
        <v xml:space="preserve"> Albuginaceae</v>
      </c>
      <c r="O424" t="str">
        <f>VLOOKUP($B424,taxonomy!$B:$Y,11,FALSE)</f>
        <v>Albugo.</v>
      </c>
      <c r="P424">
        <f>VLOOKUP($B424,taxonomy!$B:$Y,12,FALSE)</f>
        <v>0</v>
      </c>
      <c r="Q424">
        <f>VLOOKUP($B424,taxonomy!$B:$Y,13,FALSE)</f>
        <v>0</v>
      </c>
      <c r="R424">
        <f>VLOOKUP($B424,taxonomy!$B:$Y,14,FALSE)</f>
        <v>0</v>
      </c>
      <c r="S424">
        <f>VLOOKUP($B424,taxonomy!$B:$Y,15,FALSE)</f>
        <v>0</v>
      </c>
      <c r="T424">
        <f>VLOOKUP($B424,taxonomy!$B:$Y,16,FALSE)</f>
        <v>0</v>
      </c>
      <c r="U424">
        <f>VLOOKUP($B424,taxonomy!$B:$Y,17,FALSE)</f>
        <v>0</v>
      </c>
      <c r="V424">
        <f>VLOOKUP($B424,taxonomy!$B:$Y,18,FALSE)</f>
        <v>0</v>
      </c>
      <c r="W424">
        <f>VLOOKUP($B424,taxonomy!$B:$Y,19,FALSE)</f>
        <v>0</v>
      </c>
      <c r="X424">
        <f>VLOOKUP($B424,taxonomy!$B:$Y,20,FALSE)</f>
        <v>0</v>
      </c>
      <c r="Y424">
        <f>VLOOKUP($B424,taxonomy!$B:$Y,21,FALSE)</f>
        <v>0</v>
      </c>
      <c r="Z424">
        <f>VLOOKUP($B424,taxonomy!$B:$Y,22,FALSE)</f>
        <v>0</v>
      </c>
      <c r="AA424">
        <f>VLOOKUP($B424,taxonomy!$B:$Y,23,FALSE)</f>
        <v>0</v>
      </c>
    </row>
    <row r="425" spans="1:27" x14ac:dyDescent="0.25">
      <c r="A425" s="1" t="s">
        <v>963</v>
      </c>
      <c r="B425" s="1" t="s">
        <v>964</v>
      </c>
      <c r="C425" s="1" t="s">
        <v>965</v>
      </c>
      <c r="D425" s="1" t="s">
        <v>15</v>
      </c>
      <c r="E425" s="1" t="s">
        <v>966</v>
      </c>
      <c r="F425" s="1" t="s">
        <v>17</v>
      </c>
      <c r="G425" s="1" t="s">
        <v>18</v>
      </c>
      <c r="H425" s="1" t="s">
        <v>19</v>
      </c>
      <c r="I425" s="1">
        <f t="shared" si="6"/>
        <v>274</v>
      </c>
      <c r="J425" t="str">
        <f>VLOOKUP($B425,taxonomy!$B:$Y,6,FALSE)</f>
        <v>Eukaryota</v>
      </c>
      <c r="K425" t="str">
        <f>VLOOKUP($B425,taxonomy!$B:$Y,7,FALSE)</f>
        <v xml:space="preserve"> Fungi</v>
      </c>
      <c r="L425" t="str">
        <f>VLOOKUP($B425,taxonomy!$B:$Y,8,FALSE)</f>
        <v xml:space="preserve"> Dikarya</v>
      </c>
      <c r="M425" t="str">
        <f>VLOOKUP($B425,taxonomy!$B:$Y,9,FALSE)</f>
        <v xml:space="preserve"> Ascomycota</v>
      </c>
      <c r="N425" t="str">
        <f>VLOOKUP($B425,taxonomy!$B:$Y,10,FALSE)</f>
        <v xml:space="preserve"> Pezizomycotina</v>
      </c>
      <c r="O425" t="str">
        <f>VLOOKUP($B425,taxonomy!$B:$Y,11,FALSE)</f>
        <v>Sordariomycetes</v>
      </c>
      <c r="P425" t="str">
        <f>VLOOKUP($B425,taxonomy!$B:$Y,12,FALSE)</f>
        <v xml:space="preserve"> Sordariomycetidae</v>
      </c>
      <c r="Q425" t="str">
        <f>VLOOKUP($B425,taxonomy!$B:$Y,13,FALSE)</f>
        <v xml:space="preserve"> Ophiostomatales</v>
      </c>
      <c r="R425" t="str">
        <f>VLOOKUP($B425,taxonomy!$B:$Y,14,FALSE)</f>
        <v xml:space="preserve"> Ophiostomataceae</v>
      </c>
      <c r="S425" t="str">
        <f>VLOOKUP($B425,taxonomy!$B:$Y,15,FALSE)</f>
        <v>Grosmannia.</v>
      </c>
      <c r="T425">
        <f>VLOOKUP($B425,taxonomy!$B:$Y,16,FALSE)</f>
        <v>0</v>
      </c>
      <c r="U425">
        <f>VLOOKUP($B425,taxonomy!$B:$Y,17,FALSE)</f>
        <v>0</v>
      </c>
      <c r="V425">
        <f>VLOOKUP($B425,taxonomy!$B:$Y,18,FALSE)</f>
        <v>0</v>
      </c>
      <c r="W425">
        <f>VLOOKUP($B425,taxonomy!$B:$Y,19,FALSE)</f>
        <v>0</v>
      </c>
      <c r="X425">
        <f>VLOOKUP($B425,taxonomy!$B:$Y,20,FALSE)</f>
        <v>0</v>
      </c>
      <c r="Y425">
        <f>VLOOKUP($B425,taxonomy!$B:$Y,21,FALSE)</f>
        <v>0</v>
      </c>
      <c r="Z425">
        <f>VLOOKUP($B425,taxonomy!$B:$Y,22,FALSE)</f>
        <v>0</v>
      </c>
      <c r="AA425">
        <f>VLOOKUP($B425,taxonomy!$B:$Y,23,FALSE)</f>
        <v>0</v>
      </c>
    </row>
    <row r="426" spans="1:27" x14ac:dyDescent="0.25">
      <c r="A426" s="1" t="s">
        <v>967</v>
      </c>
      <c r="B426" s="1" t="s">
        <v>968</v>
      </c>
      <c r="C426" s="1" t="s">
        <v>969</v>
      </c>
      <c r="D426" s="1" t="s">
        <v>15</v>
      </c>
      <c r="E426" s="1" t="s">
        <v>457</v>
      </c>
      <c r="F426" s="1" t="s">
        <v>469</v>
      </c>
      <c r="G426" s="1" t="s">
        <v>18</v>
      </c>
      <c r="H426" s="1" t="s">
        <v>19</v>
      </c>
      <c r="I426" s="1">
        <f t="shared" si="6"/>
        <v>273</v>
      </c>
      <c r="J426" t="str">
        <f>VLOOKUP($B426,taxonomy!$B:$Y,6,FALSE)</f>
        <v>Eukaryota</v>
      </c>
      <c r="K426" t="str">
        <f>VLOOKUP($B426,taxonomy!$B:$Y,7,FALSE)</f>
        <v xml:space="preserve"> Amoebozoa</v>
      </c>
      <c r="L426" t="str">
        <f>VLOOKUP($B426,taxonomy!$B:$Y,8,FALSE)</f>
        <v xml:space="preserve"> Mycetozoa</v>
      </c>
      <c r="M426" t="str">
        <f>VLOOKUP($B426,taxonomy!$B:$Y,9,FALSE)</f>
        <v xml:space="preserve"> Dictyosteliida</v>
      </c>
      <c r="N426" t="str">
        <f>VLOOKUP($B426,taxonomy!$B:$Y,10,FALSE)</f>
        <v xml:space="preserve"> Dictyostelium.</v>
      </c>
      <c r="O426">
        <f>VLOOKUP($B426,taxonomy!$B:$Y,11,FALSE)</f>
        <v>0</v>
      </c>
      <c r="P426">
        <f>VLOOKUP($B426,taxonomy!$B:$Y,12,FALSE)</f>
        <v>0</v>
      </c>
      <c r="Q426">
        <f>VLOOKUP($B426,taxonomy!$B:$Y,13,FALSE)</f>
        <v>0</v>
      </c>
      <c r="R426">
        <f>VLOOKUP($B426,taxonomy!$B:$Y,14,FALSE)</f>
        <v>0</v>
      </c>
      <c r="S426">
        <f>VLOOKUP($B426,taxonomy!$B:$Y,15,FALSE)</f>
        <v>0</v>
      </c>
      <c r="T426">
        <f>VLOOKUP($B426,taxonomy!$B:$Y,16,FALSE)</f>
        <v>0</v>
      </c>
      <c r="U426">
        <f>VLOOKUP($B426,taxonomy!$B:$Y,17,FALSE)</f>
        <v>0</v>
      </c>
      <c r="V426">
        <f>VLOOKUP($B426,taxonomy!$B:$Y,18,FALSE)</f>
        <v>0</v>
      </c>
      <c r="W426">
        <f>VLOOKUP($B426,taxonomy!$B:$Y,19,FALSE)</f>
        <v>0</v>
      </c>
      <c r="X426">
        <f>VLOOKUP($B426,taxonomy!$B:$Y,20,FALSE)</f>
        <v>0</v>
      </c>
      <c r="Y426">
        <f>VLOOKUP($B426,taxonomy!$B:$Y,21,FALSE)</f>
        <v>0</v>
      </c>
      <c r="Z426">
        <f>VLOOKUP($B426,taxonomy!$B:$Y,22,FALSE)</f>
        <v>0</v>
      </c>
      <c r="AA426">
        <f>VLOOKUP($B426,taxonomy!$B:$Y,23,FALSE)</f>
        <v>0</v>
      </c>
    </row>
    <row r="427" spans="1:27" x14ac:dyDescent="0.25">
      <c r="A427" s="1" t="s">
        <v>967</v>
      </c>
      <c r="B427" s="1" t="s">
        <v>968</v>
      </c>
      <c r="C427" s="1" t="s">
        <v>969</v>
      </c>
      <c r="D427" s="1" t="s">
        <v>60</v>
      </c>
      <c r="E427" s="1" t="s">
        <v>970</v>
      </c>
      <c r="F427" s="1" t="s">
        <v>669</v>
      </c>
      <c r="G427" s="1" t="s">
        <v>63</v>
      </c>
      <c r="H427" s="1" t="s">
        <v>64</v>
      </c>
      <c r="I427" s="1">
        <f t="shared" si="6"/>
        <v>124</v>
      </c>
      <c r="J427" t="str">
        <f>VLOOKUP($B427,taxonomy!$B:$Y,6,FALSE)</f>
        <v>Eukaryota</v>
      </c>
      <c r="K427" t="str">
        <f>VLOOKUP($B427,taxonomy!$B:$Y,7,FALSE)</f>
        <v xml:space="preserve"> Amoebozoa</v>
      </c>
      <c r="L427" t="str">
        <f>VLOOKUP($B427,taxonomy!$B:$Y,8,FALSE)</f>
        <v xml:space="preserve"> Mycetozoa</v>
      </c>
      <c r="M427" t="str">
        <f>VLOOKUP($B427,taxonomy!$B:$Y,9,FALSE)</f>
        <v xml:space="preserve"> Dictyosteliida</v>
      </c>
      <c r="N427" t="str">
        <f>VLOOKUP($B427,taxonomy!$B:$Y,10,FALSE)</f>
        <v xml:space="preserve"> Dictyostelium.</v>
      </c>
      <c r="O427">
        <f>VLOOKUP($B427,taxonomy!$B:$Y,11,FALSE)</f>
        <v>0</v>
      </c>
      <c r="P427">
        <f>VLOOKUP($B427,taxonomy!$B:$Y,12,FALSE)</f>
        <v>0</v>
      </c>
      <c r="Q427">
        <f>VLOOKUP($B427,taxonomy!$B:$Y,13,FALSE)</f>
        <v>0</v>
      </c>
      <c r="R427">
        <f>VLOOKUP($B427,taxonomy!$B:$Y,14,FALSE)</f>
        <v>0</v>
      </c>
      <c r="S427">
        <f>VLOOKUP($B427,taxonomy!$B:$Y,15,FALSE)</f>
        <v>0</v>
      </c>
      <c r="T427">
        <f>VLOOKUP($B427,taxonomy!$B:$Y,16,FALSE)</f>
        <v>0</v>
      </c>
      <c r="U427">
        <f>VLOOKUP($B427,taxonomy!$B:$Y,17,FALSE)</f>
        <v>0</v>
      </c>
      <c r="V427">
        <f>VLOOKUP($B427,taxonomy!$B:$Y,18,FALSE)</f>
        <v>0</v>
      </c>
      <c r="W427">
        <f>VLOOKUP($B427,taxonomy!$B:$Y,19,FALSE)</f>
        <v>0</v>
      </c>
      <c r="X427">
        <f>VLOOKUP($B427,taxonomy!$B:$Y,20,FALSE)</f>
        <v>0</v>
      </c>
      <c r="Y427">
        <f>VLOOKUP($B427,taxonomy!$B:$Y,21,FALSE)</f>
        <v>0</v>
      </c>
      <c r="Z427">
        <f>VLOOKUP($B427,taxonomy!$B:$Y,22,FALSE)</f>
        <v>0</v>
      </c>
      <c r="AA427">
        <f>VLOOKUP($B427,taxonomy!$B:$Y,23,FALSE)</f>
        <v>0</v>
      </c>
    </row>
    <row r="428" spans="1:27" x14ac:dyDescent="0.25">
      <c r="A428" s="1" t="s">
        <v>971</v>
      </c>
      <c r="B428" s="1" t="s">
        <v>972</v>
      </c>
      <c r="C428" s="1" t="s">
        <v>973</v>
      </c>
      <c r="D428" s="1" t="s">
        <v>772</v>
      </c>
      <c r="E428" s="1" t="s">
        <v>773</v>
      </c>
      <c r="F428" s="1" t="s">
        <v>974</v>
      </c>
      <c r="G428" s="1" t="s">
        <v>18</v>
      </c>
      <c r="H428" s="1" t="s">
        <v>772</v>
      </c>
      <c r="I428" s="1">
        <f t="shared" si="6"/>
        <v>99</v>
      </c>
      <c r="J428" t="str">
        <f>VLOOKUP($B428,taxonomy!$B:$Y,6,FALSE)</f>
        <v>Eukaryota</v>
      </c>
      <c r="K428" t="str">
        <f>VLOOKUP($B428,taxonomy!$B:$Y,7,FALSE)</f>
        <v xml:space="preserve"> Metazoa</v>
      </c>
      <c r="L428" t="str">
        <f>VLOOKUP($B428,taxonomy!$B:$Y,8,FALSE)</f>
        <v xml:space="preserve"> Ecdysozoa</v>
      </c>
      <c r="M428" t="str">
        <f>VLOOKUP($B428,taxonomy!$B:$Y,9,FALSE)</f>
        <v xml:space="preserve"> Nematoda</v>
      </c>
      <c r="N428" t="str">
        <f>VLOOKUP($B428,taxonomy!$B:$Y,10,FALSE)</f>
        <v xml:space="preserve"> Chromadorea</v>
      </c>
      <c r="O428" t="str">
        <f>VLOOKUP($B428,taxonomy!$B:$Y,11,FALSE)</f>
        <v xml:space="preserve"> Ascaridida</v>
      </c>
      <c r="P428" t="str">
        <f>VLOOKUP($B428,taxonomy!$B:$Y,12,FALSE)</f>
        <v>Ascaridoidea</v>
      </c>
      <c r="Q428" t="str">
        <f>VLOOKUP($B428,taxonomy!$B:$Y,13,FALSE)</f>
        <v xml:space="preserve"> Ascarididae</v>
      </c>
      <c r="R428" t="str">
        <f>VLOOKUP($B428,taxonomy!$B:$Y,14,FALSE)</f>
        <v xml:space="preserve"> Ascaris.</v>
      </c>
      <c r="S428">
        <f>VLOOKUP($B428,taxonomy!$B:$Y,15,FALSE)</f>
        <v>0</v>
      </c>
      <c r="T428">
        <f>VLOOKUP($B428,taxonomy!$B:$Y,16,FALSE)</f>
        <v>0</v>
      </c>
      <c r="U428">
        <f>VLOOKUP($B428,taxonomy!$B:$Y,17,FALSE)</f>
        <v>0</v>
      </c>
      <c r="V428">
        <f>VLOOKUP($B428,taxonomy!$B:$Y,18,FALSE)</f>
        <v>0</v>
      </c>
      <c r="W428">
        <f>VLOOKUP($B428,taxonomy!$B:$Y,19,FALSE)</f>
        <v>0</v>
      </c>
      <c r="X428">
        <f>VLOOKUP($B428,taxonomy!$B:$Y,20,FALSE)</f>
        <v>0</v>
      </c>
      <c r="Y428">
        <f>VLOOKUP($B428,taxonomy!$B:$Y,21,FALSE)</f>
        <v>0</v>
      </c>
      <c r="Z428">
        <f>VLOOKUP($B428,taxonomy!$B:$Y,22,FALSE)</f>
        <v>0</v>
      </c>
      <c r="AA428">
        <f>VLOOKUP($B428,taxonomy!$B:$Y,23,FALSE)</f>
        <v>0</v>
      </c>
    </row>
    <row r="429" spans="1:27" x14ac:dyDescent="0.25">
      <c r="A429" s="1" t="s">
        <v>971</v>
      </c>
      <c r="B429" s="1" t="s">
        <v>972</v>
      </c>
      <c r="C429" s="1" t="s">
        <v>973</v>
      </c>
      <c r="D429" s="1" t="s">
        <v>466</v>
      </c>
      <c r="E429" s="1" t="s">
        <v>422</v>
      </c>
      <c r="F429" s="1" t="s">
        <v>468</v>
      </c>
      <c r="G429" s="1" t="s">
        <v>469</v>
      </c>
      <c r="H429" s="1" t="s">
        <v>466</v>
      </c>
      <c r="I429" s="1">
        <f t="shared" si="6"/>
        <v>199</v>
      </c>
      <c r="J429" t="str">
        <f>VLOOKUP($B429,taxonomy!$B:$Y,6,FALSE)</f>
        <v>Eukaryota</v>
      </c>
      <c r="K429" t="str">
        <f>VLOOKUP($B429,taxonomy!$B:$Y,7,FALSE)</f>
        <v xml:space="preserve"> Metazoa</v>
      </c>
      <c r="L429" t="str">
        <f>VLOOKUP($B429,taxonomy!$B:$Y,8,FALSE)</f>
        <v xml:space="preserve"> Ecdysozoa</v>
      </c>
      <c r="M429" t="str">
        <f>VLOOKUP($B429,taxonomy!$B:$Y,9,FALSE)</f>
        <v xml:space="preserve"> Nematoda</v>
      </c>
      <c r="N429" t="str">
        <f>VLOOKUP($B429,taxonomy!$B:$Y,10,FALSE)</f>
        <v xml:space="preserve"> Chromadorea</v>
      </c>
      <c r="O429" t="str">
        <f>VLOOKUP($B429,taxonomy!$B:$Y,11,FALSE)</f>
        <v xml:space="preserve"> Ascaridida</v>
      </c>
      <c r="P429" t="str">
        <f>VLOOKUP($B429,taxonomy!$B:$Y,12,FALSE)</f>
        <v>Ascaridoidea</v>
      </c>
      <c r="Q429" t="str">
        <f>VLOOKUP($B429,taxonomy!$B:$Y,13,FALSE)</f>
        <v xml:space="preserve"> Ascarididae</v>
      </c>
      <c r="R429" t="str">
        <f>VLOOKUP($B429,taxonomy!$B:$Y,14,FALSE)</f>
        <v xml:space="preserve"> Ascaris.</v>
      </c>
      <c r="S429">
        <f>VLOOKUP($B429,taxonomy!$B:$Y,15,FALSE)</f>
        <v>0</v>
      </c>
      <c r="T429">
        <f>VLOOKUP($B429,taxonomy!$B:$Y,16,FALSE)</f>
        <v>0</v>
      </c>
      <c r="U429">
        <f>VLOOKUP($B429,taxonomy!$B:$Y,17,FALSE)</f>
        <v>0</v>
      </c>
      <c r="V429">
        <f>VLOOKUP($B429,taxonomy!$B:$Y,18,FALSE)</f>
        <v>0</v>
      </c>
      <c r="W429">
        <f>VLOOKUP($B429,taxonomy!$B:$Y,19,FALSE)</f>
        <v>0</v>
      </c>
      <c r="X429">
        <f>VLOOKUP($B429,taxonomy!$B:$Y,20,FALSE)</f>
        <v>0</v>
      </c>
      <c r="Y429">
        <f>VLOOKUP($B429,taxonomy!$B:$Y,21,FALSE)</f>
        <v>0</v>
      </c>
      <c r="Z429">
        <f>VLOOKUP($B429,taxonomy!$B:$Y,22,FALSE)</f>
        <v>0</v>
      </c>
      <c r="AA429">
        <f>VLOOKUP($B429,taxonomy!$B:$Y,23,FALSE)</f>
        <v>0</v>
      </c>
    </row>
    <row r="430" spans="1:27" x14ac:dyDescent="0.25">
      <c r="A430" s="1" t="s">
        <v>971</v>
      </c>
      <c r="B430" s="1" t="s">
        <v>972</v>
      </c>
      <c r="C430" s="1" t="s">
        <v>973</v>
      </c>
      <c r="D430" s="1" t="s">
        <v>15</v>
      </c>
      <c r="E430" s="1" t="s">
        <v>190</v>
      </c>
      <c r="F430" s="1" t="s">
        <v>52</v>
      </c>
      <c r="G430" s="1" t="s">
        <v>18</v>
      </c>
      <c r="H430" s="1" t="s">
        <v>19</v>
      </c>
      <c r="I430" s="1">
        <f t="shared" si="6"/>
        <v>266</v>
      </c>
      <c r="J430" t="str">
        <f>VLOOKUP($B430,taxonomy!$B:$Y,6,FALSE)</f>
        <v>Eukaryota</v>
      </c>
      <c r="K430" t="str">
        <f>VLOOKUP($B430,taxonomy!$B:$Y,7,FALSE)</f>
        <v xml:space="preserve"> Metazoa</v>
      </c>
      <c r="L430" t="str">
        <f>VLOOKUP($B430,taxonomy!$B:$Y,8,FALSE)</f>
        <v xml:space="preserve"> Ecdysozoa</v>
      </c>
      <c r="M430" t="str">
        <f>VLOOKUP($B430,taxonomy!$B:$Y,9,FALSE)</f>
        <v xml:space="preserve"> Nematoda</v>
      </c>
      <c r="N430" t="str">
        <f>VLOOKUP($B430,taxonomy!$B:$Y,10,FALSE)</f>
        <v xml:space="preserve"> Chromadorea</v>
      </c>
      <c r="O430" t="str">
        <f>VLOOKUP($B430,taxonomy!$B:$Y,11,FALSE)</f>
        <v xml:space="preserve"> Ascaridida</v>
      </c>
      <c r="P430" t="str">
        <f>VLOOKUP($B430,taxonomy!$B:$Y,12,FALSE)</f>
        <v>Ascaridoidea</v>
      </c>
      <c r="Q430" t="str">
        <f>VLOOKUP($B430,taxonomy!$B:$Y,13,FALSE)</f>
        <v xml:space="preserve"> Ascarididae</v>
      </c>
      <c r="R430" t="str">
        <f>VLOOKUP($B430,taxonomy!$B:$Y,14,FALSE)</f>
        <v xml:space="preserve"> Ascaris.</v>
      </c>
      <c r="S430">
        <f>VLOOKUP($B430,taxonomy!$B:$Y,15,FALSE)</f>
        <v>0</v>
      </c>
      <c r="T430">
        <f>VLOOKUP($B430,taxonomy!$B:$Y,16,FALSE)</f>
        <v>0</v>
      </c>
      <c r="U430">
        <f>VLOOKUP($B430,taxonomy!$B:$Y,17,FALSE)</f>
        <v>0</v>
      </c>
      <c r="V430">
        <f>VLOOKUP($B430,taxonomy!$B:$Y,18,FALSE)</f>
        <v>0</v>
      </c>
      <c r="W430">
        <f>VLOOKUP($B430,taxonomy!$B:$Y,19,FALSE)</f>
        <v>0</v>
      </c>
      <c r="X430">
        <f>VLOOKUP($B430,taxonomy!$B:$Y,20,FALSE)</f>
        <v>0</v>
      </c>
      <c r="Y430">
        <f>VLOOKUP($B430,taxonomy!$B:$Y,21,FALSE)</f>
        <v>0</v>
      </c>
      <c r="Z430">
        <f>VLOOKUP($B430,taxonomy!$B:$Y,22,FALSE)</f>
        <v>0</v>
      </c>
      <c r="AA430">
        <f>VLOOKUP($B430,taxonomy!$B:$Y,23,FALSE)</f>
        <v>0</v>
      </c>
    </row>
    <row r="431" spans="1:27" x14ac:dyDescent="0.25">
      <c r="A431" s="1" t="s">
        <v>971</v>
      </c>
      <c r="B431" s="1" t="s">
        <v>972</v>
      </c>
      <c r="C431" s="1" t="s">
        <v>973</v>
      </c>
      <c r="D431" s="1" t="s">
        <v>60</v>
      </c>
      <c r="E431" s="1" t="s">
        <v>975</v>
      </c>
      <c r="F431" s="1" t="s">
        <v>805</v>
      </c>
      <c r="G431" s="1" t="s">
        <v>63</v>
      </c>
      <c r="H431" s="1" t="s">
        <v>64</v>
      </c>
      <c r="I431" s="1">
        <f t="shared" si="6"/>
        <v>234</v>
      </c>
      <c r="J431" t="str">
        <f>VLOOKUP($B431,taxonomy!$B:$Y,6,FALSE)</f>
        <v>Eukaryota</v>
      </c>
      <c r="K431" t="str">
        <f>VLOOKUP($B431,taxonomy!$B:$Y,7,FALSE)</f>
        <v xml:space="preserve"> Metazoa</v>
      </c>
      <c r="L431" t="str">
        <f>VLOOKUP($B431,taxonomy!$B:$Y,8,FALSE)</f>
        <v xml:space="preserve"> Ecdysozoa</v>
      </c>
      <c r="M431" t="str">
        <f>VLOOKUP($B431,taxonomy!$B:$Y,9,FALSE)</f>
        <v xml:space="preserve"> Nematoda</v>
      </c>
      <c r="N431" t="str">
        <f>VLOOKUP($B431,taxonomy!$B:$Y,10,FALSE)</f>
        <v xml:space="preserve"> Chromadorea</v>
      </c>
      <c r="O431" t="str">
        <f>VLOOKUP($B431,taxonomy!$B:$Y,11,FALSE)</f>
        <v xml:space="preserve"> Ascaridida</v>
      </c>
      <c r="P431" t="str">
        <f>VLOOKUP($B431,taxonomy!$B:$Y,12,FALSE)</f>
        <v>Ascaridoidea</v>
      </c>
      <c r="Q431" t="str">
        <f>VLOOKUP($B431,taxonomy!$B:$Y,13,FALSE)</f>
        <v xml:space="preserve"> Ascarididae</v>
      </c>
      <c r="R431" t="str">
        <f>VLOOKUP($B431,taxonomy!$B:$Y,14,FALSE)</f>
        <v xml:space="preserve"> Ascaris.</v>
      </c>
      <c r="S431">
        <f>VLOOKUP($B431,taxonomy!$B:$Y,15,FALSE)</f>
        <v>0</v>
      </c>
      <c r="T431">
        <f>VLOOKUP($B431,taxonomy!$B:$Y,16,FALSE)</f>
        <v>0</v>
      </c>
      <c r="U431">
        <f>VLOOKUP($B431,taxonomy!$B:$Y,17,FALSE)</f>
        <v>0</v>
      </c>
      <c r="V431">
        <f>VLOOKUP($B431,taxonomy!$B:$Y,18,FALSE)</f>
        <v>0</v>
      </c>
      <c r="W431">
        <f>VLOOKUP($B431,taxonomy!$B:$Y,19,FALSE)</f>
        <v>0</v>
      </c>
      <c r="X431">
        <f>VLOOKUP($B431,taxonomy!$B:$Y,20,FALSE)</f>
        <v>0</v>
      </c>
      <c r="Y431">
        <f>VLOOKUP($B431,taxonomy!$B:$Y,21,FALSE)</f>
        <v>0</v>
      </c>
      <c r="Z431">
        <f>VLOOKUP($B431,taxonomy!$B:$Y,22,FALSE)</f>
        <v>0</v>
      </c>
      <c r="AA431">
        <f>VLOOKUP($B431,taxonomy!$B:$Y,23,FALSE)</f>
        <v>0</v>
      </c>
    </row>
    <row r="432" spans="1:27" x14ac:dyDescent="0.25">
      <c r="A432" s="1" t="s">
        <v>976</v>
      </c>
      <c r="B432" s="1" t="s">
        <v>977</v>
      </c>
      <c r="C432" s="1" t="s">
        <v>978</v>
      </c>
      <c r="D432" s="1" t="s">
        <v>272</v>
      </c>
      <c r="E432" s="1" t="s">
        <v>794</v>
      </c>
      <c r="F432" s="1" t="s">
        <v>472</v>
      </c>
      <c r="G432" s="1" t="s">
        <v>274</v>
      </c>
      <c r="H432" s="1" t="s">
        <v>272</v>
      </c>
      <c r="I432" s="1">
        <f t="shared" si="6"/>
        <v>44</v>
      </c>
      <c r="J432" t="e">
        <f>VLOOKUP($B432,taxonomy!$B:$Y,6,FALSE)</f>
        <v>#N/A</v>
      </c>
      <c r="K432" t="e">
        <f>VLOOKUP($B432,taxonomy!$B:$Y,7,FALSE)</f>
        <v>#N/A</v>
      </c>
      <c r="L432" t="e">
        <f>VLOOKUP($B432,taxonomy!$B:$Y,8,FALSE)</f>
        <v>#N/A</v>
      </c>
      <c r="M432" t="e">
        <f>VLOOKUP($B432,taxonomy!$B:$Y,9,FALSE)</f>
        <v>#N/A</v>
      </c>
      <c r="N432" t="e">
        <f>VLOOKUP($B432,taxonomy!$B:$Y,10,FALSE)</f>
        <v>#N/A</v>
      </c>
      <c r="O432" t="e">
        <f>VLOOKUP($B432,taxonomy!$B:$Y,11,FALSE)</f>
        <v>#N/A</v>
      </c>
      <c r="P432" t="e">
        <f>VLOOKUP($B432,taxonomy!$B:$Y,12,FALSE)</f>
        <v>#N/A</v>
      </c>
      <c r="Q432" t="e">
        <f>VLOOKUP($B432,taxonomy!$B:$Y,13,FALSE)</f>
        <v>#N/A</v>
      </c>
      <c r="R432" t="e">
        <f>VLOOKUP($B432,taxonomy!$B:$Y,14,FALSE)</f>
        <v>#N/A</v>
      </c>
      <c r="S432" t="e">
        <f>VLOOKUP($B432,taxonomy!$B:$Y,15,FALSE)</f>
        <v>#N/A</v>
      </c>
      <c r="T432" t="e">
        <f>VLOOKUP($B432,taxonomy!$B:$Y,16,FALSE)</f>
        <v>#N/A</v>
      </c>
      <c r="U432" t="e">
        <f>VLOOKUP($B432,taxonomy!$B:$Y,17,FALSE)</f>
        <v>#N/A</v>
      </c>
      <c r="V432" t="e">
        <f>VLOOKUP($B432,taxonomy!$B:$Y,18,FALSE)</f>
        <v>#N/A</v>
      </c>
      <c r="W432" t="e">
        <f>VLOOKUP($B432,taxonomy!$B:$Y,19,FALSE)</f>
        <v>#N/A</v>
      </c>
      <c r="X432" t="e">
        <f>VLOOKUP($B432,taxonomy!$B:$Y,20,FALSE)</f>
        <v>#N/A</v>
      </c>
      <c r="Y432" t="e">
        <f>VLOOKUP($B432,taxonomy!$B:$Y,21,FALSE)</f>
        <v>#N/A</v>
      </c>
      <c r="Z432" t="e">
        <f>VLOOKUP($B432,taxonomy!$B:$Y,22,FALSE)</f>
        <v>#N/A</v>
      </c>
      <c r="AA432" t="e">
        <f>VLOOKUP($B432,taxonomy!$B:$Y,23,FALSE)</f>
        <v>#N/A</v>
      </c>
    </row>
    <row r="433" spans="1:27" x14ac:dyDescent="0.25">
      <c r="A433" s="1" t="s">
        <v>976</v>
      </c>
      <c r="B433" s="1" t="s">
        <v>977</v>
      </c>
      <c r="C433" s="1" t="s">
        <v>978</v>
      </c>
      <c r="D433" s="1" t="s">
        <v>15</v>
      </c>
      <c r="E433" s="1" t="s">
        <v>43</v>
      </c>
      <c r="F433" s="1" t="s">
        <v>250</v>
      </c>
      <c r="G433" s="1" t="s">
        <v>18</v>
      </c>
      <c r="H433" s="1" t="s">
        <v>19</v>
      </c>
      <c r="I433" s="1">
        <f t="shared" si="6"/>
        <v>265</v>
      </c>
      <c r="J433" t="e">
        <f>VLOOKUP($B433,taxonomy!$B:$Y,6,FALSE)</f>
        <v>#N/A</v>
      </c>
      <c r="K433" t="e">
        <f>VLOOKUP($B433,taxonomy!$B:$Y,7,FALSE)</f>
        <v>#N/A</v>
      </c>
      <c r="L433" t="e">
        <f>VLOOKUP($B433,taxonomy!$B:$Y,8,FALSE)</f>
        <v>#N/A</v>
      </c>
      <c r="M433" t="e">
        <f>VLOOKUP($B433,taxonomy!$B:$Y,9,FALSE)</f>
        <v>#N/A</v>
      </c>
      <c r="N433" t="e">
        <f>VLOOKUP($B433,taxonomy!$B:$Y,10,FALSE)</f>
        <v>#N/A</v>
      </c>
      <c r="O433" t="e">
        <f>VLOOKUP($B433,taxonomy!$B:$Y,11,FALSE)</f>
        <v>#N/A</v>
      </c>
      <c r="P433" t="e">
        <f>VLOOKUP($B433,taxonomy!$B:$Y,12,FALSE)</f>
        <v>#N/A</v>
      </c>
      <c r="Q433" t="e">
        <f>VLOOKUP($B433,taxonomy!$B:$Y,13,FALSE)</f>
        <v>#N/A</v>
      </c>
      <c r="R433" t="e">
        <f>VLOOKUP($B433,taxonomy!$B:$Y,14,FALSE)</f>
        <v>#N/A</v>
      </c>
      <c r="S433" t="e">
        <f>VLOOKUP($B433,taxonomy!$B:$Y,15,FALSE)</f>
        <v>#N/A</v>
      </c>
      <c r="T433" t="e">
        <f>VLOOKUP($B433,taxonomy!$B:$Y,16,FALSE)</f>
        <v>#N/A</v>
      </c>
      <c r="U433" t="e">
        <f>VLOOKUP($B433,taxonomy!$B:$Y,17,FALSE)</f>
        <v>#N/A</v>
      </c>
      <c r="V433" t="e">
        <f>VLOOKUP($B433,taxonomy!$B:$Y,18,FALSE)</f>
        <v>#N/A</v>
      </c>
      <c r="W433" t="e">
        <f>VLOOKUP($B433,taxonomy!$B:$Y,19,FALSE)</f>
        <v>#N/A</v>
      </c>
      <c r="X433" t="e">
        <f>VLOOKUP($B433,taxonomy!$B:$Y,20,FALSE)</f>
        <v>#N/A</v>
      </c>
      <c r="Y433" t="e">
        <f>VLOOKUP($B433,taxonomy!$B:$Y,21,FALSE)</f>
        <v>#N/A</v>
      </c>
      <c r="Z433" t="e">
        <f>VLOOKUP($B433,taxonomy!$B:$Y,22,FALSE)</f>
        <v>#N/A</v>
      </c>
      <c r="AA433" t="e">
        <f>VLOOKUP($B433,taxonomy!$B:$Y,23,FALSE)</f>
        <v>#N/A</v>
      </c>
    </row>
    <row r="434" spans="1:27" x14ac:dyDescent="0.25">
      <c r="A434" s="1" t="s">
        <v>976</v>
      </c>
      <c r="B434" s="1" t="s">
        <v>977</v>
      </c>
      <c r="C434" s="1" t="s">
        <v>978</v>
      </c>
      <c r="D434" s="1" t="s">
        <v>60</v>
      </c>
      <c r="E434" s="1" t="s">
        <v>687</v>
      </c>
      <c r="F434" s="1" t="s">
        <v>307</v>
      </c>
      <c r="G434" s="1" t="s">
        <v>63</v>
      </c>
      <c r="H434" s="1" t="s">
        <v>64</v>
      </c>
      <c r="I434" s="1">
        <f t="shared" si="6"/>
        <v>108</v>
      </c>
      <c r="J434" t="e">
        <f>VLOOKUP($B434,taxonomy!$B:$Y,6,FALSE)</f>
        <v>#N/A</v>
      </c>
      <c r="K434" t="e">
        <f>VLOOKUP($B434,taxonomy!$B:$Y,7,FALSE)</f>
        <v>#N/A</v>
      </c>
      <c r="L434" t="e">
        <f>VLOOKUP($B434,taxonomy!$B:$Y,8,FALSE)</f>
        <v>#N/A</v>
      </c>
      <c r="M434" t="e">
        <f>VLOOKUP($B434,taxonomy!$B:$Y,9,FALSE)</f>
        <v>#N/A</v>
      </c>
      <c r="N434" t="e">
        <f>VLOOKUP($B434,taxonomy!$B:$Y,10,FALSE)</f>
        <v>#N/A</v>
      </c>
      <c r="O434" t="e">
        <f>VLOOKUP($B434,taxonomy!$B:$Y,11,FALSE)</f>
        <v>#N/A</v>
      </c>
      <c r="P434" t="e">
        <f>VLOOKUP($B434,taxonomy!$B:$Y,12,FALSE)</f>
        <v>#N/A</v>
      </c>
      <c r="Q434" t="e">
        <f>VLOOKUP($B434,taxonomy!$B:$Y,13,FALSE)</f>
        <v>#N/A</v>
      </c>
      <c r="R434" t="e">
        <f>VLOOKUP($B434,taxonomy!$B:$Y,14,FALSE)</f>
        <v>#N/A</v>
      </c>
      <c r="S434" t="e">
        <f>VLOOKUP($B434,taxonomy!$B:$Y,15,FALSE)</f>
        <v>#N/A</v>
      </c>
      <c r="T434" t="e">
        <f>VLOOKUP($B434,taxonomy!$B:$Y,16,FALSE)</f>
        <v>#N/A</v>
      </c>
      <c r="U434" t="e">
        <f>VLOOKUP($B434,taxonomy!$B:$Y,17,FALSE)</f>
        <v>#N/A</v>
      </c>
      <c r="V434" t="e">
        <f>VLOOKUP($B434,taxonomy!$B:$Y,18,FALSE)</f>
        <v>#N/A</v>
      </c>
      <c r="W434" t="e">
        <f>VLOOKUP($B434,taxonomy!$B:$Y,19,FALSE)</f>
        <v>#N/A</v>
      </c>
      <c r="X434" t="e">
        <f>VLOOKUP($B434,taxonomy!$B:$Y,20,FALSE)</f>
        <v>#N/A</v>
      </c>
      <c r="Y434" t="e">
        <f>VLOOKUP($B434,taxonomy!$B:$Y,21,FALSE)</f>
        <v>#N/A</v>
      </c>
      <c r="Z434" t="e">
        <f>VLOOKUP($B434,taxonomy!$B:$Y,22,FALSE)</f>
        <v>#N/A</v>
      </c>
      <c r="AA434" t="e">
        <f>VLOOKUP($B434,taxonomy!$B:$Y,23,FALSE)</f>
        <v>#N/A</v>
      </c>
    </row>
    <row r="435" spans="1:27" x14ac:dyDescent="0.25">
      <c r="A435" s="1" t="s">
        <v>976</v>
      </c>
      <c r="B435" s="1" t="s">
        <v>977</v>
      </c>
      <c r="C435" s="1" t="s">
        <v>978</v>
      </c>
      <c r="D435" s="1" t="s">
        <v>60</v>
      </c>
      <c r="E435" s="1" t="s">
        <v>979</v>
      </c>
      <c r="F435" s="1" t="s">
        <v>499</v>
      </c>
      <c r="G435" s="1" t="s">
        <v>63</v>
      </c>
      <c r="H435" s="1" t="s">
        <v>64</v>
      </c>
      <c r="I435" s="1">
        <f t="shared" si="6"/>
        <v>102</v>
      </c>
      <c r="J435" t="e">
        <f>VLOOKUP($B435,taxonomy!$B:$Y,6,FALSE)</f>
        <v>#N/A</v>
      </c>
      <c r="K435" t="e">
        <f>VLOOKUP($B435,taxonomy!$B:$Y,7,FALSE)</f>
        <v>#N/A</v>
      </c>
      <c r="L435" t="e">
        <f>VLOOKUP($B435,taxonomy!$B:$Y,8,FALSE)</f>
        <v>#N/A</v>
      </c>
      <c r="M435" t="e">
        <f>VLOOKUP($B435,taxonomy!$B:$Y,9,FALSE)</f>
        <v>#N/A</v>
      </c>
      <c r="N435" t="e">
        <f>VLOOKUP($B435,taxonomy!$B:$Y,10,FALSE)</f>
        <v>#N/A</v>
      </c>
      <c r="O435" t="e">
        <f>VLOOKUP($B435,taxonomy!$B:$Y,11,FALSE)</f>
        <v>#N/A</v>
      </c>
      <c r="P435" t="e">
        <f>VLOOKUP($B435,taxonomy!$B:$Y,12,FALSE)</f>
        <v>#N/A</v>
      </c>
      <c r="Q435" t="e">
        <f>VLOOKUP($B435,taxonomy!$B:$Y,13,FALSE)</f>
        <v>#N/A</v>
      </c>
      <c r="R435" t="e">
        <f>VLOOKUP($B435,taxonomy!$B:$Y,14,FALSE)</f>
        <v>#N/A</v>
      </c>
      <c r="S435" t="e">
        <f>VLOOKUP($B435,taxonomy!$B:$Y,15,FALSE)</f>
        <v>#N/A</v>
      </c>
      <c r="T435" t="e">
        <f>VLOOKUP($B435,taxonomy!$B:$Y,16,FALSE)</f>
        <v>#N/A</v>
      </c>
      <c r="U435" t="e">
        <f>VLOOKUP($B435,taxonomy!$B:$Y,17,FALSE)</f>
        <v>#N/A</v>
      </c>
      <c r="V435" t="e">
        <f>VLOOKUP($B435,taxonomy!$B:$Y,18,FALSE)</f>
        <v>#N/A</v>
      </c>
      <c r="W435" t="e">
        <f>VLOOKUP($B435,taxonomy!$B:$Y,19,FALSE)</f>
        <v>#N/A</v>
      </c>
      <c r="X435" t="e">
        <f>VLOOKUP($B435,taxonomy!$B:$Y,20,FALSE)</f>
        <v>#N/A</v>
      </c>
      <c r="Y435" t="e">
        <f>VLOOKUP($B435,taxonomy!$B:$Y,21,FALSE)</f>
        <v>#N/A</v>
      </c>
      <c r="Z435" t="e">
        <f>VLOOKUP($B435,taxonomy!$B:$Y,22,FALSE)</f>
        <v>#N/A</v>
      </c>
      <c r="AA435" t="e">
        <f>VLOOKUP($B435,taxonomy!$B:$Y,23,FALSE)</f>
        <v>#N/A</v>
      </c>
    </row>
    <row r="436" spans="1:27" x14ac:dyDescent="0.25">
      <c r="A436" s="1" t="s">
        <v>980</v>
      </c>
      <c r="B436" s="1" t="s">
        <v>981</v>
      </c>
      <c r="C436" s="1" t="s">
        <v>793</v>
      </c>
      <c r="D436" s="1" t="s">
        <v>272</v>
      </c>
      <c r="E436" s="1" t="s">
        <v>982</v>
      </c>
      <c r="F436" s="1" t="s">
        <v>686</v>
      </c>
      <c r="G436" s="1" t="s">
        <v>274</v>
      </c>
      <c r="H436" s="1" t="s">
        <v>272</v>
      </c>
      <c r="I436" s="1">
        <f t="shared" si="6"/>
        <v>56</v>
      </c>
      <c r="J436" t="str">
        <f>VLOOKUP($B436,taxonomy!$B:$Y,6,FALSE)</f>
        <v>Eukaryota</v>
      </c>
      <c r="K436" t="str">
        <f>VLOOKUP($B436,taxonomy!$B:$Y,7,FALSE)</f>
        <v xml:space="preserve"> Metazoa</v>
      </c>
      <c r="L436" t="str">
        <f>VLOOKUP($B436,taxonomy!$B:$Y,8,FALSE)</f>
        <v xml:space="preserve"> Chordata</v>
      </c>
      <c r="M436" t="str">
        <f>VLOOKUP($B436,taxonomy!$B:$Y,9,FALSE)</f>
        <v xml:space="preserve"> Craniata</v>
      </c>
      <c r="N436" t="str">
        <f>VLOOKUP($B436,taxonomy!$B:$Y,10,FALSE)</f>
        <v xml:space="preserve"> Vertebrata</v>
      </c>
      <c r="O436" t="str">
        <f>VLOOKUP($B436,taxonomy!$B:$Y,11,FALSE)</f>
        <v xml:space="preserve"> Euteleostomi</v>
      </c>
      <c r="P436" t="str">
        <f>VLOOKUP($B436,taxonomy!$B:$Y,12,FALSE)</f>
        <v>Mammalia</v>
      </c>
      <c r="Q436" t="str">
        <f>VLOOKUP($B436,taxonomy!$B:$Y,13,FALSE)</f>
        <v xml:space="preserve"> Eutheria</v>
      </c>
      <c r="R436" t="str">
        <f>VLOOKUP($B436,taxonomy!$B:$Y,14,FALSE)</f>
        <v xml:space="preserve"> Laurasiatheria</v>
      </c>
      <c r="S436" t="str">
        <f>VLOOKUP($B436,taxonomy!$B:$Y,15,FALSE)</f>
        <v xml:space="preserve"> Cetartiodactyla</v>
      </c>
      <c r="T436" t="str">
        <f>VLOOKUP($B436,taxonomy!$B:$Y,16,FALSE)</f>
        <v xml:space="preserve"> Ruminantia</v>
      </c>
      <c r="U436" t="str">
        <f>VLOOKUP($B436,taxonomy!$B:$Y,17,FALSE)</f>
        <v>Pecora</v>
      </c>
      <c r="V436" t="str">
        <f>VLOOKUP($B436,taxonomy!$B:$Y,18,FALSE)</f>
        <v xml:space="preserve"> Bovidae</v>
      </c>
      <c r="W436" t="str">
        <f>VLOOKUP($B436,taxonomy!$B:$Y,19,FALSE)</f>
        <v xml:space="preserve"> Bovinae</v>
      </c>
      <c r="X436" t="str">
        <f>VLOOKUP($B436,taxonomy!$B:$Y,20,FALSE)</f>
        <v xml:space="preserve"> Bos.</v>
      </c>
      <c r="Y436">
        <f>VLOOKUP($B436,taxonomy!$B:$Y,21,FALSE)</f>
        <v>0</v>
      </c>
      <c r="Z436">
        <f>VLOOKUP($B436,taxonomy!$B:$Y,22,FALSE)</f>
        <v>0</v>
      </c>
      <c r="AA436">
        <f>VLOOKUP($B436,taxonomy!$B:$Y,23,FALSE)</f>
        <v>0</v>
      </c>
    </row>
    <row r="437" spans="1:27" x14ac:dyDescent="0.25">
      <c r="A437" s="1" t="s">
        <v>980</v>
      </c>
      <c r="B437" s="1" t="s">
        <v>981</v>
      </c>
      <c r="C437" s="1" t="s">
        <v>793</v>
      </c>
      <c r="D437" s="1" t="s">
        <v>15</v>
      </c>
      <c r="E437" s="1" t="s">
        <v>43</v>
      </c>
      <c r="F437" s="1" t="s">
        <v>250</v>
      </c>
      <c r="G437" s="1" t="s">
        <v>18</v>
      </c>
      <c r="H437" s="1" t="s">
        <v>19</v>
      </c>
      <c r="I437" s="1">
        <f t="shared" si="6"/>
        <v>265</v>
      </c>
      <c r="J437" t="str">
        <f>VLOOKUP($B437,taxonomy!$B:$Y,6,FALSE)</f>
        <v>Eukaryota</v>
      </c>
      <c r="K437" t="str">
        <f>VLOOKUP($B437,taxonomy!$B:$Y,7,FALSE)</f>
        <v xml:space="preserve"> Metazoa</v>
      </c>
      <c r="L437" t="str">
        <f>VLOOKUP($B437,taxonomy!$B:$Y,8,FALSE)</f>
        <v xml:space="preserve"> Chordata</v>
      </c>
      <c r="M437" t="str">
        <f>VLOOKUP($B437,taxonomy!$B:$Y,9,FALSE)</f>
        <v xml:space="preserve"> Craniata</v>
      </c>
      <c r="N437" t="str">
        <f>VLOOKUP($B437,taxonomy!$B:$Y,10,FALSE)</f>
        <v xml:space="preserve"> Vertebrata</v>
      </c>
      <c r="O437" t="str">
        <f>VLOOKUP($B437,taxonomy!$B:$Y,11,FALSE)</f>
        <v xml:space="preserve"> Euteleostomi</v>
      </c>
      <c r="P437" t="str">
        <f>VLOOKUP($B437,taxonomy!$B:$Y,12,FALSE)</f>
        <v>Mammalia</v>
      </c>
      <c r="Q437" t="str">
        <f>VLOOKUP($B437,taxonomy!$B:$Y,13,FALSE)</f>
        <v xml:space="preserve"> Eutheria</v>
      </c>
      <c r="R437" t="str">
        <f>VLOOKUP($B437,taxonomy!$B:$Y,14,FALSE)</f>
        <v xml:space="preserve"> Laurasiatheria</v>
      </c>
      <c r="S437" t="str">
        <f>VLOOKUP($B437,taxonomy!$B:$Y,15,FALSE)</f>
        <v xml:space="preserve"> Cetartiodactyla</v>
      </c>
      <c r="T437" t="str">
        <f>VLOOKUP($B437,taxonomy!$B:$Y,16,FALSE)</f>
        <v xml:space="preserve"> Ruminantia</v>
      </c>
      <c r="U437" t="str">
        <f>VLOOKUP($B437,taxonomy!$B:$Y,17,FALSE)</f>
        <v>Pecora</v>
      </c>
      <c r="V437" t="str">
        <f>VLOOKUP($B437,taxonomy!$B:$Y,18,FALSE)</f>
        <v xml:space="preserve"> Bovidae</v>
      </c>
      <c r="W437" t="str">
        <f>VLOOKUP($B437,taxonomy!$B:$Y,19,FALSE)</f>
        <v xml:space="preserve"> Bovinae</v>
      </c>
      <c r="X437" t="str">
        <f>VLOOKUP($B437,taxonomy!$B:$Y,20,FALSE)</f>
        <v xml:space="preserve"> Bos.</v>
      </c>
      <c r="Y437">
        <f>VLOOKUP($B437,taxonomy!$B:$Y,21,FALSE)</f>
        <v>0</v>
      </c>
      <c r="Z437">
        <f>VLOOKUP($B437,taxonomy!$B:$Y,22,FALSE)</f>
        <v>0</v>
      </c>
      <c r="AA437">
        <f>VLOOKUP($B437,taxonomy!$B:$Y,23,FALSE)</f>
        <v>0</v>
      </c>
    </row>
    <row r="438" spans="1:27" x14ac:dyDescent="0.25">
      <c r="A438" s="1" t="s">
        <v>980</v>
      </c>
      <c r="B438" s="1" t="s">
        <v>981</v>
      </c>
      <c r="C438" s="1" t="s">
        <v>793</v>
      </c>
      <c r="D438" s="1" t="s">
        <v>60</v>
      </c>
      <c r="E438" s="1" t="s">
        <v>983</v>
      </c>
      <c r="F438" s="1" t="s">
        <v>793</v>
      </c>
      <c r="G438" s="1" t="s">
        <v>63</v>
      </c>
      <c r="H438" s="1" t="s">
        <v>64</v>
      </c>
      <c r="I438" s="1">
        <f t="shared" si="6"/>
        <v>491</v>
      </c>
      <c r="J438" t="str">
        <f>VLOOKUP($B438,taxonomy!$B:$Y,6,FALSE)</f>
        <v>Eukaryota</v>
      </c>
      <c r="K438" t="str">
        <f>VLOOKUP($B438,taxonomy!$B:$Y,7,FALSE)</f>
        <v xml:space="preserve"> Metazoa</v>
      </c>
      <c r="L438" t="str">
        <f>VLOOKUP($B438,taxonomy!$B:$Y,8,FALSE)</f>
        <v xml:space="preserve"> Chordata</v>
      </c>
      <c r="M438" t="str">
        <f>VLOOKUP($B438,taxonomy!$B:$Y,9,FALSE)</f>
        <v xml:space="preserve"> Craniata</v>
      </c>
      <c r="N438" t="str">
        <f>VLOOKUP($B438,taxonomy!$B:$Y,10,FALSE)</f>
        <v xml:space="preserve"> Vertebrata</v>
      </c>
      <c r="O438" t="str">
        <f>VLOOKUP($B438,taxonomy!$B:$Y,11,FALSE)</f>
        <v xml:space="preserve"> Euteleostomi</v>
      </c>
      <c r="P438" t="str">
        <f>VLOOKUP($B438,taxonomy!$B:$Y,12,FALSE)</f>
        <v>Mammalia</v>
      </c>
      <c r="Q438" t="str">
        <f>VLOOKUP($B438,taxonomy!$B:$Y,13,FALSE)</f>
        <v xml:space="preserve"> Eutheria</v>
      </c>
      <c r="R438" t="str">
        <f>VLOOKUP($B438,taxonomy!$B:$Y,14,FALSE)</f>
        <v xml:space="preserve"> Laurasiatheria</v>
      </c>
      <c r="S438" t="str">
        <f>VLOOKUP($B438,taxonomy!$B:$Y,15,FALSE)</f>
        <v xml:space="preserve"> Cetartiodactyla</v>
      </c>
      <c r="T438" t="str">
        <f>VLOOKUP($B438,taxonomy!$B:$Y,16,FALSE)</f>
        <v xml:space="preserve"> Ruminantia</v>
      </c>
      <c r="U438" t="str">
        <f>VLOOKUP($B438,taxonomy!$B:$Y,17,FALSE)</f>
        <v>Pecora</v>
      </c>
      <c r="V438" t="str">
        <f>VLOOKUP($B438,taxonomy!$B:$Y,18,FALSE)</f>
        <v xml:space="preserve"> Bovidae</v>
      </c>
      <c r="W438" t="str">
        <f>VLOOKUP($B438,taxonomy!$B:$Y,19,FALSE)</f>
        <v xml:space="preserve"> Bovinae</v>
      </c>
      <c r="X438" t="str">
        <f>VLOOKUP($B438,taxonomy!$B:$Y,20,FALSE)</f>
        <v xml:space="preserve"> Bos.</v>
      </c>
      <c r="Y438">
        <f>VLOOKUP($B438,taxonomy!$B:$Y,21,FALSE)</f>
        <v>0</v>
      </c>
      <c r="Z438">
        <f>VLOOKUP($B438,taxonomy!$B:$Y,22,FALSE)</f>
        <v>0</v>
      </c>
      <c r="AA438">
        <f>VLOOKUP($B438,taxonomy!$B:$Y,23,FALSE)</f>
        <v>0</v>
      </c>
    </row>
    <row r="439" spans="1:27" x14ac:dyDescent="0.25">
      <c r="A439" s="1" t="s">
        <v>984</v>
      </c>
      <c r="B439" s="1" t="s">
        <v>985</v>
      </c>
      <c r="C439" s="1" t="s">
        <v>259</v>
      </c>
      <c r="D439" s="1" t="s">
        <v>272</v>
      </c>
      <c r="E439" s="1" t="s">
        <v>986</v>
      </c>
      <c r="F439" s="1" t="s">
        <v>987</v>
      </c>
      <c r="G439" s="1" t="s">
        <v>274</v>
      </c>
      <c r="H439" s="1" t="s">
        <v>272</v>
      </c>
      <c r="I439" s="1">
        <f t="shared" si="6"/>
        <v>56</v>
      </c>
      <c r="J439" t="str">
        <f>VLOOKUP($B439,taxonomy!$B:$Y,6,FALSE)</f>
        <v>Eukaryota</v>
      </c>
      <c r="K439" t="str">
        <f>VLOOKUP($B439,taxonomy!$B:$Y,7,FALSE)</f>
        <v xml:space="preserve"> Metazoa</v>
      </c>
      <c r="L439" t="str">
        <f>VLOOKUP($B439,taxonomy!$B:$Y,8,FALSE)</f>
        <v xml:space="preserve"> Chordata</v>
      </c>
      <c r="M439" t="str">
        <f>VLOOKUP($B439,taxonomy!$B:$Y,9,FALSE)</f>
        <v xml:space="preserve"> Craniata</v>
      </c>
      <c r="N439" t="str">
        <f>VLOOKUP($B439,taxonomy!$B:$Y,10,FALSE)</f>
        <v xml:space="preserve"> Vertebrata</v>
      </c>
      <c r="O439" t="str">
        <f>VLOOKUP($B439,taxonomy!$B:$Y,11,FALSE)</f>
        <v xml:space="preserve"> Euteleostomi</v>
      </c>
      <c r="P439" t="str">
        <f>VLOOKUP($B439,taxonomy!$B:$Y,12,FALSE)</f>
        <v>Mammalia</v>
      </c>
      <c r="Q439" t="str">
        <f>VLOOKUP($B439,taxonomy!$B:$Y,13,FALSE)</f>
        <v xml:space="preserve"> Eutheria</v>
      </c>
      <c r="R439" t="str">
        <f>VLOOKUP($B439,taxonomy!$B:$Y,14,FALSE)</f>
        <v xml:space="preserve"> Laurasiatheria</v>
      </c>
      <c r="S439" t="str">
        <f>VLOOKUP($B439,taxonomy!$B:$Y,15,FALSE)</f>
        <v xml:space="preserve"> Cetartiodactyla</v>
      </c>
      <c r="T439" t="str">
        <f>VLOOKUP($B439,taxonomy!$B:$Y,16,FALSE)</f>
        <v xml:space="preserve"> Suina</v>
      </c>
      <c r="U439" t="str">
        <f>VLOOKUP($B439,taxonomy!$B:$Y,17,FALSE)</f>
        <v xml:space="preserve"> Suidae</v>
      </c>
      <c r="V439" t="str">
        <f>VLOOKUP($B439,taxonomy!$B:$Y,18,FALSE)</f>
        <v>Sus.</v>
      </c>
      <c r="W439">
        <f>VLOOKUP($B439,taxonomy!$B:$Y,19,FALSE)</f>
        <v>0</v>
      </c>
      <c r="X439">
        <f>VLOOKUP($B439,taxonomy!$B:$Y,20,FALSE)</f>
        <v>0</v>
      </c>
      <c r="Y439">
        <f>VLOOKUP($B439,taxonomy!$B:$Y,21,FALSE)</f>
        <v>0</v>
      </c>
      <c r="Z439">
        <f>VLOOKUP($B439,taxonomy!$B:$Y,22,FALSE)</f>
        <v>0</v>
      </c>
      <c r="AA439">
        <f>VLOOKUP($B439,taxonomy!$B:$Y,23,FALSE)</f>
        <v>0</v>
      </c>
    </row>
    <row r="440" spans="1:27" x14ac:dyDescent="0.25">
      <c r="A440" s="1" t="s">
        <v>984</v>
      </c>
      <c r="B440" s="1" t="s">
        <v>985</v>
      </c>
      <c r="C440" s="1" t="s">
        <v>259</v>
      </c>
      <c r="D440" s="1" t="s">
        <v>15</v>
      </c>
      <c r="E440" s="1" t="s">
        <v>35</v>
      </c>
      <c r="F440" s="1" t="s">
        <v>229</v>
      </c>
      <c r="G440" s="1" t="s">
        <v>18</v>
      </c>
      <c r="H440" s="1" t="s">
        <v>19</v>
      </c>
      <c r="I440" s="1">
        <f t="shared" si="6"/>
        <v>265</v>
      </c>
      <c r="J440" t="str">
        <f>VLOOKUP($B440,taxonomy!$B:$Y,6,FALSE)</f>
        <v>Eukaryota</v>
      </c>
      <c r="K440" t="str">
        <f>VLOOKUP($B440,taxonomy!$B:$Y,7,FALSE)</f>
        <v xml:space="preserve"> Metazoa</v>
      </c>
      <c r="L440" t="str">
        <f>VLOOKUP($B440,taxonomy!$B:$Y,8,FALSE)</f>
        <v xml:space="preserve"> Chordata</v>
      </c>
      <c r="M440" t="str">
        <f>VLOOKUP($B440,taxonomy!$B:$Y,9,FALSE)</f>
        <v xml:space="preserve"> Craniata</v>
      </c>
      <c r="N440" t="str">
        <f>VLOOKUP($B440,taxonomy!$B:$Y,10,FALSE)</f>
        <v xml:space="preserve"> Vertebrata</v>
      </c>
      <c r="O440" t="str">
        <f>VLOOKUP($B440,taxonomy!$B:$Y,11,FALSE)</f>
        <v xml:space="preserve"> Euteleostomi</v>
      </c>
      <c r="P440" t="str">
        <f>VLOOKUP($B440,taxonomy!$B:$Y,12,FALSE)</f>
        <v>Mammalia</v>
      </c>
      <c r="Q440" t="str">
        <f>VLOOKUP($B440,taxonomy!$B:$Y,13,FALSE)</f>
        <v xml:space="preserve"> Eutheria</v>
      </c>
      <c r="R440" t="str">
        <f>VLOOKUP($B440,taxonomy!$B:$Y,14,FALSE)</f>
        <v xml:space="preserve"> Laurasiatheria</v>
      </c>
      <c r="S440" t="str">
        <f>VLOOKUP($B440,taxonomy!$B:$Y,15,FALSE)</f>
        <v xml:space="preserve"> Cetartiodactyla</v>
      </c>
      <c r="T440" t="str">
        <f>VLOOKUP($B440,taxonomy!$B:$Y,16,FALSE)</f>
        <v xml:space="preserve"> Suina</v>
      </c>
      <c r="U440" t="str">
        <f>VLOOKUP($B440,taxonomy!$B:$Y,17,FALSE)</f>
        <v xml:space="preserve"> Suidae</v>
      </c>
      <c r="V440" t="str">
        <f>VLOOKUP($B440,taxonomy!$B:$Y,18,FALSE)</f>
        <v>Sus.</v>
      </c>
      <c r="W440">
        <f>VLOOKUP($B440,taxonomy!$B:$Y,19,FALSE)</f>
        <v>0</v>
      </c>
      <c r="X440">
        <f>VLOOKUP($B440,taxonomy!$B:$Y,20,FALSE)</f>
        <v>0</v>
      </c>
      <c r="Y440">
        <f>VLOOKUP($B440,taxonomy!$B:$Y,21,FALSE)</f>
        <v>0</v>
      </c>
      <c r="Z440">
        <f>VLOOKUP($B440,taxonomy!$B:$Y,22,FALSE)</f>
        <v>0</v>
      </c>
      <c r="AA440">
        <f>VLOOKUP($B440,taxonomy!$B:$Y,23,FALSE)</f>
        <v>0</v>
      </c>
    </row>
    <row r="441" spans="1:27" x14ac:dyDescent="0.25">
      <c r="A441" s="1" t="s">
        <v>984</v>
      </c>
      <c r="B441" s="1" t="s">
        <v>985</v>
      </c>
      <c r="C441" s="1" t="s">
        <v>259</v>
      </c>
      <c r="D441" s="1" t="s">
        <v>60</v>
      </c>
      <c r="E441" s="1" t="s">
        <v>498</v>
      </c>
      <c r="F441" s="1" t="s">
        <v>988</v>
      </c>
      <c r="G441" s="1" t="s">
        <v>63</v>
      </c>
      <c r="H441" s="1" t="s">
        <v>64</v>
      </c>
      <c r="I441" s="1">
        <f t="shared" si="6"/>
        <v>484</v>
      </c>
      <c r="J441" t="str">
        <f>VLOOKUP($B441,taxonomy!$B:$Y,6,FALSE)</f>
        <v>Eukaryota</v>
      </c>
      <c r="K441" t="str">
        <f>VLOOKUP($B441,taxonomy!$B:$Y,7,FALSE)</f>
        <v xml:space="preserve"> Metazoa</v>
      </c>
      <c r="L441" t="str">
        <f>VLOOKUP($B441,taxonomy!$B:$Y,8,FALSE)</f>
        <v xml:space="preserve"> Chordata</v>
      </c>
      <c r="M441" t="str">
        <f>VLOOKUP($B441,taxonomy!$B:$Y,9,FALSE)</f>
        <v xml:space="preserve"> Craniata</v>
      </c>
      <c r="N441" t="str">
        <f>VLOOKUP($B441,taxonomy!$B:$Y,10,FALSE)</f>
        <v xml:space="preserve"> Vertebrata</v>
      </c>
      <c r="O441" t="str">
        <f>VLOOKUP($B441,taxonomy!$B:$Y,11,FALSE)</f>
        <v xml:space="preserve"> Euteleostomi</v>
      </c>
      <c r="P441" t="str">
        <f>VLOOKUP($B441,taxonomy!$B:$Y,12,FALSE)</f>
        <v>Mammalia</v>
      </c>
      <c r="Q441" t="str">
        <f>VLOOKUP($B441,taxonomy!$B:$Y,13,FALSE)</f>
        <v xml:space="preserve"> Eutheria</v>
      </c>
      <c r="R441" t="str">
        <f>VLOOKUP($B441,taxonomy!$B:$Y,14,FALSE)</f>
        <v xml:space="preserve"> Laurasiatheria</v>
      </c>
      <c r="S441" t="str">
        <f>VLOOKUP($B441,taxonomy!$B:$Y,15,FALSE)</f>
        <v xml:space="preserve"> Cetartiodactyla</v>
      </c>
      <c r="T441" t="str">
        <f>VLOOKUP($B441,taxonomy!$B:$Y,16,FALSE)</f>
        <v xml:space="preserve"> Suina</v>
      </c>
      <c r="U441" t="str">
        <f>VLOOKUP($B441,taxonomy!$B:$Y,17,FALSE)</f>
        <v xml:space="preserve"> Suidae</v>
      </c>
      <c r="V441" t="str">
        <f>VLOOKUP($B441,taxonomy!$B:$Y,18,FALSE)</f>
        <v>Sus.</v>
      </c>
      <c r="W441">
        <f>VLOOKUP($B441,taxonomy!$B:$Y,19,FALSE)</f>
        <v>0</v>
      </c>
      <c r="X441">
        <f>VLOOKUP($B441,taxonomy!$B:$Y,20,FALSE)</f>
        <v>0</v>
      </c>
      <c r="Y441">
        <f>VLOOKUP($B441,taxonomy!$B:$Y,21,FALSE)</f>
        <v>0</v>
      </c>
      <c r="Z441">
        <f>VLOOKUP($B441,taxonomy!$B:$Y,22,FALSE)</f>
        <v>0</v>
      </c>
      <c r="AA441">
        <f>VLOOKUP($B441,taxonomy!$B:$Y,23,FALSE)</f>
        <v>0</v>
      </c>
    </row>
    <row r="442" spans="1:27" x14ac:dyDescent="0.25">
      <c r="A442" s="1" t="s">
        <v>989</v>
      </c>
      <c r="B442" s="1" t="s">
        <v>990</v>
      </c>
      <c r="C442" s="1" t="s">
        <v>614</v>
      </c>
      <c r="D442" s="1" t="s">
        <v>15</v>
      </c>
      <c r="E442" s="1" t="s">
        <v>129</v>
      </c>
      <c r="F442" s="1" t="s">
        <v>244</v>
      </c>
      <c r="G442" s="1" t="s">
        <v>18</v>
      </c>
      <c r="H442" s="1" t="s">
        <v>19</v>
      </c>
      <c r="I442" s="1">
        <f t="shared" si="6"/>
        <v>273</v>
      </c>
      <c r="J442" t="str">
        <f>VLOOKUP($B442,taxonomy!$B:$Y,6,FALSE)</f>
        <v>Eukaryota</v>
      </c>
      <c r="K442" t="str">
        <f>VLOOKUP($B442,taxonomy!$B:$Y,7,FALSE)</f>
        <v xml:space="preserve"> Fungi</v>
      </c>
      <c r="L442" t="str">
        <f>VLOOKUP($B442,taxonomy!$B:$Y,8,FALSE)</f>
        <v xml:space="preserve"> Dikarya</v>
      </c>
      <c r="M442" t="str">
        <f>VLOOKUP($B442,taxonomy!$B:$Y,9,FALSE)</f>
        <v xml:space="preserve"> Ascomycota</v>
      </c>
      <c r="N442" t="str">
        <f>VLOOKUP($B442,taxonomy!$B:$Y,10,FALSE)</f>
        <v xml:space="preserve"> Pezizomycotina</v>
      </c>
      <c r="O442" t="str">
        <f>VLOOKUP($B442,taxonomy!$B:$Y,11,FALSE)</f>
        <v xml:space="preserve"> Eurotiomycetes</v>
      </c>
      <c r="P442" t="str">
        <f>VLOOKUP($B442,taxonomy!$B:$Y,12,FALSE)</f>
        <v>Eurotiomycetidae</v>
      </c>
      <c r="Q442" t="str">
        <f>VLOOKUP($B442,taxonomy!$B:$Y,13,FALSE)</f>
        <v xml:space="preserve"> Onygenales</v>
      </c>
      <c r="R442" t="str">
        <f>VLOOKUP($B442,taxonomy!$B:$Y,14,FALSE)</f>
        <v xml:space="preserve"> Arthrodermataceae</v>
      </c>
      <c r="S442" t="str">
        <f>VLOOKUP($B442,taxonomy!$B:$Y,15,FALSE)</f>
        <v>mitosporic Arthrodermataceae</v>
      </c>
      <c r="T442" t="str">
        <f>VLOOKUP($B442,taxonomy!$B:$Y,16,FALSE)</f>
        <v xml:space="preserve"> Trichophyton.</v>
      </c>
      <c r="U442">
        <f>VLOOKUP($B442,taxonomy!$B:$Y,17,FALSE)</f>
        <v>0</v>
      </c>
      <c r="V442">
        <f>VLOOKUP($B442,taxonomy!$B:$Y,18,FALSE)</f>
        <v>0</v>
      </c>
      <c r="W442">
        <f>VLOOKUP($B442,taxonomy!$B:$Y,19,FALSE)</f>
        <v>0</v>
      </c>
      <c r="X442">
        <f>VLOOKUP($B442,taxonomy!$B:$Y,20,FALSE)</f>
        <v>0</v>
      </c>
      <c r="Y442">
        <f>VLOOKUP($B442,taxonomy!$B:$Y,21,FALSE)</f>
        <v>0</v>
      </c>
      <c r="Z442">
        <f>VLOOKUP($B442,taxonomy!$B:$Y,22,FALSE)</f>
        <v>0</v>
      </c>
      <c r="AA442">
        <f>VLOOKUP($B442,taxonomy!$B:$Y,23,FALSE)</f>
        <v>0</v>
      </c>
    </row>
    <row r="443" spans="1:27" x14ac:dyDescent="0.25">
      <c r="A443" s="1" t="s">
        <v>989</v>
      </c>
      <c r="B443" s="1" t="s">
        <v>990</v>
      </c>
      <c r="C443" s="1" t="s">
        <v>614</v>
      </c>
      <c r="D443" s="1" t="s">
        <v>60</v>
      </c>
      <c r="E443" s="1" t="s">
        <v>615</v>
      </c>
      <c r="F443" s="1" t="s">
        <v>827</v>
      </c>
      <c r="G443" s="1" t="s">
        <v>63</v>
      </c>
      <c r="H443" s="1" t="s">
        <v>64</v>
      </c>
      <c r="I443" s="1">
        <f t="shared" si="6"/>
        <v>383</v>
      </c>
      <c r="J443" t="str">
        <f>VLOOKUP($B443,taxonomy!$B:$Y,6,FALSE)</f>
        <v>Eukaryota</v>
      </c>
      <c r="K443" t="str">
        <f>VLOOKUP($B443,taxonomy!$B:$Y,7,FALSE)</f>
        <v xml:space="preserve"> Fungi</v>
      </c>
      <c r="L443" t="str">
        <f>VLOOKUP($B443,taxonomy!$B:$Y,8,FALSE)</f>
        <v xml:space="preserve"> Dikarya</v>
      </c>
      <c r="M443" t="str">
        <f>VLOOKUP($B443,taxonomy!$B:$Y,9,FALSE)</f>
        <v xml:space="preserve"> Ascomycota</v>
      </c>
      <c r="N443" t="str">
        <f>VLOOKUP($B443,taxonomy!$B:$Y,10,FALSE)</f>
        <v xml:space="preserve"> Pezizomycotina</v>
      </c>
      <c r="O443" t="str">
        <f>VLOOKUP($B443,taxonomy!$B:$Y,11,FALSE)</f>
        <v xml:space="preserve"> Eurotiomycetes</v>
      </c>
      <c r="P443" t="str">
        <f>VLOOKUP($B443,taxonomy!$B:$Y,12,FALSE)</f>
        <v>Eurotiomycetidae</v>
      </c>
      <c r="Q443" t="str">
        <f>VLOOKUP($B443,taxonomy!$B:$Y,13,FALSE)</f>
        <v xml:space="preserve"> Onygenales</v>
      </c>
      <c r="R443" t="str">
        <f>VLOOKUP($B443,taxonomy!$B:$Y,14,FALSE)</f>
        <v xml:space="preserve"> Arthrodermataceae</v>
      </c>
      <c r="S443" t="str">
        <f>VLOOKUP($B443,taxonomy!$B:$Y,15,FALSE)</f>
        <v>mitosporic Arthrodermataceae</v>
      </c>
      <c r="T443" t="str">
        <f>VLOOKUP($B443,taxonomy!$B:$Y,16,FALSE)</f>
        <v xml:space="preserve"> Trichophyton.</v>
      </c>
      <c r="U443">
        <f>VLOOKUP($B443,taxonomy!$B:$Y,17,FALSE)</f>
        <v>0</v>
      </c>
      <c r="V443">
        <f>VLOOKUP($B443,taxonomy!$B:$Y,18,FALSE)</f>
        <v>0</v>
      </c>
      <c r="W443">
        <f>VLOOKUP($B443,taxonomy!$B:$Y,19,FALSE)</f>
        <v>0</v>
      </c>
      <c r="X443">
        <f>VLOOKUP($B443,taxonomy!$B:$Y,20,FALSE)</f>
        <v>0</v>
      </c>
      <c r="Y443">
        <f>VLOOKUP($B443,taxonomy!$B:$Y,21,FALSE)</f>
        <v>0</v>
      </c>
      <c r="Z443">
        <f>VLOOKUP($B443,taxonomy!$B:$Y,22,FALSE)</f>
        <v>0</v>
      </c>
      <c r="AA443">
        <f>VLOOKUP($B443,taxonomy!$B:$Y,23,FALSE)</f>
        <v>0</v>
      </c>
    </row>
    <row r="444" spans="1:27" x14ac:dyDescent="0.25">
      <c r="A444" s="1" t="s">
        <v>991</v>
      </c>
      <c r="B444" s="1" t="s">
        <v>992</v>
      </c>
      <c r="C444" s="1" t="s">
        <v>583</v>
      </c>
      <c r="D444" s="1" t="s">
        <v>15</v>
      </c>
      <c r="E444" s="1" t="s">
        <v>175</v>
      </c>
      <c r="F444" s="1" t="s">
        <v>584</v>
      </c>
      <c r="G444" s="1" t="s">
        <v>18</v>
      </c>
      <c r="H444" s="1" t="s">
        <v>19</v>
      </c>
      <c r="I444" s="1">
        <f t="shared" si="6"/>
        <v>299</v>
      </c>
      <c r="J444" t="str">
        <f>VLOOKUP($B444,taxonomy!$B:$Y,6,FALSE)</f>
        <v>Eukaryota</v>
      </c>
      <c r="K444" t="str">
        <f>VLOOKUP($B444,taxonomy!$B:$Y,7,FALSE)</f>
        <v xml:space="preserve"> Fungi</v>
      </c>
      <c r="L444" t="str">
        <f>VLOOKUP($B444,taxonomy!$B:$Y,8,FALSE)</f>
        <v xml:space="preserve"> Dikarya</v>
      </c>
      <c r="M444" t="str">
        <f>VLOOKUP($B444,taxonomy!$B:$Y,9,FALSE)</f>
        <v xml:space="preserve"> Ascomycota</v>
      </c>
      <c r="N444" t="str">
        <f>VLOOKUP($B444,taxonomy!$B:$Y,10,FALSE)</f>
        <v xml:space="preserve"> Saccharomycotina</v>
      </c>
      <c r="O444" t="str">
        <f>VLOOKUP($B444,taxonomy!$B:$Y,11,FALSE)</f>
        <v>Saccharomycetes</v>
      </c>
      <c r="P444" t="str">
        <f>VLOOKUP($B444,taxonomy!$B:$Y,12,FALSE)</f>
        <v xml:space="preserve"> Saccharomycetales</v>
      </c>
      <c r="Q444" t="str">
        <f>VLOOKUP($B444,taxonomy!$B:$Y,13,FALSE)</f>
        <v xml:space="preserve"> Saccharomycetaceae</v>
      </c>
      <c r="R444" t="str">
        <f>VLOOKUP($B444,taxonomy!$B:$Y,14,FALSE)</f>
        <v xml:space="preserve"> Komagataella.</v>
      </c>
      <c r="S444">
        <f>VLOOKUP($B444,taxonomy!$B:$Y,15,FALSE)</f>
        <v>0</v>
      </c>
      <c r="T444">
        <f>VLOOKUP($B444,taxonomy!$B:$Y,16,FALSE)</f>
        <v>0</v>
      </c>
      <c r="U444">
        <f>VLOOKUP($B444,taxonomy!$B:$Y,17,FALSE)</f>
        <v>0</v>
      </c>
      <c r="V444">
        <f>VLOOKUP($B444,taxonomy!$B:$Y,18,FALSE)</f>
        <v>0</v>
      </c>
      <c r="W444">
        <f>VLOOKUP($B444,taxonomy!$B:$Y,19,FALSE)</f>
        <v>0</v>
      </c>
      <c r="X444">
        <f>VLOOKUP($B444,taxonomy!$B:$Y,20,FALSE)</f>
        <v>0</v>
      </c>
      <c r="Y444">
        <f>VLOOKUP($B444,taxonomy!$B:$Y,21,FALSE)</f>
        <v>0</v>
      </c>
      <c r="Z444">
        <f>VLOOKUP($B444,taxonomy!$B:$Y,22,FALSE)</f>
        <v>0</v>
      </c>
      <c r="AA444">
        <f>VLOOKUP($B444,taxonomy!$B:$Y,23,FALSE)</f>
        <v>0</v>
      </c>
    </row>
    <row r="445" spans="1:27" x14ac:dyDescent="0.25">
      <c r="A445" s="1" t="s">
        <v>993</v>
      </c>
      <c r="B445" s="1" t="s">
        <v>994</v>
      </c>
      <c r="C445" s="1" t="s">
        <v>658</v>
      </c>
      <c r="D445" s="1" t="s">
        <v>15</v>
      </c>
      <c r="E445" s="1" t="s">
        <v>129</v>
      </c>
      <c r="F445" s="1" t="s">
        <v>244</v>
      </c>
      <c r="G445" s="1" t="s">
        <v>18</v>
      </c>
      <c r="H445" s="1" t="s">
        <v>19</v>
      </c>
      <c r="I445" s="1">
        <f t="shared" si="6"/>
        <v>273</v>
      </c>
      <c r="J445" t="str">
        <f>VLOOKUP($B445,taxonomy!$B:$Y,6,FALSE)</f>
        <v>Eukaryota</v>
      </c>
      <c r="K445" t="str">
        <f>VLOOKUP($B445,taxonomy!$B:$Y,7,FALSE)</f>
        <v xml:space="preserve"> Fungi</v>
      </c>
      <c r="L445" t="str">
        <f>VLOOKUP($B445,taxonomy!$B:$Y,8,FALSE)</f>
        <v xml:space="preserve"> Dikarya</v>
      </c>
      <c r="M445" t="str">
        <f>VLOOKUP($B445,taxonomy!$B:$Y,9,FALSE)</f>
        <v xml:space="preserve"> Ascomycota</v>
      </c>
      <c r="N445" t="str">
        <f>VLOOKUP($B445,taxonomy!$B:$Y,10,FALSE)</f>
        <v xml:space="preserve"> Pezizomycotina</v>
      </c>
      <c r="O445" t="str">
        <f>VLOOKUP($B445,taxonomy!$B:$Y,11,FALSE)</f>
        <v xml:space="preserve"> Eurotiomycetes</v>
      </c>
      <c r="P445" t="str">
        <f>VLOOKUP($B445,taxonomy!$B:$Y,12,FALSE)</f>
        <v>Eurotiomycetidae</v>
      </c>
      <c r="Q445" t="str">
        <f>VLOOKUP($B445,taxonomy!$B:$Y,13,FALSE)</f>
        <v xml:space="preserve"> Onygenales</v>
      </c>
      <c r="R445" t="str">
        <f>VLOOKUP($B445,taxonomy!$B:$Y,14,FALSE)</f>
        <v xml:space="preserve"> Arthrodermataceae</v>
      </c>
      <c r="S445" t="str">
        <f>VLOOKUP($B445,taxonomy!$B:$Y,15,FALSE)</f>
        <v>mitosporic Arthrodermataceae</v>
      </c>
      <c r="T445" t="str">
        <f>VLOOKUP($B445,taxonomy!$B:$Y,16,FALSE)</f>
        <v xml:space="preserve"> Trichophyton.</v>
      </c>
      <c r="U445">
        <f>VLOOKUP($B445,taxonomy!$B:$Y,17,FALSE)</f>
        <v>0</v>
      </c>
      <c r="V445">
        <f>VLOOKUP($B445,taxonomy!$B:$Y,18,FALSE)</f>
        <v>0</v>
      </c>
      <c r="W445">
        <f>VLOOKUP($B445,taxonomy!$B:$Y,19,FALSE)</f>
        <v>0</v>
      </c>
      <c r="X445">
        <f>VLOOKUP($B445,taxonomy!$B:$Y,20,FALSE)</f>
        <v>0</v>
      </c>
      <c r="Y445">
        <f>VLOOKUP($B445,taxonomy!$B:$Y,21,FALSE)</f>
        <v>0</v>
      </c>
      <c r="Z445">
        <f>VLOOKUP($B445,taxonomy!$B:$Y,22,FALSE)</f>
        <v>0</v>
      </c>
      <c r="AA445">
        <f>VLOOKUP($B445,taxonomy!$B:$Y,23,FALSE)</f>
        <v>0</v>
      </c>
    </row>
    <row r="446" spans="1:27" x14ac:dyDescent="0.25">
      <c r="A446" s="1" t="s">
        <v>993</v>
      </c>
      <c r="B446" s="1" t="s">
        <v>994</v>
      </c>
      <c r="C446" s="1" t="s">
        <v>658</v>
      </c>
      <c r="D446" s="1" t="s">
        <v>60</v>
      </c>
      <c r="E446" s="1" t="s">
        <v>615</v>
      </c>
      <c r="F446" s="1" t="s">
        <v>995</v>
      </c>
      <c r="G446" s="1" t="s">
        <v>63</v>
      </c>
      <c r="H446" s="1" t="s">
        <v>64</v>
      </c>
      <c r="I446" s="1">
        <f t="shared" si="6"/>
        <v>315</v>
      </c>
      <c r="J446" t="str">
        <f>VLOOKUP($B446,taxonomy!$B:$Y,6,FALSE)</f>
        <v>Eukaryota</v>
      </c>
      <c r="K446" t="str">
        <f>VLOOKUP($B446,taxonomy!$B:$Y,7,FALSE)</f>
        <v xml:space="preserve"> Fungi</v>
      </c>
      <c r="L446" t="str">
        <f>VLOOKUP($B446,taxonomy!$B:$Y,8,FALSE)</f>
        <v xml:space="preserve"> Dikarya</v>
      </c>
      <c r="M446" t="str">
        <f>VLOOKUP($B446,taxonomy!$B:$Y,9,FALSE)</f>
        <v xml:space="preserve"> Ascomycota</v>
      </c>
      <c r="N446" t="str">
        <f>VLOOKUP($B446,taxonomy!$B:$Y,10,FALSE)</f>
        <v xml:space="preserve"> Pezizomycotina</v>
      </c>
      <c r="O446" t="str">
        <f>VLOOKUP($B446,taxonomy!$B:$Y,11,FALSE)</f>
        <v xml:space="preserve"> Eurotiomycetes</v>
      </c>
      <c r="P446" t="str">
        <f>VLOOKUP($B446,taxonomy!$B:$Y,12,FALSE)</f>
        <v>Eurotiomycetidae</v>
      </c>
      <c r="Q446" t="str">
        <f>VLOOKUP($B446,taxonomy!$B:$Y,13,FALSE)</f>
        <v xml:space="preserve"> Onygenales</v>
      </c>
      <c r="R446" t="str">
        <f>VLOOKUP($B446,taxonomy!$B:$Y,14,FALSE)</f>
        <v xml:space="preserve"> Arthrodermataceae</v>
      </c>
      <c r="S446" t="str">
        <f>VLOOKUP($B446,taxonomy!$B:$Y,15,FALSE)</f>
        <v>mitosporic Arthrodermataceae</v>
      </c>
      <c r="T446" t="str">
        <f>VLOOKUP($B446,taxonomy!$B:$Y,16,FALSE)</f>
        <v xml:space="preserve"> Trichophyton.</v>
      </c>
      <c r="U446">
        <f>VLOOKUP($B446,taxonomy!$B:$Y,17,FALSE)</f>
        <v>0</v>
      </c>
      <c r="V446">
        <f>VLOOKUP($B446,taxonomy!$B:$Y,18,FALSE)</f>
        <v>0</v>
      </c>
      <c r="W446">
        <f>VLOOKUP($B446,taxonomy!$B:$Y,19,FALSE)</f>
        <v>0</v>
      </c>
      <c r="X446">
        <f>VLOOKUP($B446,taxonomy!$B:$Y,20,FALSE)</f>
        <v>0</v>
      </c>
      <c r="Y446">
        <f>VLOOKUP($B446,taxonomy!$B:$Y,21,FALSE)</f>
        <v>0</v>
      </c>
      <c r="Z446">
        <f>VLOOKUP($B446,taxonomy!$B:$Y,22,FALSE)</f>
        <v>0</v>
      </c>
      <c r="AA446">
        <f>VLOOKUP($B446,taxonomy!$B:$Y,23,FALSE)</f>
        <v>0</v>
      </c>
    </row>
    <row r="447" spans="1:27" x14ac:dyDescent="0.25">
      <c r="A447" s="1" t="s">
        <v>996</v>
      </c>
      <c r="B447" s="1" t="s">
        <v>997</v>
      </c>
      <c r="C447" s="1" t="s">
        <v>476</v>
      </c>
      <c r="D447" s="1" t="s">
        <v>15</v>
      </c>
      <c r="E447" s="1" t="s">
        <v>129</v>
      </c>
      <c r="F447" s="1" t="s">
        <v>244</v>
      </c>
      <c r="G447" s="1" t="s">
        <v>18</v>
      </c>
      <c r="H447" s="1" t="s">
        <v>19</v>
      </c>
      <c r="I447" s="1">
        <f t="shared" si="6"/>
        <v>273</v>
      </c>
      <c r="J447" t="str">
        <f>VLOOKUP($B447,taxonomy!$B:$Y,6,FALSE)</f>
        <v>Eukaryota</v>
      </c>
      <c r="K447" t="str">
        <f>VLOOKUP($B447,taxonomy!$B:$Y,7,FALSE)</f>
        <v xml:space="preserve"> Fungi</v>
      </c>
      <c r="L447" t="str">
        <f>VLOOKUP($B447,taxonomy!$B:$Y,8,FALSE)</f>
        <v xml:space="preserve"> Dikarya</v>
      </c>
      <c r="M447" t="str">
        <f>VLOOKUP($B447,taxonomy!$B:$Y,9,FALSE)</f>
        <v xml:space="preserve"> Ascomycota</v>
      </c>
      <c r="N447" t="str">
        <f>VLOOKUP($B447,taxonomy!$B:$Y,10,FALSE)</f>
        <v xml:space="preserve"> Pezizomycotina</v>
      </c>
      <c r="O447" t="str">
        <f>VLOOKUP($B447,taxonomy!$B:$Y,11,FALSE)</f>
        <v xml:space="preserve"> Eurotiomycetes</v>
      </c>
      <c r="P447" t="str">
        <f>VLOOKUP($B447,taxonomy!$B:$Y,12,FALSE)</f>
        <v>Eurotiomycetidae</v>
      </c>
      <c r="Q447" t="str">
        <f>VLOOKUP($B447,taxonomy!$B:$Y,13,FALSE)</f>
        <v xml:space="preserve"> Onygenales</v>
      </c>
      <c r="R447" t="str">
        <f>VLOOKUP($B447,taxonomy!$B:$Y,14,FALSE)</f>
        <v xml:space="preserve"> Arthrodermataceae</v>
      </c>
      <c r="S447" t="str">
        <f>VLOOKUP($B447,taxonomy!$B:$Y,15,FALSE)</f>
        <v>mitosporic Arthrodermataceae</v>
      </c>
      <c r="T447" t="str">
        <f>VLOOKUP($B447,taxonomy!$B:$Y,16,FALSE)</f>
        <v xml:space="preserve"> Trichophyton.</v>
      </c>
      <c r="U447">
        <f>VLOOKUP($B447,taxonomy!$B:$Y,17,FALSE)</f>
        <v>0</v>
      </c>
      <c r="V447">
        <f>VLOOKUP($B447,taxonomy!$B:$Y,18,FALSE)</f>
        <v>0</v>
      </c>
      <c r="W447">
        <f>VLOOKUP($B447,taxonomy!$B:$Y,19,FALSE)</f>
        <v>0</v>
      </c>
      <c r="X447">
        <f>VLOOKUP($B447,taxonomy!$B:$Y,20,FALSE)</f>
        <v>0</v>
      </c>
      <c r="Y447">
        <f>VLOOKUP($B447,taxonomy!$B:$Y,21,FALSE)</f>
        <v>0</v>
      </c>
      <c r="Z447">
        <f>VLOOKUP($B447,taxonomy!$B:$Y,22,FALSE)</f>
        <v>0</v>
      </c>
      <c r="AA447">
        <f>VLOOKUP($B447,taxonomy!$B:$Y,23,FALSE)</f>
        <v>0</v>
      </c>
    </row>
    <row r="448" spans="1:27" x14ac:dyDescent="0.25">
      <c r="A448" s="1" t="s">
        <v>996</v>
      </c>
      <c r="B448" s="1" t="s">
        <v>997</v>
      </c>
      <c r="C448" s="1" t="s">
        <v>476</v>
      </c>
      <c r="D448" s="1" t="s">
        <v>60</v>
      </c>
      <c r="E448" s="1" t="s">
        <v>615</v>
      </c>
      <c r="F448" s="1" t="s">
        <v>476</v>
      </c>
      <c r="G448" s="1" t="s">
        <v>63</v>
      </c>
      <c r="H448" s="1" t="s">
        <v>64</v>
      </c>
      <c r="I448" s="1">
        <f t="shared" si="6"/>
        <v>520</v>
      </c>
      <c r="J448" t="str">
        <f>VLOOKUP($B448,taxonomy!$B:$Y,6,FALSE)</f>
        <v>Eukaryota</v>
      </c>
      <c r="K448" t="str">
        <f>VLOOKUP($B448,taxonomy!$B:$Y,7,FALSE)</f>
        <v xml:space="preserve"> Fungi</v>
      </c>
      <c r="L448" t="str">
        <f>VLOOKUP($B448,taxonomy!$B:$Y,8,FALSE)</f>
        <v xml:space="preserve"> Dikarya</v>
      </c>
      <c r="M448" t="str">
        <f>VLOOKUP($B448,taxonomy!$B:$Y,9,FALSE)</f>
        <v xml:space="preserve"> Ascomycota</v>
      </c>
      <c r="N448" t="str">
        <f>VLOOKUP($B448,taxonomy!$B:$Y,10,FALSE)</f>
        <v xml:space="preserve"> Pezizomycotina</v>
      </c>
      <c r="O448" t="str">
        <f>VLOOKUP($B448,taxonomy!$B:$Y,11,FALSE)</f>
        <v xml:space="preserve"> Eurotiomycetes</v>
      </c>
      <c r="P448" t="str">
        <f>VLOOKUP($B448,taxonomy!$B:$Y,12,FALSE)</f>
        <v>Eurotiomycetidae</v>
      </c>
      <c r="Q448" t="str">
        <f>VLOOKUP($B448,taxonomy!$B:$Y,13,FALSE)</f>
        <v xml:space="preserve"> Onygenales</v>
      </c>
      <c r="R448" t="str">
        <f>VLOOKUP($B448,taxonomy!$B:$Y,14,FALSE)</f>
        <v xml:space="preserve"> Arthrodermataceae</v>
      </c>
      <c r="S448" t="str">
        <f>VLOOKUP($B448,taxonomy!$B:$Y,15,FALSE)</f>
        <v>mitosporic Arthrodermataceae</v>
      </c>
      <c r="T448" t="str">
        <f>VLOOKUP($B448,taxonomy!$B:$Y,16,FALSE)</f>
        <v xml:space="preserve"> Trichophyton.</v>
      </c>
      <c r="U448">
        <f>VLOOKUP($B448,taxonomy!$B:$Y,17,FALSE)</f>
        <v>0</v>
      </c>
      <c r="V448">
        <f>VLOOKUP($B448,taxonomy!$B:$Y,18,FALSE)</f>
        <v>0</v>
      </c>
      <c r="W448">
        <f>VLOOKUP($B448,taxonomy!$B:$Y,19,FALSE)</f>
        <v>0</v>
      </c>
      <c r="X448">
        <f>VLOOKUP($B448,taxonomy!$B:$Y,20,FALSE)</f>
        <v>0</v>
      </c>
      <c r="Y448">
        <f>VLOOKUP($B448,taxonomy!$B:$Y,21,FALSE)</f>
        <v>0</v>
      </c>
      <c r="Z448">
        <f>VLOOKUP($B448,taxonomy!$B:$Y,22,FALSE)</f>
        <v>0</v>
      </c>
      <c r="AA448">
        <f>VLOOKUP($B448,taxonomy!$B:$Y,23,FALSE)</f>
        <v>0</v>
      </c>
    </row>
    <row r="449" spans="1:27" x14ac:dyDescent="0.25">
      <c r="A449" s="1" t="s">
        <v>998</v>
      </c>
      <c r="B449" s="1" t="s">
        <v>999</v>
      </c>
      <c r="C449" s="1" t="s">
        <v>1000</v>
      </c>
      <c r="D449" s="1" t="s">
        <v>15</v>
      </c>
      <c r="E449" s="1" t="s">
        <v>56</v>
      </c>
      <c r="F449" s="1" t="s">
        <v>367</v>
      </c>
      <c r="G449" s="1" t="s">
        <v>18</v>
      </c>
      <c r="H449" s="1" t="s">
        <v>19</v>
      </c>
      <c r="I449" s="1">
        <f t="shared" si="6"/>
        <v>273</v>
      </c>
      <c r="J449" t="str">
        <f>VLOOKUP($B449,taxonomy!$B:$Y,6,FALSE)</f>
        <v>Eukaryota</v>
      </c>
      <c r="K449" t="str">
        <f>VLOOKUP($B449,taxonomy!$B:$Y,7,FALSE)</f>
        <v xml:space="preserve"> Fungi</v>
      </c>
      <c r="L449" t="str">
        <f>VLOOKUP($B449,taxonomy!$B:$Y,8,FALSE)</f>
        <v xml:space="preserve"> Dikarya</v>
      </c>
      <c r="M449" t="str">
        <f>VLOOKUP($B449,taxonomy!$B:$Y,9,FALSE)</f>
        <v xml:space="preserve"> Ascomycota</v>
      </c>
      <c r="N449" t="str">
        <f>VLOOKUP($B449,taxonomy!$B:$Y,10,FALSE)</f>
        <v xml:space="preserve"> Pezizomycotina</v>
      </c>
      <c r="O449" t="str">
        <f>VLOOKUP($B449,taxonomy!$B:$Y,11,FALSE)</f>
        <v xml:space="preserve"> Eurotiomycetes</v>
      </c>
      <c r="P449" t="str">
        <f>VLOOKUP($B449,taxonomy!$B:$Y,12,FALSE)</f>
        <v>Eurotiomycetidae</v>
      </c>
      <c r="Q449" t="str">
        <f>VLOOKUP($B449,taxonomy!$B:$Y,13,FALSE)</f>
        <v xml:space="preserve"> Onygenales</v>
      </c>
      <c r="R449" t="str">
        <f>VLOOKUP($B449,taxonomy!$B:$Y,14,FALSE)</f>
        <v xml:space="preserve"> Ajellomycetaceae</v>
      </c>
      <c r="S449" t="str">
        <f>VLOOKUP($B449,taxonomy!$B:$Y,15,FALSE)</f>
        <v xml:space="preserve"> Ajellomyces.</v>
      </c>
      <c r="T449">
        <f>VLOOKUP($B449,taxonomy!$B:$Y,16,FALSE)</f>
        <v>0</v>
      </c>
      <c r="U449">
        <f>VLOOKUP($B449,taxonomy!$B:$Y,17,FALSE)</f>
        <v>0</v>
      </c>
      <c r="V449">
        <f>VLOOKUP($B449,taxonomy!$B:$Y,18,FALSE)</f>
        <v>0</v>
      </c>
      <c r="W449">
        <f>VLOOKUP($B449,taxonomy!$B:$Y,19,FALSE)</f>
        <v>0</v>
      </c>
      <c r="X449">
        <f>VLOOKUP($B449,taxonomy!$B:$Y,20,FALSE)</f>
        <v>0</v>
      </c>
      <c r="Y449">
        <f>VLOOKUP($B449,taxonomy!$B:$Y,21,FALSE)</f>
        <v>0</v>
      </c>
      <c r="Z449">
        <f>VLOOKUP($B449,taxonomy!$B:$Y,22,FALSE)</f>
        <v>0</v>
      </c>
      <c r="AA449">
        <f>VLOOKUP($B449,taxonomy!$B:$Y,23,FALSE)</f>
        <v>0</v>
      </c>
    </row>
    <row r="450" spans="1:27" x14ac:dyDescent="0.25">
      <c r="A450" s="1" t="s">
        <v>998</v>
      </c>
      <c r="B450" s="1" t="s">
        <v>999</v>
      </c>
      <c r="C450" s="1" t="s">
        <v>1000</v>
      </c>
      <c r="D450" s="1" t="s">
        <v>60</v>
      </c>
      <c r="E450" s="1" t="s">
        <v>245</v>
      </c>
      <c r="F450" s="1" t="s">
        <v>1001</v>
      </c>
      <c r="G450" s="1" t="s">
        <v>63</v>
      </c>
      <c r="H450" s="1" t="s">
        <v>64</v>
      </c>
      <c r="I450" s="1">
        <f t="shared" si="6"/>
        <v>390</v>
      </c>
      <c r="J450" t="str">
        <f>VLOOKUP($B450,taxonomy!$B:$Y,6,FALSE)</f>
        <v>Eukaryota</v>
      </c>
      <c r="K450" t="str">
        <f>VLOOKUP($B450,taxonomy!$B:$Y,7,FALSE)</f>
        <v xml:space="preserve"> Fungi</v>
      </c>
      <c r="L450" t="str">
        <f>VLOOKUP($B450,taxonomy!$B:$Y,8,FALSE)</f>
        <v xml:space="preserve"> Dikarya</v>
      </c>
      <c r="M450" t="str">
        <f>VLOOKUP($B450,taxonomy!$B:$Y,9,FALSE)</f>
        <v xml:space="preserve"> Ascomycota</v>
      </c>
      <c r="N450" t="str">
        <f>VLOOKUP($B450,taxonomy!$B:$Y,10,FALSE)</f>
        <v xml:space="preserve"> Pezizomycotina</v>
      </c>
      <c r="O450" t="str">
        <f>VLOOKUP($B450,taxonomy!$B:$Y,11,FALSE)</f>
        <v xml:space="preserve"> Eurotiomycetes</v>
      </c>
      <c r="P450" t="str">
        <f>VLOOKUP($B450,taxonomy!$B:$Y,12,FALSE)</f>
        <v>Eurotiomycetidae</v>
      </c>
      <c r="Q450" t="str">
        <f>VLOOKUP($B450,taxonomy!$B:$Y,13,FALSE)</f>
        <v xml:space="preserve"> Onygenales</v>
      </c>
      <c r="R450" t="str">
        <f>VLOOKUP($B450,taxonomy!$B:$Y,14,FALSE)</f>
        <v xml:space="preserve"> Ajellomycetaceae</v>
      </c>
      <c r="S450" t="str">
        <f>VLOOKUP($B450,taxonomy!$B:$Y,15,FALSE)</f>
        <v xml:space="preserve"> Ajellomyces.</v>
      </c>
      <c r="T450">
        <f>VLOOKUP($B450,taxonomy!$B:$Y,16,FALSE)</f>
        <v>0</v>
      </c>
      <c r="U450">
        <f>VLOOKUP($B450,taxonomy!$B:$Y,17,FALSE)</f>
        <v>0</v>
      </c>
      <c r="V450">
        <f>VLOOKUP($B450,taxonomy!$B:$Y,18,FALSE)</f>
        <v>0</v>
      </c>
      <c r="W450">
        <f>VLOOKUP($B450,taxonomy!$B:$Y,19,FALSE)</f>
        <v>0</v>
      </c>
      <c r="X450">
        <f>VLOOKUP($B450,taxonomy!$B:$Y,20,FALSE)</f>
        <v>0</v>
      </c>
      <c r="Y450">
        <f>VLOOKUP($B450,taxonomy!$B:$Y,21,FALSE)</f>
        <v>0</v>
      </c>
      <c r="Z450">
        <f>VLOOKUP($B450,taxonomy!$B:$Y,22,FALSE)</f>
        <v>0</v>
      </c>
      <c r="AA450">
        <f>VLOOKUP($B450,taxonomy!$B:$Y,23,FALSE)</f>
        <v>0</v>
      </c>
    </row>
    <row r="451" spans="1:27" x14ac:dyDescent="0.25">
      <c r="A451" s="1" t="s">
        <v>1002</v>
      </c>
      <c r="B451" s="1" t="s">
        <v>1003</v>
      </c>
      <c r="C451" s="1" t="s">
        <v>1004</v>
      </c>
      <c r="D451" s="1" t="s">
        <v>1005</v>
      </c>
      <c r="E451" s="1" t="s">
        <v>1006</v>
      </c>
      <c r="F451" s="1" t="s">
        <v>1007</v>
      </c>
      <c r="G451" s="1" t="s">
        <v>1008</v>
      </c>
      <c r="H451" s="1" t="s">
        <v>1009</v>
      </c>
      <c r="I451" s="1">
        <f t="shared" ref="I451:I514" si="7">F451-E451+1</f>
        <v>73</v>
      </c>
      <c r="J451" t="str">
        <f>VLOOKUP($B451,taxonomy!$B:$Y,6,FALSE)</f>
        <v>Eukaryota</v>
      </c>
      <c r="K451" t="str">
        <f>VLOOKUP($B451,taxonomy!$B:$Y,7,FALSE)</f>
        <v xml:space="preserve"> Choanoflagellida</v>
      </c>
      <c r="L451" t="str">
        <f>VLOOKUP($B451,taxonomy!$B:$Y,8,FALSE)</f>
        <v xml:space="preserve"> Salpingoecidae</v>
      </c>
      <c r="M451" t="str">
        <f>VLOOKUP($B451,taxonomy!$B:$Y,9,FALSE)</f>
        <v xml:space="preserve"> Salpingoeca.</v>
      </c>
      <c r="N451">
        <f>VLOOKUP($B451,taxonomy!$B:$Y,10,FALSE)</f>
        <v>0</v>
      </c>
      <c r="O451">
        <f>VLOOKUP($B451,taxonomy!$B:$Y,11,FALSE)</f>
        <v>0</v>
      </c>
      <c r="P451">
        <f>VLOOKUP($B451,taxonomy!$B:$Y,12,FALSE)</f>
        <v>0</v>
      </c>
      <c r="Q451">
        <f>VLOOKUP($B451,taxonomy!$B:$Y,13,FALSE)</f>
        <v>0</v>
      </c>
      <c r="R451">
        <f>VLOOKUP($B451,taxonomy!$B:$Y,14,FALSE)</f>
        <v>0</v>
      </c>
      <c r="S451">
        <f>VLOOKUP($B451,taxonomy!$B:$Y,15,FALSE)</f>
        <v>0</v>
      </c>
      <c r="T451">
        <f>VLOOKUP($B451,taxonomy!$B:$Y,16,FALSE)</f>
        <v>0</v>
      </c>
      <c r="U451">
        <f>VLOOKUP($B451,taxonomy!$B:$Y,17,FALSE)</f>
        <v>0</v>
      </c>
      <c r="V451">
        <f>VLOOKUP($B451,taxonomy!$B:$Y,18,FALSE)</f>
        <v>0</v>
      </c>
      <c r="W451">
        <f>VLOOKUP($B451,taxonomy!$B:$Y,19,FALSE)</f>
        <v>0</v>
      </c>
      <c r="X451">
        <f>VLOOKUP($B451,taxonomy!$B:$Y,20,FALSE)</f>
        <v>0</v>
      </c>
      <c r="Y451">
        <f>VLOOKUP($B451,taxonomy!$B:$Y,21,FALSE)</f>
        <v>0</v>
      </c>
      <c r="Z451">
        <f>VLOOKUP($B451,taxonomy!$B:$Y,22,FALSE)</f>
        <v>0</v>
      </c>
      <c r="AA451">
        <f>VLOOKUP($B451,taxonomy!$B:$Y,23,FALSE)</f>
        <v>0</v>
      </c>
    </row>
    <row r="452" spans="1:27" x14ac:dyDescent="0.25">
      <c r="A452" s="1" t="s">
        <v>1002</v>
      </c>
      <c r="B452" s="1" t="s">
        <v>1003</v>
      </c>
      <c r="C452" s="1" t="s">
        <v>1004</v>
      </c>
      <c r="D452" s="1" t="s">
        <v>1010</v>
      </c>
      <c r="E452" s="1" t="s">
        <v>1011</v>
      </c>
      <c r="F452" s="1" t="s">
        <v>320</v>
      </c>
      <c r="G452" s="1" t="s">
        <v>1012</v>
      </c>
      <c r="H452" s="1" t="s">
        <v>1010</v>
      </c>
      <c r="I452" s="1">
        <f t="shared" si="7"/>
        <v>139</v>
      </c>
      <c r="J452" t="str">
        <f>VLOOKUP($B452,taxonomy!$B:$Y,6,FALSE)</f>
        <v>Eukaryota</v>
      </c>
      <c r="K452" t="str">
        <f>VLOOKUP($B452,taxonomy!$B:$Y,7,FALSE)</f>
        <v xml:space="preserve"> Choanoflagellida</v>
      </c>
      <c r="L452" t="str">
        <f>VLOOKUP($B452,taxonomy!$B:$Y,8,FALSE)</f>
        <v xml:space="preserve"> Salpingoecidae</v>
      </c>
      <c r="M452" t="str">
        <f>VLOOKUP($B452,taxonomy!$B:$Y,9,FALSE)</f>
        <v xml:space="preserve"> Salpingoeca.</v>
      </c>
      <c r="N452">
        <f>VLOOKUP($B452,taxonomy!$B:$Y,10,FALSE)</f>
        <v>0</v>
      </c>
      <c r="O452">
        <f>VLOOKUP($B452,taxonomy!$B:$Y,11,FALSE)</f>
        <v>0</v>
      </c>
      <c r="P452">
        <f>VLOOKUP($B452,taxonomy!$B:$Y,12,FALSE)</f>
        <v>0</v>
      </c>
      <c r="Q452">
        <f>VLOOKUP($B452,taxonomy!$B:$Y,13,FALSE)</f>
        <v>0</v>
      </c>
      <c r="R452">
        <f>VLOOKUP($B452,taxonomy!$B:$Y,14,FALSE)</f>
        <v>0</v>
      </c>
      <c r="S452">
        <f>VLOOKUP($B452,taxonomy!$B:$Y,15,FALSE)</f>
        <v>0</v>
      </c>
      <c r="T452">
        <f>VLOOKUP($B452,taxonomy!$B:$Y,16,FALSE)</f>
        <v>0</v>
      </c>
      <c r="U452">
        <f>VLOOKUP($B452,taxonomy!$B:$Y,17,FALSE)</f>
        <v>0</v>
      </c>
      <c r="V452">
        <f>VLOOKUP($B452,taxonomy!$B:$Y,18,FALSE)</f>
        <v>0</v>
      </c>
      <c r="W452">
        <f>VLOOKUP($B452,taxonomy!$B:$Y,19,FALSE)</f>
        <v>0</v>
      </c>
      <c r="X452">
        <f>VLOOKUP($B452,taxonomy!$B:$Y,20,FALSE)</f>
        <v>0</v>
      </c>
      <c r="Y452">
        <f>VLOOKUP($B452,taxonomy!$B:$Y,21,FALSE)</f>
        <v>0</v>
      </c>
      <c r="Z452">
        <f>VLOOKUP($B452,taxonomy!$B:$Y,22,FALSE)</f>
        <v>0</v>
      </c>
      <c r="AA452">
        <f>VLOOKUP($B452,taxonomy!$B:$Y,23,FALSE)</f>
        <v>0</v>
      </c>
    </row>
    <row r="453" spans="1:27" x14ac:dyDescent="0.25">
      <c r="A453" s="1" t="s">
        <v>1002</v>
      </c>
      <c r="B453" s="1" t="s">
        <v>1003</v>
      </c>
      <c r="C453" s="1" t="s">
        <v>1004</v>
      </c>
      <c r="D453" s="1" t="s">
        <v>1013</v>
      </c>
      <c r="E453" s="1" t="s">
        <v>1014</v>
      </c>
      <c r="F453" s="1" t="s">
        <v>266</v>
      </c>
      <c r="G453" s="1" t="s">
        <v>190</v>
      </c>
      <c r="H453" s="1" t="s">
        <v>1013</v>
      </c>
      <c r="I453" s="1">
        <f t="shared" si="7"/>
        <v>49</v>
      </c>
      <c r="J453" t="str">
        <f>VLOOKUP($B453,taxonomy!$B:$Y,6,FALSE)</f>
        <v>Eukaryota</v>
      </c>
      <c r="K453" t="str">
        <f>VLOOKUP($B453,taxonomy!$B:$Y,7,FALSE)</f>
        <v xml:space="preserve"> Choanoflagellida</v>
      </c>
      <c r="L453" t="str">
        <f>VLOOKUP($B453,taxonomy!$B:$Y,8,FALSE)</f>
        <v xml:space="preserve"> Salpingoecidae</v>
      </c>
      <c r="M453" t="str">
        <f>VLOOKUP($B453,taxonomy!$B:$Y,9,FALSE)</f>
        <v xml:space="preserve"> Salpingoeca.</v>
      </c>
      <c r="N453">
        <f>VLOOKUP($B453,taxonomy!$B:$Y,10,FALSE)</f>
        <v>0</v>
      </c>
      <c r="O453">
        <f>VLOOKUP($B453,taxonomy!$B:$Y,11,FALSE)</f>
        <v>0</v>
      </c>
      <c r="P453">
        <f>VLOOKUP($B453,taxonomy!$B:$Y,12,FALSE)</f>
        <v>0</v>
      </c>
      <c r="Q453">
        <f>VLOOKUP($B453,taxonomy!$B:$Y,13,FALSE)</f>
        <v>0</v>
      </c>
      <c r="R453">
        <f>VLOOKUP($B453,taxonomy!$B:$Y,14,FALSE)</f>
        <v>0</v>
      </c>
      <c r="S453">
        <f>VLOOKUP($B453,taxonomy!$B:$Y,15,FALSE)</f>
        <v>0</v>
      </c>
      <c r="T453">
        <f>VLOOKUP($B453,taxonomy!$B:$Y,16,FALSE)</f>
        <v>0</v>
      </c>
      <c r="U453">
        <f>VLOOKUP($B453,taxonomy!$B:$Y,17,FALSE)</f>
        <v>0</v>
      </c>
      <c r="V453">
        <f>VLOOKUP($B453,taxonomy!$B:$Y,18,FALSE)</f>
        <v>0</v>
      </c>
      <c r="W453">
        <f>VLOOKUP($B453,taxonomy!$B:$Y,19,FALSE)</f>
        <v>0</v>
      </c>
      <c r="X453">
        <f>VLOOKUP($B453,taxonomy!$B:$Y,20,FALSE)</f>
        <v>0</v>
      </c>
      <c r="Y453">
        <f>VLOOKUP($B453,taxonomy!$B:$Y,21,FALSE)</f>
        <v>0</v>
      </c>
      <c r="Z453">
        <f>VLOOKUP($B453,taxonomy!$B:$Y,22,FALSE)</f>
        <v>0</v>
      </c>
      <c r="AA453">
        <f>VLOOKUP($B453,taxonomy!$B:$Y,23,FALSE)</f>
        <v>0</v>
      </c>
    </row>
    <row r="454" spans="1:27" x14ac:dyDescent="0.25">
      <c r="A454" s="1" t="s">
        <v>1002</v>
      </c>
      <c r="B454" s="1" t="s">
        <v>1003</v>
      </c>
      <c r="C454" s="1" t="s">
        <v>1004</v>
      </c>
      <c r="D454" s="1" t="s">
        <v>15</v>
      </c>
      <c r="E454" s="1" t="s">
        <v>143</v>
      </c>
      <c r="F454" s="1" t="s">
        <v>1015</v>
      </c>
      <c r="G454" s="1" t="s">
        <v>18</v>
      </c>
      <c r="H454" s="1" t="s">
        <v>19</v>
      </c>
      <c r="I454" s="1">
        <f t="shared" si="7"/>
        <v>310</v>
      </c>
      <c r="J454" t="str">
        <f>VLOOKUP($B454,taxonomy!$B:$Y,6,FALSE)</f>
        <v>Eukaryota</v>
      </c>
      <c r="K454" t="str">
        <f>VLOOKUP($B454,taxonomy!$B:$Y,7,FALSE)</f>
        <v xml:space="preserve"> Choanoflagellida</v>
      </c>
      <c r="L454" t="str">
        <f>VLOOKUP($B454,taxonomy!$B:$Y,8,FALSE)</f>
        <v xml:space="preserve"> Salpingoecidae</v>
      </c>
      <c r="M454" t="str">
        <f>VLOOKUP($B454,taxonomy!$B:$Y,9,FALSE)</f>
        <v xml:space="preserve"> Salpingoeca.</v>
      </c>
      <c r="N454">
        <f>VLOOKUP($B454,taxonomy!$B:$Y,10,FALSE)</f>
        <v>0</v>
      </c>
      <c r="O454">
        <f>VLOOKUP($B454,taxonomy!$B:$Y,11,FALSE)</f>
        <v>0</v>
      </c>
      <c r="P454">
        <f>VLOOKUP($B454,taxonomy!$B:$Y,12,FALSE)</f>
        <v>0</v>
      </c>
      <c r="Q454">
        <f>VLOOKUP($B454,taxonomy!$B:$Y,13,FALSE)</f>
        <v>0</v>
      </c>
      <c r="R454">
        <f>VLOOKUP($B454,taxonomy!$B:$Y,14,FALSE)</f>
        <v>0</v>
      </c>
      <c r="S454">
        <f>VLOOKUP($B454,taxonomy!$B:$Y,15,FALSE)</f>
        <v>0</v>
      </c>
      <c r="T454">
        <f>VLOOKUP($B454,taxonomy!$B:$Y,16,FALSE)</f>
        <v>0</v>
      </c>
      <c r="U454">
        <f>VLOOKUP($B454,taxonomy!$B:$Y,17,FALSE)</f>
        <v>0</v>
      </c>
      <c r="V454">
        <f>VLOOKUP($B454,taxonomy!$B:$Y,18,FALSE)</f>
        <v>0</v>
      </c>
      <c r="W454">
        <f>VLOOKUP($B454,taxonomy!$B:$Y,19,FALSE)</f>
        <v>0</v>
      </c>
      <c r="X454">
        <f>VLOOKUP($B454,taxonomy!$B:$Y,20,FALSE)</f>
        <v>0</v>
      </c>
      <c r="Y454">
        <f>VLOOKUP($B454,taxonomy!$B:$Y,21,FALSE)</f>
        <v>0</v>
      </c>
      <c r="Z454">
        <f>VLOOKUP($B454,taxonomy!$B:$Y,22,FALSE)</f>
        <v>0</v>
      </c>
      <c r="AA454">
        <f>VLOOKUP($B454,taxonomy!$B:$Y,23,FALSE)</f>
        <v>0</v>
      </c>
    </row>
    <row r="455" spans="1:27" x14ac:dyDescent="0.25">
      <c r="A455" s="1" t="s">
        <v>1002</v>
      </c>
      <c r="B455" s="1" t="s">
        <v>1003</v>
      </c>
      <c r="C455" s="1" t="s">
        <v>1004</v>
      </c>
      <c r="D455" s="1" t="s">
        <v>60</v>
      </c>
      <c r="E455" s="1" t="s">
        <v>1016</v>
      </c>
      <c r="F455" s="1" t="s">
        <v>1017</v>
      </c>
      <c r="G455" s="1" t="s">
        <v>63</v>
      </c>
      <c r="H455" s="1" t="s">
        <v>64</v>
      </c>
      <c r="I455" s="1">
        <f t="shared" si="7"/>
        <v>99</v>
      </c>
      <c r="J455" t="str">
        <f>VLOOKUP($B455,taxonomy!$B:$Y,6,FALSE)</f>
        <v>Eukaryota</v>
      </c>
      <c r="K455" t="str">
        <f>VLOOKUP($B455,taxonomy!$B:$Y,7,FALSE)</f>
        <v xml:space="preserve"> Choanoflagellida</v>
      </c>
      <c r="L455" t="str">
        <f>VLOOKUP($B455,taxonomy!$B:$Y,8,FALSE)</f>
        <v xml:space="preserve"> Salpingoecidae</v>
      </c>
      <c r="M455" t="str">
        <f>VLOOKUP($B455,taxonomy!$B:$Y,9,FALSE)</f>
        <v xml:space="preserve"> Salpingoeca.</v>
      </c>
      <c r="N455">
        <f>VLOOKUP($B455,taxonomy!$B:$Y,10,FALSE)</f>
        <v>0</v>
      </c>
      <c r="O455">
        <f>VLOOKUP($B455,taxonomy!$B:$Y,11,FALSE)</f>
        <v>0</v>
      </c>
      <c r="P455">
        <f>VLOOKUP($B455,taxonomy!$B:$Y,12,FALSE)</f>
        <v>0</v>
      </c>
      <c r="Q455">
        <f>VLOOKUP($B455,taxonomy!$B:$Y,13,FALSE)</f>
        <v>0</v>
      </c>
      <c r="R455">
        <f>VLOOKUP($B455,taxonomy!$B:$Y,14,FALSE)</f>
        <v>0</v>
      </c>
      <c r="S455">
        <f>VLOOKUP($B455,taxonomy!$B:$Y,15,FALSE)</f>
        <v>0</v>
      </c>
      <c r="T455">
        <f>VLOOKUP($B455,taxonomy!$B:$Y,16,FALSE)</f>
        <v>0</v>
      </c>
      <c r="U455">
        <f>VLOOKUP($B455,taxonomy!$B:$Y,17,FALSE)</f>
        <v>0</v>
      </c>
      <c r="V455">
        <f>VLOOKUP($B455,taxonomy!$B:$Y,18,FALSE)</f>
        <v>0</v>
      </c>
      <c r="W455">
        <f>VLOOKUP($B455,taxonomy!$B:$Y,19,FALSE)</f>
        <v>0</v>
      </c>
      <c r="X455">
        <f>VLOOKUP($B455,taxonomy!$B:$Y,20,FALSE)</f>
        <v>0</v>
      </c>
      <c r="Y455">
        <f>VLOOKUP($B455,taxonomy!$B:$Y,21,FALSE)</f>
        <v>0</v>
      </c>
      <c r="Z455">
        <f>VLOOKUP($B455,taxonomy!$B:$Y,22,FALSE)</f>
        <v>0</v>
      </c>
      <c r="AA455">
        <f>VLOOKUP($B455,taxonomy!$B:$Y,23,FALSE)</f>
        <v>0</v>
      </c>
    </row>
    <row r="456" spans="1:27" x14ac:dyDescent="0.25">
      <c r="A456" s="1" t="s">
        <v>1018</v>
      </c>
      <c r="B456" s="1" t="s">
        <v>1019</v>
      </c>
      <c r="C456" s="1" t="s">
        <v>1020</v>
      </c>
      <c r="D456" s="1" t="s">
        <v>15</v>
      </c>
      <c r="E456" s="1" t="s">
        <v>873</v>
      </c>
      <c r="F456" s="1" t="s">
        <v>233</v>
      </c>
      <c r="G456" s="1" t="s">
        <v>18</v>
      </c>
      <c r="H456" s="1" t="s">
        <v>19</v>
      </c>
      <c r="I456" s="1">
        <f t="shared" si="7"/>
        <v>254</v>
      </c>
      <c r="J456" t="str">
        <f>VLOOKUP($B456,taxonomy!$B:$Y,6,FALSE)</f>
        <v>Eukaryota</v>
      </c>
      <c r="K456" t="str">
        <f>VLOOKUP($B456,taxonomy!$B:$Y,7,FALSE)</f>
        <v xml:space="preserve"> Fungi</v>
      </c>
      <c r="L456" t="str">
        <f>VLOOKUP($B456,taxonomy!$B:$Y,8,FALSE)</f>
        <v xml:space="preserve"> Chytridiomycota</v>
      </c>
      <c r="M456" t="str">
        <f>VLOOKUP($B456,taxonomy!$B:$Y,9,FALSE)</f>
        <v xml:space="preserve"> Chytridiomycetes</v>
      </c>
      <c r="N456" t="str">
        <f>VLOOKUP($B456,taxonomy!$B:$Y,10,FALSE)</f>
        <v xml:space="preserve"> Rhizophydiales</v>
      </c>
      <c r="O456" t="str">
        <f>VLOOKUP($B456,taxonomy!$B:$Y,11,FALSE)</f>
        <v>Rhizophydiales incertae sedis</v>
      </c>
      <c r="P456" t="str">
        <f>VLOOKUP($B456,taxonomy!$B:$Y,12,FALSE)</f>
        <v xml:space="preserve"> Batrachochytrium.</v>
      </c>
      <c r="Q456">
        <f>VLOOKUP($B456,taxonomy!$B:$Y,13,FALSE)</f>
        <v>0</v>
      </c>
      <c r="R456">
        <f>VLOOKUP($B456,taxonomy!$B:$Y,14,FALSE)</f>
        <v>0</v>
      </c>
      <c r="S456">
        <f>VLOOKUP($B456,taxonomy!$B:$Y,15,FALSE)</f>
        <v>0</v>
      </c>
      <c r="T456">
        <f>VLOOKUP($B456,taxonomy!$B:$Y,16,FALSE)</f>
        <v>0</v>
      </c>
      <c r="U456">
        <f>VLOOKUP($B456,taxonomy!$B:$Y,17,FALSE)</f>
        <v>0</v>
      </c>
      <c r="V456">
        <f>VLOOKUP($B456,taxonomy!$B:$Y,18,FALSE)</f>
        <v>0</v>
      </c>
      <c r="W456">
        <f>VLOOKUP($B456,taxonomy!$B:$Y,19,FALSE)</f>
        <v>0</v>
      </c>
      <c r="X456">
        <f>VLOOKUP($B456,taxonomy!$B:$Y,20,FALSE)</f>
        <v>0</v>
      </c>
      <c r="Y456">
        <f>VLOOKUP($B456,taxonomy!$B:$Y,21,FALSE)</f>
        <v>0</v>
      </c>
      <c r="Z456">
        <f>VLOOKUP($B456,taxonomy!$B:$Y,22,FALSE)</f>
        <v>0</v>
      </c>
      <c r="AA456">
        <f>VLOOKUP($B456,taxonomy!$B:$Y,23,FALSE)</f>
        <v>0</v>
      </c>
    </row>
    <row r="457" spans="1:27" x14ac:dyDescent="0.25">
      <c r="A457" s="1" t="s">
        <v>1021</v>
      </c>
      <c r="B457" s="1" t="s">
        <v>1022</v>
      </c>
      <c r="C457" s="1" t="s">
        <v>1023</v>
      </c>
      <c r="D457" s="1" t="s">
        <v>15</v>
      </c>
      <c r="E457" s="1" t="s">
        <v>899</v>
      </c>
      <c r="F457" s="1" t="s">
        <v>17</v>
      </c>
      <c r="G457" s="1" t="s">
        <v>18</v>
      </c>
      <c r="H457" s="1" t="s">
        <v>19</v>
      </c>
      <c r="I457" s="1">
        <f t="shared" si="7"/>
        <v>280</v>
      </c>
      <c r="J457" t="str">
        <f>VLOOKUP($B457,taxonomy!$B:$Y,6,FALSE)</f>
        <v>Eukaryota</v>
      </c>
      <c r="K457" t="str">
        <f>VLOOKUP($B457,taxonomy!$B:$Y,7,FALSE)</f>
        <v xml:space="preserve"> Amoebozoa</v>
      </c>
      <c r="L457" t="str">
        <f>VLOOKUP($B457,taxonomy!$B:$Y,8,FALSE)</f>
        <v xml:space="preserve"> Mycetozoa</v>
      </c>
      <c r="M457" t="str">
        <f>VLOOKUP($B457,taxonomy!$B:$Y,9,FALSE)</f>
        <v xml:space="preserve"> Dictyosteliida</v>
      </c>
      <c r="N457" t="str">
        <f>VLOOKUP($B457,taxonomy!$B:$Y,10,FALSE)</f>
        <v xml:space="preserve"> Dictyostelium.</v>
      </c>
      <c r="O457">
        <f>VLOOKUP($B457,taxonomy!$B:$Y,11,FALSE)</f>
        <v>0</v>
      </c>
      <c r="P457">
        <f>VLOOKUP($B457,taxonomy!$B:$Y,12,FALSE)</f>
        <v>0</v>
      </c>
      <c r="Q457">
        <f>VLOOKUP($B457,taxonomy!$B:$Y,13,FALSE)</f>
        <v>0</v>
      </c>
      <c r="R457">
        <f>VLOOKUP($B457,taxonomy!$B:$Y,14,FALSE)</f>
        <v>0</v>
      </c>
      <c r="S457">
        <f>VLOOKUP($B457,taxonomy!$B:$Y,15,FALSE)</f>
        <v>0</v>
      </c>
      <c r="T457">
        <f>VLOOKUP($B457,taxonomy!$B:$Y,16,FALSE)</f>
        <v>0</v>
      </c>
      <c r="U457">
        <f>VLOOKUP($B457,taxonomy!$B:$Y,17,FALSE)</f>
        <v>0</v>
      </c>
      <c r="V457">
        <f>VLOOKUP($B457,taxonomy!$B:$Y,18,FALSE)</f>
        <v>0</v>
      </c>
      <c r="W457">
        <f>VLOOKUP($B457,taxonomy!$B:$Y,19,FALSE)</f>
        <v>0</v>
      </c>
      <c r="X457">
        <f>VLOOKUP($B457,taxonomy!$B:$Y,20,FALSE)</f>
        <v>0</v>
      </c>
      <c r="Y457">
        <f>VLOOKUP($B457,taxonomy!$B:$Y,21,FALSE)</f>
        <v>0</v>
      </c>
      <c r="Z457">
        <f>VLOOKUP($B457,taxonomy!$B:$Y,22,FALSE)</f>
        <v>0</v>
      </c>
      <c r="AA457">
        <f>VLOOKUP($B457,taxonomy!$B:$Y,23,FALSE)</f>
        <v>0</v>
      </c>
    </row>
    <row r="458" spans="1:27" x14ac:dyDescent="0.25">
      <c r="A458" s="1" t="s">
        <v>1024</v>
      </c>
      <c r="B458" s="1" t="s">
        <v>1025</v>
      </c>
      <c r="C458" s="1" t="s">
        <v>502</v>
      </c>
      <c r="D458" s="1" t="s">
        <v>799</v>
      </c>
      <c r="E458" s="1" t="s">
        <v>1026</v>
      </c>
      <c r="F458" s="1" t="s">
        <v>404</v>
      </c>
      <c r="G458" s="1" t="s">
        <v>114</v>
      </c>
      <c r="H458" s="1" t="s">
        <v>799</v>
      </c>
      <c r="I458" s="1">
        <f t="shared" si="7"/>
        <v>129</v>
      </c>
      <c r="J458" t="str">
        <f>VLOOKUP($B458,taxonomy!$B:$Y,6,FALSE)</f>
        <v>Eukaryota</v>
      </c>
      <c r="K458" t="str">
        <f>VLOOKUP($B458,taxonomy!$B:$Y,7,FALSE)</f>
        <v xml:space="preserve"> Fungi</v>
      </c>
      <c r="L458" t="str">
        <f>VLOOKUP($B458,taxonomy!$B:$Y,8,FALSE)</f>
        <v xml:space="preserve"> Dikarya</v>
      </c>
      <c r="M458" t="str">
        <f>VLOOKUP($B458,taxonomy!$B:$Y,9,FALSE)</f>
        <v xml:space="preserve"> Basidiomycota</v>
      </c>
      <c r="N458" t="str">
        <f>VLOOKUP($B458,taxonomy!$B:$Y,10,FALSE)</f>
        <v xml:space="preserve"> Pucciniomycotina</v>
      </c>
      <c r="O458" t="str">
        <f>VLOOKUP($B458,taxonomy!$B:$Y,11,FALSE)</f>
        <v>Pucciniomycetes</v>
      </c>
      <c r="P458" t="str">
        <f>VLOOKUP($B458,taxonomy!$B:$Y,12,FALSE)</f>
        <v xml:space="preserve"> Pucciniales</v>
      </c>
      <c r="Q458" t="str">
        <f>VLOOKUP($B458,taxonomy!$B:$Y,13,FALSE)</f>
        <v xml:space="preserve"> Melampsoraceae</v>
      </c>
      <c r="R458" t="str">
        <f>VLOOKUP($B458,taxonomy!$B:$Y,14,FALSE)</f>
        <v xml:space="preserve"> Melampsora.</v>
      </c>
      <c r="S458">
        <f>VLOOKUP($B458,taxonomy!$B:$Y,15,FALSE)</f>
        <v>0</v>
      </c>
      <c r="T458">
        <f>VLOOKUP($B458,taxonomy!$B:$Y,16,FALSE)</f>
        <v>0</v>
      </c>
      <c r="U458">
        <f>VLOOKUP($B458,taxonomy!$B:$Y,17,FALSE)</f>
        <v>0</v>
      </c>
      <c r="V458">
        <f>VLOOKUP($B458,taxonomy!$B:$Y,18,FALSE)</f>
        <v>0</v>
      </c>
      <c r="W458">
        <f>VLOOKUP($B458,taxonomy!$B:$Y,19,FALSE)</f>
        <v>0</v>
      </c>
      <c r="X458">
        <f>VLOOKUP($B458,taxonomy!$B:$Y,20,FALSE)</f>
        <v>0</v>
      </c>
      <c r="Y458">
        <f>VLOOKUP($B458,taxonomy!$B:$Y,21,FALSE)</f>
        <v>0</v>
      </c>
      <c r="Z458">
        <f>VLOOKUP($B458,taxonomy!$B:$Y,22,FALSE)</f>
        <v>0</v>
      </c>
      <c r="AA458">
        <f>VLOOKUP($B458,taxonomy!$B:$Y,23,FALSE)</f>
        <v>0</v>
      </c>
    </row>
    <row r="459" spans="1:27" x14ac:dyDescent="0.25">
      <c r="A459" s="1" t="s">
        <v>1024</v>
      </c>
      <c r="B459" s="1" t="s">
        <v>1025</v>
      </c>
      <c r="C459" s="1" t="s">
        <v>502</v>
      </c>
      <c r="D459" s="1" t="s">
        <v>802</v>
      </c>
      <c r="E459" s="1" t="s">
        <v>905</v>
      </c>
      <c r="F459" s="1" t="s">
        <v>907</v>
      </c>
      <c r="G459" s="1" t="s">
        <v>114</v>
      </c>
      <c r="H459" s="1" t="s">
        <v>802</v>
      </c>
      <c r="I459" s="1">
        <f t="shared" si="7"/>
        <v>79</v>
      </c>
      <c r="J459" t="str">
        <f>VLOOKUP($B459,taxonomy!$B:$Y,6,FALSE)</f>
        <v>Eukaryota</v>
      </c>
      <c r="K459" t="str">
        <f>VLOOKUP($B459,taxonomy!$B:$Y,7,FALSE)</f>
        <v xml:space="preserve"> Fungi</v>
      </c>
      <c r="L459" t="str">
        <f>VLOOKUP($B459,taxonomy!$B:$Y,8,FALSE)</f>
        <v xml:space="preserve"> Dikarya</v>
      </c>
      <c r="M459" t="str">
        <f>VLOOKUP($B459,taxonomy!$B:$Y,9,FALSE)</f>
        <v xml:space="preserve"> Basidiomycota</v>
      </c>
      <c r="N459" t="str">
        <f>VLOOKUP($B459,taxonomy!$B:$Y,10,FALSE)</f>
        <v xml:space="preserve"> Pucciniomycotina</v>
      </c>
      <c r="O459" t="str">
        <f>VLOOKUP($B459,taxonomy!$B:$Y,11,FALSE)</f>
        <v>Pucciniomycetes</v>
      </c>
      <c r="P459" t="str">
        <f>VLOOKUP($B459,taxonomy!$B:$Y,12,FALSE)</f>
        <v xml:space="preserve"> Pucciniales</v>
      </c>
      <c r="Q459" t="str">
        <f>VLOOKUP($B459,taxonomy!$B:$Y,13,FALSE)</f>
        <v xml:space="preserve"> Melampsoraceae</v>
      </c>
      <c r="R459" t="str">
        <f>VLOOKUP($B459,taxonomy!$B:$Y,14,FALSE)</f>
        <v xml:space="preserve"> Melampsora.</v>
      </c>
      <c r="S459">
        <f>VLOOKUP($B459,taxonomy!$B:$Y,15,FALSE)</f>
        <v>0</v>
      </c>
      <c r="T459">
        <f>VLOOKUP($B459,taxonomy!$B:$Y,16,FALSE)</f>
        <v>0</v>
      </c>
      <c r="U459">
        <f>VLOOKUP($B459,taxonomy!$B:$Y,17,FALSE)</f>
        <v>0</v>
      </c>
      <c r="V459">
        <f>VLOOKUP($B459,taxonomy!$B:$Y,18,FALSE)</f>
        <v>0</v>
      </c>
      <c r="W459">
        <f>VLOOKUP($B459,taxonomy!$B:$Y,19,FALSE)</f>
        <v>0</v>
      </c>
      <c r="X459">
        <f>VLOOKUP($B459,taxonomy!$B:$Y,20,FALSE)</f>
        <v>0</v>
      </c>
      <c r="Y459">
        <f>VLOOKUP($B459,taxonomy!$B:$Y,21,FALSE)</f>
        <v>0</v>
      </c>
      <c r="Z459">
        <f>VLOOKUP($B459,taxonomy!$B:$Y,22,FALSE)</f>
        <v>0</v>
      </c>
      <c r="AA459">
        <f>VLOOKUP($B459,taxonomy!$B:$Y,23,FALSE)</f>
        <v>0</v>
      </c>
    </row>
    <row r="460" spans="1:27" x14ac:dyDescent="0.25">
      <c r="A460" s="1" t="s">
        <v>1024</v>
      </c>
      <c r="B460" s="1" t="s">
        <v>1025</v>
      </c>
      <c r="C460" s="1" t="s">
        <v>502</v>
      </c>
      <c r="D460" s="1" t="s">
        <v>804</v>
      </c>
      <c r="E460" s="1" t="s">
        <v>775</v>
      </c>
      <c r="F460" s="1" t="s">
        <v>658</v>
      </c>
      <c r="G460" s="1" t="s">
        <v>114</v>
      </c>
      <c r="H460" s="1" t="s">
        <v>804</v>
      </c>
      <c r="I460" s="1">
        <f t="shared" si="7"/>
        <v>383</v>
      </c>
      <c r="J460" t="str">
        <f>VLOOKUP($B460,taxonomy!$B:$Y,6,FALSE)</f>
        <v>Eukaryota</v>
      </c>
      <c r="K460" t="str">
        <f>VLOOKUP($B460,taxonomy!$B:$Y,7,FALSE)</f>
        <v xml:space="preserve"> Fungi</v>
      </c>
      <c r="L460" t="str">
        <f>VLOOKUP($B460,taxonomy!$B:$Y,8,FALSE)</f>
        <v xml:space="preserve"> Dikarya</v>
      </c>
      <c r="M460" t="str">
        <f>VLOOKUP($B460,taxonomy!$B:$Y,9,FALSE)</f>
        <v xml:space="preserve"> Basidiomycota</v>
      </c>
      <c r="N460" t="str">
        <f>VLOOKUP($B460,taxonomy!$B:$Y,10,FALSE)</f>
        <v xml:space="preserve"> Pucciniomycotina</v>
      </c>
      <c r="O460" t="str">
        <f>VLOOKUP($B460,taxonomy!$B:$Y,11,FALSE)</f>
        <v>Pucciniomycetes</v>
      </c>
      <c r="P460" t="str">
        <f>VLOOKUP($B460,taxonomy!$B:$Y,12,FALSE)</f>
        <v xml:space="preserve"> Pucciniales</v>
      </c>
      <c r="Q460" t="str">
        <f>VLOOKUP($B460,taxonomy!$B:$Y,13,FALSE)</f>
        <v xml:space="preserve"> Melampsoraceae</v>
      </c>
      <c r="R460" t="str">
        <f>VLOOKUP($B460,taxonomy!$B:$Y,14,FALSE)</f>
        <v xml:space="preserve"> Melampsora.</v>
      </c>
      <c r="S460">
        <f>VLOOKUP($B460,taxonomy!$B:$Y,15,FALSE)</f>
        <v>0</v>
      </c>
      <c r="T460">
        <f>VLOOKUP($B460,taxonomy!$B:$Y,16,FALSE)</f>
        <v>0</v>
      </c>
      <c r="U460">
        <f>VLOOKUP($B460,taxonomy!$B:$Y,17,FALSE)</f>
        <v>0</v>
      </c>
      <c r="V460">
        <f>VLOOKUP($B460,taxonomy!$B:$Y,18,FALSE)</f>
        <v>0</v>
      </c>
      <c r="W460">
        <f>VLOOKUP($B460,taxonomy!$B:$Y,19,FALSE)</f>
        <v>0</v>
      </c>
      <c r="X460">
        <f>VLOOKUP($B460,taxonomy!$B:$Y,20,FALSE)</f>
        <v>0</v>
      </c>
      <c r="Y460">
        <f>VLOOKUP($B460,taxonomy!$B:$Y,21,FALSE)</f>
        <v>0</v>
      </c>
      <c r="Z460">
        <f>VLOOKUP($B460,taxonomy!$B:$Y,22,FALSE)</f>
        <v>0</v>
      </c>
      <c r="AA460">
        <f>VLOOKUP($B460,taxonomy!$B:$Y,23,FALSE)</f>
        <v>0</v>
      </c>
    </row>
    <row r="461" spans="1:27" x14ac:dyDescent="0.25">
      <c r="A461" s="1" t="s">
        <v>1024</v>
      </c>
      <c r="B461" s="1" t="s">
        <v>1025</v>
      </c>
      <c r="C461" s="1" t="s">
        <v>502</v>
      </c>
      <c r="D461" s="1" t="s">
        <v>15</v>
      </c>
      <c r="E461" s="1" t="s">
        <v>1027</v>
      </c>
      <c r="F461" s="1" t="s">
        <v>1028</v>
      </c>
      <c r="G461" s="1" t="s">
        <v>18</v>
      </c>
      <c r="H461" s="1" t="s">
        <v>19</v>
      </c>
      <c r="I461" s="1">
        <f t="shared" si="7"/>
        <v>136</v>
      </c>
      <c r="J461" t="str">
        <f>VLOOKUP($B461,taxonomy!$B:$Y,6,FALSE)</f>
        <v>Eukaryota</v>
      </c>
      <c r="K461" t="str">
        <f>VLOOKUP($B461,taxonomy!$B:$Y,7,FALSE)</f>
        <v xml:space="preserve"> Fungi</v>
      </c>
      <c r="L461" t="str">
        <f>VLOOKUP($B461,taxonomy!$B:$Y,8,FALSE)</f>
        <v xml:space="preserve"> Dikarya</v>
      </c>
      <c r="M461" t="str">
        <f>VLOOKUP($B461,taxonomy!$B:$Y,9,FALSE)</f>
        <v xml:space="preserve"> Basidiomycota</v>
      </c>
      <c r="N461" t="str">
        <f>VLOOKUP($B461,taxonomy!$B:$Y,10,FALSE)</f>
        <v xml:space="preserve"> Pucciniomycotina</v>
      </c>
      <c r="O461" t="str">
        <f>VLOOKUP($B461,taxonomy!$B:$Y,11,FALSE)</f>
        <v>Pucciniomycetes</v>
      </c>
      <c r="P461" t="str">
        <f>VLOOKUP($B461,taxonomy!$B:$Y,12,FALSE)</f>
        <v xml:space="preserve"> Pucciniales</v>
      </c>
      <c r="Q461" t="str">
        <f>VLOOKUP($B461,taxonomy!$B:$Y,13,FALSE)</f>
        <v xml:space="preserve"> Melampsoraceae</v>
      </c>
      <c r="R461" t="str">
        <f>VLOOKUP($B461,taxonomy!$B:$Y,14,FALSE)</f>
        <v xml:space="preserve"> Melampsora.</v>
      </c>
      <c r="S461">
        <f>VLOOKUP($B461,taxonomy!$B:$Y,15,FALSE)</f>
        <v>0</v>
      </c>
      <c r="T461">
        <f>VLOOKUP($B461,taxonomy!$B:$Y,16,FALSE)</f>
        <v>0</v>
      </c>
      <c r="U461">
        <f>VLOOKUP($B461,taxonomy!$B:$Y,17,FALSE)</f>
        <v>0</v>
      </c>
      <c r="V461">
        <f>VLOOKUP($B461,taxonomy!$B:$Y,18,FALSE)</f>
        <v>0</v>
      </c>
      <c r="W461">
        <f>VLOOKUP($B461,taxonomy!$B:$Y,19,FALSE)</f>
        <v>0</v>
      </c>
      <c r="X461">
        <f>VLOOKUP($B461,taxonomy!$B:$Y,20,FALSE)</f>
        <v>0</v>
      </c>
      <c r="Y461">
        <f>VLOOKUP($B461,taxonomy!$B:$Y,21,FALSE)</f>
        <v>0</v>
      </c>
      <c r="Z461">
        <f>VLOOKUP($B461,taxonomy!$B:$Y,22,FALSE)</f>
        <v>0</v>
      </c>
      <c r="AA461">
        <f>VLOOKUP($B461,taxonomy!$B:$Y,23,FALSE)</f>
        <v>0</v>
      </c>
    </row>
    <row r="462" spans="1:27" x14ac:dyDescent="0.25">
      <c r="A462" s="1" t="s">
        <v>1024</v>
      </c>
      <c r="B462" s="1" t="s">
        <v>1025</v>
      </c>
      <c r="C462" s="1" t="s">
        <v>502</v>
      </c>
      <c r="D462" s="1" t="s">
        <v>15</v>
      </c>
      <c r="E462" s="1" t="s">
        <v>1029</v>
      </c>
      <c r="F462" s="1" t="s">
        <v>184</v>
      </c>
      <c r="G462" s="1" t="s">
        <v>18</v>
      </c>
      <c r="H462" s="1" t="s">
        <v>19</v>
      </c>
      <c r="I462" s="1">
        <f t="shared" si="7"/>
        <v>127</v>
      </c>
      <c r="J462" t="str">
        <f>VLOOKUP($B462,taxonomy!$B:$Y,6,FALSE)</f>
        <v>Eukaryota</v>
      </c>
      <c r="K462" t="str">
        <f>VLOOKUP($B462,taxonomy!$B:$Y,7,FALSE)</f>
        <v xml:space="preserve"> Fungi</v>
      </c>
      <c r="L462" t="str">
        <f>VLOOKUP($B462,taxonomy!$B:$Y,8,FALSE)</f>
        <v xml:space="preserve"> Dikarya</v>
      </c>
      <c r="M462" t="str">
        <f>VLOOKUP($B462,taxonomy!$B:$Y,9,FALSE)</f>
        <v xml:space="preserve"> Basidiomycota</v>
      </c>
      <c r="N462" t="str">
        <f>VLOOKUP($B462,taxonomy!$B:$Y,10,FALSE)</f>
        <v xml:space="preserve"> Pucciniomycotina</v>
      </c>
      <c r="O462" t="str">
        <f>VLOOKUP($B462,taxonomy!$B:$Y,11,FALSE)</f>
        <v>Pucciniomycetes</v>
      </c>
      <c r="P462" t="str">
        <f>VLOOKUP($B462,taxonomy!$B:$Y,12,FALSE)</f>
        <v xml:space="preserve"> Pucciniales</v>
      </c>
      <c r="Q462" t="str">
        <f>VLOOKUP($B462,taxonomy!$B:$Y,13,FALSE)</f>
        <v xml:space="preserve"> Melampsoraceae</v>
      </c>
      <c r="R462" t="str">
        <f>VLOOKUP($B462,taxonomy!$B:$Y,14,FALSE)</f>
        <v xml:space="preserve"> Melampsora.</v>
      </c>
      <c r="S462">
        <f>VLOOKUP($B462,taxonomy!$B:$Y,15,FALSE)</f>
        <v>0</v>
      </c>
      <c r="T462">
        <f>VLOOKUP($B462,taxonomy!$B:$Y,16,FALSE)</f>
        <v>0</v>
      </c>
      <c r="U462">
        <f>VLOOKUP($B462,taxonomy!$B:$Y,17,FALSE)</f>
        <v>0</v>
      </c>
      <c r="V462">
        <f>VLOOKUP($B462,taxonomy!$B:$Y,18,FALSE)</f>
        <v>0</v>
      </c>
      <c r="W462">
        <f>VLOOKUP($B462,taxonomy!$B:$Y,19,FALSE)</f>
        <v>0</v>
      </c>
      <c r="X462">
        <f>VLOOKUP($B462,taxonomy!$B:$Y,20,FALSE)</f>
        <v>0</v>
      </c>
      <c r="Y462">
        <f>VLOOKUP($B462,taxonomy!$B:$Y,21,FALSE)</f>
        <v>0</v>
      </c>
      <c r="Z462">
        <f>VLOOKUP($B462,taxonomy!$B:$Y,22,FALSE)</f>
        <v>0</v>
      </c>
      <c r="AA462">
        <f>VLOOKUP($B462,taxonomy!$B:$Y,23,FALSE)</f>
        <v>0</v>
      </c>
    </row>
    <row r="463" spans="1:27" x14ac:dyDescent="0.25">
      <c r="A463" s="1" t="s">
        <v>1030</v>
      </c>
      <c r="B463" s="1" t="s">
        <v>1031</v>
      </c>
      <c r="C463" s="1" t="s">
        <v>1032</v>
      </c>
      <c r="D463" s="1" t="s">
        <v>15</v>
      </c>
      <c r="E463" s="1" t="s">
        <v>203</v>
      </c>
      <c r="F463" s="1" t="s">
        <v>1033</v>
      </c>
      <c r="G463" s="1" t="s">
        <v>18</v>
      </c>
      <c r="H463" s="1" t="s">
        <v>19</v>
      </c>
      <c r="I463" s="1">
        <f t="shared" si="7"/>
        <v>219</v>
      </c>
      <c r="J463" t="str">
        <f>VLOOKUP($B463,taxonomy!$B:$Y,6,FALSE)</f>
        <v>Eukaryota</v>
      </c>
      <c r="K463" t="str">
        <f>VLOOKUP($B463,taxonomy!$B:$Y,7,FALSE)</f>
        <v xml:space="preserve"> Metazoa</v>
      </c>
      <c r="L463" t="str">
        <f>VLOOKUP($B463,taxonomy!$B:$Y,8,FALSE)</f>
        <v xml:space="preserve"> Ecdysozoa</v>
      </c>
      <c r="M463" t="str">
        <f>VLOOKUP($B463,taxonomy!$B:$Y,9,FALSE)</f>
        <v xml:space="preserve"> Arthropoda</v>
      </c>
      <c r="N463" t="str">
        <f>VLOOKUP($B463,taxonomy!$B:$Y,10,FALSE)</f>
        <v xml:space="preserve"> Hexapoda</v>
      </c>
      <c r="O463" t="str">
        <f>VLOOKUP($B463,taxonomy!$B:$Y,11,FALSE)</f>
        <v xml:space="preserve"> Insecta</v>
      </c>
      <c r="P463" t="str">
        <f>VLOOKUP($B463,taxonomy!$B:$Y,12,FALSE)</f>
        <v>Pterygota</v>
      </c>
      <c r="Q463" t="str">
        <f>VLOOKUP($B463,taxonomy!$B:$Y,13,FALSE)</f>
        <v xml:space="preserve"> Neoptera</v>
      </c>
      <c r="R463" t="str">
        <f>VLOOKUP($B463,taxonomy!$B:$Y,14,FALSE)</f>
        <v xml:space="preserve"> Endopterygota</v>
      </c>
      <c r="S463" t="str">
        <f>VLOOKUP($B463,taxonomy!$B:$Y,15,FALSE)</f>
        <v xml:space="preserve"> Hymenoptera</v>
      </c>
      <c r="T463" t="str">
        <f>VLOOKUP($B463,taxonomy!$B:$Y,16,FALSE)</f>
        <v xml:space="preserve"> Apocrita</v>
      </c>
      <c r="U463" t="str">
        <f>VLOOKUP($B463,taxonomy!$B:$Y,17,FALSE)</f>
        <v xml:space="preserve"> Aculeata</v>
      </c>
      <c r="V463" t="str">
        <f>VLOOKUP($B463,taxonomy!$B:$Y,18,FALSE)</f>
        <v>Vespoidea</v>
      </c>
      <c r="W463" t="str">
        <f>VLOOKUP($B463,taxonomy!$B:$Y,19,FALSE)</f>
        <v xml:space="preserve"> Formicidae</v>
      </c>
      <c r="X463" t="str">
        <f>VLOOKUP($B463,taxonomy!$B:$Y,20,FALSE)</f>
        <v xml:space="preserve"> Myrmicinae</v>
      </c>
      <c r="Y463" t="str">
        <f>VLOOKUP($B463,taxonomy!$B:$Y,21,FALSE)</f>
        <v xml:space="preserve"> Acromyrmex.</v>
      </c>
      <c r="Z463">
        <f>VLOOKUP($B463,taxonomy!$B:$Y,22,FALSE)</f>
        <v>0</v>
      </c>
      <c r="AA463">
        <f>VLOOKUP($B463,taxonomy!$B:$Y,23,FALSE)</f>
        <v>0</v>
      </c>
    </row>
    <row r="464" spans="1:27" x14ac:dyDescent="0.25">
      <c r="A464" s="1" t="s">
        <v>1034</v>
      </c>
      <c r="B464" s="1" t="s">
        <v>1035</v>
      </c>
      <c r="C464" s="1" t="s">
        <v>448</v>
      </c>
      <c r="D464" s="1" t="s">
        <v>15</v>
      </c>
      <c r="E464" s="1" t="s">
        <v>83</v>
      </c>
      <c r="F464" s="1" t="s">
        <v>1036</v>
      </c>
      <c r="G464" s="1" t="s">
        <v>18</v>
      </c>
      <c r="H464" s="1" t="s">
        <v>19</v>
      </c>
      <c r="I464" s="1">
        <f t="shared" si="7"/>
        <v>114</v>
      </c>
      <c r="J464" t="str">
        <f>VLOOKUP($B464,taxonomy!$B:$Y,6,FALSE)</f>
        <v>Eukaryota</v>
      </c>
      <c r="K464" t="str">
        <f>VLOOKUP($B464,taxonomy!$B:$Y,7,FALSE)</f>
        <v xml:space="preserve"> Viridiplantae</v>
      </c>
      <c r="L464" t="str">
        <f>VLOOKUP($B464,taxonomy!$B:$Y,8,FALSE)</f>
        <v xml:space="preserve"> Streptophyta</v>
      </c>
      <c r="M464" t="str">
        <f>VLOOKUP($B464,taxonomy!$B:$Y,9,FALSE)</f>
        <v xml:space="preserve"> Embryophyta</v>
      </c>
      <c r="N464" t="str">
        <f>VLOOKUP($B464,taxonomy!$B:$Y,10,FALSE)</f>
        <v xml:space="preserve"> Tracheophyta</v>
      </c>
      <c r="O464" t="str">
        <f>VLOOKUP($B464,taxonomy!$B:$Y,11,FALSE)</f>
        <v>Spermatophyta</v>
      </c>
      <c r="P464" t="str">
        <f>VLOOKUP($B464,taxonomy!$B:$Y,12,FALSE)</f>
        <v xml:space="preserve"> Magnoliophyta</v>
      </c>
      <c r="Q464" t="str">
        <f>VLOOKUP($B464,taxonomy!$B:$Y,13,FALSE)</f>
        <v xml:space="preserve"> eudicotyledons</v>
      </c>
      <c r="R464" t="str">
        <f>VLOOKUP($B464,taxonomy!$B:$Y,14,FALSE)</f>
        <v xml:space="preserve"> Gunneridae</v>
      </c>
      <c r="S464" t="str">
        <f>VLOOKUP($B464,taxonomy!$B:$Y,15,FALSE)</f>
        <v>Pentapetalae</v>
      </c>
      <c r="T464" t="str">
        <f>VLOOKUP($B464,taxonomy!$B:$Y,16,FALSE)</f>
        <v xml:space="preserve"> rosids</v>
      </c>
      <c r="U464" t="str">
        <f>VLOOKUP($B464,taxonomy!$B:$Y,17,FALSE)</f>
        <v xml:space="preserve"> Vitales</v>
      </c>
      <c r="V464" t="str">
        <f>VLOOKUP($B464,taxonomy!$B:$Y,18,FALSE)</f>
        <v xml:space="preserve"> Vitaceae</v>
      </c>
      <c r="W464" t="str">
        <f>VLOOKUP($B464,taxonomy!$B:$Y,19,FALSE)</f>
        <v xml:space="preserve"> Vitis.</v>
      </c>
      <c r="X464">
        <f>VLOOKUP($B464,taxonomy!$B:$Y,20,FALSE)</f>
        <v>0</v>
      </c>
      <c r="Y464">
        <f>VLOOKUP($B464,taxonomy!$B:$Y,21,FALSE)</f>
        <v>0</v>
      </c>
      <c r="Z464">
        <f>VLOOKUP($B464,taxonomy!$B:$Y,22,FALSE)</f>
        <v>0</v>
      </c>
      <c r="AA464">
        <f>VLOOKUP($B464,taxonomy!$B:$Y,23,FALSE)</f>
        <v>0</v>
      </c>
    </row>
    <row r="465" spans="1:27" x14ac:dyDescent="0.25">
      <c r="A465" s="1" t="s">
        <v>1037</v>
      </c>
      <c r="B465" s="1" t="s">
        <v>1038</v>
      </c>
      <c r="C465" s="1" t="s">
        <v>1039</v>
      </c>
      <c r="D465" s="1" t="s">
        <v>15</v>
      </c>
      <c r="E465" s="1" t="s">
        <v>114</v>
      </c>
      <c r="F465" s="1" t="s">
        <v>1040</v>
      </c>
      <c r="G465" s="1" t="s">
        <v>18</v>
      </c>
      <c r="H465" s="1" t="s">
        <v>19</v>
      </c>
      <c r="I465" s="1">
        <f t="shared" si="7"/>
        <v>153</v>
      </c>
      <c r="J465" t="str">
        <f>VLOOKUP($B465,taxonomy!$B:$Y,6,FALSE)</f>
        <v>Eukaryota</v>
      </c>
      <c r="K465" t="str">
        <f>VLOOKUP($B465,taxonomy!$B:$Y,7,FALSE)</f>
        <v xml:space="preserve"> Viridiplantae</v>
      </c>
      <c r="L465" t="str">
        <f>VLOOKUP($B465,taxonomy!$B:$Y,8,FALSE)</f>
        <v xml:space="preserve"> Streptophyta</v>
      </c>
      <c r="M465" t="str">
        <f>VLOOKUP($B465,taxonomy!$B:$Y,9,FALSE)</f>
        <v xml:space="preserve"> Embryophyta</v>
      </c>
      <c r="N465" t="str">
        <f>VLOOKUP($B465,taxonomy!$B:$Y,10,FALSE)</f>
        <v xml:space="preserve"> Tracheophyta</v>
      </c>
      <c r="O465" t="str">
        <f>VLOOKUP($B465,taxonomy!$B:$Y,11,FALSE)</f>
        <v>Spermatophyta</v>
      </c>
      <c r="P465" t="str">
        <f>VLOOKUP($B465,taxonomy!$B:$Y,12,FALSE)</f>
        <v xml:space="preserve"> Magnoliophyta</v>
      </c>
      <c r="Q465" t="str">
        <f>VLOOKUP($B465,taxonomy!$B:$Y,13,FALSE)</f>
        <v xml:space="preserve"> eudicotyledons</v>
      </c>
      <c r="R465" t="str">
        <f>VLOOKUP($B465,taxonomy!$B:$Y,14,FALSE)</f>
        <v xml:space="preserve"> Gunneridae</v>
      </c>
      <c r="S465" t="str">
        <f>VLOOKUP($B465,taxonomy!$B:$Y,15,FALSE)</f>
        <v>Pentapetalae</v>
      </c>
      <c r="T465" t="str">
        <f>VLOOKUP($B465,taxonomy!$B:$Y,16,FALSE)</f>
        <v xml:space="preserve"> rosids</v>
      </c>
      <c r="U465" t="str">
        <f>VLOOKUP($B465,taxonomy!$B:$Y,17,FALSE)</f>
        <v xml:space="preserve"> Vitales</v>
      </c>
      <c r="V465" t="str">
        <f>VLOOKUP($B465,taxonomy!$B:$Y,18,FALSE)</f>
        <v xml:space="preserve"> Vitaceae</v>
      </c>
      <c r="W465" t="str">
        <f>VLOOKUP($B465,taxonomy!$B:$Y,19,FALSE)</f>
        <v xml:space="preserve"> Vitis.</v>
      </c>
      <c r="X465">
        <f>VLOOKUP($B465,taxonomy!$B:$Y,20,FALSE)</f>
        <v>0</v>
      </c>
      <c r="Y465">
        <f>VLOOKUP($B465,taxonomy!$B:$Y,21,FALSE)</f>
        <v>0</v>
      </c>
      <c r="Z465">
        <f>VLOOKUP($B465,taxonomy!$B:$Y,22,FALSE)</f>
        <v>0</v>
      </c>
      <c r="AA465">
        <f>VLOOKUP($B465,taxonomy!$B:$Y,23,FALSE)</f>
        <v>0</v>
      </c>
    </row>
    <row r="466" spans="1:27" x14ac:dyDescent="0.25">
      <c r="A466" s="1" t="s">
        <v>1037</v>
      </c>
      <c r="B466" s="1" t="s">
        <v>1038</v>
      </c>
      <c r="C466" s="1" t="s">
        <v>1039</v>
      </c>
      <c r="D466" s="1" t="s">
        <v>60</v>
      </c>
      <c r="E466" s="1" t="s">
        <v>1041</v>
      </c>
      <c r="F466" s="1" t="s">
        <v>1039</v>
      </c>
      <c r="G466" s="1" t="s">
        <v>63</v>
      </c>
      <c r="H466" s="1" t="s">
        <v>64</v>
      </c>
      <c r="I466" s="1">
        <f t="shared" si="7"/>
        <v>557</v>
      </c>
      <c r="J466" t="str">
        <f>VLOOKUP($B466,taxonomy!$B:$Y,6,FALSE)</f>
        <v>Eukaryota</v>
      </c>
      <c r="K466" t="str">
        <f>VLOOKUP($B466,taxonomy!$B:$Y,7,FALSE)</f>
        <v xml:space="preserve"> Viridiplantae</v>
      </c>
      <c r="L466" t="str">
        <f>VLOOKUP($B466,taxonomy!$B:$Y,8,FALSE)</f>
        <v xml:space="preserve"> Streptophyta</v>
      </c>
      <c r="M466" t="str">
        <f>VLOOKUP($B466,taxonomy!$B:$Y,9,FALSE)</f>
        <v xml:space="preserve"> Embryophyta</v>
      </c>
      <c r="N466" t="str">
        <f>VLOOKUP($B466,taxonomy!$B:$Y,10,FALSE)</f>
        <v xml:space="preserve"> Tracheophyta</v>
      </c>
      <c r="O466" t="str">
        <f>VLOOKUP($B466,taxonomy!$B:$Y,11,FALSE)</f>
        <v>Spermatophyta</v>
      </c>
      <c r="P466" t="str">
        <f>VLOOKUP($B466,taxonomy!$B:$Y,12,FALSE)</f>
        <v xml:space="preserve"> Magnoliophyta</v>
      </c>
      <c r="Q466" t="str">
        <f>VLOOKUP($B466,taxonomy!$B:$Y,13,FALSE)</f>
        <v xml:space="preserve"> eudicotyledons</v>
      </c>
      <c r="R466" t="str">
        <f>VLOOKUP($B466,taxonomy!$B:$Y,14,FALSE)</f>
        <v xml:space="preserve"> Gunneridae</v>
      </c>
      <c r="S466" t="str">
        <f>VLOOKUP($B466,taxonomy!$B:$Y,15,FALSE)</f>
        <v>Pentapetalae</v>
      </c>
      <c r="T466" t="str">
        <f>VLOOKUP($B466,taxonomy!$B:$Y,16,FALSE)</f>
        <v xml:space="preserve"> rosids</v>
      </c>
      <c r="U466" t="str">
        <f>VLOOKUP($B466,taxonomy!$B:$Y,17,FALSE)</f>
        <v xml:space="preserve"> Vitales</v>
      </c>
      <c r="V466" t="str">
        <f>VLOOKUP($B466,taxonomy!$B:$Y,18,FALSE)</f>
        <v xml:space="preserve"> Vitaceae</v>
      </c>
      <c r="W466" t="str">
        <f>VLOOKUP($B466,taxonomy!$B:$Y,19,FALSE)</f>
        <v xml:space="preserve"> Vitis.</v>
      </c>
      <c r="X466">
        <f>VLOOKUP($B466,taxonomy!$B:$Y,20,FALSE)</f>
        <v>0</v>
      </c>
      <c r="Y466">
        <f>VLOOKUP($B466,taxonomy!$B:$Y,21,FALSE)</f>
        <v>0</v>
      </c>
      <c r="Z466">
        <f>VLOOKUP($B466,taxonomy!$B:$Y,22,FALSE)</f>
        <v>0</v>
      </c>
      <c r="AA466">
        <f>VLOOKUP($B466,taxonomy!$B:$Y,23,FALSE)</f>
        <v>0</v>
      </c>
    </row>
    <row r="467" spans="1:27" x14ac:dyDescent="0.25">
      <c r="A467" s="1" t="s">
        <v>1042</v>
      </c>
      <c r="B467" s="1" t="s">
        <v>1043</v>
      </c>
      <c r="C467" s="1" t="s">
        <v>1044</v>
      </c>
      <c r="D467" s="1" t="s">
        <v>272</v>
      </c>
      <c r="E467" s="1" t="s">
        <v>982</v>
      </c>
      <c r="F467" s="1" t="s">
        <v>686</v>
      </c>
      <c r="G467" s="1" t="s">
        <v>274</v>
      </c>
      <c r="H467" s="1" t="s">
        <v>272</v>
      </c>
      <c r="I467" s="1">
        <f t="shared" si="7"/>
        <v>56</v>
      </c>
      <c r="J467" t="str">
        <f>VLOOKUP($B467,taxonomy!$B:$Y,6,FALSE)</f>
        <v>Eukaryota</v>
      </c>
      <c r="K467" t="str">
        <f>VLOOKUP($B467,taxonomy!$B:$Y,7,FALSE)</f>
        <v xml:space="preserve"> Metazoa</v>
      </c>
      <c r="L467" t="str">
        <f>VLOOKUP($B467,taxonomy!$B:$Y,8,FALSE)</f>
        <v xml:space="preserve"> Chordata</v>
      </c>
      <c r="M467" t="str">
        <f>VLOOKUP($B467,taxonomy!$B:$Y,9,FALSE)</f>
        <v xml:space="preserve"> Craniata</v>
      </c>
      <c r="N467" t="str">
        <f>VLOOKUP($B467,taxonomy!$B:$Y,10,FALSE)</f>
        <v xml:space="preserve"> Vertebrata</v>
      </c>
      <c r="O467" t="str">
        <f>VLOOKUP($B467,taxonomy!$B:$Y,11,FALSE)</f>
        <v xml:space="preserve"> Euteleostomi</v>
      </c>
      <c r="P467" t="str">
        <f>VLOOKUP($B467,taxonomy!$B:$Y,12,FALSE)</f>
        <v>Mammalia</v>
      </c>
      <c r="Q467" t="str">
        <f>VLOOKUP($B467,taxonomy!$B:$Y,13,FALSE)</f>
        <v xml:space="preserve"> Eutheria</v>
      </c>
      <c r="R467" t="str">
        <f>VLOOKUP($B467,taxonomy!$B:$Y,14,FALSE)</f>
        <v xml:space="preserve"> Euarchontoglires</v>
      </c>
      <c r="S467" t="str">
        <f>VLOOKUP($B467,taxonomy!$B:$Y,15,FALSE)</f>
        <v xml:space="preserve"> Primates</v>
      </c>
      <c r="T467" t="str">
        <f>VLOOKUP($B467,taxonomy!$B:$Y,16,FALSE)</f>
        <v xml:space="preserve"> Haplorrhini</v>
      </c>
      <c r="U467" t="str">
        <f>VLOOKUP($B467,taxonomy!$B:$Y,17,FALSE)</f>
        <v>Catarrhini</v>
      </c>
      <c r="V467" t="str">
        <f>VLOOKUP($B467,taxonomy!$B:$Y,18,FALSE)</f>
        <v xml:space="preserve"> Cercopithecidae</v>
      </c>
      <c r="W467" t="str">
        <f>VLOOKUP($B467,taxonomy!$B:$Y,19,FALSE)</f>
        <v xml:space="preserve"> Cercopithecinae</v>
      </c>
      <c r="X467" t="str">
        <f>VLOOKUP($B467,taxonomy!$B:$Y,20,FALSE)</f>
        <v xml:space="preserve"> Macaca.</v>
      </c>
      <c r="Y467">
        <f>VLOOKUP($B467,taxonomy!$B:$Y,21,FALSE)</f>
        <v>0</v>
      </c>
      <c r="Z467">
        <f>VLOOKUP($B467,taxonomy!$B:$Y,22,FALSE)</f>
        <v>0</v>
      </c>
      <c r="AA467">
        <f>VLOOKUP($B467,taxonomy!$B:$Y,23,FALSE)</f>
        <v>0</v>
      </c>
    </row>
    <row r="468" spans="1:27" x14ac:dyDescent="0.25">
      <c r="A468" s="1" t="s">
        <v>1042</v>
      </c>
      <c r="B468" s="1" t="s">
        <v>1043</v>
      </c>
      <c r="C468" s="1" t="s">
        <v>1044</v>
      </c>
      <c r="D468" s="1" t="s">
        <v>15</v>
      </c>
      <c r="E468" s="1" t="s">
        <v>43</v>
      </c>
      <c r="F468" s="1" t="s">
        <v>250</v>
      </c>
      <c r="G468" s="1" t="s">
        <v>18</v>
      </c>
      <c r="H468" s="1" t="s">
        <v>19</v>
      </c>
      <c r="I468" s="1">
        <f t="shared" si="7"/>
        <v>265</v>
      </c>
      <c r="J468" t="str">
        <f>VLOOKUP($B468,taxonomy!$B:$Y,6,FALSE)</f>
        <v>Eukaryota</v>
      </c>
      <c r="K468" t="str">
        <f>VLOOKUP($B468,taxonomy!$B:$Y,7,FALSE)</f>
        <v xml:space="preserve"> Metazoa</v>
      </c>
      <c r="L468" t="str">
        <f>VLOOKUP($B468,taxonomy!$B:$Y,8,FALSE)</f>
        <v xml:space="preserve"> Chordata</v>
      </c>
      <c r="M468" t="str">
        <f>VLOOKUP($B468,taxonomy!$B:$Y,9,FALSE)</f>
        <v xml:space="preserve"> Craniata</v>
      </c>
      <c r="N468" t="str">
        <f>VLOOKUP($B468,taxonomy!$B:$Y,10,FALSE)</f>
        <v xml:space="preserve"> Vertebrata</v>
      </c>
      <c r="O468" t="str">
        <f>VLOOKUP($B468,taxonomy!$B:$Y,11,FALSE)</f>
        <v xml:space="preserve"> Euteleostomi</v>
      </c>
      <c r="P468" t="str">
        <f>VLOOKUP($B468,taxonomy!$B:$Y,12,FALSE)</f>
        <v>Mammalia</v>
      </c>
      <c r="Q468" t="str">
        <f>VLOOKUP($B468,taxonomy!$B:$Y,13,FALSE)</f>
        <v xml:space="preserve"> Eutheria</v>
      </c>
      <c r="R468" t="str">
        <f>VLOOKUP($B468,taxonomy!$B:$Y,14,FALSE)</f>
        <v xml:space="preserve"> Euarchontoglires</v>
      </c>
      <c r="S468" t="str">
        <f>VLOOKUP($B468,taxonomy!$B:$Y,15,FALSE)</f>
        <v xml:space="preserve"> Primates</v>
      </c>
      <c r="T468" t="str">
        <f>VLOOKUP($B468,taxonomy!$B:$Y,16,FALSE)</f>
        <v xml:space="preserve"> Haplorrhini</v>
      </c>
      <c r="U468" t="str">
        <f>VLOOKUP($B468,taxonomy!$B:$Y,17,FALSE)</f>
        <v>Catarrhini</v>
      </c>
      <c r="V468" t="str">
        <f>VLOOKUP($B468,taxonomy!$B:$Y,18,FALSE)</f>
        <v xml:space="preserve"> Cercopithecidae</v>
      </c>
      <c r="W468" t="str">
        <f>VLOOKUP($B468,taxonomy!$B:$Y,19,FALSE)</f>
        <v xml:space="preserve"> Cercopithecinae</v>
      </c>
      <c r="X468" t="str">
        <f>VLOOKUP($B468,taxonomy!$B:$Y,20,FALSE)</f>
        <v xml:space="preserve"> Macaca.</v>
      </c>
      <c r="Y468">
        <f>VLOOKUP($B468,taxonomy!$B:$Y,21,FALSE)</f>
        <v>0</v>
      </c>
      <c r="Z468">
        <f>VLOOKUP($B468,taxonomy!$B:$Y,22,FALSE)</f>
        <v>0</v>
      </c>
      <c r="AA468">
        <f>VLOOKUP($B468,taxonomy!$B:$Y,23,FALSE)</f>
        <v>0</v>
      </c>
    </row>
    <row r="469" spans="1:27" x14ac:dyDescent="0.25">
      <c r="A469" s="1" t="s">
        <v>1042</v>
      </c>
      <c r="B469" s="1" t="s">
        <v>1043</v>
      </c>
      <c r="C469" s="1" t="s">
        <v>1044</v>
      </c>
      <c r="D469" s="1" t="s">
        <v>60</v>
      </c>
      <c r="E469" s="1" t="s">
        <v>360</v>
      </c>
      <c r="F469" s="1" t="s">
        <v>1044</v>
      </c>
      <c r="G469" s="1" t="s">
        <v>63</v>
      </c>
      <c r="H469" s="1" t="s">
        <v>64</v>
      </c>
      <c r="I469" s="1">
        <f t="shared" si="7"/>
        <v>478</v>
      </c>
      <c r="J469" t="str">
        <f>VLOOKUP($B469,taxonomy!$B:$Y,6,FALSE)</f>
        <v>Eukaryota</v>
      </c>
      <c r="K469" t="str">
        <f>VLOOKUP($B469,taxonomy!$B:$Y,7,FALSE)</f>
        <v xml:space="preserve"> Metazoa</v>
      </c>
      <c r="L469" t="str">
        <f>VLOOKUP($B469,taxonomy!$B:$Y,8,FALSE)</f>
        <v xml:space="preserve"> Chordata</v>
      </c>
      <c r="M469" t="str">
        <f>VLOOKUP($B469,taxonomy!$B:$Y,9,FALSE)</f>
        <v xml:space="preserve"> Craniata</v>
      </c>
      <c r="N469" t="str">
        <f>VLOOKUP($B469,taxonomy!$B:$Y,10,FALSE)</f>
        <v xml:space="preserve"> Vertebrata</v>
      </c>
      <c r="O469" t="str">
        <f>VLOOKUP($B469,taxonomy!$B:$Y,11,FALSE)</f>
        <v xml:space="preserve"> Euteleostomi</v>
      </c>
      <c r="P469" t="str">
        <f>VLOOKUP($B469,taxonomy!$B:$Y,12,FALSE)</f>
        <v>Mammalia</v>
      </c>
      <c r="Q469" t="str">
        <f>VLOOKUP($B469,taxonomy!$B:$Y,13,FALSE)</f>
        <v xml:space="preserve"> Eutheria</v>
      </c>
      <c r="R469" t="str">
        <f>VLOOKUP($B469,taxonomy!$B:$Y,14,FALSE)</f>
        <v xml:space="preserve"> Euarchontoglires</v>
      </c>
      <c r="S469" t="str">
        <f>VLOOKUP($B469,taxonomy!$B:$Y,15,FALSE)</f>
        <v xml:space="preserve"> Primates</v>
      </c>
      <c r="T469" t="str">
        <f>VLOOKUP($B469,taxonomy!$B:$Y,16,FALSE)</f>
        <v xml:space="preserve"> Haplorrhini</v>
      </c>
      <c r="U469" t="str">
        <f>VLOOKUP($B469,taxonomy!$B:$Y,17,FALSE)</f>
        <v>Catarrhini</v>
      </c>
      <c r="V469" t="str">
        <f>VLOOKUP($B469,taxonomy!$B:$Y,18,FALSE)</f>
        <v xml:space="preserve"> Cercopithecidae</v>
      </c>
      <c r="W469" t="str">
        <f>VLOOKUP($B469,taxonomy!$B:$Y,19,FALSE)</f>
        <v xml:space="preserve"> Cercopithecinae</v>
      </c>
      <c r="X469" t="str">
        <f>VLOOKUP($B469,taxonomy!$B:$Y,20,FALSE)</f>
        <v xml:space="preserve"> Macaca.</v>
      </c>
      <c r="Y469">
        <f>VLOOKUP($B469,taxonomy!$B:$Y,21,FALSE)</f>
        <v>0</v>
      </c>
      <c r="Z469">
        <f>VLOOKUP($B469,taxonomy!$B:$Y,22,FALSE)</f>
        <v>0</v>
      </c>
      <c r="AA469">
        <f>VLOOKUP($B469,taxonomy!$B:$Y,23,FALSE)</f>
        <v>0</v>
      </c>
    </row>
    <row r="470" spans="1:27" x14ac:dyDescent="0.25">
      <c r="A470" s="1" t="s">
        <v>1045</v>
      </c>
      <c r="B470" s="1" t="s">
        <v>1046</v>
      </c>
      <c r="C470" s="1" t="s">
        <v>1047</v>
      </c>
      <c r="D470" s="1" t="s">
        <v>272</v>
      </c>
      <c r="E470" s="1" t="s">
        <v>982</v>
      </c>
      <c r="F470" s="1" t="s">
        <v>686</v>
      </c>
      <c r="G470" s="1" t="s">
        <v>274</v>
      </c>
      <c r="H470" s="1" t="s">
        <v>272</v>
      </c>
      <c r="I470" s="1">
        <f t="shared" si="7"/>
        <v>56</v>
      </c>
      <c r="J470" t="str">
        <f>VLOOKUP($B470,taxonomy!$B:$Y,6,FALSE)</f>
        <v>Eukaryota</v>
      </c>
      <c r="K470" t="str">
        <f>VLOOKUP($B470,taxonomy!$B:$Y,7,FALSE)</f>
        <v xml:space="preserve"> Metazoa</v>
      </c>
      <c r="L470" t="str">
        <f>VLOOKUP($B470,taxonomy!$B:$Y,8,FALSE)</f>
        <v xml:space="preserve"> Chordata</v>
      </c>
      <c r="M470" t="str">
        <f>VLOOKUP($B470,taxonomy!$B:$Y,9,FALSE)</f>
        <v xml:space="preserve"> Craniata</v>
      </c>
      <c r="N470" t="str">
        <f>VLOOKUP($B470,taxonomy!$B:$Y,10,FALSE)</f>
        <v xml:space="preserve"> Vertebrata</v>
      </c>
      <c r="O470" t="str">
        <f>VLOOKUP($B470,taxonomy!$B:$Y,11,FALSE)</f>
        <v xml:space="preserve"> Euteleostomi</v>
      </c>
      <c r="P470" t="str">
        <f>VLOOKUP($B470,taxonomy!$B:$Y,12,FALSE)</f>
        <v>Mammalia</v>
      </c>
      <c r="Q470" t="str">
        <f>VLOOKUP($B470,taxonomy!$B:$Y,13,FALSE)</f>
        <v xml:space="preserve"> Eutheria</v>
      </c>
      <c r="R470" t="str">
        <f>VLOOKUP($B470,taxonomy!$B:$Y,14,FALSE)</f>
        <v xml:space="preserve"> Laurasiatheria</v>
      </c>
      <c r="S470" t="str">
        <f>VLOOKUP($B470,taxonomy!$B:$Y,15,FALSE)</f>
        <v xml:space="preserve"> Perissodactyla</v>
      </c>
      <c r="T470" t="str">
        <f>VLOOKUP($B470,taxonomy!$B:$Y,16,FALSE)</f>
        <v xml:space="preserve"> Equidae</v>
      </c>
      <c r="U470" t="str">
        <f>VLOOKUP($B470,taxonomy!$B:$Y,17,FALSE)</f>
        <v xml:space="preserve"> Equus.</v>
      </c>
      <c r="V470">
        <f>VLOOKUP($B470,taxonomy!$B:$Y,18,FALSE)</f>
        <v>0</v>
      </c>
      <c r="W470">
        <f>VLOOKUP($B470,taxonomy!$B:$Y,19,FALSE)</f>
        <v>0</v>
      </c>
      <c r="X470">
        <f>VLOOKUP($B470,taxonomy!$B:$Y,20,FALSE)</f>
        <v>0</v>
      </c>
      <c r="Y470">
        <f>VLOOKUP($B470,taxonomy!$B:$Y,21,FALSE)</f>
        <v>0</v>
      </c>
      <c r="Z470">
        <f>VLOOKUP($B470,taxonomy!$B:$Y,22,FALSE)</f>
        <v>0</v>
      </c>
      <c r="AA470">
        <f>VLOOKUP($B470,taxonomy!$B:$Y,23,FALSE)</f>
        <v>0</v>
      </c>
    </row>
    <row r="471" spans="1:27" x14ac:dyDescent="0.25">
      <c r="A471" s="1" t="s">
        <v>1045</v>
      </c>
      <c r="B471" s="1" t="s">
        <v>1046</v>
      </c>
      <c r="C471" s="1" t="s">
        <v>1047</v>
      </c>
      <c r="D471" s="1" t="s">
        <v>15</v>
      </c>
      <c r="E471" s="1" t="s">
        <v>43</v>
      </c>
      <c r="F471" s="1" t="s">
        <v>250</v>
      </c>
      <c r="G471" s="1" t="s">
        <v>18</v>
      </c>
      <c r="H471" s="1" t="s">
        <v>19</v>
      </c>
      <c r="I471" s="1">
        <f t="shared" si="7"/>
        <v>265</v>
      </c>
      <c r="J471" t="str">
        <f>VLOOKUP($B471,taxonomy!$B:$Y,6,FALSE)</f>
        <v>Eukaryota</v>
      </c>
      <c r="K471" t="str">
        <f>VLOOKUP($B471,taxonomy!$B:$Y,7,FALSE)</f>
        <v xml:space="preserve"> Metazoa</v>
      </c>
      <c r="L471" t="str">
        <f>VLOOKUP($B471,taxonomy!$B:$Y,8,FALSE)</f>
        <v xml:space="preserve"> Chordata</v>
      </c>
      <c r="M471" t="str">
        <f>VLOOKUP($B471,taxonomy!$B:$Y,9,FALSE)</f>
        <v xml:space="preserve"> Craniata</v>
      </c>
      <c r="N471" t="str">
        <f>VLOOKUP($B471,taxonomy!$B:$Y,10,FALSE)</f>
        <v xml:space="preserve"> Vertebrata</v>
      </c>
      <c r="O471" t="str">
        <f>VLOOKUP($B471,taxonomy!$B:$Y,11,FALSE)</f>
        <v xml:space="preserve"> Euteleostomi</v>
      </c>
      <c r="P471" t="str">
        <f>VLOOKUP($B471,taxonomy!$B:$Y,12,FALSE)</f>
        <v>Mammalia</v>
      </c>
      <c r="Q471" t="str">
        <f>VLOOKUP($B471,taxonomy!$B:$Y,13,FALSE)</f>
        <v xml:space="preserve"> Eutheria</v>
      </c>
      <c r="R471" t="str">
        <f>VLOOKUP($B471,taxonomy!$B:$Y,14,FALSE)</f>
        <v xml:space="preserve"> Laurasiatheria</v>
      </c>
      <c r="S471" t="str">
        <f>VLOOKUP($B471,taxonomy!$B:$Y,15,FALSE)</f>
        <v xml:space="preserve"> Perissodactyla</v>
      </c>
      <c r="T471" t="str">
        <f>VLOOKUP($B471,taxonomy!$B:$Y,16,FALSE)</f>
        <v xml:space="preserve"> Equidae</v>
      </c>
      <c r="U471" t="str">
        <f>VLOOKUP($B471,taxonomy!$B:$Y,17,FALSE)</f>
        <v xml:space="preserve"> Equus.</v>
      </c>
      <c r="V471">
        <f>VLOOKUP($B471,taxonomy!$B:$Y,18,FALSE)</f>
        <v>0</v>
      </c>
      <c r="W471">
        <f>VLOOKUP($B471,taxonomy!$B:$Y,19,FALSE)</f>
        <v>0</v>
      </c>
      <c r="X471">
        <f>VLOOKUP($B471,taxonomy!$B:$Y,20,FALSE)</f>
        <v>0</v>
      </c>
      <c r="Y471">
        <f>VLOOKUP($B471,taxonomy!$B:$Y,21,FALSE)</f>
        <v>0</v>
      </c>
      <c r="Z471">
        <f>VLOOKUP($B471,taxonomy!$B:$Y,22,FALSE)</f>
        <v>0</v>
      </c>
      <c r="AA471">
        <f>VLOOKUP($B471,taxonomy!$B:$Y,23,FALSE)</f>
        <v>0</v>
      </c>
    </row>
    <row r="472" spans="1:27" x14ac:dyDescent="0.25">
      <c r="A472" s="1" t="s">
        <v>1045</v>
      </c>
      <c r="B472" s="1" t="s">
        <v>1046</v>
      </c>
      <c r="C472" s="1" t="s">
        <v>1047</v>
      </c>
      <c r="D472" s="1" t="s">
        <v>60</v>
      </c>
      <c r="E472" s="1" t="s">
        <v>936</v>
      </c>
      <c r="F472" s="1" t="s">
        <v>1047</v>
      </c>
      <c r="G472" s="1" t="s">
        <v>63</v>
      </c>
      <c r="H472" s="1" t="s">
        <v>64</v>
      </c>
      <c r="I472" s="1">
        <f t="shared" si="7"/>
        <v>485</v>
      </c>
      <c r="J472" t="str">
        <f>VLOOKUP($B472,taxonomy!$B:$Y,6,FALSE)</f>
        <v>Eukaryota</v>
      </c>
      <c r="K472" t="str">
        <f>VLOOKUP($B472,taxonomy!$B:$Y,7,FALSE)</f>
        <v xml:space="preserve"> Metazoa</v>
      </c>
      <c r="L472" t="str">
        <f>VLOOKUP($B472,taxonomy!$B:$Y,8,FALSE)</f>
        <v xml:space="preserve"> Chordata</v>
      </c>
      <c r="M472" t="str">
        <f>VLOOKUP($B472,taxonomy!$B:$Y,9,FALSE)</f>
        <v xml:space="preserve"> Craniata</v>
      </c>
      <c r="N472" t="str">
        <f>VLOOKUP($B472,taxonomy!$B:$Y,10,FALSE)</f>
        <v xml:space="preserve"> Vertebrata</v>
      </c>
      <c r="O472" t="str">
        <f>VLOOKUP($B472,taxonomy!$B:$Y,11,FALSE)</f>
        <v xml:space="preserve"> Euteleostomi</v>
      </c>
      <c r="P472" t="str">
        <f>VLOOKUP($B472,taxonomy!$B:$Y,12,FALSE)</f>
        <v>Mammalia</v>
      </c>
      <c r="Q472" t="str">
        <f>VLOOKUP($B472,taxonomy!$B:$Y,13,FALSE)</f>
        <v xml:space="preserve"> Eutheria</v>
      </c>
      <c r="R472" t="str">
        <f>VLOOKUP($B472,taxonomy!$B:$Y,14,FALSE)</f>
        <v xml:space="preserve"> Laurasiatheria</v>
      </c>
      <c r="S472" t="str">
        <f>VLOOKUP($B472,taxonomy!$B:$Y,15,FALSE)</f>
        <v xml:space="preserve"> Perissodactyla</v>
      </c>
      <c r="T472" t="str">
        <f>VLOOKUP($B472,taxonomy!$B:$Y,16,FALSE)</f>
        <v xml:space="preserve"> Equidae</v>
      </c>
      <c r="U472" t="str">
        <f>VLOOKUP($B472,taxonomy!$B:$Y,17,FALSE)</f>
        <v xml:space="preserve"> Equus.</v>
      </c>
      <c r="V472">
        <f>VLOOKUP($B472,taxonomy!$B:$Y,18,FALSE)</f>
        <v>0</v>
      </c>
      <c r="W472">
        <f>VLOOKUP($B472,taxonomy!$B:$Y,19,FALSE)</f>
        <v>0</v>
      </c>
      <c r="X472">
        <f>VLOOKUP($B472,taxonomy!$B:$Y,20,FALSE)</f>
        <v>0</v>
      </c>
      <c r="Y472">
        <f>VLOOKUP($B472,taxonomy!$B:$Y,21,FALSE)</f>
        <v>0</v>
      </c>
      <c r="Z472">
        <f>VLOOKUP($B472,taxonomy!$B:$Y,22,FALSE)</f>
        <v>0</v>
      </c>
      <c r="AA472">
        <f>VLOOKUP($B472,taxonomy!$B:$Y,23,FALSE)</f>
        <v>0</v>
      </c>
    </row>
    <row r="473" spans="1:27" x14ac:dyDescent="0.25">
      <c r="A473" s="1" t="s">
        <v>1048</v>
      </c>
      <c r="B473" s="1" t="s">
        <v>1049</v>
      </c>
      <c r="C473" s="1" t="s">
        <v>1050</v>
      </c>
      <c r="D473" s="1" t="s">
        <v>1051</v>
      </c>
      <c r="E473" s="1" t="s">
        <v>288</v>
      </c>
      <c r="F473" s="1" t="s">
        <v>1052</v>
      </c>
      <c r="G473" s="1" t="s">
        <v>1053</v>
      </c>
      <c r="H473" s="1" t="s">
        <v>1051</v>
      </c>
      <c r="I473" s="1">
        <f t="shared" si="7"/>
        <v>179</v>
      </c>
      <c r="J473" t="str">
        <f>VLOOKUP($B473,taxonomy!$B:$Y,6,FALSE)</f>
        <v>Eukaryota</v>
      </c>
      <c r="K473" t="str">
        <f>VLOOKUP($B473,taxonomy!$B:$Y,7,FALSE)</f>
        <v xml:space="preserve"> Metazoa</v>
      </c>
      <c r="L473" t="str">
        <f>VLOOKUP($B473,taxonomy!$B:$Y,8,FALSE)</f>
        <v xml:space="preserve"> Chordata</v>
      </c>
      <c r="M473" t="str">
        <f>VLOOKUP($B473,taxonomy!$B:$Y,9,FALSE)</f>
        <v xml:space="preserve"> Tunicata</v>
      </c>
      <c r="N473" t="str">
        <f>VLOOKUP($B473,taxonomy!$B:$Y,10,FALSE)</f>
        <v xml:space="preserve"> Ascidiacea</v>
      </c>
      <c r="O473" t="str">
        <f>VLOOKUP($B473,taxonomy!$B:$Y,11,FALSE)</f>
        <v xml:space="preserve"> Enterogona</v>
      </c>
      <c r="P473" t="str">
        <f>VLOOKUP($B473,taxonomy!$B:$Y,12,FALSE)</f>
        <v>Phlebobranchia</v>
      </c>
      <c r="Q473" t="str">
        <f>VLOOKUP($B473,taxonomy!$B:$Y,13,FALSE)</f>
        <v xml:space="preserve"> Cionidae</v>
      </c>
      <c r="R473" t="str">
        <f>VLOOKUP($B473,taxonomy!$B:$Y,14,FALSE)</f>
        <v xml:space="preserve"> Ciona.</v>
      </c>
      <c r="S473">
        <f>VLOOKUP($B473,taxonomy!$B:$Y,15,FALSE)</f>
        <v>0</v>
      </c>
      <c r="T473">
        <f>VLOOKUP($B473,taxonomy!$B:$Y,16,FALSE)</f>
        <v>0</v>
      </c>
      <c r="U473">
        <f>VLOOKUP($B473,taxonomy!$B:$Y,17,FALSE)</f>
        <v>0</v>
      </c>
      <c r="V473">
        <f>VLOOKUP($B473,taxonomy!$B:$Y,18,FALSE)</f>
        <v>0</v>
      </c>
      <c r="W473">
        <f>VLOOKUP($B473,taxonomy!$B:$Y,19,FALSE)</f>
        <v>0</v>
      </c>
      <c r="X473">
        <f>VLOOKUP($B473,taxonomy!$B:$Y,20,FALSE)</f>
        <v>0</v>
      </c>
      <c r="Y473">
        <f>VLOOKUP($B473,taxonomy!$B:$Y,21,FALSE)</f>
        <v>0</v>
      </c>
      <c r="Z473">
        <f>VLOOKUP($B473,taxonomy!$B:$Y,22,FALSE)</f>
        <v>0</v>
      </c>
      <c r="AA473">
        <f>VLOOKUP($B473,taxonomy!$B:$Y,23,FALSE)</f>
        <v>0</v>
      </c>
    </row>
    <row r="474" spans="1:27" x14ac:dyDescent="0.25">
      <c r="A474" s="1" t="s">
        <v>1048</v>
      </c>
      <c r="B474" s="1" t="s">
        <v>1049</v>
      </c>
      <c r="C474" s="1" t="s">
        <v>1050</v>
      </c>
      <c r="D474" s="1" t="s">
        <v>15</v>
      </c>
      <c r="E474" s="1" t="s">
        <v>51</v>
      </c>
      <c r="F474" s="1" t="s">
        <v>233</v>
      </c>
      <c r="G474" s="1" t="s">
        <v>18</v>
      </c>
      <c r="H474" s="1" t="s">
        <v>19</v>
      </c>
      <c r="I474" s="1">
        <f t="shared" si="7"/>
        <v>266</v>
      </c>
      <c r="J474" t="str">
        <f>VLOOKUP($B474,taxonomy!$B:$Y,6,FALSE)</f>
        <v>Eukaryota</v>
      </c>
      <c r="K474" t="str">
        <f>VLOOKUP($B474,taxonomy!$B:$Y,7,FALSE)</f>
        <v xml:space="preserve"> Metazoa</v>
      </c>
      <c r="L474" t="str">
        <f>VLOOKUP($B474,taxonomy!$B:$Y,8,FALSE)</f>
        <v xml:space="preserve"> Chordata</v>
      </c>
      <c r="M474" t="str">
        <f>VLOOKUP($B474,taxonomy!$B:$Y,9,FALSE)</f>
        <v xml:space="preserve"> Tunicata</v>
      </c>
      <c r="N474" t="str">
        <f>VLOOKUP($B474,taxonomy!$B:$Y,10,FALSE)</f>
        <v xml:space="preserve"> Ascidiacea</v>
      </c>
      <c r="O474" t="str">
        <f>VLOOKUP($B474,taxonomy!$B:$Y,11,FALSE)</f>
        <v xml:space="preserve"> Enterogona</v>
      </c>
      <c r="P474" t="str">
        <f>VLOOKUP($B474,taxonomy!$B:$Y,12,FALSE)</f>
        <v>Phlebobranchia</v>
      </c>
      <c r="Q474" t="str">
        <f>VLOOKUP($B474,taxonomy!$B:$Y,13,FALSE)</f>
        <v xml:space="preserve"> Cionidae</v>
      </c>
      <c r="R474" t="str">
        <f>VLOOKUP($B474,taxonomy!$B:$Y,14,FALSE)</f>
        <v xml:space="preserve"> Ciona.</v>
      </c>
      <c r="S474">
        <f>VLOOKUP($B474,taxonomy!$B:$Y,15,FALSE)</f>
        <v>0</v>
      </c>
      <c r="T474">
        <f>VLOOKUP($B474,taxonomy!$B:$Y,16,FALSE)</f>
        <v>0</v>
      </c>
      <c r="U474">
        <f>VLOOKUP($B474,taxonomy!$B:$Y,17,FALSE)</f>
        <v>0</v>
      </c>
      <c r="V474">
        <f>VLOOKUP($B474,taxonomy!$B:$Y,18,FALSE)</f>
        <v>0</v>
      </c>
      <c r="W474">
        <f>VLOOKUP($B474,taxonomy!$B:$Y,19,FALSE)</f>
        <v>0</v>
      </c>
      <c r="X474">
        <f>VLOOKUP($B474,taxonomy!$B:$Y,20,FALSE)</f>
        <v>0</v>
      </c>
      <c r="Y474">
        <f>VLOOKUP($B474,taxonomy!$B:$Y,21,FALSE)</f>
        <v>0</v>
      </c>
      <c r="Z474">
        <f>VLOOKUP($B474,taxonomy!$B:$Y,22,FALSE)</f>
        <v>0</v>
      </c>
      <c r="AA474">
        <f>VLOOKUP($B474,taxonomy!$B:$Y,23,FALSE)</f>
        <v>0</v>
      </c>
    </row>
    <row r="475" spans="1:27" x14ac:dyDescent="0.25">
      <c r="A475" s="1" t="s">
        <v>1048</v>
      </c>
      <c r="B475" s="1" t="s">
        <v>1049</v>
      </c>
      <c r="C475" s="1" t="s">
        <v>1050</v>
      </c>
      <c r="D475" s="1" t="s">
        <v>60</v>
      </c>
      <c r="E475" s="1" t="s">
        <v>1054</v>
      </c>
      <c r="F475" s="1" t="s">
        <v>1055</v>
      </c>
      <c r="G475" s="1" t="s">
        <v>63</v>
      </c>
      <c r="H475" s="1" t="s">
        <v>64</v>
      </c>
      <c r="I475" s="1">
        <f t="shared" si="7"/>
        <v>376</v>
      </c>
      <c r="J475" t="str">
        <f>VLOOKUP($B475,taxonomy!$B:$Y,6,FALSE)</f>
        <v>Eukaryota</v>
      </c>
      <c r="K475" t="str">
        <f>VLOOKUP($B475,taxonomy!$B:$Y,7,FALSE)</f>
        <v xml:space="preserve"> Metazoa</v>
      </c>
      <c r="L475" t="str">
        <f>VLOOKUP($B475,taxonomy!$B:$Y,8,FALSE)</f>
        <v xml:space="preserve"> Chordata</v>
      </c>
      <c r="M475" t="str">
        <f>VLOOKUP($B475,taxonomy!$B:$Y,9,FALSE)</f>
        <v xml:space="preserve"> Tunicata</v>
      </c>
      <c r="N475" t="str">
        <f>VLOOKUP($B475,taxonomy!$B:$Y,10,FALSE)</f>
        <v xml:space="preserve"> Ascidiacea</v>
      </c>
      <c r="O475" t="str">
        <f>VLOOKUP($B475,taxonomy!$B:$Y,11,FALSE)</f>
        <v xml:space="preserve"> Enterogona</v>
      </c>
      <c r="P475" t="str">
        <f>VLOOKUP($B475,taxonomy!$B:$Y,12,FALSE)</f>
        <v>Phlebobranchia</v>
      </c>
      <c r="Q475" t="str">
        <f>VLOOKUP($B475,taxonomy!$B:$Y,13,FALSE)</f>
        <v xml:space="preserve"> Cionidae</v>
      </c>
      <c r="R475" t="str">
        <f>VLOOKUP($B475,taxonomy!$B:$Y,14,FALSE)</f>
        <v xml:space="preserve"> Ciona.</v>
      </c>
      <c r="S475">
        <f>VLOOKUP($B475,taxonomy!$B:$Y,15,FALSE)</f>
        <v>0</v>
      </c>
      <c r="T475">
        <f>VLOOKUP($B475,taxonomy!$B:$Y,16,FALSE)</f>
        <v>0</v>
      </c>
      <c r="U475">
        <f>VLOOKUP($B475,taxonomy!$B:$Y,17,FALSE)</f>
        <v>0</v>
      </c>
      <c r="V475">
        <f>VLOOKUP($B475,taxonomy!$B:$Y,18,FALSE)</f>
        <v>0</v>
      </c>
      <c r="W475">
        <f>VLOOKUP($B475,taxonomy!$B:$Y,19,FALSE)</f>
        <v>0</v>
      </c>
      <c r="X475">
        <f>VLOOKUP($B475,taxonomy!$B:$Y,20,FALSE)</f>
        <v>0</v>
      </c>
      <c r="Y475">
        <f>VLOOKUP($B475,taxonomy!$B:$Y,21,FALSE)</f>
        <v>0</v>
      </c>
      <c r="Z475">
        <f>VLOOKUP($B475,taxonomy!$B:$Y,22,FALSE)</f>
        <v>0</v>
      </c>
      <c r="AA475">
        <f>VLOOKUP($B475,taxonomy!$B:$Y,23,FALSE)</f>
        <v>0</v>
      </c>
    </row>
    <row r="476" spans="1:27" x14ac:dyDescent="0.25">
      <c r="A476" s="1" t="s">
        <v>1056</v>
      </c>
      <c r="B476" s="1" t="s">
        <v>1057</v>
      </c>
      <c r="C476" s="1" t="s">
        <v>1058</v>
      </c>
      <c r="D476" s="1" t="s">
        <v>1051</v>
      </c>
      <c r="E476" s="1" t="s">
        <v>73</v>
      </c>
      <c r="F476" s="1" t="s">
        <v>1059</v>
      </c>
      <c r="G476" s="1" t="s">
        <v>1053</v>
      </c>
      <c r="H476" s="1" t="s">
        <v>1051</v>
      </c>
      <c r="I476" s="1">
        <f t="shared" si="7"/>
        <v>179</v>
      </c>
      <c r="J476" t="str">
        <f>VLOOKUP($B476,taxonomy!$B:$Y,6,FALSE)</f>
        <v>Eukaryota</v>
      </c>
      <c r="K476" t="str">
        <f>VLOOKUP($B476,taxonomy!$B:$Y,7,FALSE)</f>
        <v xml:space="preserve"> Metazoa</v>
      </c>
      <c r="L476" t="str">
        <f>VLOOKUP($B476,taxonomy!$B:$Y,8,FALSE)</f>
        <v xml:space="preserve"> Chordata</v>
      </c>
      <c r="M476" t="str">
        <f>VLOOKUP($B476,taxonomy!$B:$Y,9,FALSE)</f>
        <v xml:space="preserve"> Tunicata</v>
      </c>
      <c r="N476" t="str">
        <f>VLOOKUP($B476,taxonomy!$B:$Y,10,FALSE)</f>
        <v xml:space="preserve"> Ascidiacea</v>
      </c>
      <c r="O476" t="str">
        <f>VLOOKUP($B476,taxonomy!$B:$Y,11,FALSE)</f>
        <v xml:space="preserve"> Enterogona</v>
      </c>
      <c r="P476" t="str">
        <f>VLOOKUP($B476,taxonomy!$B:$Y,12,FALSE)</f>
        <v>Phlebobranchia</v>
      </c>
      <c r="Q476" t="str">
        <f>VLOOKUP($B476,taxonomy!$B:$Y,13,FALSE)</f>
        <v xml:space="preserve"> Cionidae</v>
      </c>
      <c r="R476" t="str">
        <f>VLOOKUP($B476,taxonomy!$B:$Y,14,FALSE)</f>
        <v xml:space="preserve"> Ciona.</v>
      </c>
      <c r="S476">
        <f>VLOOKUP($B476,taxonomy!$B:$Y,15,FALSE)</f>
        <v>0</v>
      </c>
      <c r="T476">
        <f>VLOOKUP($B476,taxonomy!$B:$Y,16,FALSE)</f>
        <v>0</v>
      </c>
      <c r="U476">
        <f>VLOOKUP($B476,taxonomy!$B:$Y,17,FALSE)</f>
        <v>0</v>
      </c>
      <c r="V476">
        <f>VLOOKUP($B476,taxonomy!$B:$Y,18,FALSE)</f>
        <v>0</v>
      </c>
      <c r="W476">
        <f>VLOOKUP($B476,taxonomy!$B:$Y,19,FALSE)</f>
        <v>0</v>
      </c>
      <c r="X476">
        <f>VLOOKUP($B476,taxonomy!$B:$Y,20,FALSE)</f>
        <v>0</v>
      </c>
      <c r="Y476">
        <f>VLOOKUP($B476,taxonomy!$B:$Y,21,FALSE)</f>
        <v>0</v>
      </c>
      <c r="Z476">
        <f>VLOOKUP($B476,taxonomy!$B:$Y,22,FALSE)</f>
        <v>0</v>
      </c>
      <c r="AA476">
        <f>VLOOKUP($B476,taxonomy!$B:$Y,23,FALSE)</f>
        <v>0</v>
      </c>
    </row>
    <row r="477" spans="1:27" x14ac:dyDescent="0.25">
      <c r="A477" s="1" t="s">
        <v>1056</v>
      </c>
      <c r="B477" s="1" t="s">
        <v>1057</v>
      </c>
      <c r="C477" s="1" t="s">
        <v>1058</v>
      </c>
      <c r="D477" s="1" t="s">
        <v>15</v>
      </c>
      <c r="E477" s="1" t="s">
        <v>51</v>
      </c>
      <c r="F477" s="1" t="s">
        <v>233</v>
      </c>
      <c r="G477" s="1" t="s">
        <v>18</v>
      </c>
      <c r="H477" s="1" t="s">
        <v>19</v>
      </c>
      <c r="I477" s="1">
        <f t="shared" si="7"/>
        <v>266</v>
      </c>
      <c r="J477" t="str">
        <f>VLOOKUP($B477,taxonomy!$B:$Y,6,FALSE)</f>
        <v>Eukaryota</v>
      </c>
      <c r="K477" t="str">
        <f>VLOOKUP($B477,taxonomy!$B:$Y,7,FALSE)</f>
        <v xml:space="preserve"> Metazoa</v>
      </c>
      <c r="L477" t="str">
        <f>VLOOKUP($B477,taxonomy!$B:$Y,8,FALSE)</f>
        <v xml:space="preserve"> Chordata</v>
      </c>
      <c r="M477" t="str">
        <f>VLOOKUP($B477,taxonomy!$B:$Y,9,FALSE)</f>
        <v xml:space="preserve"> Tunicata</v>
      </c>
      <c r="N477" t="str">
        <f>VLOOKUP($B477,taxonomy!$B:$Y,10,FALSE)</f>
        <v xml:space="preserve"> Ascidiacea</v>
      </c>
      <c r="O477" t="str">
        <f>VLOOKUP($B477,taxonomy!$B:$Y,11,FALSE)</f>
        <v xml:space="preserve"> Enterogona</v>
      </c>
      <c r="P477" t="str">
        <f>VLOOKUP($B477,taxonomy!$B:$Y,12,FALSE)</f>
        <v>Phlebobranchia</v>
      </c>
      <c r="Q477" t="str">
        <f>VLOOKUP($B477,taxonomy!$B:$Y,13,FALSE)</f>
        <v xml:space="preserve"> Cionidae</v>
      </c>
      <c r="R477" t="str">
        <f>VLOOKUP($B477,taxonomy!$B:$Y,14,FALSE)</f>
        <v xml:space="preserve"> Ciona.</v>
      </c>
      <c r="S477">
        <f>VLOOKUP($B477,taxonomy!$B:$Y,15,FALSE)</f>
        <v>0</v>
      </c>
      <c r="T477">
        <f>VLOOKUP($B477,taxonomy!$B:$Y,16,FALSE)</f>
        <v>0</v>
      </c>
      <c r="U477">
        <f>VLOOKUP($B477,taxonomy!$B:$Y,17,FALSE)</f>
        <v>0</v>
      </c>
      <c r="V477">
        <f>VLOOKUP($B477,taxonomy!$B:$Y,18,FALSE)</f>
        <v>0</v>
      </c>
      <c r="W477">
        <f>VLOOKUP($B477,taxonomy!$B:$Y,19,FALSE)</f>
        <v>0</v>
      </c>
      <c r="X477">
        <f>VLOOKUP($B477,taxonomy!$B:$Y,20,FALSE)</f>
        <v>0</v>
      </c>
      <c r="Y477">
        <f>VLOOKUP($B477,taxonomy!$B:$Y,21,FALSE)</f>
        <v>0</v>
      </c>
      <c r="Z477">
        <f>VLOOKUP($B477,taxonomy!$B:$Y,22,FALSE)</f>
        <v>0</v>
      </c>
      <c r="AA477">
        <f>VLOOKUP($B477,taxonomy!$B:$Y,23,FALSE)</f>
        <v>0</v>
      </c>
    </row>
    <row r="478" spans="1:27" x14ac:dyDescent="0.25">
      <c r="A478" s="1" t="s">
        <v>1056</v>
      </c>
      <c r="B478" s="1" t="s">
        <v>1057</v>
      </c>
      <c r="C478" s="1" t="s">
        <v>1058</v>
      </c>
      <c r="D478" s="1" t="s">
        <v>60</v>
      </c>
      <c r="E478" s="1" t="s">
        <v>983</v>
      </c>
      <c r="F478" s="1" t="s">
        <v>544</v>
      </c>
      <c r="G478" s="1" t="s">
        <v>63</v>
      </c>
      <c r="H478" s="1" t="s">
        <v>64</v>
      </c>
      <c r="I478" s="1">
        <f t="shared" si="7"/>
        <v>379</v>
      </c>
      <c r="J478" t="str">
        <f>VLOOKUP($B478,taxonomy!$B:$Y,6,FALSE)</f>
        <v>Eukaryota</v>
      </c>
      <c r="K478" t="str">
        <f>VLOOKUP($B478,taxonomy!$B:$Y,7,FALSE)</f>
        <v xml:space="preserve"> Metazoa</v>
      </c>
      <c r="L478" t="str">
        <f>VLOOKUP($B478,taxonomy!$B:$Y,8,FALSE)</f>
        <v xml:space="preserve"> Chordata</v>
      </c>
      <c r="M478" t="str">
        <f>VLOOKUP($B478,taxonomy!$B:$Y,9,FALSE)</f>
        <v xml:space="preserve"> Tunicata</v>
      </c>
      <c r="N478" t="str">
        <f>VLOOKUP($B478,taxonomy!$B:$Y,10,FALSE)</f>
        <v xml:space="preserve"> Ascidiacea</v>
      </c>
      <c r="O478" t="str">
        <f>VLOOKUP($B478,taxonomy!$B:$Y,11,FALSE)</f>
        <v xml:space="preserve"> Enterogona</v>
      </c>
      <c r="P478" t="str">
        <f>VLOOKUP($B478,taxonomy!$B:$Y,12,FALSE)</f>
        <v>Phlebobranchia</v>
      </c>
      <c r="Q478" t="str">
        <f>VLOOKUP($B478,taxonomy!$B:$Y,13,FALSE)</f>
        <v xml:space="preserve"> Cionidae</v>
      </c>
      <c r="R478" t="str">
        <f>VLOOKUP($B478,taxonomy!$B:$Y,14,FALSE)</f>
        <v xml:space="preserve"> Ciona.</v>
      </c>
      <c r="S478">
        <f>VLOOKUP($B478,taxonomy!$B:$Y,15,FALSE)</f>
        <v>0</v>
      </c>
      <c r="T478">
        <f>VLOOKUP($B478,taxonomy!$B:$Y,16,FALSE)</f>
        <v>0</v>
      </c>
      <c r="U478">
        <f>VLOOKUP($B478,taxonomy!$B:$Y,17,FALSE)</f>
        <v>0</v>
      </c>
      <c r="V478">
        <f>VLOOKUP($B478,taxonomy!$B:$Y,18,FALSE)</f>
        <v>0</v>
      </c>
      <c r="W478">
        <f>VLOOKUP($B478,taxonomy!$B:$Y,19,FALSE)</f>
        <v>0</v>
      </c>
      <c r="X478">
        <f>VLOOKUP($B478,taxonomy!$B:$Y,20,FALSE)</f>
        <v>0</v>
      </c>
      <c r="Y478">
        <f>VLOOKUP($B478,taxonomy!$B:$Y,21,FALSE)</f>
        <v>0</v>
      </c>
      <c r="Z478">
        <f>VLOOKUP($B478,taxonomy!$B:$Y,22,FALSE)</f>
        <v>0</v>
      </c>
      <c r="AA478">
        <f>VLOOKUP($B478,taxonomy!$B:$Y,23,FALSE)</f>
        <v>0</v>
      </c>
    </row>
    <row r="479" spans="1:27" x14ac:dyDescent="0.25">
      <c r="A479" s="1" t="s">
        <v>1060</v>
      </c>
      <c r="B479" s="1" t="s">
        <v>1061</v>
      </c>
      <c r="C479" s="1" t="s">
        <v>684</v>
      </c>
      <c r="D479" s="1" t="s">
        <v>272</v>
      </c>
      <c r="E479" s="1" t="s">
        <v>1062</v>
      </c>
      <c r="F479" s="1" t="s">
        <v>987</v>
      </c>
      <c r="G479" s="1" t="s">
        <v>274</v>
      </c>
      <c r="H479" s="1" t="s">
        <v>272</v>
      </c>
      <c r="I479" s="1">
        <f t="shared" si="7"/>
        <v>46</v>
      </c>
      <c r="J479" t="str">
        <f>VLOOKUP($B479,taxonomy!$B:$Y,6,FALSE)</f>
        <v>Eukaryota</v>
      </c>
      <c r="K479" t="str">
        <f>VLOOKUP($B479,taxonomy!$B:$Y,7,FALSE)</f>
        <v xml:space="preserve"> Metazoa</v>
      </c>
      <c r="L479" t="str">
        <f>VLOOKUP($B479,taxonomy!$B:$Y,8,FALSE)</f>
        <v xml:space="preserve"> Chordata</v>
      </c>
      <c r="M479" t="str">
        <f>VLOOKUP($B479,taxonomy!$B:$Y,9,FALSE)</f>
        <v xml:space="preserve"> Craniata</v>
      </c>
      <c r="N479" t="str">
        <f>VLOOKUP($B479,taxonomy!$B:$Y,10,FALSE)</f>
        <v xml:space="preserve"> Vertebrata</v>
      </c>
      <c r="O479" t="str">
        <f>VLOOKUP($B479,taxonomy!$B:$Y,11,FALSE)</f>
        <v xml:space="preserve"> Euteleostomi</v>
      </c>
      <c r="P479" t="str">
        <f>VLOOKUP($B479,taxonomy!$B:$Y,12,FALSE)</f>
        <v>Amphibia</v>
      </c>
      <c r="Q479" t="str">
        <f>VLOOKUP($B479,taxonomy!$B:$Y,13,FALSE)</f>
        <v xml:space="preserve"> Batrachia</v>
      </c>
      <c r="R479" t="str">
        <f>VLOOKUP($B479,taxonomy!$B:$Y,14,FALSE)</f>
        <v xml:space="preserve"> Anura</v>
      </c>
      <c r="S479" t="str">
        <f>VLOOKUP($B479,taxonomy!$B:$Y,15,FALSE)</f>
        <v xml:space="preserve"> Pipoidea</v>
      </c>
      <c r="T479" t="str">
        <f>VLOOKUP($B479,taxonomy!$B:$Y,16,FALSE)</f>
        <v xml:space="preserve"> Pipidae</v>
      </c>
      <c r="U479" t="str">
        <f>VLOOKUP($B479,taxonomy!$B:$Y,17,FALSE)</f>
        <v xml:space="preserve"> Xenopodinae</v>
      </c>
      <c r="V479" t="str">
        <f>VLOOKUP($B479,taxonomy!$B:$Y,18,FALSE)</f>
        <v xml:space="preserve"> Xenopus</v>
      </c>
      <c r="W479" t="str">
        <f>VLOOKUP($B479,taxonomy!$B:$Y,19,FALSE)</f>
        <v>Silurana.</v>
      </c>
      <c r="X479">
        <f>VLOOKUP($B479,taxonomy!$B:$Y,20,FALSE)</f>
        <v>0</v>
      </c>
      <c r="Y479">
        <f>VLOOKUP($B479,taxonomy!$B:$Y,21,FALSE)</f>
        <v>0</v>
      </c>
      <c r="Z479">
        <f>VLOOKUP($B479,taxonomy!$B:$Y,22,FALSE)</f>
        <v>0</v>
      </c>
      <c r="AA479">
        <f>VLOOKUP($B479,taxonomy!$B:$Y,23,FALSE)</f>
        <v>0</v>
      </c>
    </row>
    <row r="480" spans="1:27" x14ac:dyDescent="0.25">
      <c r="A480" s="1" t="s">
        <v>1060</v>
      </c>
      <c r="B480" s="1" t="s">
        <v>1061</v>
      </c>
      <c r="C480" s="1" t="s">
        <v>684</v>
      </c>
      <c r="D480" s="1" t="s">
        <v>15</v>
      </c>
      <c r="E480" s="1" t="s">
        <v>43</v>
      </c>
      <c r="F480" s="1" t="s">
        <v>250</v>
      </c>
      <c r="G480" s="1" t="s">
        <v>18</v>
      </c>
      <c r="H480" s="1" t="s">
        <v>19</v>
      </c>
      <c r="I480" s="1">
        <f t="shared" si="7"/>
        <v>265</v>
      </c>
      <c r="J480" t="str">
        <f>VLOOKUP($B480,taxonomy!$B:$Y,6,FALSE)</f>
        <v>Eukaryota</v>
      </c>
      <c r="K480" t="str">
        <f>VLOOKUP($B480,taxonomy!$B:$Y,7,FALSE)</f>
        <v xml:space="preserve"> Metazoa</v>
      </c>
      <c r="L480" t="str">
        <f>VLOOKUP($B480,taxonomy!$B:$Y,8,FALSE)</f>
        <v xml:space="preserve"> Chordata</v>
      </c>
      <c r="M480" t="str">
        <f>VLOOKUP($B480,taxonomy!$B:$Y,9,FALSE)</f>
        <v xml:space="preserve"> Craniata</v>
      </c>
      <c r="N480" t="str">
        <f>VLOOKUP($B480,taxonomy!$B:$Y,10,FALSE)</f>
        <v xml:space="preserve"> Vertebrata</v>
      </c>
      <c r="O480" t="str">
        <f>VLOOKUP($B480,taxonomy!$B:$Y,11,FALSE)</f>
        <v xml:space="preserve"> Euteleostomi</v>
      </c>
      <c r="P480" t="str">
        <f>VLOOKUP($B480,taxonomy!$B:$Y,12,FALSE)</f>
        <v>Amphibia</v>
      </c>
      <c r="Q480" t="str">
        <f>VLOOKUP($B480,taxonomy!$B:$Y,13,FALSE)</f>
        <v xml:space="preserve"> Batrachia</v>
      </c>
      <c r="R480" t="str">
        <f>VLOOKUP($B480,taxonomy!$B:$Y,14,FALSE)</f>
        <v xml:space="preserve"> Anura</v>
      </c>
      <c r="S480" t="str">
        <f>VLOOKUP($B480,taxonomy!$B:$Y,15,FALSE)</f>
        <v xml:space="preserve"> Pipoidea</v>
      </c>
      <c r="T480" t="str">
        <f>VLOOKUP($B480,taxonomy!$B:$Y,16,FALSE)</f>
        <v xml:space="preserve"> Pipidae</v>
      </c>
      <c r="U480" t="str">
        <f>VLOOKUP($B480,taxonomy!$B:$Y,17,FALSE)</f>
        <v xml:space="preserve"> Xenopodinae</v>
      </c>
      <c r="V480" t="str">
        <f>VLOOKUP($B480,taxonomy!$B:$Y,18,FALSE)</f>
        <v xml:space="preserve"> Xenopus</v>
      </c>
      <c r="W480" t="str">
        <f>VLOOKUP($B480,taxonomy!$B:$Y,19,FALSE)</f>
        <v>Silurana.</v>
      </c>
      <c r="X480">
        <f>VLOOKUP($B480,taxonomy!$B:$Y,20,FALSE)</f>
        <v>0</v>
      </c>
      <c r="Y480">
        <f>VLOOKUP($B480,taxonomy!$B:$Y,21,FALSE)</f>
        <v>0</v>
      </c>
      <c r="Z480">
        <f>VLOOKUP($B480,taxonomy!$B:$Y,22,FALSE)</f>
        <v>0</v>
      </c>
      <c r="AA480">
        <f>VLOOKUP($B480,taxonomy!$B:$Y,23,FALSE)</f>
        <v>0</v>
      </c>
    </row>
    <row r="481" spans="1:27" x14ac:dyDescent="0.25">
      <c r="A481" s="1" t="s">
        <v>1060</v>
      </c>
      <c r="B481" s="1" t="s">
        <v>1061</v>
      </c>
      <c r="C481" s="1" t="s">
        <v>684</v>
      </c>
      <c r="D481" s="1" t="s">
        <v>60</v>
      </c>
      <c r="E481" s="1" t="s">
        <v>687</v>
      </c>
      <c r="F481" s="1" t="s">
        <v>684</v>
      </c>
      <c r="G481" s="1" t="s">
        <v>63</v>
      </c>
      <c r="H481" s="1" t="s">
        <v>64</v>
      </c>
      <c r="I481" s="1">
        <f t="shared" si="7"/>
        <v>480</v>
      </c>
      <c r="J481" t="str">
        <f>VLOOKUP($B481,taxonomy!$B:$Y,6,FALSE)</f>
        <v>Eukaryota</v>
      </c>
      <c r="K481" t="str">
        <f>VLOOKUP($B481,taxonomy!$B:$Y,7,FALSE)</f>
        <v xml:space="preserve"> Metazoa</v>
      </c>
      <c r="L481" t="str">
        <f>VLOOKUP($B481,taxonomy!$B:$Y,8,FALSE)</f>
        <v xml:space="preserve"> Chordata</v>
      </c>
      <c r="M481" t="str">
        <f>VLOOKUP($B481,taxonomy!$B:$Y,9,FALSE)</f>
        <v xml:space="preserve"> Craniata</v>
      </c>
      <c r="N481" t="str">
        <f>VLOOKUP($B481,taxonomy!$B:$Y,10,FALSE)</f>
        <v xml:space="preserve"> Vertebrata</v>
      </c>
      <c r="O481" t="str">
        <f>VLOOKUP($B481,taxonomy!$B:$Y,11,FALSE)</f>
        <v xml:space="preserve"> Euteleostomi</v>
      </c>
      <c r="P481" t="str">
        <f>VLOOKUP($B481,taxonomy!$B:$Y,12,FALSE)</f>
        <v>Amphibia</v>
      </c>
      <c r="Q481" t="str">
        <f>VLOOKUP($B481,taxonomy!$B:$Y,13,FALSE)</f>
        <v xml:space="preserve"> Batrachia</v>
      </c>
      <c r="R481" t="str">
        <f>VLOOKUP($B481,taxonomy!$B:$Y,14,FALSE)</f>
        <v xml:space="preserve"> Anura</v>
      </c>
      <c r="S481" t="str">
        <f>VLOOKUP($B481,taxonomy!$B:$Y,15,FALSE)</f>
        <v xml:space="preserve"> Pipoidea</v>
      </c>
      <c r="T481" t="str">
        <f>VLOOKUP($B481,taxonomy!$B:$Y,16,FALSE)</f>
        <v xml:space="preserve"> Pipidae</v>
      </c>
      <c r="U481" t="str">
        <f>VLOOKUP($B481,taxonomy!$B:$Y,17,FALSE)</f>
        <v xml:space="preserve"> Xenopodinae</v>
      </c>
      <c r="V481" t="str">
        <f>VLOOKUP($B481,taxonomy!$B:$Y,18,FALSE)</f>
        <v xml:space="preserve"> Xenopus</v>
      </c>
      <c r="W481" t="str">
        <f>VLOOKUP($B481,taxonomy!$B:$Y,19,FALSE)</f>
        <v>Silurana.</v>
      </c>
      <c r="X481">
        <f>VLOOKUP($B481,taxonomy!$B:$Y,20,FALSE)</f>
        <v>0</v>
      </c>
      <c r="Y481">
        <f>VLOOKUP($B481,taxonomy!$B:$Y,21,FALSE)</f>
        <v>0</v>
      </c>
      <c r="Z481">
        <f>VLOOKUP($B481,taxonomy!$B:$Y,22,FALSE)</f>
        <v>0</v>
      </c>
      <c r="AA481">
        <f>VLOOKUP($B481,taxonomy!$B:$Y,23,FALSE)</f>
        <v>0</v>
      </c>
    </row>
    <row r="482" spans="1:27" x14ac:dyDescent="0.25">
      <c r="A482" s="1" t="s">
        <v>1063</v>
      </c>
      <c r="B482" s="1" t="s">
        <v>1064</v>
      </c>
      <c r="C482" s="1" t="s">
        <v>698</v>
      </c>
      <c r="D482" s="1" t="s">
        <v>272</v>
      </c>
      <c r="E482" s="1" t="s">
        <v>934</v>
      </c>
      <c r="F482" s="1" t="s">
        <v>1065</v>
      </c>
      <c r="G482" s="1" t="s">
        <v>274</v>
      </c>
      <c r="H482" s="1" t="s">
        <v>272</v>
      </c>
      <c r="I482" s="1">
        <f t="shared" si="7"/>
        <v>46</v>
      </c>
      <c r="J482" t="str">
        <f>VLOOKUP($B482,taxonomy!$B:$Y,6,FALSE)</f>
        <v>Eukaryota</v>
      </c>
      <c r="K482" t="str">
        <f>VLOOKUP($B482,taxonomy!$B:$Y,7,FALSE)</f>
        <v xml:space="preserve"> Metazoa</v>
      </c>
      <c r="L482" t="str">
        <f>VLOOKUP($B482,taxonomy!$B:$Y,8,FALSE)</f>
        <v xml:space="preserve"> Chordata</v>
      </c>
      <c r="M482" t="str">
        <f>VLOOKUP($B482,taxonomy!$B:$Y,9,FALSE)</f>
        <v xml:space="preserve"> Craniata</v>
      </c>
      <c r="N482" t="str">
        <f>VLOOKUP($B482,taxonomy!$B:$Y,10,FALSE)</f>
        <v xml:space="preserve"> Vertebrata</v>
      </c>
      <c r="O482" t="str">
        <f>VLOOKUP($B482,taxonomy!$B:$Y,11,FALSE)</f>
        <v xml:space="preserve"> Euteleostomi</v>
      </c>
      <c r="P482" t="str">
        <f>VLOOKUP($B482,taxonomy!$B:$Y,12,FALSE)</f>
        <v>Mammalia</v>
      </c>
      <c r="Q482" t="str">
        <f>VLOOKUP($B482,taxonomy!$B:$Y,13,FALSE)</f>
        <v xml:space="preserve"> Monotremata</v>
      </c>
      <c r="R482" t="str">
        <f>VLOOKUP($B482,taxonomy!$B:$Y,14,FALSE)</f>
        <v xml:space="preserve"> Ornithorhynchidae</v>
      </c>
      <c r="S482" t="str">
        <f>VLOOKUP($B482,taxonomy!$B:$Y,15,FALSE)</f>
        <v xml:space="preserve"> Ornithorhynchus.</v>
      </c>
      <c r="T482">
        <f>VLOOKUP($B482,taxonomy!$B:$Y,16,FALSE)</f>
        <v>0</v>
      </c>
      <c r="U482">
        <f>VLOOKUP($B482,taxonomy!$B:$Y,17,FALSE)</f>
        <v>0</v>
      </c>
      <c r="V482">
        <f>VLOOKUP($B482,taxonomy!$B:$Y,18,FALSE)</f>
        <v>0</v>
      </c>
      <c r="W482">
        <f>VLOOKUP($B482,taxonomy!$B:$Y,19,FALSE)</f>
        <v>0</v>
      </c>
      <c r="X482">
        <f>VLOOKUP($B482,taxonomy!$B:$Y,20,FALSE)</f>
        <v>0</v>
      </c>
      <c r="Y482">
        <f>VLOOKUP($B482,taxonomy!$B:$Y,21,FALSE)</f>
        <v>0</v>
      </c>
      <c r="Z482">
        <f>VLOOKUP($B482,taxonomy!$B:$Y,22,FALSE)</f>
        <v>0</v>
      </c>
      <c r="AA482">
        <f>VLOOKUP($B482,taxonomy!$B:$Y,23,FALSE)</f>
        <v>0</v>
      </c>
    </row>
    <row r="483" spans="1:27" x14ac:dyDescent="0.25">
      <c r="A483" s="1" t="s">
        <v>1063</v>
      </c>
      <c r="B483" s="1" t="s">
        <v>1064</v>
      </c>
      <c r="C483" s="1" t="s">
        <v>698</v>
      </c>
      <c r="D483" s="1" t="s">
        <v>15</v>
      </c>
      <c r="E483" s="1" t="s">
        <v>43</v>
      </c>
      <c r="F483" s="1" t="s">
        <v>250</v>
      </c>
      <c r="G483" s="1" t="s">
        <v>18</v>
      </c>
      <c r="H483" s="1" t="s">
        <v>19</v>
      </c>
      <c r="I483" s="1">
        <f t="shared" si="7"/>
        <v>265</v>
      </c>
      <c r="J483" t="str">
        <f>VLOOKUP($B483,taxonomy!$B:$Y,6,FALSE)</f>
        <v>Eukaryota</v>
      </c>
      <c r="K483" t="str">
        <f>VLOOKUP($B483,taxonomy!$B:$Y,7,FALSE)</f>
        <v xml:space="preserve"> Metazoa</v>
      </c>
      <c r="L483" t="str">
        <f>VLOOKUP($B483,taxonomy!$B:$Y,8,FALSE)</f>
        <v xml:space="preserve"> Chordata</v>
      </c>
      <c r="M483" t="str">
        <f>VLOOKUP($B483,taxonomy!$B:$Y,9,FALSE)</f>
        <v xml:space="preserve"> Craniata</v>
      </c>
      <c r="N483" t="str">
        <f>VLOOKUP($B483,taxonomy!$B:$Y,10,FALSE)</f>
        <v xml:space="preserve"> Vertebrata</v>
      </c>
      <c r="O483" t="str">
        <f>VLOOKUP($B483,taxonomy!$B:$Y,11,FALSE)</f>
        <v xml:space="preserve"> Euteleostomi</v>
      </c>
      <c r="P483" t="str">
        <f>VLOOKUP($B483,taxonomy!$B:$Y,12,FALSE)</f>
        <v>Mammalia</v>
      </c>
      <c r="Q483" t="str">
        <f>VLOOKUP($B483,taxonomy!$B:$Y,13,FALSE)</f>
        <v xml:space="preserve"> Monotremata</v>
      </c>
      <c r="R483" t="str">
        <f>VLOOKUP($B483,taxonomy!$B:$Y,14,FALSE)</f>
        <v xml:space="preserve"> Ornithorhynchidae</v>
      </c>
      <c r="S483" t="str">
        <f>VLOOKUP($B483,taxonomy!$B:$Y,15,FALSE)</f>
        <v xml:space="preserve"> Ornithorhynchus.</v>
      </c>
      <c r="T483">
        <f>VLOOKUP($B483,taxonomy!$B:$Y,16,FALSE)</f>
        <v>0</v>
      </c>
      <c r="U483">
        <f>VLOOKUP($B483,taxonomy!$B:$Y,17,FALSE)</f>
        <v>0</v>
      </c>
      <c r="V483">
        <f>VLOOKUP($B483,taxonomy!$B:$Y,18,FALSE)</f>
        <v>0</v>
      </c>
      <c r="W483">
        <f>VLOOKUP($B483,taxonomy!$B:$Y,19,FALSE)</f>
        <v>0</v>
      </c>
      <c r="X483">
        <f>VLOOKUP($B483,taxonomy!$B:$Y,20,FALSE)</f>
        <v>0</v>
      </c>
      <c r="Y483">
        <f>VLOOKUP($B483,taxonomy!$B:$Y,21,FALSE)</f>
        <v>0</v>
      </c>
      <c r="Z483">
        <f>VLOOKUP($B483,taxonomy!$B:$Y,22,FALSE)</f>
        <v>0</v>
      </c>
      <c r="AA483">
        <f>VLOOKUP($B483,taxonomy!$B:$Y,23,FALSE)</f>
        <v>0</v>
      </c>
    </row>
    <row r="484" spans="1:27" x14ac:dyDescent="0.25">
      <c r="A484" s="1" t="s">
        <v>1063</v>
      </c>
      <c r="B484" s="1" t="s">
        <v>1064</v>
      </c>
      <c r="C484" s="1" t="s">
        <v>698</v>
      </c>
      <c r="D484" s="1" t="s">
        <v>60</v>
      </c>
      <c r="E484" s="1" t="s">
        <v>126</v>
      </c>
      <c r="F484" s="1" t="s">
        <v>698</v>
      </c>
      <c r="G484" s="1" t="s">
        <v>63</v>
      </c>
      <c r="H484" s="1" t="s">
        <v>64</v>
      </c>
      <c r="I484" s="1">
        <f t="shared" si="7"/>
        <v>410</v>
      </c>
      <c r="J484" t="str">
        <f>VLOOKUP($B484,taxonomy!$B:$Y,6,FALSE)</f>
        <v>Eukaryota</v>
      </c>
      <c r="K484" t="str">
        <f>VLOOKUP($B484,taxonomy!$B:$Y,7,FALSE)</f>
        <v xml:space="preserve"> Metazoa</v>
      </c>
      <c r="L484" t="str">
        <f>VLOOKUP($B484,taxonomy!$B:$Y,8,FALSE)</f>
        <v xml:space="preserve"> Chordata</v>
      </c>
      <c r="M484" t="str">
        <f>VLOOKUP($B484,taxonomy!$B:$Y,9,FALSE)</f>
        <v xml:space="preserve"> Craniata</v>
      </c>
      <c r="N484" t="str">
        <f>VLOOKUP($B484,taxonomy!$B:$Y,10,FALSE)</f>
        <v xml:space="preserve"> Vertebrata</v>
      </c>
      <c r="O484" t="str">
        <f>VLOOKUP($B484,taxonomy!$B:$Y,11,FALSE)</f>
        <v xml:space="preserve"> Euteleostomi</v>
      </c>
      <c r="P484" t="str">
        <f>VLOOKUP($B484,taxonomy!$B:$Y,12,FALSE)</f>
        <v>Mammalia</v>
      </c>
      <c r="Q484" t="str">
        <f>VLOOKUP($B484,taxonomy!$B:$Y,13,FALSE)</f>
        <v xml:space="preserve"> Monotremata</v>
      </c>
      <c r="R484" t="str">
        <f>VLOOKUP($B484,taxonomy!$B:$Y,14,FALSE)</f>
        <v xml:space="preserve"> Ornithorhynchidae</v>
      </c>
      <c r="S484" t="str">
        <f>VLOOKUP($B484,taxonomy!$B:$Y,15,FALSE)</f>
        <v xml:space="preserve"> Ornithorhynchus.</v>
      </c>
      <c r="T484">
        <f>VLOOKUP($B484,taxonomy!$B:$Y,16,FALSE)</f>
        <v>0</v>
      </c>
      <c r="U484">
        <f>VLOOKUP($B484,taxonomy!$B:$Y,17,FALSE)</f>
        <v>0</v>
      </c>
      <c r="V484">
        <f>VLOOKUP($B484,taxonomy!$B:$Y,18,FALSE)</f>
        <v>0</v>
      </c>
      <c r="W484">
        <f>VLOOKUP($B484,taxonomy!$B:$Y,19,FALSE)</f>
        <v>0</v>
      </c>
      <c r="X484">
        <f>VLOOKUP($B484,taxonomy!$B:$Y,20,FALSE)</f>
        <v>0</v>
      </c>
      <c r="Y484">
        <f>VLOOKUP($B484,taxonomy!$B:$Y,21,FALSE)</f>
        <v>0</v>
      </c>
      <c r="Z484">
        <f>VLOOKUP($B484,taxonomy!$B:$Y,22,FALSE)</f>
        <v>0</v>
      </c>
      <c r="AA484">
        <f>VLOOKUP($B484,taxonomy!$B:$Y,23,FALSE)</f>
        <v>0</v>
      </c>
    </row>
    <row r="485" spans="1:27" x14ac:dyDescent="0.25">
      <c r="A485" s="1" t="s">
        <v>1066</v>
      </c>
      <c r="B485" s="1" t="s">
        <v>1067</v>
      </c>
      <c r="C485" s="1" t="s">
        <v>1068</v>
      </c>
      <c r="D485" s="1" t="s">
        <v>15</v>
      </c>
      <c r="E485" s="1" t="s">
        <v>43</v>
      </c>
      <c r="F485" s="1" t="s">
        <v>250</v>
      </c>
      <c r="G485" s="1" t="s">
        <v>18</v>
      </c>
      <c r="H485" s="1" t="s">
        <v>19</v>
      </c>
      <c r="I485" s="1">
        <f t="shared" si="7"/>
        <v>265</v>
      </c>
      <c r="J485" t="str">
        <f>VLOOKUP($B485,taxonomy!$B:$Y,6,FALSE)</f>
        <v>Eukaryota</v>
      </c>
      <c r="K485" t="str">
        <f>VLOOKUP($B485,taxonomy!$B:$Y,7,FALSE)</f>
        <v xml:space="preserve"> Metazoa</v>
      </c>
      <c r="L485" t="str">
        <f>VLOOKUP($B485,taxonomy!$B:$Y,8,FALSE)</f>
        <v xml:space="preserve"> Chordata</v>
      </c>
      <c r="M485" t="str">
        <f>VLOOKUP($B485,taxonomy!$B:$Y,9,FALSE)</f>
        <v xml:space="preserve"> Craniata</v>
      </c>
      <c r="N485" t="str">
        <f>VLOOKUP($B485,taxonomy!$B:$Y,10,FALSE)</f>
        <v xml:space="preserve"> Vertebrata</v>
      </c>
      <c r="O485" t="str">
        <f>VLOOKUP($B485,taxonomy!$B:$Y,11,FALSE)</f>
        <v xml:space="preserve"> Euteleostomi</v>
      </c>
      <c r="P485" t="str">
        <f>VLOOKUP($B485,taxonomy!$B:$Y,12,FALSE)</f>
        <v>Mammalia</v>
      </c>
      <c r="Q485" t="str">
        <f>VLOOKUP($B485,taxonomy!$B:$Y,13,FALSE)</f>
        <v xml:space="preserve"> Eutheria</v>
      </c>
      <c r="R485" t="str">
        <f>VLOOKUP($B485,taxonomy!$B:$Y,14,FALSE)</f>
        <v xml:space="preserve"> Euarchontoglires</v>
      </c>
      <c r="S485" t="str">
        <f>VLOOKUP($B485,taxonomy!$B:$Y,15,FALSE)</f>
        <v xml:space="preserve"> Primates</v>
      </c>
      <c r="T485" t="str">
        <f>VLOOKUP($B485,taxonomy!$B:$Y,16,FALSE)</f>
        <v xml:space="preserve"> Haplorrhini</v>
      </c>
      <c r="U485" t="str">
        <f>VLOOKUP($B485,taxonomy!$B:$Y,17,FALSE)</f>
        <v>Platyrrhini</v>
      </c>
      <c r="V485" t="str">
        <f>VLOOKUP($B485,taxonomy!$B:$Y,18,FALSE)</f>
        <v xml:space="preserve"> Cebidae</v>
      </c>
      <c r="W485" t="str">
        <f>VLOOKUP($B485,taxonomy!$B:$Y,19,FALSE)</f>
        <v xml:space="preserve"> Callitrichinae</v>
      </c>
      <c r="X485" t="str">
        <f>VLOOKUP($B485,taxonomy!$B:$Y,20,FALSE)</f>
        <v xml:space="preserve"> Callithrix.</v>
      </c>
      <c r="Y485">
        <f>VLOOKUP($B485,taxonomy!$B:$Y,21,FALSE)</f>
        <v>0</v>
      </c>
      <c r="Z485">
        <f>VLOOKUP($B485,taxonomy!$B:$Y,22,FALSE)</f>
        <v>0</v>
      </c>
      <c r="AA485">
        <f>VLOOKUP($B485,taxonomy!$B:$Y,23,FALSE)</f>
        <v>0</v>
      </c>
    </row>
    <row r="486" spans="1:27" x14ac:dyDescent="0.25">
      <c r="A486" s="1" t="s">
        <v>1066</v>
      </c>
      <c r="B486" s="1" t="s">
        <v>1067</v>
      </c>
      <c r="C486" s="1" t="s">
        <v>1068</v>
      </c>
      <c r="D486" s="1" t="s">
        <v>60</v>
      </c>
      <c r="E486" s="1" t="s">
        <v>1069</v>
      </c>
      <c r="F486" s="1" t="s">
        <v>330</v>
      </c>
      <c r="G486" s="1" t="s">
        <v>63</v>
      </c>
      <c r="H486" s="1" t="s">
        <v>64</v>
      </c>
      <c r="I486" s="1">
        <f t="shared" si="7"/>
        <v>408</v>
      </c>
      <c r="J486" t="str">
        <f>VLOOKUP($B486,taxonomy!$B:$Y,6,FALSE)</f>
        <v>Eukaryota</v>
      </c>
      <c r="K486" t="str">
        <f>VLOOKUP($B486,taxonomy!$B:$Y,7,FALSE)</f>
        <v xml:space="preserve"> Metazoa</v>
      </c>
      <c r="L486" t="str">
        <f>VLOOKUP($B486,taxonomy!$B:$Y,8,FALSE)</f>
        <v xml:space="preserve"> Chordata</v>
      </c>
      <c r="M486" t="str">
        <f>VLOOKUP($B486,taxonomy!$B:$Y,9,FALSE)</f>
        <v xml:space="preserve"> Craniata</v>
      </c>
      <c r="N486" t="str">
        <f>VLOOKUP($B486,taxonomy!$B:$Y,10,FALSE)</f>
        <v xml:space="preserve"> Vertebrata</v>
      </c>
      <c r="O486" t="str">
        <f>VLOOKUP($B486,taxonomy!$B:$Y,11,FALSE)</f>
        <v xml:space="preserve"> Euteleostomi</v>
      </c>
      <c r="P486" t="str">
        <f>VLOOKUP($B486,taxonomy!$B:$Y,12,FALSE)</f>
        <v>Mammalia</v>
      </c>
      <c r="Q486" t="str">
        <f>VLOOKUP($B486,taxonomy!$B:$Y,13,FALSE)</f>
        <v xml:space="preserve"> Eutheria</v>
      </c>
      <c r="R486" t="str">
        <f>VLOOKUP($B486,taxonomy!$B:$Y,14,FALSE)</f>
        <v xml:space="preserve"> Euarchontoglires</v>
      </c>
      <c r="S486" t="str">
        <f>VLOOKUP($B486,taxonomy!$B:$Y,15,FALSE)</f>
        <v xml:space="preserve"> Primates</v>
      </c>
      <c r="T486" t="str">
        <f>VLOOKUP($B486,taxonomy!$B:$Y,16,FALSE)</f>
        <v xml:space="preserve"> Haplorrhini</v>
      </c>
      <c r="U486" t="str">
        <f>VLOOKUP($B486,taxonomy!$B:$Y,17,FALSE)</f>
        <v>Platyrrhini</v>
      </c>
      <c r="V486" t="str">
        <f>VLOOKUP($B486,taxonomy!$B:$Y,18,FALSE)</f>
        <v xml:space="preserve"> Cebidae</v>
      </c>
      <c r="W486" t="str">
        <f>VLOOKUP($B486,taxonomy!$B:$Y,19,FALSE)</f>
        <v xml:space="preserve"> Callitrichinae</v>
      </c>
      <c r="X486" t="str">
        <f>VLOOKUP($B486,taxonomy!$B:$Y,20,FALSE)</f>
        <v xml:space="preserve"> Callithrix.</v>
      </c>
      <c r="Y486">
        <f>VLOOKUP($B486,taxonomy!$B:$Y,21,FALSE)</f>
        <v>0</v>
      </c>
      <c r="Z486">
        <f>VLOOKUP($B486,taxonomy!$B:$Y,22,FALSE)</f>
        <v>0</v>
      </c>
      <c r="AA486">
        <f>VLOOKUP($B486,taxonomy!$B:$Y,23,FALSE)</f>
        <v>0</v>
      </c>
    </row>
    <row r="487" spans="1:27" x14ac:dyDescent="0.25">
      <c r="A487" s="1" t="s">
        <v>1070</v>
      </c>
      <c r="B487" s="1" t="s">
        <v>1071</v>
      </c>
      <c r="C487" s="1" t="s">
        <v>1072</v>
      </c>
      <c r="D487" s="1" t="s">
        <v>272</v>
      </c>
      <c r="E487" s="1" t="s">
        <v>1073</v>
      </c>
      <c r="F487" s="1" t="s">
        <v>565</v>
      </c>
      <c r="G487" s="1" t="s">
        <v>274</v>
      </c>
      <c r="H487" s="1" t="s">
        <v>272</v>
      </c>
      <c r="I487" s="1">
        <f t="shared" si="7"/>
        <v>56</v>
      </c>
      <c r="J487" t="str">
        <f>VLOOKUP($B487,taxonomy!$B:$Y,6,FALSE)</f>
        <v>Eukaryota</v>
      </c>
      <c r="K487" t="str">
        <f>VLOOKUP($B487,taxonomy!$B:$Y,7,FALSE)</f>
        <v xml:space="preserve"> Metazoa</v>
      </c>
      <c r="L487" t="str">
        <f>VLOOKUP($B487,taxonomy!$B:$Y,8,FALSE)</f>
        <v xml:space="preserve"> Chordata</v>
      </c>
      <c r="M487" t="str">
        <f>VLOOKUP($B487,taxonomy!$B:$Y,9,FALSE)</f>
        <v xml:space="preserve"> Craniata</v>
      </c>
      <c r="N487" t="str">
        <f>VLOOKUP($B487,taxonomy!$B:$Y,10,FALSE)</f>
        <v xml:space="preserve"> Vertebrata</v>
      </c>
      <c r="O487" t="str">
        <f>VLOOKUP($B487,taxonomy!$B:$Y,11,FALSE)</f>
        <v xml:space="preserve"> Euteleostomi</v>
      </c>
      <c r="P487" t="str">
        <f>VLOOKUP($B487,taxonomy!$B:$Y,12,FALSE)</f>
        <v>Mammalia</v>
      </c>
      <c r="Q487" t="str">
        <f>VLOOKUP($B487,taxonomy!$B:$Y,13,FALSE)</f>
        <v xml:space="preserve"> Eutheria</v>
      </c>
      <c r="R487" t="str">
        <f>VLOOKUP($B487,taxonomy!$B:$Y,14,FALSE)</f>
        <v xml:space="preserve"> Euarchontoglires</v>
      </c>
      <c r="S487" t="str">
        <f>VLOOKUP($B487,taxonomy!$B:$Y,15,FALSE)</f>
        <v xml:space="preserve"> Primates</v>
      </c>
      <c r="T487" t="str">
        <f>VLOOKUP($B487,taxonomy!$B:$Y,16,FALSE)</f>
        <v xml:space="preserve"> Haplorrhini</v>
      </c>
      <c r="U487" t="str">
        <f>VLOOKUP($B487,taxonomy!$B:$Y,17,FALSE)</f>
        <v>Platyrrhini</v>
      </c>
      <c r="V487" t="str">
        <f>VLOOKUP($B487,taxonomy!$B:$Y,18,FALSE)</f>
        <v xml:space="preserve"> Cebidae</v>
      </c>
      <c r="W487" t="str">
        <f>VLOOKUP($B487,taxonomy!$B:$Y,19,FALSE)</f>
        <v xml:space="preserve"> Callitrichinae</v>
      </c>
      <c r="X487" t="str">
        <f>VLOOKUP($B487,taxonomy!$B:$Y,20,FALSE)</f>
        <v xml:space="preserve"> Callithrix.</v>
      </c>
      <c r="Y487">
        <f>VLOOKUP($B487,taxonomy!$B:$Y,21,FALSE)</f>
        <v>0</v>
      </c>
      <c r="Z487">
        <f>VLOOKUP($B487,taxonomy!$B:$Y,22,FALSE)</f>
        <v>0</v>
      </c>
      <c r="AA487">
        <f>VLOOKUP($B487,taxonomy!$B:$Y,23,FALSE)</f>
        <v>0</v>
      </c>
    </row>
    <row r="488" spans="1:27" x14ac:dyDescent="0.25">
      <c r="A488" s="1" t="s">
        <v>1070</v>
      </c>
      <c r="B488" s="1" t="s">
        <v>1071</v>
      </c>
      <c r="C488" s="1" t="s">
        <v>1072</v>
      </c>
      <c r="D488" s="1" t="s">
        <v>15</v>
      </c>
      <c r="E488" s="1" t="s">
        <v>43</v>
      </c>
      <c r="F488" s="1" t="s">
        <v>250</v>
      </c>
      <c r="G488" s="1" t="s">
        <v>18</v>
      </c>
      <c r="H488" s="1" t="s">
        <v>19</v>
      </c>
      <c r="I488" s="1">
        <f t="shared" si="7"/>
        <v>265</v>
      </c>
      <c r="J488" t="str">
        <f>VLOOKUP($B488,taxonomy!$B:$Y,6,FALSE)</f>
        <v>Eukaryota</v>
      </c>
      <c r="K488" t="str">
        <f>VLOOKUP($B488,taxonomy!$B:$Y,7,FALSE)</f>
        <v xml:space="preserve"> Metazoa</v>
      </c>
      <c r="L488" t="str">
        <f>VLOOKUP($B488,taxonomy!$B:$Y,8,FALSE)</f>
        <v xml:space="preserve"> Chordata</v>
      </c>
      <c r="M488" t="str">
        <f>VLOOKUP($B488,taxonomy!$B:$Y,9,FALSE)</f>
        <v xml:space="preserve"> Craniata</v>
      </c>
      <c r="N488" t="str">
        <f>VLOOKUP($B488,taxonomy!$B:$Y,10,FALSE)</f>
        <v xml:space="preserve"> Vertebrata</v>
      </c>
      <c r="O488" t="str">
        <f>VLOOKUP($B488,taxonomy!$B:$Y,11,FALSE)</f>
        <v xml:space="preserve"> Euteleostomi</v>
      </c>
      <c r="P488" t="str">
        <f>VLOOKUP($B488,taxonomy!$B:$Y,12,FALSE)</f>
        <v>Mammalia</v>
      </c>
      <c r="Q488" t="str">
        <f>VLOOKUP($B488,taxonomy!$B:$Y,13,FALSE)</f>
        <v xml:space="preserve"> Eutheria</v>
      </c>
      <c r="R488" t="str">
        <f>VLOOKUP($B488,taxonomy!$B:$Y,14,FALSE)</f>
        <v xml:space="preserve"> Euarchontoglires</v>
      </c>
      <c r="S488" t="str">
        <f>VLOOKUP($B488,taxonomy!$B:$Y,15,FALSE)</f>
        <v xml:space="preserve"> Primates</v>
      </c>
      <c r="T488" t="str">
        <f>VLOOKUP($B488,taxonomy!$B:$Y,16,FALSE)</f>
        <v xml:space="preserve"> Haplorrhini</v>
      </c>
      <c r="U488" t="str">
        <f>VLOOKUP($B488,taxonomy!$B:$Y,17,FALSE)</f>
        <v>Platyrrhini</v>
      </c>
      <c r="V488" t="str">
        <f>VLOOKUP($B488,taxonomy!$B:$Y,18,FALSE)</f>
        <v xml:space="preserve"> Cebidae</v>
      </c>
      <c r="W488" t="str">
        <f>VLOOKUP($B488,taxonomy!$B:$Y,19,FALSE)</f>
        <v xml:space="preserve"> Callitrichinae</v>
      </c>
      <c r="X488" t="str">
        <f>VLOOKUP($B488,taxonomy!$B:$Y,20,FALSE)</f>
        <v xml:space="preserve"> Callithrix.</v>
      </c>
      <c r="Y488">
        <f>VLOOKUP($B488,taxonomy!$B:$Y,21,FALSE)</f>
        <v>0</v>
      </c>
      <c r="Z488">
        <f>VLOOKUP($B488,taxonomy!$B:$Y,22,FALSE)</f>
        <v>0</v>
      </c>
      <c r="AA488">
        <f>VLOOKUP($B488,taxonomy!$B:$Y,23,FALSE)</f>
        <v>0</v>
      </c>
    </row>
    <row r="489" spans="1:27" x14ac:dyDescent="0.25">
      <c r="A489" s="1" t="s">
        <v>1070</v>
      </c>
      <c r="B489" s="1" t="s">
        <v>1071</v>
      </c>
      <c r="C489" s="1" t="s">
        <v>1072</v>
      </c>
      <c r="D489" s="1" t="s">
        <v>60</v>
      </c>
      <c r="E489" s="1" t="s">
        <v>335</v>
      </c>
      <c r="F489" s="1" t="s">
        <v>1074</v>
      </c>
      <c r="G489" s="1" t="s">
        <v>63</v>
      </c>
      <c r="H489" s="1" t="s">
        <v>64</v>
      </c>
      <c r="I489" s="1">
        <f t="shared" si="7"/>
        <v>480</v>
      </c>
      <c r="J489" t="str">
        <f>VLOOKUP($B489,taxonomy!$B:$Y,6,FALSE)</f>
        <v>Eukaryota</v>
      </c>
      <c r="K489" t="str">
        <f>VLOOKUP($B489,taxonomy!$B:$Y,7,FALSE)</f>
        <v xml:space="preserve"> Metazoa</v>
      </c>
      <c r="L489" t="str">
        <f>VLOOKUP($B489,taxonomy!$B:$Y,8,FALSE)</f>
        <v xml:space="preserve"> Chordata</v>
      </c>
      <c r="M489" t="str">
        <f>VLOOKUP($B489,taxonomy!$B:$Y,9,FALSE)</f>
        <v xml:space="preserve"> Craniata</v>
      </c>
      <c r="N489" t="str">
        <f>VLOOKUP($B489,taxonomy!$B:$Y,10,FALSE)</f>
        <v xml:space="preserve"> Vertebrata</v>
      </c>
      <c r="O489" t="str">
        <f>VLOOKUP($B489,taxonomy!$B:$Y,11,FALSE)</f>
        <v xml:space="preserve"> Euteleostomi</v>
      </c>
      <c r="P489" t="str">
        <f>VLOOKUP($B489,taxonomy!$B:$Y,12,FALSE)</f>
        <v>Mammalia</v>
      </c>
      <c r="Q489" t="str">
        <f>VLOOKUP($B489,taxonomy!$B:$Y,13,FALSE)</f>
        <v xml:space="preserve"> Eutheria</v>
      </c>
      <c r="R489" t="str">
        <f>VLOOKUP($B489,taxonomy!$B:$Y,14,FALSE)</f>
        <v xml:space="preserve"> Euarchontoglires</v>
      </c>
      <c r="S489" t="str">
        <f>VLOOKUP($B489,taxonomy!$B:$Y,15,FALSE)</f>
        <v xml:space="preserve"> Primates</v>
      </c>
      <c r="T489" t="str">
        <f>VLOOKUP($B489,taxonomy!$B:$Y,16,FALSE)</f>
        <v xml:space="preserve"> Haplorrhini</v>
      </c>
      <c r="U489" t="str">
        <f>VLOOKUP($B489,taxonomy!$B:$Y,17,FALSE)</f>
        <v>Platyrrhini</v>
      </c>
      <c r="V489" t="str">
        <f>VLOOKUP($B489,taxonomy!$B:$Y,18,FALSE)</f>
        <v xml:space="preserve"> Cebidae</v>
      </c>
      <c r="W489" t="str">
        <f>VLOOKUP($B489,taxonomy!$B:$Y,19,FALSE)</f>
        <v xml:space="preserve"> Callitrichinae</v>
      </c>
      <c r="X489" t="str">
        <f>VLOOKUP($B489,taxonomy!$B:$Y,20,FALSE)</f>
        <v xml:space="preserve"> Callithrix.</v>
      </c>
      <c r="Y489">
        <f>VLOOKUP($B489,taxonomy!$B:$Y,21,FALSE)</f>
        <v>0</v>
      </c>
      <c r="Z489">
        <f>VLOOKUP($B489,taxonomy!$B:$Y,22,FALSE)</f>
        <v>0</v>
      </c>
      <c r="AA489">
        <f>VLOOKUP($B489,taxonomy!$B:$Y,23,FALSE)</f>
        <v>0</v>
      </c>
    </row>
    <row r="490" spans="1:27" x14ac:dyDescent="0.25">
      <c r="A490" s="1" t="s">
        <v>1075</v>
      </c>
      <c r="B490" s="1" t="s">
        <v>1076</v>
      </c>
      <c r="C490" s="1" t="s">
        <v>1077</v>
      </c>
      <c r="D490" s="1" t="s">
        <v>272</v>
      </c>
      <c r="E490" s="1" t="s">
        <v>924</v>
      </c>
      <c r="F490" s="1" t="s">
        <v>113</v>
      </c>
      <c r="G490" s="1" t="s">
        <v>274</v>
      </c>
      <c r="H490" s="1" t="s">
        <v>272</v>
      </c>
      <c r="I490" s="1">
        <f t="shared" si="7"/>
        <v>56</v>
      </c>
      <c r="J490" t="str">
        <f>VLOOKUP($B490,taxonomy!$B:$Y,6,FALSE)</f>
        <v>Eukaryota</v>
      </c>
      <c r="K490" t="str">
        <f>VLOOKUP($B490,taxonomy!$B:$Y,7,FALSE)</f>
        <v xml:space="preserve"> Metazoa</v>
      </c>
      <c r="L490" t="str">
        <f>VLOOKUP($B490,taxonomy!$B:$Y,8,FALSE)</f>
        <v xml:space="preserve"> Chordata</v>
      </c>
      <c r="M490" t="str">
        <f>VLOOKUP($B490,taxonomy!$B:$Y,9,FALSE)</f>
        <v xml:space="preserve"> Craniata</v>
      </c>
      <c r="N490" t="str">
        <f>VLOOKUP($B490,taxonomy!$B:$Y,10,FALSE)</f>
        <v xml:space="preserve"> Vertebrata</v>
      </c>
      <c r="O490" t="str">
        <f>VLOOKUP($B490,taxonomy!$B:$Y,11,FALSE)</f>
        <v xml:space="preserve"> Euteleostomi</v>
      </c>
      <c r="P490" t="str">
        <f>VLOOKUP($B490,taxonomy!$B:$Y,12,FALSE)</f>
        <v>Mammalia</v>
      </c>
      <c r="Q490" t="str">
        <f>VLOOKUP($B490,taxonomy!$B:$Y,13,FALSE)</f>
        <v xml:space="preserve"> Eutheria</v>
      </c>
      <c r="R490" t="str">
        <f>VLOOKUP($B490,taxonomy!$B:$Y,14,FALSE)</f>
        <v xml:space="preserve"> Euarchontoglires</v>
      </c>
      <c r="S490" t="str">
        <f>VLOOKUP($B490,taxonomy!$B:$Y,15,FALSE)</f>
        <v xml:space="preserve"> Primates</v>
      </c>
      <c r="T490" t="str">
        <f>VLOOKUP($B490,taxonomy!$B:$Y,16,FALSE)</f>
        <v xml:space="preserve"> Haplorrhini</v>
      </c>
      <c r="U490" t="str">
        <f>VLOOKUP($B490,taxonomy!$B:$Y,17,FALSE)</f>
        <v>Platyrrhini</v>
      </c>
      <c r="V490" t="str">
        <f>VLOOKUP($B490,taxonomy!$B:$Y,18,FALSE)</f>
        <v xml:space="preserve"> Cebidae</v>
      </c>
      <c r="W490" t="str">
        <f>VLOOKUP($B490,taxonomy!$B:$Y,19,FALSE)</f>
        <v xml:space="preserve"> Callitrichinae</v>
      </c>
      <c r="X490" t="str">
        <f>VLOOKUP($B490,taxonomy!$B:$Y,20,FALSE)</f>
        <v xml:space="preserve"> Callithrix.</v>
      </c>
      <c r="Y490">
        <f>VLOOKUP($B490,taxonomy!$B:$Y,21,FALSE)</f>
        <v>0</v>
      </c>
      <c r="Z490">
        <f>VLOOKUP($B490,taxonomy!$B:$Y,22,FALSE)</f>
        <v>0</v>
      </c>
      <c r="AA490">
        <f>VLOOKUP($B490,taxonomy!$B:$Y,23,FALSE)</f>
        <v>0</v>
      </c>
    </row>
    <row r="491" spans="1:27" x14ac:dyDescent="0.25">
      <c r="A491" s="1" t="s">
        <v>1075</v>
      </c>
      <c r="B491" s="1" t="s">
        <v>1076</v>
      </c>
      <c r="C491" s="1" t="s">
        <v>1077</v>
      </c>
      <c r="D491" s="1" t="s">
        <v>15</v>
      </c>
      <c r="E491" s="1" t="s">
        <v>43</v>
      </c>
      <c r="F491" s="1" t="s">
        <v>211</v>
      </c>
      <c r="G491" s="1" t="s">
        <v>18</v>
      </c>
      <c r="H491" s="1" t="s">
        <v>19</v>
      </c>
      <c r="I491" s="1">
        <f t="shared" si="7"/>
        <v>268</v>
      </c>
      <c r="J491" t="str">
        <f>VLOOKUP($B491,taxonomy!$B:$Y,6,FALSE)</f>
        <v>Eukaryota</v>
      </c>
      <c r="K491" t="str">
        <f>VLOOKUP($B491,taxonomy!$B:$Y,7,FALSE)</f>
        <v xml:space="preserve"> Metazoa</v>
      </c>
      <c r="L491" t="str">
        <f>VLOOKUP($B491,taxonomy!$B:$Y,8,FALSE)</f>
        <v xml:space="preserve"> Chordata</v>
      </c>
      <c r="M491" t="str">
        <f>VLOOKUP($B491,taxonomy!$B:$Y,9,FALSE)</f>
        <v xml:space="preserve"> Craniata</v>
      </c>
      <c r="N491" t="str">
        <f>VLOOKUP($B491,taxonomy!$B:$Y,10,FALSE)</f>
        <v xml:space="preserve"> Vertebrata</v>
      </c>
      <c r="O491" t="str">
        <f>VLOOKUP($B491,taxonomy!$B:$Y,11,FALSE)</f>
        <v xml:space="preserve"> Euteleostomi</v>
      </c>
      <c r="P491" t="str">
        <f>VLOOKUP($B491,taxonomy!$B:$Y,12,FALSE)</f>
        <v>Mammalia</v>
      </c>
      <c r="Q491" t="str">
        <f>VLOOKUP($B491,taxonomy!$B:$Y,13,FALSE)</f>
        <v xml:space="preserve"> Eutheria</v>
      </c>
      <c r="R491" t="str">
        <f>VLOOKUP($B491,taxonomy!$B:$Y,14,FALSE)</f>
        <v xml:space="preserve"> Euarchontoglires</v>
      </c>
      <c r="S491" t="str">
        <f>VLOOKUP($B491,taxonomy!$B:$Y,15,FALSE)</f>
        <v xml:space="preserve"> Primates</v>
      </c>
      <c r="T491" t="str">
        <f>VLOOKUP($B491,taxonomy!$B:$Y,16,FALSE)</f>
        <v xml:space="preserve"> Haplorrhini</v>
      </c>
      <c r="U491" t="str">
        <f>VLOOKUP($B491,taxonomy!$B:$Y,17,FALSE)</f>
        <v>Platyrrhini</v>
      </c>
      <c r="V491" t="str">
        <f>VLOOKUP($B491,taxonomy!$B:$Y,18,FALSE)</f>
        <v xml:space="preserve"> Cebidae</v>
      </c>
      <c r="W491" t="str">
        <f>VLOOKUP($B491,taxonomy!$B:$Y,19,FALSE)</f>
        <v xml:space="preserve"> Callitrichinae</v>
      </c>
      <c r="X491" t="str">
        <f>VLOOKUP($B491,taxonomy!$B:$Y,20,FALSE)</f>
        <v xml:space="preserve"> Callithrix.</v>
      </c>
      <c r="Y491">
        <f>VLOOKUP($B491,taxonomy!$B:$Y,21,FALSE)</f>
        <v>0</v>
      </c>
      <c r="Z491">
        <f>VLOOKUP($B491,taxonomy!$B:$Y,22,FALSE)</f>
        <v>0</v>
      </c>
      <c r="AA491">
        <f>VLOOKUP($B491,taxonomy!$B:$Y,23,FALSE)</f>
        <v>0</v>
      </c>
    </row>
    <row r="492" spans="1:27" x14ac:dyDescent="0.25">
      <c r="A492" s="1" t="s">
        <v>1075</v>
      </c>
      <c r="B492" s="1" t="s">
        <v>1076</v>
      </c>
      <c r="C492" s="1" t="s">
        <v>1077</v>
      </c>
      <c r="D492" s="1" t="s">
        <v>60</v>
      </c>
      <c r="E492" s="1" t="s">
        <v>1078</v>
      </c>
      <c r="F492" s="1" t="s">
        <v>1000</v>
      </c>
      <c r="G492" s="1" t="s">
        <v>63</v>
      </c>
      <c r="H492" s="1" t="s">
        <v>64</v>
      </c>
      <c r="I492" s="1">
        <f t="shared" si="7"/>
        <v>479</v>
      </c>
      <c r="J492" t="str">
        <f>VLOOKUP($B492,taxonomy!$B:$Y,6,FALSE)</f>
        <v>Eukaryota</v>
      </c>
      <c r="K492" t="str">
        <f>VLOOKUP($B492,taxonomy!$B:$Y,7,FALSE)</f>
        <v xml:space="preserve"> Metazoa</v>
      </c>
      <c r="L492" t="str">
        <f>VLOOKUP($B492,taxonomy!$B:$Y,8,FALSE)</f>
        <v xml:space="preserve"> Chordata</v>
      </c>
      <c r="M492" t="str">
        <f>VLOOKUP($B492,taxonomy!$B:$Y,9,FALSE)</f>
        <v xml:space="preserve"> Craniata</v>
      </c>
      <c r="N492" t="str">
        <f>VLOOKUP($B492,taxonomy!$B:$Y,10,FALSE)</f>
        <v xml:space="preserve"> Vertebrata</v>
      </c>
      <c r="O492" t="str">
        <f>VLOOKUP($B492,taxonomy!$B:$Y,11,FALSE)</f>
        <v xml:space="preserve"> Euteleostomi</v>
      </c>
      <c r="P492" t="str">
        <f>VLOOKUP($B492,taxonomy!$B:$Y,12,FALSE)</f>
        <v>Mammalia</v>
      </c>
      <c r="Q492" t="str">
        <f>VLOOKUP($B492,taxonomy!$B:$Y,13,FALSE)</f>
        <v xml:space="preserve"> Eutheria</v>
      </c>
      <c r="R492" t="str">
        <f>VLOOKUP($B492,taxonomy!$B:$Y,14,FALSE)</f>
        <v xml:space="preserve"> Euarchontoglires</v>
      </c>
      <c r="S492" t="str">
        <f>VLOOKUP($B492,taxonomy!$B:$Y,15,FALSE)</f>
        <v xml:space="preserve"> Primates</v>
      </c>
      <c r="T492" t="str">
        <f>VLOOKUP($B492,taxonomy!$B:$Y,16,FALSE)</f>
        <v xml:space="preserve"> Haplorrhini</v>
      </c>
      <c r="U492" t="str">
        <f>VLOOKUP($B492,taxonomy!$B:$Y,17,FALSE)</f>
        <v>Platyrrhini</v>
      </c>
      <c r="V492" t="str">
        <f>VLOOKUP($B492,taxonomy!$B:$Y,18,FALSE)</f>
        <v xml:space="preserve"> Cebidae</v>
      </c>
      <c r="W492" t="str">
        <f>VLOOKUP($B492,taxonomy!$B:$Y,19,FALSE)</f>
        <v xml:space="preserve"> Callitrichinae</v>
      </c>
      <c r="X492" t="str">
        <f>VLOOKUP($B492,taxonomy!$B:$Y,20,FALSE)</f>
        <v xml:space="preserve"> Callithrix.</v>
      </c>
      <c r="Y492">
        <f>VLOOKUP($B492,taxonomy!$B:$Y,21,FALSE)</f>
        <v>0</v>
      </c>
      <c r="Z492">
        <f>VLOOKUP($B492,taxonomy!$B:$Y,22,FALSE)</f>
        <v>0</v>
      </c>
      <c r="AA492">
        <f>VLOOKUP($B492,taxonomy!$B:$Y,23,FALSE)</f>
        <v>0</v>
      </c>
    </row>
    <row r="493" spans="1:27" x14ac:dyDescent="0.25">
      <c r="A493" s="1" t="s">
        <v>1079</v>
      </c>
      <c r="B493" s="1" t="s">
        <v>1080</v>
      </c>
      <c r="C493" s="1" t="s">
        <v>1081</v>
      </c>
      <c r="D493" s="1" t="s">
        <v>15</v>
      </c>
      <c r="E493" s="1" t="s">
        <v>104</v>
      </c>
      <c r="F493" s="1" t="s">
        <v>367</v>
      </c>
      <c r="G493" s="1" t="s">
        <v>18</v>
      </c>
      <c r="H493" s="1" t="s">
        <v>19</v>
      </c>
      <c r="I493" s="1">
        <f t="shared" si="7"/>
        <v>274</v>
      </c>
      <c r="J493" t="str">
        <f>VLOOKUP($B493,taxonomy!$B:$Y,6,FALSE)</f>
        <v>Eukaryota</v>
      </c>
      <c r="K493" t="str">
        <f>VLOOKUP($B493,taxonomy!$B:$Y,7,FALSE)</f>
        <v xml:space="preserve"> Fungi</v>
      </c>
      <c r="L493" t="str">
        <f>VLOOKUP($B493,taxonomy!$B:$Y,8,FALSE)</f>
        <v xml:space="preserve"> Dikarya</v>
      </c>
      <c r="M493" t="str">
        <f>VLOOKUP($B493,taxonomy!$B:$Y,9,FALSE)</f>
        <v xml:space="preserve"> Ascomycota</v>
      </c>
      <c r="N493" t="str">
        <f>VLOOKUP($B493,taxonomy!$B:$Y,10,FALSE)</f>
        <v xml:space="preserve"> Pezizomycotina</v>
      </c>
      <c r="O493" t="str">
        <f>VLOOKUP($B493,taxonomy!$B:$Y,11,FALSE)</f>
        <v>Sordariomycetes</v>
      </c>
      <c r="P493" t="str">
        <f>VLOOKUP($B493,taxonomy!$B:$Y,12,FALSE)</f>
        <v xml:space="preserve"> Sordariomycetidae</v>
      </c>
      <c r="Q493" t="str">
        <f>VLOOKUP($B493,taxonomy!$B:$Y,13,FALSE)</f>
        <v xml:space="preserve"> Sordariales</v>
      </c>
      <c r="R493" t="str">
        <f>VLOOKUP($B493,taxonomy!$B:$Y,14,FALSE)</f>
        <v xml:space="preserve"> Sordariaceae</v>
      </c>
      <c r="S493" t="str">
        <f>VLOOKUP($B493,taxonomy!$B:$Y,15,FALSE)</f>
        <v>Sordaria.</v>
      </c>
      <c r="T493">
        <f>VLOOKUP($B493,taxonomy!$B:$Y,16,FALSE)</f>
        <v>0</v>
      </c>
      <c r="U493">
        <f>VLOOKUP($B493,taxonomy!$B:$Y,17,FALSE)</f>
        <v>0</v>
      </c>
      <c r="V493">
        <f>VLOOKUP($B493,taxonomy!$B:$Y,18,FALSE)</f>
        <v>0</v>
      </c>
      <c r="W493">
        <f>VLOOKUP($B493,taxonomy!$B:$Y,19,FALSE)</f>
        <v>0</v>
      </c>
      <c r="X493">
        <f>VLOOKUP($B493,taxonomy!$B:$Y,20,FALSE)</f>
        <v>0</v>
      </c>
      <c r="Y493">
        <f>VLOOKUP($B493,taxonomy!$B:$Y,21,FALSE)</f>
        <v>0</v>
      </c>
      <c r="Z493">
        <f>VLOOKUP($B493,taxonomy!$B:$Y,22,FALSE)</f>
        <v>0</v>
      </c>
      <c r="AA493">
        <f>VLOOKUP($B493,taxonomy!$B:$Y,23,FALSE)</f>
        <v>0</v>
      </c>
    </row>
    <row r="494" spans="1:27" x14ac:dyDescent="0.25">
      <c r="A494" s="1" t="s">
        <v>1079</v>
      </c>
      <c r="B494" s="1" t="s">
        <v>1080</v>
      </c>
      <c r="C494" s="1" t="s">
        <v>1081</v>
      </c>
      <c r="D494" s="1" t="s">
        <v>60</v>
      </c>
      <c r="E494" s="1" t="s">
        <v>1082</v>
      </c>
      <c r="F494" s="1" t="s">
        <v>1083</v>
      </c>
      <c r="G494" s="1" t="s">
        <v>63</v>
      </c>
      <c r="H494" s="1" t="s">
        <v>64</v>
      </c>
      <c r="I494" s="1">
        <f t="shared" si="7"/>
        <v>578</v>
      </c>
      <c r="J494" t="str">
        <f>VLOOKUP($B494,taxonomy!$B:$Y,6,FALSE)</f>
        <v>Eukaryota</v>
      </c>
      <c r="K494" t="str">
        <f>VLOOKUP($B494,taxonomy!$B:$Y,7,FALSE)</f>
        <v xml:space="preserve"> Fungi</v>
      </c>
      <c r="L494" t="str">
        <f>VLOOKUP($B494,taxonomy!$B:$Y,8,FALSE)</f>
        <v xml:space="preserve"> Dikarya</v>
      </c>
      <c r="M494" t="str">
        <f>VLOOKUP($B494,taxonomy!$B:$Y,9,FALSE)</f>
        <v xml:space="preserve"> Ascomycota</v>
      </c>
      <c r="N494" t="str">
        <f>VLOOKUP($B494,taxonomy!$B:$Y,10,FALSE)</f>
        <v xml:space="preserve"> Pezizomycotina</v>
      </c>
      <c r="O494" t="str">
        <f>VLOOKUP($B494,taxonomy!$B:$Y,11,FALSE)</f>
        <v>Sordariomycetes</v>
      </c>
      <c r="P494" t="str">
        <f>VLOOKUP($B494,taxonomy!$B:$Y,12,FALSE)</f>
        <v xml:space="preserve"> Sordariomycetidae</v>
      </c>
      <c r="Q494" t="str">
        <f>VLOOKUP($B494,taxonomy!$B:$Y,13,FALSE)</f>
        <v xml:space="preserve"> Sordariales</v>
      </c>
      <c r="R494" t="str">
        <f>VLOOKUP($B494,taxonomy!$B:$Y,14,FALSE)</f>
        <v xml:space="preserve"> Sordariaceae</v>
      </c>
      <c r="S494" t="str">
        <f>VLOOKUP($B494,taxonomy!$B:$Y,15,FALSE)</f>
        <v>Sordaria.</v>
      </c>
      <c r="T494">
        <f>VLOOKUP($B494,taxonomy!$B:$Y,16,FALSE)</f>
        <v>0</v>
      </c>
      <c r="U494">
        <f>VLOOKUP($B494,taxonomy!$B:$Y,17,FALSE)</f>
        <v>0</v>
      </c>
      <c r="V494">
        <f>VLOOKUP($B494,taxonomy!$B:$Y,18,FALSE)</f>
        <v>0</v>
      </c>
      <c r="W494">
        <f>VLOOKUP($B494,taxonomy!$B:$Y,19,FALSE)</f>
        <v>0</v>
      </c>
      <c r="X494">
        <f>VLOOKUP($B494,taxonomy!$B:$Y,20,FALSE)</f>
        <v>0</v>
      </c>
      <c r="Y494">
        <f>VLOOKUP($B494,taxonomy!$B:$Y,21,FALSE)</f>
        <v>0</v>
      </c>
      <c r="Z494">
        <f>VLOOKUP($B494,taxonomy!$B:$Y,22,FALSE)</f>
        <v>0</v>
      </c>
      <c r="AA494">
        <f>VLOOKUP($B494,taxonomy!$B:$Y,23,FALSE)</f>
        <v>0</v>
      </c>
    </row>
    <row r="495" spans="1:27" x14ac:dyDescent="0.25">
      <c r="A495" s="1" t="s">
        <v>1084</v>
      </c>
      <c r="B495" s="1" t="s">
        <v>1085</v>
      </c>
      <c r="C495" s="1" t="s">
        <v>1081</v>
      </c>
      <c r="D495" s="1" t="s">
        <v>15</v>
      </c>
      <c r="E495" s="1" t="s">
        <v>104</v>
      </c>
      <c r="F495" s="1" t="s">
        <v>367</v>
      </c>
      <c r="G495" s="1" t="s">
        <v>18</v>
      </c>
      <c r="H495" s="1" t="s">
        <v>19</v>
      </c>
      <c r="I495" s="1">
        <f t="shared" si="7"/>
        <v>274</v>
      </c>
      <c r="J495" t="str">
        <f>VLOOKUP($B495,taxonomy!$B:$Y,6,FALSE)</f>
        <v>Eukaryota</v>
      </c>
      <c r="K495" t="str">
        <f>VLOOKUP($B495,taxonomy!$B:$Y,7,FALSE)</f>
        <v xml:space="preserve"> Fungi</v>
      </c>
      <c r="L495" t="str">
        <f>VLOOKUP($B495,taxonomy!$B:$Y,8,FALSE)</f>
        <v xml:space="preserve"> Dikarya</v>
      </c>
      <c r="M495" t="str">
        <f>VLOOKUP($B495,taxonomy!$B:$Y,9,FALSE)</f>
        <v xml:space="preserve"> Ascomycota</v>
      </c>
      <c r="N495" t="str">
        <f>VLOOKUP($B495,taxonomy!$B:$Y,10,FALSE)</f>
        <v xml:space="preserve"> Pezizomycotina</v>
      </c>
      <c r="O495" t="str">
        <f>VLOOKUP($B495,taxonomy!$B:$Y,11,FALSE)</f>
        <v>Sordariomycetes</v>
      </c>
      <c r="P495" t="str">
        <f>VLOOKUP($B495,taxonomy!$B:$Y,12,FALSE)</f>
        <v xml:space="preserve"> Sordariomycetidae</v>
      </c>
      <c r="Q495" t="str">
        <f>VLOOKUP($B495,taxonomy!$B:$Y,13,FALSE)</f>
        <v xml:space="preserve"> Sordariales</v>
      </c>
      <c r="R495" t="str">
        <f>VLOOKUP($B495,taxonomy!$B:$Y,14,FALSE)</f>
        <v xml:space="preserve"> Sordariaceae</v>
      </c>
      <c r="S495" t="str">
        <f>VLOOKUP($B495,taxonomy!$B:$Y,15,FALSE)</f>
        <v>Neurospora.</v>
      </c>
      <c r="T495">
        <f>VLOOKUP($B495,taxonomy!$B:$Y,16,FALSE)</f>
        <v>0</v>
      </c>
      <c r="U495">
        <f>VLOOKUP($B495,taxonomy!$B:$Y,17,FALSE)</f>
        <v>0</v>
      </c>
      <c r="V495">
        <f>VLOOKUP($B495,taxonomy!$B:$Y,18,FALSE)</f>
        <v>0</v>
      </c>
      <c r="W495">
        <f>VLOOKUP($B495,taxonomy!$B:$Y,19,FALSE)</f>
        <v>0</v>
      </c>
      <c r="X495">
        <f>VLOOKUP($B495,taxonomy!$B:$Y,20,FALSE)</f>
        <v>0</v>
      </c>
      <c r="Y495">
        <f>VLOOKUP($B495,taxonomy!$B:$Y,21,FALSE)</f>
        <v>0</v>
      </c>
      <c r="Z495">
        <f>VLOOKUP($B495,taxonomy!$B:$Y,22,FALSE)</f>
        <v>0</v>
      </c>
      <c r="AA495">
        <f>VLOOKUP($B495,taxonomy!$B:$Y,23,FALSE)</f>
        <v>0</v>
      </c>
    </row>
    <row r="496" spans="1:27" x14ac:dyDescent="0.25">
      <c r="A496" s="1" t="s">
        <v>1084</v>
      </c>
      <c r="B496" s="1" t="s">
        <v>1085</v>
      </c>
      <c r="C496" s="1" t="s">
        <v>1081</v>
      </c>
      <c r="D496" s="1" t="s">
        <v>60</v>
      </c>
      <c r="E496" s="1" t="s">
        <v>255</v>
      </c>
      <c r="F496" s="1" t="s">
        <v>1086</v>
      </c>
      <c r="G496" s="1" t="s">
        <v>63</v>
      </c>
      <c r="H496" s="1" t="s">
        <v>64</v>
      </c>
      <c r="I496" s="1">
        <f t="shared" si="7"/>
        <v>569</v>
      </c>
      <c r="J496" t="str">
        <f>VLOOKUP($B496,taxonomy!$B:$Y,6,FALSE)</f>
        <v>Eukaryota</v>
      </c>
      <c r="K496" t="str">
        <f>VLOOKUP($B496,taxonomy!$B:$Y,7,FALSE)</f>
        <v xml:space="preserve"> Fungi</v>
      </c>
      <c r="L496" t="str">
        <f>VLOOKUP($B496,taxonomy!$B:$Y,8,FALSE)</f>
        <v xml:space="preserve"> Dikarya</v>
      </c>
      <c r="M496" t="str">
        <f>VLOOKUP($B496,taxonomy!$B:$Y,9,FALSE)</f>
        <v xml:space="preserve"> Ascomycota</v>
      </c>
      <c r="N496" t="str">
        <f>VLOOKUP($B496,taxonomy!$B:$Y,10,FALSE)</f>
        <v xml:space="preserve"> Pezizomycotina</v>
      </c>
      <c r="O496" t="str">
        <f>VLOOKUP($B496,taxonomy!$B:$Y,11,FALSE)</f>
        <v>Sordariomycetes</v>
      </c>
      <c r="P496" t="str">
        <f>VLOOKUP($B496,taxonomy!$B:$Y,12,FALSE)</f>
        <v xml:space="preserve"> Sordariomycetidae</v>
      </c>
      <c r="Q496" t="str">
        <f>VLOOKUP($B496,taxonomy!$B:$Y,13,FALSE)</f>
        <v xml:space="preserve"> Sordariales</v>
      </c>
      <c r="R496" t="str">
        <f>VLOOKUP($B496,taxonomy!$B:$Y,14,FALSE)</f>
        <v xml:space="preserve"> Sordariaceae</v>
      </c>
      <c r="S496" t="str">
        <f>VLOOKUP($B496,taxonomy!$B:$Y,15,FALSE)</f>
        <v>Neurospora.</v>
      </c>
      <c r="T496">
        <f>VLOOKUP($B496,taxonomy!$B:$Y,16,FALSE)</f>
        <v>0</v>
      </c>
      <c r="U496">
        <f>VLOOKUP($B496,taxonomy!$B:$Y,17,FALSE)</f>
        <v>0</v>
      </c>
      <c r="V496">
        <f>VLOOKUP($B496,taxonomy!$B:$Y,18,FALSE)</f>
        <v>0</v>
      </c>
      <c r="W496">
        <f>VLOOKUP($B496,taxonomy!$B:$Y,19,FALSE)</f>
        <v>0</v>
      </c>
      <c r="X496">
        <f>VLOOKUP($B496,taxonomy!$B:$Y,20,FALSE)</f>
        <v>0</v>
      </c>
      <c r="Y496">
        <f>VLOOKUP($B496,taxonomy!$B:$Y,21,FALSE)</f>
        <v>0</v>
      </c>
      <c r="Z496">
        <f>VLOOKUP($B496,taxonomy!$B:$Y,22,FALSE)</f>
        <v>0</v>
      </c>
      <c r="AA496">
        <f>VLOOKUP($B496,taxonomy!$B:$Y,23,FALSE)</f>
        <v>0</v>
      </c>
    </row>
    <row r="497" spans="1:27" x14ac:dyDescent="0.25">
      <c r="A497" s="1" t="s">
        <v>1087</v>
      </c>
      <c r="B497" s="1" t="s">
        <v>1088</v>
      </c>
      <c r="C497" s="1" t="s">
        <v>536</v>
      </c>
      <c r="D497" s="1" t="s">
        <v>156</v>
      </c>
      <c r="E497" s="1" t="s">
        <v>342</v>
      </c>
      <c r="F497" s="1" t="s">
        <v>1089</v>
      </c>
      <c r="G497" s="1" t="s">
        <v>158</v>
      </c>
      <c r="H497" s="1" t="s">
        <v>156</v>
      </c>
      <c r="I497" s="1">
        <f t="shared" si="7"/>
        <v>78</v>
      </c>
      <c r="J497" t="str">
        <f>VLOOKUP($B497,taxonomy!$B:$Y,6,FALSE)</f>
        <v>Eukaryota</v>
      </c>
      <c r="K497" t="str">
        <f>VLOOKUP($B497,taxonomy!$B:$Y,7,FALSE)</f>
        <v xml:space="preserve"> Fungi</v>
      </c>
      <c r="L497" t="str">
        <f>VLOOKUP($B497,taxonomy!$B:$Y,8,FALSE)</f>
        <v xml:space="preserve"> Dikarya</v>
      </c>
      <c r="M497" t="str">
        <f>VLOOKUP($B497,taxonomy!$B:$Y,9,FALSE)</f>
        <v xml:space="preserve"> Basidiomycota</v>
      </c>
      <c r="N497" t="str">
        <f>VLOOKUP($B497,taxonomy!$B:$Y,10,FALSE)</f>
        <v xml:space="preserve"> Agaricomycotina</v>
      </c>
      <c r="O497" t="str">
        <f>VLOOKUP($B497,taxonomy!$B:$Y,11,FALSE)</f>
        <v>Agaricomycetes</v>
      </c>
      <c r="P497" t="str">
        <f>VLOOKUP($B497,taxonomy!$B:$Y,12,FALSE)</f>
        <v xml:space="preserve"> Agaricomycetidae</v>
      </c>
      <c r="Q497" t="str">
        <f>VLOOKUP($B497,taxonomy!$B:$Y,13,FALSE)</f>
        <v xml:space="preserve"> Boletales</v>
      </c>
      <c r="R497" t="str">
        <f>VLOOKUP($B497,taxonomy!$B:$Y,14,FALSE)</f>
        <v xml:space="preserve"> Coniophorineae</v>
      </c>
      <c r="S497" t="str">
        <f>VLOOKUP($B497,taxonomy!$B:$Y,15,FALSE)</f>
        <v>Serpulaceae</v>
      </c>
      <c r="T497" t="str">
        <f>VLOOKUP($B497,taxonomy!$B:$Y,16,FALSE)</f>
        <v xml:space="preserve"> Serpula.</v>
      </c>
      <c r="U497">
        <f>VLOOKUP($B497,taxonomy!$B:$Y,17,FALSE)</f>
        <v>0</v>
      </c>
      <c r="V497">
        <f>VLOOKUP($B497,taxonomy!$B:$Y,18,FALSE)</f>
        <v>0</v>
      </c>
      <c r="W497">
        <f>VLOOKUP($B497,taxonomy!$B:$Y,19,FALSE)</f>
        <v>0</v>
      </c>
      <c r="X497">
        <f>VLOOKUP($B497,taxonomy!$B:$Y,20,FALSE)</f>
        <v>0</v>
      </c>
      <c r="Y497">
        <f>VLOOKUP($B497,taxonomy!$B:$Y,21,FALSE)</f>
        <v>0</v>
      </c>
      <c r="Z497">
        <f>VLOOKUP($B497,taxonomy!$B:$Y,22,FALSE)</f>
        <v>0</v>
      </c>
      <c r="AA497">
        <f>VLOOKUP($B497,taxonomy!$B:$Y,23,FALSE)</f>
        <v>0</v>
      </c>
    </row>
    <row r="498" spans="1:27" x14ac:dyDescent="0.25">
      <c r="A498" s="1" t="s">
        <v>1087</v>
      </c>
      <c r="B498" s="1" t="s">
        <v>1088</v>
      </c>
      <c r="C498" s="1" t="s">
        <v>536</v>
      </c>
      <c r="D498" s="1" t="s">
        <v>220</v>
      </c>
      <c r="E498" s="1" t="s">
        <v>334</v>
      </c>
      <c r="F498" s="1" t="s">
        <v>1090</v>
      </c>
      <c r="G498" s="1" t="s">
        <v>222</v>
      </c>
      <c r="H498" s="1" t="s">
        <v>220</v>
      </c>
      <c r="I498" s="1">
        <f t="shared" si="7"/>
        <v>95</v>
      </c>
      <c r="J498" t="str">
        <f>VLOOKUP($B498,taxonomy!$B:$Y,6,FALSE)</f>
        <v>Eukaryota</v>
      </c>
      <c r="K498" t="str">
        <f>VLOOKUP($B498,taxonomy!$B:$Y,7,FALSE)</f>
        <v xml:space="preserve"> Fungi</v>
      </c>
      <c r="L498" t="str">
        <f>VLOOKUP($B498,taxonomy!$B:$Y,8,FALSE)</f>
        <v xml:space="preserve"> Dikarya</v>
      </c>
      <c r="M498" t="str">
        <f>VLOOKUP($B498,taxonomy!$B:$Y,9,FALSE)</f>
        <v xml:space="preserve"> Basidiomycota</v>
      </c>
      <c r="N498" t="str">
        <f>VLOOKUP($B498,taxonomy!$B:$Y,10,FALSE)</f>
        <v xml:space="preserve"> Agaricomycotina</v>
      </c>
      <c r="O498" t="str">
        <f>VLOOKUP($B498,taxonomy!$B:$Y,11,FALSE)</f>
        <v>Agaricomycetes</v>
      </c>
      <c r="P498" t="str">
        <f>VLOOKUP($B498,taxonomy!$B:$Y,12,FALSE)</f>
        <v xml:space="preserve"> Agaricomycetidae</v>
      </c>
      <c r="Q498" t="str">
        <f>VLOOKUP($B498,taxonomy!$B:$Y,13,FALSE)</f>
        <v xml:space="preserve"> Boletales</v>
      </c>
      <c r="R498" t="str">
        <f>VLOOKUP($B498,taxonomy!$B:$Y,14,FALSE)</f>
        <v xml:space="preserve"> Coniophorineae</v>
      </c>
      <c r="S498" t="str">
        <f>VLOOKUP($B498,taxonomy!$B:$Y,15,FALSE)</f>
        <v>Serpulaceae</v>
      </c>
      <c r="T498" t="str">
        <f>VLOOKUP($B498,taxonomy!$B:$Y,16,FALSE)</f>
        <v xml:space="preserve"> Serpula.</v>
      </c>
      <c r="U498">
        <f>VLOOKUP($B498,taxonomy!$B:$Y,17,FALSE)</f>
        <v>0</v>
      </c>
      <c r="V498">
        <f>VLOOKUP($B498,taxonomy!$B:$Y,18,FALSE)</f>
        <v>0</v>
      </c>
      <c r="W498">
        <f>VLOOKUP($B498,taxonomy!$B:$Y,19,FALSE)</f>
        <v>0</v>
      </c>
      <c r="X498">
        <f>VLOOKUP($B498,taxonomy!$B:$Y,20,FALSE)</f>
        <v>0</v>
      </c>
      <c r="Y498">
        <f>VLOOKUP($B498,taxonomy!$B:$Y,21,FALSE)</f>
        <v>0</v>
      </c>
      <c r="Z498">
        <f>VLOOKUP($B498,taxonomy!$B:$Y,22,FALSE)</f>
        <v>0</v>
      </c>
      <c r="AA498">
        <f>VLOOKUP($B498,taxonomy!$B:$Y,23,FALSE)</f>
        <v>0</v>
      </c>
    </row>
    <row r="499" spans="1:27" x14ac:dyDescent="0.25">
      <c r="A499" s="1" t="s">
        <v>1087</v>
      </c>
      <c r="B499" s="1" t="s">
        <v>1088</v>
      </c>
      <c r="C499" s="1" t="s">
        <v>536</v>
      </c>
      <c r="D499" s="1" t="s">
        <v>1091</v>
      </c>
      <c r="E499" s="1" t="s">
        <v>190</v>
      </c>
      <c r="F499" s="1" t="s">
        <v>293</v>
      </c>
      <c r="G499" s="1" t="s">
        <v>1092</v>
      </c>
      <c r="H499" s="1" t="s">
        <v>1093</v>
      </c>
      <c r="I499" s="1">
        <f t="shared" si="7"/>
        <v>132</v>
      </c>
      <c r="J499" t="str">
        <f>VLOOKUP($B499,taxonomy!$B:$Y,6,FALSE)</f>
        <v>Eukaryota</v>
      </c>
      <c r="K499" t="str">
        <f>VLOOKUP($B499,taxonomy!$B:$Y,7,FALSE)</f>
        <v xml:space="preserve"> Fungi</v>
      </c>
      <c r="L499" t="str">
        <f>VLOOKUP($B499,taxonomy!$B:$Y,8,FALSE)</f>
        <v xml:space="preserve"> Dikarya</v>
      </c>
      <c r="M499" t="str">
        <f>VLOOKUP($B499,taxonomy!$B:$Y,9,FALSE)</f>
        <v xml:space="preserve"> Basidiomycota</v>
      </c>
      <c r="N499" t="str">
        <f>VLOOKUP($B499,taxonomy!$B:$Y,10,FALSE)</f>
        <v xml:space="preserve"> Agaricomycotina</v>
      </c>
      <c r="O499" t="str">
        <f>VLOOKUP($B499,taxonomy!$B:$Y,11,FALSE)</f>
        <v>Agaricomycetes</v>
      </c>
      <c r="P499" t="str">
        <f>VLOOKUP($B499,taxonomy!$B:$Y,12,FALSE)</f>
        <v xml:space="preserve"> Agaricomycetidae</v>
      </c>
      <c r="Q499" t="str">
        <f>VLOOKUP($B499,taxonomy!$B:$Y,13,FALSE)</f>
        <v xml:space="preserve"> Boletales</v>
      </c>
      <c r="R499" t="str">
        <f>VLOOKUP($B499,taxonomy!$B:$Y,14,FALSE)</f>
        <v xml:space="preserve"> Coniophorineae</v>
      </c>
      <c r="S499" t="str">
        <f>VLOOKUP($B499,taxonomy!$B:$Y,15,FALSE)</f>
        <v>Serpulaceae</v>
      </c>
      <c r="T499" t="str">
        <f>VLOOKUP($B499,taxonomy!$B:$Y,16,FALSE)</f>
        <v xml:space="preserve"> Serpula.</v>
      </c>
      <c r="U499">
        <f>VLOOKUP($B499,taxonomy!$B:$Y,17,FALSE)</f>
        <v>0</v>
      </c>
      <c r="V499">
        <f>VLOOKUP($B499,taxonomy!$B:$Y,18,FALSE)</f>
        <v>0</v>
      </c>
      <c r="W499">
        <f>VLOOKUP($B499,taxonomy!$B:$Y,19,FALSE)</f>
        <v>0</v>
      </c>
      <c r="X499">
        <f>VLOOKUP($B499,taxonomy!$B:$Y,20,FALSE)</f>
        <v>0</v>
      </c>
      <c r="Y499">
        <f>VLOOKUP($B499,taxonomy!$B:$Y,21,FALSE)</f>
        <v>0</v>
      </c>
      <c r="Z499">
        <f>VLOOKUP($B499,taxonomy!$B:$Y,22,FALSE)</f>
        <v>0</v>
      </c>
      <c r="AA499">
        <f>VLOOKUP($B499,taxonomy!$B:$Y,23,FALSE)</f>
        <v>0</v>
      </c>
    </row>
    <row r="500" spans="1:27" x14ac:dyDescent="0.25">
      <c r="A500" s="1" t="s">
        <v>1087</v>
      </c>
      <c r="B500" s="1" t="s">
        <v>1088</v>
      </c>
      <c r="C500" s="1" t="s">
        <v>536</v>
      </c>
      <c r="D500" s="1" t="s">
        <v>15</v>
      </c>
      <c r="E500" s="1" t="s">
        <v>1094</v>
      </c>
      <c r="F500" s="1" t="s">
        <v>733</v>
      </c>
      <c r="G500" s="1" t="s">
        <v>18</v>
      </c>
      <c r="H500" s="1" t="s">
        <v>19</v>
      </c>
      <c r="I500" s="1">
        <f t="shared" si="7"/>
        <v>273</v>
      </c>
      <c r="J500" t="str">
        <f>VLOOKUP($B500,taxonomy!$B:$Y,6,FALSE)</f>
        <v>Eukaryota</v>
      </c>
      <c r="K500" t="str">
        <f>VLOOKUP($B500,taxonomy!$B:$Y,7,FALSE)</f>
        <v xml:space="preserve"> Fungi</v>
      </c>
      <c r="L500" t="str">
        <f>VLOOKUP($B500,taxonomy!$B:$Y,8,FALSE)</f>
        <v xml:space="preserve"> Dikarya</v>
      </c>
      <c r="M500" t="str">
        <f>VLOOKUP($B500,taxonomy!$B:$Y,9,FALSE)</f>
        <v xml:space="preserve"> Basidiomycota</v>
      </c>
      <c r="N500" t="str">
        <f>VLOOKUP($B500,taxonomy!$B:$Y,10,FALSE)</f>
        <v xml:space="preserve"> Agaricomycotina</v>
      </c>
      <c r="O500" t="str">
        <f>VLOOKUP($B500,taxonomy!$B:$Y,11,FALSE)</f>
        <v>Agaricomycetes</v>
      </c>
      <c r="P500" t="str">
        <f>VLOOKUP($B500,taxonomy!$B:$Y,12,FALSE)</f>
        <v xml:space="preserve"> Agaricomycetidae</v>
      </c>
      <c r="Q500" t="str">
        <f>VLOOKUP($B500,taxonomy!$B:$Y,13,FALSE)</f>
        <v xml:space="preserve"> Boletales</v>
      </c>
      <c r="R500" t="str">
        <f>VLOOKUP($B500,taxonomy!$B:$Y,14,FALSE)</f>
        <v xml:space="preserve"> Coniophorineae</v>
      </c>
      <c r="S500" t="str">
        <f>VLOOKUP($B500,taxonomy!$B:$Y,15,FALSE)</f>
        <v>Serpulaceae</v>
      </c>
      <c r="T500" t="str">
        <f>VLOOKUP($B500,taxonomy!$B:$Y,16,FALSE)</f>
        <v xml:space="preserve"> Serpula.</v>
      </c>
      <c r="U500">
        <f>VLOOKUP($B500,taxonomy!$B:$Y,17,FALSE)</f>
        <v>0</v>
      </c>
      <c r="V500">
        <f>VLOOKUP($B500,taxonomy!$B:$Y,18,FALSE)</f>
        <v>0</v>
      </c>
      <c r="W500">
        <f>VLOOKUP($B500,taxonomy!$B:$Y,19,FALSE)</f>
        <v>0</v>
      </c>
      <c r="X500">
        <f>VLOOKUP($B500,taxonomy!$B:$Y,20,FALSE)</f>
        <v>0</v>
      </c>
      <c r="Y500">
        <f>VLOOKUP($B500,taxonomy!$B:$Y,21,FALSE)</f>
        <v>0</v>
      </c>
      <c r="Z500">
        <f>VLOOKUP($B500,taxonomy!$B:$Y,22,FALSE)</f>
        <v>0</v>
      </c>
      <c r="AA500">
        <f>VLOOKUP($B500,taxonomy!$B:$Y,23,FALSE)</f>
        <v>0</v>
      </c>
    </row>
    <row r="501" spans="1:27" x14ac:dyDescent="0.25">
      <c r="A501" s="1" t="s">
        <v>1087</v>
      </c>
      <c r="B501" s="1" t="s">
        <v>1088</v>
      </c>
      <c r="C501" s="1" t="s">
        <v>536</v>
      </c>
      <c r="D501" s="1" t="s">
        <v>60</v>
      </c>
      <c r="E501" s="1" t="s">
        <v>1095</v>
      </c>
      <c r="F501" s="1" t="s">
        <v>741</v>
      </c>
      <c r="G501" s="1" t="s">
        <v>63</v>
      </c>
      <c r="H501" s="1" t="s">
        <v>64</v>
      </c>
      <c r="I501" s="1">
        <f t="shared" si="7"/>
        <v>174</v>
      </c>
      <c r="J501" t="str">
        <f>VLOOKUP($B501,taxonomy!$B:$Y,6,FALSE)</f>
        <v>Eukaryota</v>
      </c>
      <c r="K501" t="str">
        <f>VLOOKUP($B501,taxonomy!$B:$Y,7,FALSE)</f>
        <v xml:space="preserve"> Fungi</v>
      </c>
      <c r="L501" t="str">
        <f>VLOOKUP($B501,taxonomy!$B:$Y,8,FALSE)</f>
        <v xml:space="preserve"> Dikarya</v>
      </c>
      <c r="M501" t="str">
        <f>VLOOKUP($B501,taxonomy!$B:$Y,9,FALSE)</f>
        <v xml:space="preserve"> Basidiomycota</v>
      </c>
      <c r="N501" t="str">
        <f>VLOOKUP($B501,taxonomy!$B:$Y,10,FALSE)</f>
        <v xml:space="preserve"> Agaricomycotina</v>
      </c>
      <c r="O501" t="str">
        <f>VLOOKUP($B501,taxonomy!$B:$Y,11,FALSE)</f>
        <v>Agaricomycetes</v>
      </c>
      <c r="P501" t="str">
        <f>VLOOKUP($B501,taxonomy!$B:$Y,12,FALSE)</f>
        <v xml:space="preserve"> Agaricomycetidae</v>
      </c>
      <c r="Q501" t="str">
        <f>VLOOKUP($B501,taxonomy!$B:$Y,13,FALSE)</f>
        <v xml:space="preserve"> Boletales</v>
      </c>
      <c r="R501" t="str">
        <f>VLOOKUP($B501,taxonomy!$B:$Y,14,FALSE)</f>
        <v xml:space="preserve"> Coniophorineae</v>
      </c>
      <c r="S501" t="str">
        <f>VLOOKUP($B501,taxonomy!$B:$Y,15,FALSE)</f>
        <v>Serpulaceae</v>
      </c>
      <c r="T501" t="str">
        <f>VLOOKUP($B501,taxonomy!$B:$Y,16,FALSE)</f>
        <v xml:space="preserve"> Serpula.</v>
      </c>
      <c r="U501">
        <f>VLOOKUP($B501,taxonomy!$B:$Y,17,FALSE)</f>
        <v>0</v>
      </c>
      <c r="V501">
        <f>VLOOKUP($B501,taxonomy!$B:$Y,18,FALSE)</f>
        <v>0</v>
      </c>
      <c r="W501">
        <f>VLOOKUP($B501,taxonomy!$B:$Y,19,FALSE)</f>
        <v>0</v>
      </c>
      <c r="X501">
        <f>VLOOKUP($B501,taxonomy!$B:$Y,20,FALSE)</f>
        <v>0</v>
      </c>
      <c r="Y501">
        <f>VLOOKUP($B501,taxonomy!$B:$Y,21,FALSE)</f>
        <v>0</v>
      </c>
      <c r="Z501">
        <f>VLOOKUP($B501,taxonomy!$B:$Y,22,FALSE)</f>
        <v>0</v>
      </c>
      <c r="AA501">
        <f>VLOOKUP($B501,taxonomy!$B:$Y,23,FALSE)</f>
        <v>0</v>
      </c>
    </row>
    <row r="502" spans="1:27" x14ac:dyDescent="0.25">
      <c r="A502" s="1" t="s">
        <v>1096</v>
      </c>
      <c r="B502" s="1" t="s">
        <v>1097</v>
      </c>
      <c r="C502" s="1" t="s">
        <v>854</v>
      </c>
      <c r="D502" s="1" t="s">
        <v>156</v>
      </c>
      <c r="E502" s="1" t="s">
        <v>1092</v>
      </c>
      <c r="F502" s="1" t="s">
        <v>630</v>
      </c>
      <c r="G502" s="1" t="s">
        <v>158</v>
      </c>
      <c r="H502" s="1" t="s">
        <v>156</v>
      </c>
      <c r="I502" s="1">
        <f t="shared" si="7"/>
        <v>78</v>
      </c>
      <c r="J502" t="str">
        <f>VLOOKUP($B502,taxonomy!$B:$Y,6,FALSE)</f>
        <v>Eukaryota</v>
      </c>
      <c r="K502" t="str">
        <f>VLOOKUP($B502,taxonomy!$B:$Y,7,FALSE)</f>
        <v xml:space="preserve"> Fungi</v>
      </c>
      <c r="L502" t="str">
        <f>VLOOKUP($B502,taxonomy!$B:$Y,8,FALSE)</f>
        <v xml:space="preserve"> Dikarya</v>
      </c>
      <c r="M502" t="str">
        <f>VLOOKUP($B502,taxonomy!$B:$Y,9,FALSE)</f>
        <v xml:space="preserve"> Basidiomycota</v>
      </c>
      <c r="N502" t="str">
        <f>VLOOKUP($B502,taxonomy!$B:$Y,10,FALSE)</f>
        <v xml:space="preserve"> Agaricomycotina</v>
      </c>
      <c r="O502" t="str">
        <f>VLOOKUP($B502,taxonomy!$B:$Y,11,FALSE)</f>
        <v>Agaricomycetes</v>
      </c>
      <c r="P502" t="str">
        <f>VLOOKUP($B502,taxonomy!$B:$Y,12,FALSE)</f>
        <v xml:space="preserve"> Agaricomycetidae</v>
      </c>
      <c r="Q502" t="str">
        <f>VLOOKUP($B502,taxonomy!$B:$Y,13,FALSE)</f>
        <v xml:space="preserve"> Boletales</v>
      </c>
      <c r="R502" t="str">
        <f>VLOOKUP($B502,taxonomy!$B:$Y,14,FALSE)</f>
        <v xml:space="preserve"> Coniophorineae</v>
      </c>
      <c r="S502" t="str">
        <f>VLOOKUP($B502,taxonomy!$B:$Y,15,FALSE)</f>
        <v>Serpulaceae</v>
      </c>
      <c r="T502" t="str">
        <f>VLOOKUP($B502,taxonomy!$B:$Y,16,FALSE)</f>
        <v xml:space="preserve"> Serpula.</v>
      </c>
      <c r="U502">
        <f>VLOOKUP($B502,taxonomy!$B:$Y,17,FALSE)</f>
        <v>0</v>
      </c>
      <c r="V502">
        <f>VLOOKUP($B502,taxonomy!$B:$Y,18,FALSE)</f>
        <v>0</v>
      </c>
      <c r="W502">
        <f>VLOOKUP($B502,taxonomy!$B:$Y,19,FALSE)</f>
        <v>0</v>
      </c>
      <c r="X502">
        <f>VLOOKUP($B502,taxonomy!$B:$Y,20,FALSE)</f>
        <v>0</v>
      </c>
      <c r="Y502">
        <f>VLOOKUP($B502,taxonomy!$B:$Y,21,FALSE)</f>
        <v>0</v>
      </c>
      <c r="Z502">
        <f>VLOOKUP($B502,taxonomy!$B:$Y,22,FALSE)</f>
        <v>0</v>
      </c>
      <c r="AA502">
        <f>VLOOKUP($B502,taxonomy!$B:$Y,23,FALSE)</f>
        <v>0</v>
      </c>
    </row>
    <row r="503" spans="1:27" x14ac:dyDescent="0.25">
      <c r="A503" s="1" t="s">
        <v>1096</v>
      </c>
      <c r="B503" s="1" t="s">
        <v>1097</v>
      </c>
      <c r="C503" s="1" t="s">
        <v>854</v>
      </c>
      <c r="D503" s="1" t="s">
        <v>220</v>
      </c>
      <c r="E503" s="1" t="s">
        <v>1098</v>
      </c>
      <c r="F503" s="1" t="s">
        <v>1099</v>
      </c>
      <c r="G503" s="1" t="s">
        <v>222</v>
      </c>
      <c r="H503" s="1" t="s">
        <v>220</v>
      </c>
      <c r="I503" s="1">
        <f t="shared" si="7"/>
        <v>95</v>
      </c>
      <c r="J503" t="str">
        <f>VLOOKUP($B503,taxonomy!$B:$Y,6,FALSE)</f>
        <v>Eukaryota</v>
      </c>
      <c r="K503" t="str">
        <f>VLOOKUP($B503,taxonomy!$B:$Y,7,FALSE)</f>
        <v xml:space="preserve"> Fungi</v>
      </c>
      <c r="L503" t="str">
        <f>VLOOKUP($B503,taxonomy!$B:$Y,8,FALSE)</f>
        <v xml:space="preserve"> Dikarya</v>
      </c>
      <c r="M503" t="str">
        <f>VLOOKUP($B503,taxonomy!$B:$Y,9,FALSE)</f>
        <v xml:space="preserve"> Basidiomycota</v>
      </c>
      <c r="N503" t="str">
        <f>VLOOKUP($B503,taxonomy!$B:$Y,10,FALSE)</f>
        <v xml:space="preserve"> Agaricomycotina</v>
      </c>
      <c r="O503" t="str">
        <f>VLOOKUP($B503,taxonomy!$B:$Y,11,FALSE)</f>
        <v>Agaricomycetes</v>
      </c>
      <c r="P503" t="str">
        <f>VLOOKUP($B503,taxonomy!$B:$Y,12,FALSE)</f>
        <v xml:space="preserve"> Agaricomycetidae</v>
      </c>
      <c r="Q503" t="str">
        <f>VLOOKUP($B503,taxonomy!$B:$Y,13,FALSE)</f>
        <v xml:space="preserve"> Boletales</v>
      </c>
      <c r="R503" t="str">
        <f>VLOOKUP($B503,taxonomy!$B:$Y,14,FALSE)</f>
        <v xml:space="preserve"> Coniophorineae</v>
      </c>
      <c r="S503" t="str">
        <f>VLOOKUP($B503,taxonomy!$B:$Y,15,FALSE)</f>
        <v>Serpulaceae</v>
      </c>
      <c r="T503" t="str">
        <f>VLOOKUP($B503,taxonomy!$B:$Y,16,FALSE)</f>
        <v xml:space="preserve"> Serpula.</v>
      </c>
      <c r="U503">
        <f>VLOOKUP($B503,taxonomy!$B:$Y,17,FALSE)</f>
        <v>0</v>
      </c>
      <c r="V503">
        <f>VLOOKUP($B503,taxonomy!$B:$Y,18,FALSE)</f>
        <v>0</v>
      </c>
      <c r="W503">
        <f>VLOOKUP($B503,taxonomy!$B:$Y,19,FALSE)</f>
        <v>0</v>
      </c>
      <c r="X503">
        <f>VLOOKUP($B503,taxonomy!$B:$Y,20,FALSE)</f>
        <v>0</v>
      </c>
      <c r="Y503">
        <f>VLOOKUP($B503,taxonomy!$B:$Y,21,FALSE)</f>
        <v>0</v>
      </c>
      <c r="Z503">
        <f>VLOOKUP($B503,taxonomy!$B:$Y,22,FALSE)</f>
        <v>0</v>
      </c>
      <c r="AA503">
        <f>VLOOKUP($B503,taxonomy!$B:$Y,23,FALSE)</f>
        <v>0</v>
      </c>
    </row>
    <row r="504" spans="1:27" x14ac:dyDescent="0.25">
      <c r="A504" s="1" t="s">
        <v>1096</v>
      </c>
      <c r="B504" s="1" t="s">
        <v>1097</v>
      </c>
      <c r="C504" s="1" t="s">
        <v>854</v>
      </c>
      <c r="D504" s="1" t="s">
        <v>15</v>
      </c>
      <c r="E504" s="1" t="s">
        <v>520</v>
      </c>
      <c r="F504" s="1" t="s">
        <v>422</v>
      </c>
      <c r="G504" s="1" t="s">
        <v>18</v>
      </c>
      <c r="H504" s="1" t="s">
        <v>19</v>
      </c>
      <c r="I504" s="1">
        <f t="shared" si="7"/>
        <v>272</v>
      </c>
      <c r="J504" t="str">
        <f>VLOOKUP($B504,taxonomy!$B:$Y,6,FALSE)</f>
        <v>Eukaryota</v>
      </c>
      <c r="K504" t="str">
        <f>VLOOKUP($B504,taxonomy!$B:$Y,7,FALSE)</f>
        <v xml:space="preserve"> Fungi</v>
      </c>
      <c r="L504" t="str">
        <f>VLOOKUP($B504,taxonomy!$B:$Y,8,FALSE)</f>
        <v xml:space="preserve"> Dikarya</v>
      </c>
      <c r="M504" t="str">
        <f>VLOOKUP($B504,taxonomy!$B:$Y,9,FALSE)</f>
        <v xml:space="preserve"> Basidiomycota</v>
      </c>
      <c r="N504" t="str">
        <f>VLOOKUP($B504,taxonomy!$B:$Y,10,FALSE)</f>
        <v xml:space="preserve"> Agaricomycotina</v>
      </c>
      <c r="O504" t="str">
        <f>VLOOKUP($B504,taxonomy!$B:$Y,11,FALSE)</f>
        <v>Agaricomycetes</v>
      </c>
      <c r="P504" t="str">
        <f>VLOOKUP($B504,taxonomy!$B:$Y,12,FALSE)</f>
        <v xml:space="preserve"> Agaricomycetidae</v>
      </c>
      <c r="Q504" t="str">
        <f>VLOOKUP($B504,taxonomy!$B:$Y,13,FALSE)</f>
        <v xml:space="preserve"> Boletales</v>
      </c>
      <c r="R504" t="str">
        <f>VLOOKUP($B504,taxonomy!$B:$Y,14,FALSE)</f>
        <v xml:space="preserve"> Coniophorineae</v>
      </c>
      <c r="S504" t="str">
        <f>VLOOKUP($B504,taxonomy!$B:$Y,15,FALSE)</f>
        <v>Serpulaceae</v>
      </c>
      <c r="T504" t="str">
        <f>VLOOKUP($B504,taxonomy!$B:$Y,16,FALSE)</f>
        <v xml:space="preserve"> Serpula.</v>
      </c>
      <c r="U504">
        <f>VLOOKUP($B504,taxonomy!$B:$Y,17,FALSE)</f>
        <v>0</v>
      </c>
      <c r="V504">
        <f>VLOOKUP($B504,taxonomy!$B:$Y,18,FALSE)</f>
        <v>0</v>
      </c>
      <c r="W504">
        <f>VLOOKUP($B504,taxonomy!$B:$Y,19,FALSE)</f>
        <v>0</v>
      </c>
      <c r="X504">
        <f>VLOOKUP($B504,taxonomy!$B:$Y,20,FALSE)</f>
        <v>0</v>
      </c>
      <c r="Y504">
        <f>VLOOKUP($B504,taxonomy!$B:$Y,21,FALSE)</f>
        <v>0</v>
      </c>
      <c r="Z504">
        <f>VLOOKUP($B504,taxonomy!$B:$Y,22,FALSE)</f>
        <v>0</v>
      </c>
      <c r="AA504">
        <f>VLOOKUP($B504,taxonomy!$B:$Y,23,FALSE)</f>
        <v>0</v>
      </c>
    </row>
    <row r="505" spans="1:27" x14ac:dyDescent="0.25">
      <c r="A505" s="1" t="s">
        <v>1096</v>
      </c>
      <c r="B505" s="1" t="s">
        <v>1097</v>
      </c>
      <c r="C505" s="1" t="s">
        <v>854</v>
      </c>
      <c r="D505" s="1" t="s">
        <v>60</v>
      </c>
      <c r="E505" s="1" t="s">
        <v>255</v>
      </c>
      <c r="F505" s="1" t="s">
        <v>1100</v>
      </c>
      <c r="G505" s="1" t="s">
        <v>63</v>
      </c>
      <c r="H505" s="1" t="s">
        <v>64</v>
      </c>
      <c r="I505" s="1">
        <f t="shared" si="7"/>
        <v>363</v>
      </c>
      <c r="J505" t="str">
        <f>VLOOKUP($B505,taxonomy!$B:$Y,6,FALSE)</f>
        <v>Eukaryota</v>
      </c>
      <c r="K505" t="str">
        <f>VLOOKUP($B505,taxonomy!$B:$Y,7,FALSE)</f>
        <v xml:space="preserve"> Fungi</v>
      </c>
      <c r="L505" t="str">
        <f>VLOOKUP($B505,taxonomy!$B:$Y,8,FALSE)</f>
        <v xml:space="preserve"> Dikarya</v>
      </c>
      <c r="M505" t="str">
        <f>VLOOKUP($B505,taxonomy!$B:$Y,9,FALSE)</f>
        <v xml:space="preserve"> Basidiomycota</v>
      </c>
      <c r="N505" t="str">
        <f>VLOOKUP($B505,taxonomy!$B:$Y,10,FALSE)</f>
        <v xml:space="preserve"> Agaricomycotina</v>
      </c>
      <c r="O505" t="str">
        <f>VLOOKUP($B505,taxonomy!$B:$Y,11,FALSE)</f>
        <v>Agaricomycetes</v>
      </c>
      <c r="P505" t="str">
        <f>VLOOKUP($B505,taxonomy!$B:$Y,12,FALSE)</f>
        <v xml:space="preserve"> Agaricomycetidae</v>
      </c>
      <c r="Q505" t="str">
        <f>VLOOKUP($B505,taxonomy!$B:$Y,13,FALSE)</f>
        <v xml:space="preserve"> Boletales</v>
      </c>
      <c r="R505" t="str">
        <f>VLOOKUP($B505,taxonomy!$B:$Y,14,FALSE)</f>
        <v xml:space="preserve"> Coniophorineae</v>
      </c>
      <c r="S505" t="str">
        <f>VLOOKUP($B505,taxonomy!$B:$Y,15,FALSE)</f>
        <v>Serpulaceae</v>
      </c>
      <c r="T505" t="str">
        <f>VLOOKUP($B505,taxonomy!$B:$Y,16,FALSE)</f>
        <v xml:space="preserve"> Serpula.</v>
      </c>
      <c r="U505">
        <f>VLOOKUP($B505,taxonomy!$B:$Y,17,FALSE)</f>
        <v>0</v>
      </c>
      <c r="V505">
        <f>VLOOKUP($B505,taxonomy!$B:$Y,18,FALSE)</f>
        <v>0</v>
      </c>
      <c r="W505">
        <f>VLOOKUP($B505,taxonomy!$B:$Y,19,FALSE)</f>
        <v>0</v>
      </c>
      <c r="X505">
        <f>VLOOKUP($B505,taxonomy!$B:$Y,20,FALSE)</f>
        <v>0</v>
      </c>
      <c r="Y505">
        <f>VLOOKUP($B505,taxonomy!$B:$Y,21,FALSE)</f>
        <v>0</v>
      </c>
      <c r="Z505">
        <f>VLOOKUP($B505,taxonomy!$B:$Y,22,FALSE)</f>
        <v>0</v>
      </c>
      <c r="AA505">
        <f>VLOOKUP($B505,taxonomy!$B:$Y,23,FALSE)</f>
        <v>0</v>
      </c>
    </row>
    <row r="506" spans="1:27" x14ac:dyDescent="0.25">
      <c r="A506" s="1" t="s">
        <v>1101</v>
      </c>
      <c r="B506" s="1" t="s">
        <v>1102</v>
      </c>
      <c r="C506" s="1" t="s">
        <v>1103</v>
      </c>
      <c r="D506" s="1" t="s">
        <v>15</v>
      </c>
      <c r="E506" s="1" t="s">
        <v>104</v>
      </c>
      <c r="F506" s="1" t="s">
        <v>367</v>
      </c>
      <c r="G506" s="1" t="s">
        <v>18</v>
      </c>
      <c r="H506" s="1" t="s">
        <v>19</v>
      </c>
      <c r="I506" s="1">
        <f t="shared" si="7"/>
        <v>274</v>
      </c>
      <c r="J506" t="str">
        <f>VLOOKUP($B506,taxonomy!$B:$Y,6,FALSE)</f>
        <v>Eukaryota</v>
      </c>
      <c r="K506" t="str">
        <f>VLOOKUP($B506,taxonomy!$B:$Y,7,FALSE)</f>
        <v xml:space="preserve"> Fungi</v>
      </c>
      <c r="L506" t="str">
        <f>VLOOKUP($B506,taxonomy!$B:$Y,8,FALSE)</f>
        <v xml:space="preserve"> Dikarya</v>
      </c>
      <c r="M506" t="str">
        <f>VLOOKUP($B506,taxonomy!$B:$Y,9,FALSE)</f>
        <v xml:space="preserve"> Ascomycota</v>
      </c>
      <c r="N506" t="str">
        <f>VLOOKUP($B506,taxonomy!$B:$Y,10,FALSE)</f>
        <v xml:space="preserve"> Pezizomycotina</v>
      </c>
      <c r="O506" t="str">
        <f>VLOOKUP($B506,taxonomy!$B:$Y,11,FALSE)</f>
        <v>Sordariomycetes</v>
      </c>
      <c r="P506" t="str">
        <f>VLOOKUP($B506,taxonomy!$B:$Y,12,FALSE)</f>
        <v xml:space="preserve"> Hypocreomycetidae</v>
      </c>
      <c r="Q506" t="str">
        <f>VLOOKUP($B506,taxonomy!$B:$Y,13,FALSE)</f>
        <v xml:space="preserve"> Hypocreales</v>
      </c>
      <c r="R506" t="str">
        <f>VLOOKUP($B506,taxonomy!$B:$Y,14,FALSE)</f>
        <v xml:space="preserve"> Nectriaceae</v>
      </c>
      <c r="S506" t="str">
        <f>VLOOKUP($B506,taxonomy!$B:$Y,15,FALSE)</f>
        <v>Fusarium</v>
      </c>
      <c r="T506" t="str">
        <f>VLOOKUP($B506,taxonomy!$B:$Y,16,FALSE)</f>
        <v xml:space="preserve"> Fusarium oxysporum species complex.</v>
      </c>
      <c r="U506">
        <f>VLOOKUP($B506,taxonomy!$B:$Y,17,FALSE)</f>
        <v>0</v>
      </c>
      <c r="V506">
        <f>VLOOKUP($B506,taxonomy!$B:$Y,18,FALSE)</f>
        <v>0</v>
      </c>
      <c r="W506">
        <f>VLOOKUP($B506,taxonomy!$B:$Y,19,FALSE)</f>
        <v>0</v>
      </c>
      <c r="X506">
        <f>VLOOKUP($B506,taxonomy!$B:$Y,20,FALSE)</f>
        <v>0</v>
      </c>
      <c r="Y506">
        <f>VLOOKUP($B506,taxonomy!$B:$Y,21,FALSE)</f>
        <v>0</v>
      </c>
      <c r="Z506">
        <f>VLOOKUP($B506,taxonomy!$B:$Y,22,FALSE)</f>
        <v>0</v>
      </c>
      <c r="AA506">
        <f>VLOOKUP($B506,taxonomy!$B:$Y,23,FALSE)</f>
        <v>0</v>
      </c>
    </row>
    <row r="507" spans="1:27" x14ac:dyDescent="0.25">
      <c r="A507" s="1" t="s">
        <v>1101</v>
      </c>
      <c r="B507" s="1" t="s">
        <v>1102</v>
      </c>
      <c r="C507" s="1" t="s">
        <v>1103</v>
      </c>
      <c r="D507" s="1" t="s">
        <v>60</v>
      </c>
      <c r="E507" s="1" t="s">
        <v>106</v>
      </c>
      <c r="F507" s="1" t="s">
        <v>434</v>
      </c>
      <c r="G507" s="1" t="s">
        <v>63</v>
      </c>
      <c r="H507" s="1" t="s">
        <v>64</v>
      </c>
      <c r="I507" s="1">
        <f t="shared" si="7"/>
        <v>383</v>
      </c>
      <c r="J507" t="str">
        <f>VLOOKUP($B507,taxonomy!$B:$Y,6,FALSE)</f>
        <v>Eukaryota</v>
      </c>
      <c r="K507" t="str">
        <f>VLOOKUP($B507,taxonomy!$B:$Y,7,FALSE)</f>
        <v xml:space="preserve"> Fungi</v>
      </c>
      <c r="L507" t="str">
        <f>VLOOKUP($B507,taxonomy!$B:$Y,8,FALSE)</f>
        <v xml:space="preserve"> Dikarya</v>
      </c>
      <c r="M507" t="str">
        <f>VLOOKUP($B507,taxonomy!$B:$Y,9,FALSE)</f>
        <v xml:space="preserve"> Ascomycota</v>
      </c>
      <c r="N507" t="str">
        <f>VLOOKUP($B507,taxonomy!$B:$Y,10,FALSE)</f>
        <v xml:space="preserve"> Pezizomycotina</v>
      </c>
      <c r="O507" t="str">
        <f>VLOOKUP($B507,taxonomy!$B:$Y,11,FALSE)</f>
        <v>Sordariomycetes</v>
      </c>
      <c r="P507" t="str">
        <f>VLOOKUP($B507,taxonomy!$B:$Y,12,FALSE)</f>
        <v xml:space="preserve"> Hypocreomycetidae</v>
      </c>
      <c r="Q507" t="str">
        <f>VLOOKUP($B507,taxonomy!$B:$Y,13,FALSE)</f>
        <v xml:space="preserve"> Hypocreales</v>
      </c>
      <c r="R507" t="str">
        <f>VLOOKUP($B507,taxonomy!$B:$Y,14,FALSE)</f>
        <v xml:space="preserve"> Nectriaceae</v>
      </c>
      <c r="S507" t="str">
        <f>VLOOKUP($B507,taxonomy!$B:$Y,15,FALSE)</f>
        <v>Fusarium</v>
      </c>
      <c r="T507" t="str">
        <f>VLOOKUP($B507,taxonomy!$B:$Y,16,FALSE)</f>
        <v xml:space="preserve"> Fusarium oxysporum species complex.</v>
      </c>
      <c r="U507">
        <f>VLOOKUP($B507,taxonomy!$B:$Y,17,FALSE)</f>
        <v>0</v>
      </c>
      <c r="V507">
        <f>VLOOKUP($B507,taxonomy!$B:$Y,18,FALSE)</f>
        <v>0</v>
      </c>
      <c r="W507">
        <f>VLOOKUP($B507,taxonomy!$B:$Y,19,FALSE)</f>
        <v>0</v>
      </c>
      <c r="X507">
        <f>VLOOKUP($B507,taxonomy!$B:$Y,20,FALSE)</f>
        <v>0</v>
      </c>
      <c r="Y507">
        <f>VLOOKUP($B507,taxonomy!$B:$Y,21,FALSE)</f>
        <v>0</v>
      </c>
      <c r="Z507">
        <f>VLOOKUP($B507,taxonomy!$B:$Y,22,FALSE)</f>
        <v>0</v>
      </c>
      <c r="AA507">
        <f>VLOOKUP($B507,taxonomy!$B:$Y,23,FALSE)</f>
        <v>0</v>
      </c>
    </row>
    <row r="508" spans="1:27" x14ac:dyDescent="0.25">
      <c r="A508" s="1" t="s">
        <v>1104</v>
      </c>
      <c r="B508" s="1" t="s">
        <v>1105</v>
      </c>
      <c r="C508" s="1" t="s">
        <v>88</v>
      </c>
      <c r="D508" s="1" t="s">
        <v>84</v>
      </c>
      <c r="E508" s="1" t="s">
        <v>1106</v>
      </c>
      <c r="F508" s="1" t="s">
        <v>1107</v>
      </c>
      <c r="G508" s="1" t="s">
        <v>68</v>
      </c>
      <c r="H508" s="1" t="s">
        <v>84</v>
      </c>
      <c r="I508" s="1">
        <f t="shared" si="7"/>
        <v>56</v>
      </c>
      <c r="J508" t="str">
        <f>VLOOKUP($B508,taxonomy!$B:$Y,6,FALSE)</f>
        <v>Eukaryota</v>
      </c>
      <c r="K508" t="str">
        <f>VLOOKUP($B508,taxonomy!$B:$Y,7,FALSE)</f>
        <v xml:space="preserve"> Fungi</v>
      </c>
      <c r="L508" t="str">
        <f>VLOOKUP($B508,taxonomy!$B:$Y,8,FALSE)</f>
        <v xml:space="preserve"> Dikarya</v>
      </c>
      <c r="M508" t="str">
        <f>VLOOKUP($B508,taxonomy!$B:$Y,9,FALSE)</f>
        <v xml:space="preserve"> Ascomycota</v>
      </c>
      <c r="N508" t="str">
        <f>VLOOKUP($B508,taxonomy!$B:$Y,10,FALSE)</f>
        <v xml:space="preserve"> Pezizomycotina</v>
      </c>
      <c r="O508" t="str">
        <f>VLOOKUP($B508,taxonomy!$B:$Y,11,FALSE)</f>
        <v>Dothideomycetes</v>
      </c>
      <c r="P508" t="str">
        <f>VLOOKUP($B508,taxonomy!$B:$Y,12,FALSE)</f>
        <v xml:space="preserve"> Dothideomycetidae</v>
      </c>
      <c r="Q508" t="str">
        <f>VLOOKUP($B508,taxonomy!$B:$Y,13,FALSE)</f>
        <v xml:space="preserve"> Capnodiales</v>
      </c>
      <c r="R508" t="str">
        <f>VLOOKUP($B508,taxonomy!$B:$Y,14,FALSE)</f>
        <v xml:space="preserve"> Mycosphaerellaceae</v>
      </c>
      <c r="S508" t="str">
        <f>VLOOKUP($B508,taxonomy!$B:$Y,15,FALSE)</f>
        <v>Zymoseptoria.</v>
      </c>
      <c r="T508">
        <f>VLOOKUP($B508,taxonomy!$B:$Y,16,FALSE)</f>
        <v>0</v>
      </c>
      <c r="U508">
        <f>VLOOKUP($B508,taxonomy!$B:$Y,17,FALSE)</f>
        <v>0</v>
      </c>
      <c r="V508">
        <f>VLOOKUP($B508,taxonomy!$B:$Y,18,FALSE)</f>
        <v>0</v>
      </c>
      <c r="W508">
        <f>VLOOKUP($B508,taxonomy!$B:$Y,19,FALSE)</f>
        <v>0</v>
      </c>
      <c r="X508">
        <f>VLOOKUP($B508,taxonomy!$B:$Y,20,FALSE)</f>
        <v>0</v>
      </c>
      <c r="Y508">
        <f>VLOOKUP($B508,taxonomy!$B:$Y,21,FALSE)</f>
        <v>0</v>
      </c>
      <c r="Z508">
        <f>VLOOKUP($B508,taxonomy!$B:$Y,22,FALSE)</f>
        <v>0</v>
      </c>
      <c r="AA508">
        <f>VLOOKUP($B508,taxonomy!$B:$Y,23,FALSE)</f>
        <v>0</v>
      </c>
    </row>
    <row r="509" spans="1:27" x14ac:dyDescent="0.25">
      <c r="A509" s="1" t="s">
        <v>1104</v>
      </c>
      <c r="B509" s="1" t="s">
        <v>1105</v>
      </c>
      <c r="C509" s="1" t="s">
        <v>88</v>
      </c>
      <c r="D509" s="1" t="s">
        <v>1108</v>
      </c>
      <c r="E509" s="1" t="s">
        <v>735</v>
      </c>
      <c r="F509" s="1" t="s">
        <v>1109</v>
      </c>
      <c r="G509" s="1" t="s">
        <v>1110</v>
      </c>
      <c r="H509" s="1" t="s">
        <v>1108</v>
      </c>
      <c r="I509" s="1">
        <f t="shared" si="7"/>
        <v>105</v>
      </c>
      <c r="J509" t="str">
        <f>VLOOKUP($B509,taxonomy!$B:$Y,6,FALSE)</f>
        <v>Eukaryota</v>
      </c>
      <c r="K509" t="str">
        <f>VLOOKUP($B509,taxonomy!$B:$Y,7,FALSE)</f>
        <v xml:space="preserve"> Fungi</v>
      </c>
      <c r="L509" t="str">
        <f>VLOOKUP($B509,taxonomy!$B:$Y,8,FALSE)</f>
        <v xml:space="preserve"> Dikarya</v>
      </c>
      <c r="M509" t="str">
        <f>VLOOKUP($B509,taxonomy!$B:$Y,9,FALSE)</f>
        <v xml:space="preserve"> Ascomycota</v>
      </c>
      <c r="N509" t="str">
        <f>VLOOKUP($B509,taxonomy!$B:$Y,10,FALSE)</f>
        <v xml:space="preserve"> Pezizomycotina</v>
      </c>
      <c r="O509" t="str">
        <f>VLOOKUP($B509,taxonomy!$B:$Y,11,FALSE)</f>
        <v>Dothideomycetes</v>
      </c>
      <c r="P509" t="str">
        <f>VLOOKUP($B509,taxonomy!$B:$Y,12,FALSE)</f>
        <v xml:space="preserve"> Dothideomycetidae</v>
      </c>
      <c r="Q509" t="str">
        <f>VLOOKUP($B509,taxonomy!$B:$Y,13,FALSE)</f>
        <v xml:space="preserve"> Capnodiales</v>
      </c>
      <c r="R509" t="str">
        <f>VLOOKUP($B509,taxonomy!$B:$Y,14,FALSE)</f>
        <v xml:space="preserve"> Mycosphaerellaceae</v>
      </c>
      <c r="S509" t="str">
        <f>VLOOKUP($B509,taxonomy!$B:$Y,15,FALSE)</f>
        <v>Zymoseptoria.</v>
      </c>
      <c r="T509">
        <f>VLOOKUP($B509,taxonomy!$B:$Y,16,FALSE)</f>
        <v>0</v>
      </c>
      <c r="U509">
        <f>VLOOKUP($B509,taxonomy!$B:$Y,17,FALSE)</f>
        <v>0</v>
      </c>
      <c r="V509">
        <f>VLOOKUP($B509,taxonomy!$B:$Y,18,FALSE)</f>
        <v>0</v>
      </c>
      <c r="W509">
        <f>VLOOKUP($B509,taxonomy!$B:$Y,19,FALSE)</f>
        <v>0</v>
      </c>
      <c r="X509">
        <f>VLOOKUP($B509,taxonomy!$B:$Y,20,FALSE)</f>
        <v>0</v>
      </c>
      <c r="Y509">
        <f>VLOOKUP($B509,taxonomy!$B:$Y,21,FALSE)</f>
        <v>0</v>
      </c>
      <c r="Z509">
        <f>VLOOKUP($B509,taxonomy!$B:$Y,22,FALSE)</f>
        <v>0</v>
      </c>
      <c r="AA509">
        <f>VLOOKUP($B509,taxonomy!$B:$Y,23,FALSE)</f>
        <v>0</v>
      </c>
    </row>
    <row r="510" spans="1:27" x14ac:dyDescent="0.25">
      <c r="A510" s="1" t="s">
        <v>1104</v>
      </c>
      <c r="B510" s="1" t="s">
        <v>1105</v>
      </c>
      <c r="C510" s="1" t="s">
        <v>88</v>
      </c>
      <c r="D510" s="1" t="s">
        <v>15</v>
      </c>
      <c r="E510" s="1" t="s">
        <v>966</v>
      </c>
      <c r="F510" s="1" t="s">
        <v>17</v>
      </c>
      <c r="G510" s="1" t="s">
        <v>18</v>
      </c>
      <c r="H510" s="1" t="s">
        <v>19</v>
      </c>
      <c r="I510" s="1">
        <f t="shared" si="7"/>
        <v>274</v>
      </c>
      <c r="J510" t="str">
        <f>VLOOKUP($B510,taxonomy!$B:$Y,6,FALSE)</f>
        <v>Eukaryota</v>
      </c>
      <c r="K510" t="str">
        <f>VLOOKUP($B510,taxonomy!$B:$Y,7,FALSE)</f>
        <v xml:space="preserve"> Fungi</v>
      </c>
      <c r="L510" t="str">
        <f>VLOOKUP($B510,taxonomy!$B:$Y,8,FALSE)</f>
        <v xml:space="preserve"> Dikarya</v>
      </c>
      <c r="M510" t="str">
        <f>VLOOKUP($B510,taxonomy!$B:$Y,9,FALSE)</f>
        <v xml:space="preserve"> Ascomycota</v>
      </c>
      <c r="N510" t="str">
        <f>VLOOKUP($B510,taxonomy!$B:$Y,10,FALSE)</f>
        <v xml:space="preserve"> Pezizomycotina</v>
      </c>
      <c r="O510" t="str">
        <f>VLOOKUP($B510,taxonomy!$B:$Y,11,FALSE)</f>
        <v>Dothideomycetes</v>
      </c>
      <c r="P510" t="str">
        <f>VLOOKUP($B510,taxonomy!$B:$Y,12,FALSE)</f>
        <v xml:space="preserve"> Dothideomycetidae</v>
      </c>
      <c r="Q510" t="str">
        <f>VLOOKUP($B510,taxonomy!$B:$Y,13,FALSE)</f>
        <v xml:space="preserve"> Capnodiales</v>
      </c>
      <c r="R510" t="str">
        <f>VLOOKUP($B510,taxonomy!$B:$Y,14,FALSE)</f>
        <v xml:space="preserve"> Mycosphaerellaceae</v>
      </c>
      <c r="S510" t="str">
        <f>VLOOKUP($B510,taxonomy!$B:$Y,15,FALSE)</f>
        <v>Zymoseptoria.</v>
      </c>
      <c r="T510">
        <f>VLOOKUP($B510,taxonomy!$B:$Y,16,FALSE)</f>
        <v>0</v>
      </c>
      <c r="U510">
        <f>VLOOKUP($B510,taxonomy!$B:$Y,17,FALSE)</f>
        <v>0</v>
      </c>
      <c r="V510">
        <f>VLOOKUP($B510,taxonomy!$B:$Y,18,FALSE)</f>
        <v>0</v>
      </c>
      <c r="W510">
        <f>VLOOKUP($B510,taxonomy!$B:$Y,19,FALSE)</f>
        <v>0</v>
      </c>
      <c r="X510">
        <f>VLOOKUP($B510,taxonomy!$B:$Y,20,FALSE)</f>
        <v>0</v>
      </c>
      <c r="Y510">
        <f>VLOOKUP($B510,taxonomy!$B:$Y,21,FALSE)</f>
        <v>0</v>
      </c>
      <c r="Z510">
        <f>VLOOKUP($B510,taxonomy!$B:$Y,22,FALSE)</f>
        <v>0</v>
      </c>
      <c r="AA510">
        <f>VLOOKUP($B510,taxonomy!$B:$Y,23,FALSE)</f>
        <v>0</v>
      </c>
    </row>
    <row r="511" spans="1:27" x14ac:dyDescent="0.25">
      <c r="A511" s="1" t="s">
        <v>1104</v>
      </c>
      <c r="B511" s="1" t="s">
        <v>1105</v>
      </c>
      <c r="C511" s="1" t="s">
        <v>88</v>
      </c>
      <c r="D511" s="1" t="s">
        <v>60</v>
      </c>
      <c r="E511" s="1" t="s">
        <v>551</v>
      </c>
      <c r="F511" s="1" t="s">
        <v>827</v>
      </c>
      <c r="G511" s="1" t="s">
        <v>63</v>
      </c>
      <c r="H511" s="1" t="s">
        <v>64</v>
      </c>
      <c r="I511" s="1">
        <f t="shared" si="7"/>
        <v>389</v>
      </c>
      <c r="J511" t="str">
        <f>VLOOKUP($B511,taxonomy!$B:$Y,6,FALSE)</f>
        <v>Eukaryota</v>
      </c>
      <c r="K511" t="str">
        <f>VLOOKUP($B511,taxonomy!$B:$Y,7,FALSE)</f>
        <v xml:space="preserve"> Fungi</v>
      </c>
      <c r="L511" t="str">
        <f>VLOOKUP($B511,taxonomy!$B:$Y,8,FALSE)</f>
        <v xml:space="preserve"> Dikarya</v>
      </c>
      <c r="M511" t="str">
        <f>VLOOKUP($B511,taxonomy!$B:$Y,9,FALSE)</f>
        <v xml:space="preserve"> Ascomycota</v>
      </c>
      <c r="N511" t="str">
        <f>VLOOKUP($B511,taxonomy!$B:$Y,10,FALSE)</f>
        <v xml:space="preserve"> Pezizomycotina</v>
      </c>
      <c r="O511" t="str">
        <f>VLOOKUP($B511,taxonomy!$B:$Y,11,FALSE)</f>
        <v>Dothideomycetes</v>
      </c>
      <c r="P511" t="str">
        <f>VLOOKUP($B511,taxonomy!$B:$Y,12,FALSE)</f>
        <v xml:space="preserve"> Dothideomycetidae</v>
      </c>
      <c r="Q511" t="str">
        <f>VLOOKUP($B511,taxonomy!$B:$Y,13,FALSE)</f>
        <v xml:space="preserve"> Capnodiales</v>
      </c>
      <c r="R511" t="str">
        <f>VLOOKUP($B511,taxonomy!$B:$Y,14,FALSE)</f>
        <v xml:space="preserve"> Mycosphaerellaceae</v>
      </c>
      <c r="S511" t="str">
        <f>VLOOKUP($B511,taxonomy!$B:$Y,15,FALSE)</f>
        <v>Zymoseptoria.</v>
      </c>
      <c r="T511">
        <f>VLOOKUP($B511,taxonomy!$B:$Y,16,FALSE)</f>
        <v>0</v>
      </c>
      <c r="U511">
        <f>VLOOKUP($B511,taxonomy!$B:$Y,17,FALSE)</f>
        <v>0</v>
      </c>
      <c r="V511">
        <f>VLOOKUP($B511,taxonomy!$B:$Y,18,FALSE)</f>
        <v>0</v>
      </c>
      <c r="W511">
        <f>VLOOKUP($B511,taxonomy!$B:$Y,19,FALSE)</f>
        <v>0</v>
      </c>
      <c r="X511">
        <f>VLOOKUP($B511,taxonomy!$B:$Y,20,FALSE)</f>
        <v>0</v>
      </c>
      <c r="Y511">
        <f>VLOOKUP($B511,taxonomy!$B:$Y,21,FALSE)</f>
        <v>0</v>
      </c>
      <c r="Z511">
        <f>VLOOKUP($B511,taxonomy!$B:$Y,22,FALSE)</f>
        <v>0</v>
      </c>
      <c r="AA511">
        <f>VLOOKUP($B511,taxonomy!$B:$Y,23,FALSE)</f>
        <v>0</v>
      </c>
    </row>
    <row r="512" spans="1:27" x14ac:dyDescent="0.25">
      <c r="A512" s="1" t="s">
        <v>1111</v>
      </c>
      <c r="B512" s="1" t="s">
        <v>1112</v>
      </c>
      <c r="C512" s="1" t="s">
        <v>350</v>
      </c>
      <c r="D512" s="1" t="s">
        <v>15</v>
      </c>
      <c r="E512" s="1" t="s">
        <v>190</v>
      </c>
      <c r="F512" s="1" t="s">
        <v>1113</v>
      </c>
      <c r="G512" s="1" t="s">
        <v>18</v>
      </c>
      <c r="H512" s="1" t="s">
        <v>19</v>
      </c>
      <c r="I512" s="1">
        <f t="shared" si="7"/>
        <v>264</v>
      </c>
      <c r="J512" t="str">
        <f>VLOOKUP($B512,taxonomy!$B:$Y,6,FALSE)</f>
        <v>Eukaryota</v>
      </c>
      <c r="K512" t="str">
        <f>VLOOKUP($B512,taxonomy!$B:$Y,7,FALSE)</f>
        <v xml:space="preserve"> Metazoa</v>
      </c>
      <c r="L512" t="str">
        <f>VLOOKUP($B512,taxonomy!$B:$Y,8,FALSE)</f>
        <v xml:space="preserve"> Ecdysozoa</v>
      </c>
      <c r="M512" t="str">
        <f>VLOOKUP($B512,taxonomy!$B:$Y,9,FALSE)</f>
        <v xml:space="preserve"> Nematoda</v>
      </c>
      <c r="N512" t="str">
        <f>VLOOKUP($B512,taxonomy!$B:$Y,10,FALSE)</f>
        <v xml:space="preserve"> Chromadorea</v>
      </c>
      <c r="O512" t="str">
        <f>VLOOKUP($B512,taxonomy!$B:$Y,11,FALSE)</f>
        <v xml:space="preserve"> Rhabditida</v>
      </c>
      <c r="P512" t="str">
        <f>VLOOKUP($B512,taxonomy!$B:$Y,12,FALSE)</f>
        <v>Rhabditoidea</v>
      </c>
      <c r="Q512" t="str">
        <f>VLOOKUP($B512,taxonomy!$B:$Y,13,FALSE)</f>
        <v xml:space="preserve"> Rhabditidae</v>
      </c>
      <c r="R512" t="str">
        <f>VLOOKUP($B512,taxonomy!$B:$Y,14,FALSE)</f>
        <v xml:space="preserve"> Peloderinae</v>
      </c>
      <c r="S512" t="str">
        <f>VLOOKUP($B512,taxonomy!$B:$Y,15,FALSE)</f>
        <v xml:space="preserve"> Caenorhabditis.</v>
      </c>
      <c r="T512">
        <f>VLOOKUP($B512,taxonomy!$B:$Y,16,FALSE)</f>
        <v>0</v>
      </c>
      <c r="U512">
        <f>VLOOKUP($B512,taxonomy!$B:$Y,17,FALSE)</f>
        <v>0</v>
      </c>
      <c r="V512">
        <f>VLOOKUP($B512,taxonomy!$B:$Y,18,FALSE)</f>
        <v>0</v>
      </c>
      <c r="W512">
        <f>VLOOKUP($B512,taxonomy!$B:$Y,19,FALSE)</f>
        <v>0</v>
      </c>
      <c r="X512">
        <f>VLOOKUP($B512,taxonomy!$B:$Y,20,FALSE)</f>
        <v>0</v>
      </c>
      <c r="Y512">
        <f>VLOOKUP($B512,taxonomy!$B:$Y,21,FALSE)</f>
        <v>0</v>
      </c>
      <c r="Z512">
        <f>VLOOKUP($B512,taxonomy!$B:$Y,22,FALSE)</f>
        <v>0</v>
      </c>
      <c r="AA512">
        <f>VLOOKUP($B512,taxonomy!$B:$Y,23,FALSE)</f>
        <v>0</v>
      </c>
    </row>
    <row r="513" spans="1:27" x14ac:dyDescent="0.25">
      <c r="A513" s="1" t="s">
        <v>1111</v>
      </c>
      <c r="B513" s="1" t="s">
        <v>1112</v>
      </c>
      <c r="C513" s="1" t="s">
        <v>350</v>
      </c>
      <c r="D513" s="1" t="s">
        <v>60</v>
      </c>
      <c r="E513" s="1" t="s">
        <v>1114</v>
      </c>
      <c r="F513" s="1" t="s">
        <v>1115</v>
      </c>
      <c r="G513" s="1" t="s">
        <v>63</v>
      </c>
      <c r="H513" s="1" t="s">
        <v>64</v>
      </c>
      <c r="I513" s="1">
        <f t="shared" si="7"/>
        <v>381</v>
      </c>
      <c r="J513" t="str">
        <f>VLOOKUP($B513,taxonomy!$B:$Y,6,FALSE)</f>
        <v>Eukaryota</v>
      </c>
      <c r="K513" t="str">
        <f>VLOOKUP($B513,taxonomy!$B:$Y,7,FALSE)</f>
        <v xml:space="preserve"> Metazoa</v>
      </c>
      <c r="L513" t="str">
        <f>VLOOKUP($B513,taxonomy!$B:$Y,8,FALSE)</f>
        <v xml:space="preserve"> Ecdysozoa</v>
      </c>
      <c r="M513" t="str">
        <f>VLOOKUP($B513,taxonomy!$B:$Y,9,FALSE)</f>
        <v xml:space="preserve"> Nematoda</v>
      </c>
      <c r="N513" t="str">
        <f>VLOOKUP($B513,taxonomy!$B:$Y,10,FALSE)</f>
        <v xml:space="preserve"> Chromadorea</v>
      </c>
      <c r="O513" t="str">
        <f>VLOOKUP($B513,taxonomy!$B:$Y,11,FALSE)</f>
        <v xml:space="preserve"> Rhabditida</v>
      </c>
      <c r="P513" t="str">
        <f>VLOOKUP($B513,taxonomy!$B:$Y,12,FALSE)</f>
        <v>Rhabditoidea</v>
      </c>
      <c r="Q513" t="str">
        <f>VLOOKUP($B513,taxonomy!$B:$Y,13,FALSE)</f>
        <v xml:space="preserve"> Rhabditidae</v>
      </c>
      <c r="R513" t="str">
        <f>VLOOKUP($B513,taxonomy!$B:$Y,14,FALSE)</f>
        <v xml:space="preserve"> Peloderinae</v>
      </c>
      <c r="S513" t="str">
        <f>VLOOKUP($B513,taxonomy!$B:$Y,15,FALSE)</f>
        <v xml:space="preserve"> Caenorhabditis.</v>
      </c>
      <c r="T513">
        <f>VLOOKUP($B513,taxonomy!$B:$Y,16,FALSE)</f>
        <v>0</v>
      </c>
      <c r="U513">
        <f>VLOOKUP($B513,taxonomy!$B:$Y,17,FALSE)</f>
        <v>0</v>
      </c>
      <c r="V513">
        <f>VLOOKUP($B513,taxonomy!$B:$Y,18,FALSE)</f>
        <v>0</v>
      </c>
      <c r="W513">
        <f>VLOOKUP($B513,taxonomy!$B:$Y,19,FALSE)</f>
        <v>0</v>
      </c>
      <c r="X513">
        <f>VLOOKUP($B513,taxonomy!$B:$Y,20,FALSE)</f>
        <v>0</v>
      </c>
      <c r="Y513">
        <f>VLOOKUP($B513,taxonomy!$B:$Y,21,FALSE)</f>
        <v>0</v>
      </c>
      <c r="Z513">
        <f>VLOOKUP($B513,taxonomy!$B:$Y,22,FALSE)</f>
        <v>0</v>
      </c>
      <c r="AA513">
        <f>VLOOKUP($B513,taxonomy!$B:$Y,23,FALSE)</f>
        <v>0</v>
      </c>
    </row>
    <row r="514" spans="1:27" x14ac:dyDescent="0.25">
      <c r="A514" s="1" t="s">
        <v>1116</v>
      </c>
      <c r="B514" s="1" t="s">
        <v>1117</v>
      </c>
      <c r="C514" s="1" t="s">
        <v>1118</v>
      </c>
      <c r="D514" s="1" t="s">
        <v>15</v>
      </c>
      <c r="E514" s="1" t="s">
        <v>104</v>
      </c>
      <c r="F514" s="1" t="s">
        <v>367</v>
      </c>
      <c r="G514" s="1" t="s">
        <v>18</v>
      </c>
      <c r="H514" s="1" t="s">
        <v>19</v>
      </c>
      <c r="I514" s="1">
        <f t="shared" si="7"/>
        <v>274</v>
      </c>
      <c r="J514" t="str">
        <f>VLOOKUP($B514,taxonomy!$B:$Y,6,FALSE)</f>
        <v>Eukaryota</v>
      </c>
      <c r="K514" t="str">
        <f>VLOOKUP($B514,taxonomy!$B:$Y,7,FALSE)</f>
        <v xml:space="preserve"> Fungi</v>
      </c>
      <c r="L514" t="str">
        <f>VLOOKUP($B514,taxonomy!$B:$Y,8,FALSE)</f>
        <v xml:space="preserve"> Dikarya</v>
      </c>
      <c r="M514" t="str">
        <f>VLOOKUP($B514,taxonomy!$B:$Y,9,FALSE)</f>
        <v xml:space="preserve"> Ascomycota</v>
      </c>
      <c r="N514" t="str">
        <f>VLOOKUP($B514,taxonomy!$B:$Y,10,FALSE)</f>
        <v xml:space="preserve"> Pezizomycotina</v>
      </c>
      <c r="O514" t="str">
        <f>VLOOKUP($B514,taxonomy!$B:$Y,11,FALSE)</f>
        <v>Sordariomycetes</v>
      </c>
      <c r="P514" t="str">
        <f>VLOOKUP($B514,taxonomy!$B:$Y,12,FALSE)</f>
        <v xml:space="preserve"> Hypocreomycetidae</v>
      </c>
      <c r="Q514" t="str">
        <f>VLOOKUP($B514,taxonomy!$B:$Y,13,FALSE)</f>
        <v xml:space="preserve"> Hypocreales</v>
      </c>
      <c r="R514" t="str">
        <f>VLOOKUP($B514,taxonomy!$B:$Y,14,FALSE)</f>
        <v xml:space="preserve"> Hypocreaceae</v>
      </c>
      <c r="S514" t="str">
        <f>VLOOKUP($B514,taxonomy!$B:$Y,15,FALSE)</f>
        <v>Trichoderma.</v>
      </c>
      <c r="T514">
        <f>VLOOKUP($B514,taxonomy!$B:$Y,16,FALSE)</f>
        <v>0</v>
      </c>
      <c r="U514">
        <f>VLOOKUP($B514,taxonomy!$B:$Y,17,FALSE)</f>
        <v>0</v>
      </c>
      <c r="V514">
        <f>VLOOKUP($B514,taxonomy!$B:$Y,18,FALSE)</f>
        <v>0</v>
      </c>
      <c r="W514">
        <f>VLOOKUP($B514,taxonomy!$B:$Y,19,FALSE)</f>
        <v>0</v>
      </c>
      <c r="X514">
        <f>VLOOKUP($B514,taxonomy!$B:$Y,20,FALSE)</f>
        <v>0</v>
      </c>
      <c r="Y514">
        <f>VLOOKUP($B514,taxonomy!$B:$Y,21,FALSE)</f>
        <v>0</v>
      </c>
      <c r="Z514">
        <f>VLOOKUP($B514,taxonomy!$B:$Y,22,FALSE)</f>
        <v>0</v>
      </c>
      <c r="AA514">
        <f>VLOOKUP($B514,taxonomy!$B:$Y,23,FALSE)</f>
        <v>0</v>
      </c>
    </row>
    <row r="515" spans="1:27" x14ac:dyDescent="0.25">
      <c r="A515" s="1" t="s">
        <v>1116</v>
      </c>
      <c r="B515" s="1" t="s">
        <v>1117</v>
      </c>
      <c r="C515" s="1" t="s">
        <v>1118</v>
      </c>
      <c r="D515" s="1" t="s">
        <v>60</v>
      </c>
      <c r="E515" s="1" t="s">
        <v>514</v>
      </c>
      <c r="F515" s="1" t="s">
        <v>434</v>
      </c>
      <c r="G515" s="1" t="s">
        <v>63</v>
      </c>
      <c r="H515" s="1" t="s">
        <v>64</v>
      </c>
      <c r="I515" s="1">
        <f t="shared" ref="I515:I578" si="8">F515-E515+1</f>
        <v>378</v>
      </c>
      <c r="J515" t="str">
        <f>VLOOKUP($B515,taxonomy!$B:$Y,6,FALSE)</f>
        <v>Eukaryota</v>
      </c>
      <c r="K515" t="str">
        <f>VLOOKUP($B515,taxonomy!$B:$Y,7,FALSE)</f>
        <v xml:space="preserve"> Fungi</v>
      </c>
      <c r="L515" t="str">
        <f>VLOOKUP($B515,taxonomy!$B:$Y,8,FALSE)</f>
        <v xml:space="preserve"> Dikarya</v>
      </c>
      <c r="M515" t="str">
        <f>VLOOKUP($B515,taxonomy!$B:$Y,9,FALSE)</f>
        <v xml:space="preserve"> Ascomycota</v>
      </c>
      <c r="N515" t="str">
        <f>VLOOKUP($B515,taxonomy!$B:$Y,10,FALSE)</f>
        <v xml:space="preserve"> Pezizomycotina</v>
      </c>
      <c r="O515" t="str">
        <f>VLOOKUP($B515,taxonomy!$B:$Y,11,FALSE)</f>
        <v>Sordariomycetes</v>
      </c>
      <c r="P515" t="str">
        <f>VLOOKUP($B515,taxonomy!$B:$Y,12,FALSE)</f>
        <v xml:space="preserve"> Hypocreomycetidae</v>
      </c>
      <c r="Q515" t="str">
        <f>VLOOKUP($B515,taxonomy!$B:$Y,13,FALSE)</f>
        <v xml:space="preserve"> Hypocreales</v>
      </c>
      <c r="R515" t="str">
        <f>VLOOKUP($B515,taxonomy!$B:$Y,14,FALSE)</f>
        <v xml:space="preserve"> Hypocreaceae</v>
      </c>
      <c r="S515" t="str">
        <f>VLOOKUP($B515,taxonomy!$B:$Y,15,FALSE)</f>
        <v>Trichoderma.</v>
      </c>
      <c r="T515">
        <f>VLOOKUP($B515,taxonomy!$B:$Y,16,FALSE)</f>
        <v>0</v>
      </c>
      <c r="U515">
        <f>VLOOKUP($B515,taxonomy!$B:$Y,17,FALSE)</f>
        <v>0</v>
      </c>
      <c r="V515">
        <f>VLOOKUP($B515,taxonomy!$B:$Y,18,FALSE)</f>
        <v>0</v>
      </c>
      <c r="W515">
        <f>VLOOKUP($B515,taxonomy!$B:$Y,19,FALSE)</f>
        <v>0</v>
      </c>
      <c r="X515">
        <f>VLOOKUP($B515,taxonomy!$B:$Y,20,FALSE)</f>
        <v>0</v>
      </c>
      <c r="Y515">
        <f>VLOOKUP($B515,taxonomy!$B:$Y,21,FALSE)</f>
        <v>0</v>
      </c>
      <c r="Z515">
        <f>VLOOKUP($B515,taxonomy!$B:$Y,22,FALSE)</f>
        <v>0</v>
      </c>
      <c r="AA515">
        <f>VLOOKUP($B515,taxonomy!$B:$Y,23,FALSE)</f>
        <v>0</v>
      </c>
    </row>
    <row r="516" spans="1:27" x14ac:dyDescent="0.25">
      <c r="A516" s="1" t="s">
        <v>1119</v>
      </c>
      <c r="B516" s="1" t="s">
        <v>1120</v>
      </c>
      <c r="C516" s="1" t="s">
        <v>1121</v>
      </c>
      <c r="D516" s="1" t="s">
        <v>15</v>
      </c>
      <c r="E516" s="1" t="s">
        <v>203</v>
      </c>
      <c r="F516" s="1" t="s">
        <v>105</v>
      </c>
      <c r="G516" s="1" t="s">
        <v>18</v>
      </c>
      <c r="H516" s="1" t="s">
        <v>19</v>
      </c>
      <c r="I516" s="1">
        <f t="shared" si="8"/>
        <v>274</v>
      </c>
      <c r="J516" t="str">
        <f>VLOOKUP($B516,taxonomy!$B:$Y,6,FALSE)</f>
        <v>Eukaryota</v>
      </c>
      <c r="K516" t="str">
        <f>VLOOKUP($B516,taxonomy!$B:$Y,7,FALSE)</f>
        <v xml:space="preserve"> Fungi</v>
      </c>
      <c r="L516" t="str">
        <f>VLOOKUP($B516,taxonomy!$B:$Y,8,FALSE)</f>
        <v xml:space="preserve"> Dikarya</v>
      </c>
      <c r="M516" t="str">
        <f>VLOOKUP($B516,taxonomy!$B:$Y,9,FALSE)</f>
        <v xml:space="preserve"> Ascomycota</v>
      </c>
      <c r="N516" t="str">
        <f>VLOOKUP($B516,taxonomy!$B:$Y,10,FALSE)</f>
        <v xml:space="preserve"> Pezizomycotina</v>
      </c>
      <c r="O516" t="str">
        <f>VLOOKUP($B516,taxonomy!$B:$Y,11,FALSE)</f>
        <v>Sordariomycetes</v>
      </c>
      <c r="P516" t="str">
        <f>VLOOKUP($B516,taxonomy!$B:$Y,12,FALSE)</f>
        <v xml:space="preserve"> Sordariomycetidae</v>
      </c>
      <c r="Q516" t="str">
        <f>VLOOKUP($B516,taxonomy!$B:$Y,13,FALSE)</f>
        <v xml:space="preserve"> Sordariales</v>
      </c>
      <c r="R516" t="str">
        <f>VLOOKUP($B516,taxonomy!$B:$Y,14,FALSE)</f>
        <v xml:space="preserve"> Chaetomiaceae</v>
      </c>
      <c r="S516" t="str">
        <f>VLOOKUP($B516,taxonomy!$B:$Y,15,FALSE)</f>
        <v>Chaetomium.</v>
      </c>
      <c r="T516">
        <f>VLOOKUP($B516,taxonomy!$B:$Y,16,FALSE)</f>
        <v>0</v>
      </c>
      <c r="U516">
        <f>VLOOKUP($B516,taxonomy!$B:$Y,17,FALSE)</f>
        <v>0</v>
      </c>
      <c r="V516">
        <f>VLOOKUP($B516,taxonomy!$B:$Y,18,FALSE)</f>
        <v>0</v>
      </c>
      <c r="W516">
        <f>VLOOKUP($B516,taxonomy!$B:$Y,19,FALSE)</f>
        <v>0</v>
      </c>
      <c r="X516">
        <f>VLOOKUP($B516,taxonomy!$B:$Y,20,FALSE)</f>
        <v>0</v>
      </c>
      <c r="Y516">
        <f>VLOOKUP($B516,taxonomy!$B:$Y,21,FALSE)</f>
        <v>0</v>
      </c>
      <c r="Z516">
        <f>VLOOKUP($B516,taxonomy!$B:$Y,22,FALSE)</f>
        <v>0</v>
      </c>
      <c r="AA516">
        <f>VLOOKUP($B516,taxonomy!$B:$Y,23,FALSE)</f>
        <v>0</v>
      </c>
    </row>
    <row r="517" spans="1:27" x14ac:dyDescent="0.25">
      <c r="A517" s="1" t="s">
        <v>1119</v>
      </c>
      <c r="B517" s="1" t="s">
        <v>1120</v>
      </c>
      <c r="C517" s="1" t="s">
        <v>1121</v>
      </c>
      <c r="D517" s="1" t="s">
        <v>60</v>
      </c>
      <c r="E517" s="1" t="s">
        <v>815</v>
      </c>
      <c r="F517" s="1" t="s">
        <v>261</v>
      </c>
      <c r="G517" s="1" t="s">
        <v>63</v>
      </c>
      <c r="H517" s="1" t="s">
        <v>64</v>
      </c>
      <c r="I517" s="1">
        <f t="shared" si="8"/>
        <v>454</v>
      </c>
      <c r="J517" t="str">
        <f>VLOOKUP($B517,taxonomy!$B:$Y,6,FALSE)</f>
        <v>Eukaryota</v>
      </c>
      <c r="K517" t="str">
        <f>VLOOKUP($B517,taxonomy!$B:$Y,7,FALSE)</f>
        <v xml:space="preserve"> Fungi</v>
      </c>
      <c r="L517" t="str">
        <f>VLOOKUP($B517,taxonomy!$B:$Y,8,FALSE)</f>
        <v xml:space="preserve"> Dikarya</v>
      </c>
      <c r="M517" t="str">
        <f>VLOOKUP($B517,taxonomy!$B:$Y,9,FALSE)</f>
        <v xml:space="preserve"> Ascomycota</v>
      </c>
      <c r="N517" t="str">
        <f>VLOOKUP($B517,taxonomy!$B:$Y,10,FALSE)</f>
        <v xml:space="preserve"> Pezizomycotina</v>
      </c>
      <c r="O517" t="str">
        <f>VLOOKUP($B517,taxonomy!$B:$Y,11,FALSE)</f>
        <v>Sordariomycetes</v>
      </c>
      <c r="P517" t="str">
        <f>VLOOKUP($B517,taxonomy!$B:$Y,12,FALSE)</f>
        <v xml:space="preserve"> Sordariomycetidae</v>
      </c>
      <c r="Q517" t="str">
        <f>VLOOKUP($B517,taxonomy!$B:$Y,13,FALSE)</f>
        <v xml:space="preserve"> Sordariales</v>
      </c>
      <c r="R517" t="str">
        <f>VLOOKUP($B517,taxonomy!$B:$Y,14,FALSE)</f>
        <v xml:space="preserve"> Chaetomiaceae</v>
      </c>
      <c r="S517" t="str">
        <f>VLOOKUP($B517,taxonomy!$B:$Y,15,FALSE)</f>
        <v>Chaetomium.</v>
      </c>
      <c r="T517">
        <f>VLOOKUP($B517,taxonomy!$B:$Y,16,FALSE)</f>
        <v>0</v>
      </c>
      <c r="U517">
        <f>VLOOKUP($B517,taxonomy!$B:$Y,17,FALSE)</f>
        <v>0</v>
      </c>
      <c r="V517">
        <f>VLOOKUP($B517,taxonomy!$B:$Y,18,FALSE)</f>
        <v>0</v>
      </c>
      <c r="W517">
        <f>VLOOKUP($B517,taxonomy!$B:$Y,19,FALSE)</f>
        <v>0</v>
      </c>
      <c r="X517">
        <f>VLOOKUP($B517,taxonomy!$B:$Y,20,FALSE)</f>
        <v>0</v>
      </c>
      <c r="Y517">
        <f>VLOOKUP($B517,taxonomy!$B:$Y,21,FALSE)</f>
        <v>0</v>
      </c>
      <c r="Z517">
        <f>VLOOKUP($B517,taxonomy!$B:$Y,22,FALSE)</f>
        <v>0</v>
      </c>
      <c r="AA517">
        <f>VLOOKUP($B517,taxonomy!$B:$Y,23,FALSE)</f>
        <v>0</v>
      </c>
    </row>
    <row r="518" spans="1:27" x14ac:dyDescent="0.25">
      <c r="A518" s="1" t="s">
        <v>1122</v>
      </c>
      <c r="B518" s="1" t="s">
        <v>1123</v>
      </c>
      <c r="C518" s="1" t="s">
        <v>1083</v>
      </c>
      <c r="D518" s="1" t="s">
        <v>76</v>
      </c>
      <c r="E518" s="1" t="s">
        <v>728</v>
      </c>
      <c r="F518" s="1" t="s">
        <v>1124</v>
      </c>
      <c r="G518" s="1" t="s">
        <v>79</v>
      </c>
      <c r="H518" s="1" t="s">
        <v>76</v>
      </c>
      <c r="I518" s="1">
        <f t="shared" si="8"/>
        <v>72</v>
      </c>
      <c r="J518" t="str">
        <f>VLOOKUP($B518,taxonomy!$B:$Y,6,FALSE)</f>
        <v>Eukaryota</v>
      </c>
      <c r="K518" t="str">
        <f>VLOOKUP($B518,taxonomy!$B:$Y,7,FALSE)</f>
        <v xml:space="preserve"> Fungi</v>
      </c>
      <c r="L518" t="str">
        <f>VLOOKUP($B518,taxonomy!$B:$Y,8,FALSE)</f>
        <v xml:space="preserve"> Dikarya</v>
      </c>
      <c r="M518" t="str">
        <f>VLOOKUP($B518,taxonomy!$B:$Y,9,FALSE)</f>
        <v xml:space="preserve"> Ascomycota</v>
      </c>
      <c r="N518" t="str">
        <f>VLOOKUP($B518,taxonomy!$B:$Y,10,FALSE)</f>
        <v xml:space="preserve"> Saccharomycotina</v>
      </c>
      <c r="O518" t="str">
        <f>VLOOKUP($B518,taxonomy!$B:$Y,11,FALSE)</f>
        <v>Saccharomycetes</v>
      </c>
      <c r="P518" t="str">
        <f>VLOOKUP($B518,taxonomy!$B:$Y,12,FALSE)</f>
        <v xml:space="preserve"> Saccharomycetales</v>
      </c>
      <c r="Q518" t="str">
        <f>VLOOKUP($B518,taxonomy!$B:$Y,13,FALSE)</f>
        <v xml:space="preserve"> Saccharomycetaceae</v>
      </c>
      <c r="R518" t="str">
        <f>VLOOKUP($B518,taxonomy!$B:$Y,14,FALSE)</f>
        <v xml:space="preserve"> Naumovozyma.</v>
      </c>
      <c r="S518">
        <f>VLOOKUP($B518,taxonomy!$B:$Y,15,FALSE)</f>
        <v>0</v>
      </c>
      <c r="T518">
        <f>VLOOKUP($B518,taxonomy!$B:$Y,16,FALSE)</f>
        <v>0</v>
      </c>
      <c r="U518">
        <f>VLOOKUP($B518,taxonomy!$B:$Y,17,FALSE)</f>
        <v>0</v>
      </c>
      <c r="V518">
        <f>VLOOKUP($B518,taxonomy!$B:$Y,18,FALSE)</f>
        <v>0</v>
      </c>
      <c r="W518">
        <f>VLOOKUP($B518,taxonomy!$B:$Y,19,FALSE)</f>
        <v>0</v>
      </c>
      <c r="X518">
        <f>VLOOKUP($B518,taxonomy!$B:$Y,20,FALSE)</f>
        <v>0</v>
      </c>
      <c r="Y518">
        <f>VLOOKUP($B518,taxonomy!$B:$Y,21,FALSE)</f>
        <v>0</v>
      </c>
      <c r="Z518">
        <f>VLOOKUP($B518,taxonomy!$B:$Y,22,FALSE)</f>
        <v>0</v>
      </c>
      <c r="AA518">
        <f>VLOOKUP($B518,taxonomy!$B:$Y,23,FALSE)</f>
        <v>0</v>
      </c>
    </row>
    <row r="519" spans="1:27" x14ac:dyDescent="0.25">
      <c r="A519" s="1" t="s">
        <v>1122</v>
      </c>
      <c r="B519" s="1" t="s">
        <v>1123</v>
      </c>
      <c r="C519" s="1" t="s">
        <v>1083</v>
      </c>
      <c r="D519" s="1" t="s">
        <v>1125</v>
      </c>
      <c r="E519" s="1" t="s">
        <v>732</v>
      </c>
      <c r="F519" s="1" t="s">
        <v>1126</v>
      </c>
      <c r="G519" s="1" t="s">
        <v>873</v>
      </c>
      <c r="H519" s="1" t="s">
        <v>1125</v>
      </c>
      <c r="I519" s="1">
        <f t="shared" si="8"/>
        <v>286</v>
      </c>
      <c r="J519" t="str">
        <f>VLOOKUP($B519,taxonomy!$B:$Y,6,FALSE)</f>
        <v>Eukaryota</v>
      </c>
      <c r="K519" t="str">
        <f>VLOOKUP($B519,taxonomy!$B:$Y,7,FALSE)</f>
        <v xml:space="preserve"> Fungi</v>
      </c>
      <c r="L519" t="str">
        <f>VLOOKUP($B519,taxonomy!$B:$Y,8,FALSE)</f>
        <v xml:space="preserve"> Dikarya</v>
      </c>
      <c r="M519" t="str">
        <f>VLOOKUP($B519,taxonomy!$B:$Y,9,FALSE)</f>
        <v xml:space="preserve"> Ascomycota</v>
      </c>
      <c r="N519" t="str">
        <f>VLOOKUP($B519,taxonomy!$B:$Y,10,FALSE)</f>
        <v xml:space="preserve"> Saccharomycotina</v>
      </c>
      <c r="O519" t="str">
        <f>VLOOKUP($B519,taxonomy!$B:$Y,11,FALSE)</f>
        <v>Saccharomycetes</v>
      </c>
      <c r="P519" t="str">
        <f>VLOOKUP($B519,taxonomy!$B:$Y,12,FALSE)</f>
        <v xml:space="preserve"> Saccharomycetales</v>
      </c>
      <c r="Q519" t="str">
        <f>VLOOKUP($B519,taxonomy!$B:$Y,13,FALSE)</f>
        <v xml:space="preserve"> Saccharomycetaceae</v>
      </c>
      <c r="R519" t="str">
        <f>VLOOKUP($B519,taxonomy!$B:$Y,14,FALSE)</f>
        <v xml:space="preserve"> Naumovozyma.</v>
      </c>
      <c r="S519">
        <f>VLOOKUP($B519,taxonomy!$B:$Y,15,FALSE)</f>
        <v>0</v>
      </c>
      <c r="T519">
        <f>VLOOKUP($B519,taxonomy!$B:$Y,16,FALSE)</f>
        <v>0</v>
      </c>
      <c r="U519">
        <f>VLOOKUP($B519,taxonomy!$B:$Y,17,FALSE)</f>
        <v>0</v>
      </c>
      <c r="V519">
        <f>VLOOKUP($B519,taxonomy!$B:$Y,18,FALSE)</f>
        <v>0</v>
      </c>
      <c r="W519">
        <f>VLOOKUP($B519,taxonomy!$B:$Y,19,FALSE)</f>
        <v>0</v>
      </c>
      <c r="X519">
        <f>VLOOKUP($B519,taxonomy!$B:$Y,20,FALSE)</f>
        <v>0</v>
      </c>
      <c r="Y519">
        <f>VLOOKUP($B519,taxonomy!$B:$Y,21,FALSE)</f>
        <v>0</v>
      </c>
      <c r="Z519">
        <f>VLOOKUP($B519,taxonomy!$B:$Y,22,FALSE)</f>
        <v>0</v>
      </c>
      <c r="AA519">
        <f>VLOOKUP($B519,taxonomy!$B:$Y,23,FALSE)</f>
        <v>0</v>
      </c>
    </row>
    <row r="520" spans="1:27" x14ac:dyDescent="0.25">
      <c r="A520" s="1" t="s">
        <v>1122</v>
      </c>
      <c r="B520" s="1" t="s">
        <v>1123</v>
      </c>
      <c r="C520" s="1" t="s">
        <v>1083</v>
      </c>
      <c r="D520" s="1" t="s">
        <v>95</v>
      </c>
      <c r="E520" s="1" t="s">
        <v>1127</v>
      </c>
      <c r="F520" s="1" t="s">
        <v>1128</v>
      </c>
      <c r="G520" s="1" t="s">
        <v>98</v>
      </c>
      <c r="H520" s="1" t="s">
        <v>95</v>
      </c>
      <c r="I520" s="1">
        <f t="shared" si="8"/>
        <v>63</v>
      </c>
      <c r="J520" t="str">
        <f>VLOOKUP($B520,taxonomy!$B:$Y,6,FALSE)</f>
        <v>Eukaryota</v>
      </c>
      <c r="K520" t="str">
        <f>VLOOKUP($B520,taxonomy!$B:$Y,7,FALSE)</f>
        <v xml:space="preserve"> Fungi</v>
      </c>
      <c r="L520" t="str">
        <f>VLOOKUP($B520,taxonomy!$B:$Y,8,FALSE)</f>
        <v xml:space="preserve"> Dikarya</v>
      </c>
      <c r="M520" t="str">
        <f>VLOOKUP($B520,taxonomy!$B:$Y,9,FALSE)</f>
        <v xml:space="preserve"> Ascomycota</v>
      </c>
      <c r="N520" t="str">
        <f>VLOOKUP($B520,taxonomy!$B:$Y,10,FALSE)</f>
        <v xml:space="preserve"> Saccharomycotina</v>
      </c>
      <c r="O520" t="str">
        <f>VLOOKUP($B520,taxonomy!$B:$Y,11,FALSE)</f>
        <v>Saccharomycetes</v>
      </c>
      <c r="P520" t="str">
        <f>VLOOKUP($B520,taxonomy!$B:$Y,12,FALSE)</f>
        <v xml:space="preserve"> Saccharomycetales</v>
      </c>
      <c r="Q520" t="str">
        <f>VLOOKUP($B520,taxonomy!$B:$Y,13,FALSE)</f>
        <v xml:space="preserve"> Saccharomycetaceae</v>
      </c>
      <c r="R520" t="str">
        <f>VLOOKUP($B520,taxonomy!$B:$Y,14,FALSE)</f>
        <v xml:space="preserve"> Naumovozyma.</v>
      </c>
      <c r="S520">
        <f>VLOOKUP($B520,taxonomy!$B:$Y,15,FALSE)</f>
        <v>0</v>
      </c>
      <c r="T520">
        <f>VLOOKUP($B520,taxonomy!$B:$Y,16,FALSE)</f>
        <v>0</v>
      </c>
      <c r="U520">
        <f>VLOOKUP($B520,taxonomy!$B:$Y,17,FALSE)</f>
        <v>0</v>
      </c>
      <c r="V520">
        <f>VLOOKUP($B520,taxonomy!$B:$Y,18,FALSE)</f>
        <v>0</v>
      </c>
      <c r="W520">
        <f>VLOOKUP($B520,taxonomy!$B:$Y,19,FALSE)</f>
        <v>0</v>
      </c>
      <c r="X520">
        <f>VLOOKUP($B520,taxonomy!$B:$Y,20,FALSE)</f>
        <v>0</v>
      </c>
      <c r="Y520">
        <f>VLOOKUP($B520,taxonomy!$B:$Y,21,FALSE)</f>
        <v>0</v>
      </c>
      <c r="Z520">
        <f>VLOOKUP($B520,taxonomy!$B:$Y,22,FALSE)</f>
        <v>0</v>
      </c>
      <c r="AA520">
        <f>VLOOKUP($B520,taxonomy!$B:$Y,23,FALSE)</f>
        <v>0</v>
      </c>
    </row>
    <row r="521" spans="1:27" x14ac:dyDescent="0.25">
      <c r="A521" s="1" t="s">
        <v>1122</v>
      </c>
      <c r="B521" s="1" t="s">
        <v>1123</v>
      </c>
      <c r="C521" s="1" t="s">
        <v>1083</v>
      </c>
      <c r="D521" s="1" t="s">
        <v>15</v>
      </c>
      <c r="E521" s="1" t="s">
        <v>1027</v>
      </c>
      <c r="F521" s="1" t="s">
        <v>1129</v>
      </c>
      <c r="G521" s="1" t="s">
        <v>18</v>
      </c>
      <c r="H521" s="1" t="s">
        <v>19</v>
      </c>
      <c r="I521" s="1">
        <f t="shared" si="8"/>
        <v>325</v>
      </c>
      <c r="J521" t="str">
        <f>VLOOKUP($B521,taxonomy!$B:$Y,6,FALSE)</f>
        <v>Eukaryota</v>
      </c>
      <c r="K521" t="str">
        <f>VLOOKUP($B521,taxonomy!$B:$Y,7,FALSE)</f>
        <v xml:space="preserve"> Fungi</v>
      </c>
      <c r="L521" t="str">
        <f>VLOOKUP($B521,taxonomy!$B:$Y,8,FALSE)</f>
        <v xml:space="preserve"> Dikarya</v>
      </c>
      <c r="M521" t="str">
        <f>VLOOKUP($B521,taxonomy!$B:$Y,9,FALSE)</f>
        <v xml:space="preserve"> Ascomycota</v>
      </c>
      <c r="N521" t="str">
        <f>VLOOKUP($B521,taxonomy!$B:$Y,10,FALSE)</f>
        <v xml:space="preserve"> Saccharomycotina</v>
      </c>
      <c r="O521" t="str">
        <f>VLOOKUP($B521,taxonomy!$B:$Y,11,FALSE)</f>
        <v>Saccharomycetes</v>
      </c>
      <c r="P521" t="str">
        <f>VLOOKUP($B521,taxonomy!$B:$Y,12,FALSE)</f>
        <v xml:space="preserve"> Saccharomycetales</v>
      </c>
      <c r="Q521" t="str">
        <f>VLOOKUP($B521,taxonomy!$B:$Y,13,FALSE)</f>
        <v xml:space="preserve"> Saccharomycetaceae</v>
      </c>
      <c r="R521" t="str">
        <f>VLOOKUP($B521,taxonomy!$B:$Y,14,FALSE)</f>
        <v xml:space="preserve"> Naumovozyma.</v>
      </c>
      <c r="S521">
        <f>VLOOKUP($B521,taxonomy!$B:$Y,15,FALSE)</f>
        <v>0</v>
      </c>
      <c r="T521">
        <f>VLOOKUP($B521,taxonomy!$B:$Y,16,FALSE)</f>
        <v>0</v>
      </c>
      <c r="U521">
        <f>VLOOKUP($B521,taxonomy!$B:$Y,17,FALSE)</f>
        <v>0</v>
      </c>
      <c r="V521">
        <f>VLOOKUP($B521,taxonomy!$B:$Y,18,FALSE)</f>
        <v>0</v>
      </c>
      <c r="W521">
        <f>VLOOKUP($B521,taxonomy!$B:$Y,19,FALSE)</f>
        <v>0</v>
      </c>
      <c r="X521">
        <f>VLOOKUP($B521,taxonomy!$B:$Y,20,FALSE)</f>
        <v>0</v>
      </c>
      <c r="Y521">
        <f>VLOOKUP($B521,taxonomy!$B:$Y,21,FALSE)</f>
        <v>0</v>
      </c>
      <c r="Z521">
        <f>VLOOKUP($B521,taxonomy!$B:$Y,22,FALSE)</f>
        <v>0</v>
      </c>
      <c r="AA521">
        <f>VLOOKUP($B521,taxonomy!$B:$Y,23,FALSE)</f>
        <v>0</v>
      </c>
    </row>
    <row r="522" spans="1:27" x14ac:dyDescent="0.25">
      <c r="A522" s="1" t="s">
        <v>1130</v>
      </c>
      <c r="B522" s="1" t="s">
        <v>1131</v>
      </c>
      <c r="C522" s="1" t="s">
        <v>973</v>
      </c>
      <c r="D522" s="1" t="s">
        <v>121</v>
      </c>
      <c r="E522" s="1" t="s">
        <v>705</v>
      </c>
      <c r="F522" s="1" t="s">
        <v>1132</v>
      </c>
      <c r="G522" s="1" t="s">
        <v>123</v>
      </c>
      <c r="H522" s="1" t="s">
        <v>121</v>
      </c>
      <c r="I522" s="1">
        <f t="shared" si="8"/>
        <v>39</v>
      </c>
      <c r="J522" t="str">
        <f>VLOOKUP($B522,taxonomy!$B:$Y,6,FALSE)</f>
        <v>Eukaryota</v>
      </c>
      <c r="K522" t="str">
        <f>VLOOKUP($B522,taxonomy!$B:$Y,7,FALSE)</f>
        <v xml:space="preserve"> Fungi</v>
      </c>
      <c r="L522" t="str">
        <f>VLOOKUP($B522,taxonomy!$B:$Y,8,FALSE)</f>
        <v xml:space="preserve"> Dikarya</v>
      </c>
      <c r="M522" t="str">
        <f>VLOOKUP($B522,taxonomy!$B:$Y,9,FALSE)</f>
        <v xml:space="preserve"> Ascomycota</v>
      </c>
      <c r="N522" t="str">
        <f>VLOOKUP($B522,taxonomy!$B:$Y,10,FALSE)</f>
        <v xml:space="preserve"> Saccharomycotina</v>
      </c>
      <c r="O522" t="str">
        <f>VLOOKUP($B522,taxonomy!$B:$Y,11,FALSE)</f>
        <v>Saccharomycetes</v>
      </c>
      <c r="P522" t="str">
        <f>VLOOKUP($B522,taxonomy!$B:$Y,12,FALSE)</f>
        <v xml:space="preserve"> Saccharomycetales</v>
      </c>
      <c r="Q522" t="str">
        <f>VLOOKUP($B522,taxonomy!$B:$Y,13,FALSE)</f>
        <v xml:space="preserve"> Saccharomycetaceae</v>
      </c>
      <c r="R522" t="str">
        <f>VLOOKUP($B522,taxonomy!$B:$Y,14,FALSE)</f>
        <v xml:space="preserve"> Naumovozyma.</v>
      </c>
      <c r="S522">
        <f>VLOOKUP($B522,taxonomy!$B:$Y,15,FALSE)</f>
        <v>0</v>
      </c>
      <c r="T522">
        <f>VLOOKUP($B522,taxonomy!$B:$Y,16,FALSE)</f>
        <v>0</v>
      </c>
      <c r="U522">
        <f>VLOOKUP($B522,taxonomy!$B:$Y,17,FALSE)</f>
        <v>0</v>
      </c>
      <c r="V522">
        <f>VLOOKUP($B522,taxonomy!$B:$Y,18,FALSE)</f>
        <v>0</v>
      </c>
      <c r="W522">
        <f>VLOOKUP($B522,taxonomy!$B:$Y,19,FALSE)</f>
        <v>0</v>
      </c>
      <c r="X522">
        <f>VLOOKUP($B522,taxonomy!$B:$Y,20,FALSE)</f>
        <v>0</v>
      </c>
      <c r="Y522">
        <f>VLOOKUP($B522,taxonomy!$B:$Y,21,FALSE)</f>
        <v>0</v>
      </c>
      <c r="Z522">
        <f>VLOOKUP($B522,taxonomy!$B:$Y,22,FALSE)</f>
        <v>0</v>
      </c>
      <c r="AA522">
        <f>VLOOKUP($B522,taxonomy!$B:$Y,23,FALSE)</f>
        <v>0</v>
      </c>
    </row>
    <row r="523" spans="1:27" x14ac:dyDescent="0.25">
      <c r="A523" s="1" t="s">
        <v>1130</v>
      </c>
      <c r="B523" s="1" t="s">
        <v>1131</v>
      </c>
      <c r="C523" s="1" t="s">
        <v>973</v>
      </c>
      <c r="D523" s="1" t="s">
        <v>1125</v>
      </c>
      <c r="E523" s="1" t="s">
        <v>1133</v>
      </c>
      <c r="F523" s="1" t="s">
        <v>850</v>
      </c>
      <c r="G523" s="1" t="s">
        <v>873</v>
      </c>
      <c r="H523" s="1" t="s">
        <v>1125</v>
      </c>
      <c r="I523" s="1">
        <f t="shared" si="8"/>
        <v>294</v>
      </c>
      <c r="J523" t="str">
        <f>VLOOKUP($B523,taxonomy!$B:$Y,6,FALSE)</f>
        <v>Eukaryota</v>
      </c>
      <c r="K523" t="str">
        <f>VLOOKUP($B523,taxonomy!$B:$Y,7,FALSE)</f>
        <v xml:space="preserve"> Fungi</v>
      </c>
      <c r="L523" t="str">
        <f>VLOOKUP($B523,taxonomy!$B:$Y,8,FALSE)</f>
        <v xml:space="preserve"> Dikarya</v>
      </c>
      <c r="M523" t="str">
        <f>VLOOKUP($B523,taxonomy!$B:$Y,9,FALSE)</f>
        <v xml:space="preserve"> Ascomycota</v>
      </c>
      <c r="N523" t="str">
        <f>VLOOKUP($B523,taxonomy!$B:$Y,10,FALSE)</f>
        <v xml:space="preserve"> Saccharomycotina</v>
      </c>
      <c r="O523" t="str">
        <f>VLOOKUP($B523,taxonomy!$B:$Y,11,FALSE)</f>
        <v>Saccharomycetes</v>
      </c>
      <c r="P523" t="str">
        <f>VLOOKUP($B523,taxonomy!$B:$Y,12,FALSE)</f>
        <v xml:space="preserve"> Saccharomycetales</v>
      </c>
      <c r="Q523" t="str">
        <f>VLOOKUP($B523,taxonomy!$B:$Y,13,FALSE)</f>
        <v xml:space="preserve"> Saccharomycetaceae</v>
      </c>
      <c r="R523" t="str">
        <f>VLOOKUP($B523,taxonomy!$B:$Y,14,FALSE)</f>
        <v xml:space="preserve"> Naumovozyma.</v>
      </c>
      <c r="S523">
        <f>VLOOKUP($B523,taxonomy!$B:$Y,15,FALSE)</f>
        <v>0</v>
      </c>
      <c r="T523">
        <f>VLOOKUP($B523,taxonomy!$B:$Y,16,FALSE)</f>
        <v>0</v>
      </c>
      <c r="U523">
        <f>VLOOKUP($B523,taxonomy!$B:$Y,17,FALSE)</f>
        <v>0</v>
      </c>
      <c r="V523">
        <f>VLOOKUP($B523,taxonomy!$B:$Y,18,FALSE)</f>
        <v>0</v>
      </c>
      <c r="W523">
        <f>VLOOKUP($B523,taxonomy!$B:$Y,19,FALSE)</f>
        <v>0</v>
      </c>
      <c r="X523">
        <f>VLOOKUP($B523,taxonomy!$B:$Y,20,FALSE)</f>
        <v>0</v>
      </c>
      <c r="Y523">
        <f>VLOOKUP($B523,taxonomy!$B:$Y,21,FALSE)</f>
        <v>0</v>
      </c>
      <c r="Z523">
        <f>VLOOKUP($B523,taxonomy!$B:$Y,22,FALSE)</f>
        <v>0</v>
      </c>
      <c r="AA523">
        <f>VLOOKUP($B523,taxonomy!$B:$Y,23,FALSE)</f>
        <v>0</v>
      </c>
    </row>
    <row r="524" spans="1:27" x14ac:dyDescent="0.25">
      <c r="A524" s="1" t="s">
        <v>1130</v>
      </c>
      <c r="B524" s="1" t="s">
        <v>1131</v>
      </c>
      <c r="C524" s="1" t="s">
        <v>973</v>
      </c>
      <c r="D524" s="1" t="s">
        <v>95</v>
      </c>
      <c r="E524" s="1" t="s">
        <v>1134</v>
      </c>
      <c r="F524" s="1" t="s">
        <v>702</v>
      </c>
      <c r="G524" s="1" t="s">
        <v>98</v>
      </c>
      <c r="H524" s="1" t="s">
        <v>95</v>
      </c>
      <c r="I524" s="1">
        <f t="shared" si="8"/>
        <v>36</v>
      </c>
      <c r="J524" t="str">
        <f>VLOOKUP($B524,taxonomy!$B:$Y,6,FALSE)</f>
        <v>Eukaryota</v>
      </c>
      <c r="K524" t="str">
        <f>VLOOKUP($B524,taxonomy!$B:$Y,7,FALSE)</f>
        <v xml:space="preserve"> Fungi</v>
      </c>
      <c r="L524" t="str">
        <f>VLOOKUP($B524,taxonomy!$B:$Y,8,FALSE)</f>
        <v xml:space="preserve"> Dikarya</v>
      </c>
      <c r="M524" t="str">
        <f>VLOOKUP($B524,taxonomy!$B:$Y,9,FALSE)</f>
        <v xml:space="preserve"> Ascomycota</v>
      </c>
      <c r="N524" t="str">
        <f>VLOOKUP($B524,taxonomy!$B:$Y,10,FALSE)</f>
        <v xml:space="preserve"> Saccharomycotina</v>
      </c>
      <c r="O524" t="str">
        <f>VLOOKUP($B524,taxonomy!$B:$Y,11,FALSE)</f>
        <v>Saccharomycetes</v>
      </c>
      <c r="P524" t="str">
        <f>VLOOKUP($B524,taxonomy!$B:$Y,12,FALSE)</f>
        <v xml:space="preserve"> Saccharomycetales</v>
      </c>
      <c r="Q524" t="str">
        <f>VLOOKUP($B524,taxonomy!$B:$Y,13,FALSE)</f>
        <v xml:space="preserve"> Saccharomycetaceae</v>
      </c>
      <c r="R524" t="str">
        <f>VLOOKUP($B524,taxonomy!$B:$Y,14,FALSE)</f>
        <v xml:space="preserve"> Naumovozyma.</v>
      </c>
      <c r="S524">
        <f>VLOOKUP($B524,taxonomy!$B:$Y,15,FALSE)</f>
        <v>0</v>
      </c>
      <c r="T524">
        <f>VLOOKUP($B524,taxonomy!$B:$Y,16,FALSE)</f>
        <v>0</v>
      </c>
      <c r="U524">
        <f>VLOOKUP($B524,taxonomy!$B:$Y,17,FALSE)</f>
        <v>0</v>
      </c>
      <c r="V524">
        <f>VLOOKUP($B524,taxonomy!$B:$Y,18,FALSE)</f>
        <v>0</v>
      </c>
      <c r="W524">
        <f>VLOOKUP($B524,taxonomy!$B:$Y,19,FALSE)</f>
        <v>0</v>
      </c>
      <c r="X524">
        <f>VLOOKUP($B524,taxonomy!$B:$Y,20,FALSE)</f>
        <v>0</v>
      </c>
      <c r="Y524">
        <f>VLOOKUP($B524,taxonomy!$B:$Y,21,FALSE)</f>
        <v>0</v>
      </c>
      <c r="Z524">
        <f>VLOOKUP($B524,taxonomy!$B:$Y,22,FALSE)</f>
        <v>0</v>
      </c>
      <c r="AA524">
        <f>VLOOKUP($B524,taxonomy!$B:$Y,23,FALSE)</f>
        <v>0</v>
      </c>
    </row>
    <row r="525" spans="1:27" x14ac:dyDescent="0.25">
      <c r="A525" s="1" t="s">
        <v>1130</v>
      </c>
      <c r="B525" s="1" t="s">
        <v>1131</v>
      </c>
      <c r="C525" s="1" t="s">
        <v>973</v>
      </c>
      <c r="D525" s="1" t="s">
        <v>15</v>
      </c>
      <c r="E525" s="1" t="s">
        <v>711</v>
      </c>
      <c r="F525" s="1" t="s">
        <v>458</v>
      </c>
      <c r="G525" s="1" t="s">
        <v>18</v>
      </c>
      <c r="H525" s="1" t="s">
        <v>19</v>
      </c>
      <c r="I525" s="1">
        <f t="shared" si="8"/>
        <v>336</v>
      </c>
      <c r="J525" t="str">
        <f>VLOOKUP($B525,taxonomy!$B:$Y,6,FALSE)</f>
        <v>Eukaryota</v>
      </c>
      <c r="K525" t="str">
        <f>VLOOKUP($B525,taxonomy!$B:$Y,7,FALSE)</f>
        <v xml:space="preserve"> Fungi</v>
      </c>
      <c r="L525" t="str">
        <f>VLOOKUP($B525,taxonomy!$B:$Y,8,FALSE)</f>
        <v xml:space="preserve"> Dikarya</v>
      </c>
      <c r="M525" t="str">
        <f>VLOOKUP($B525,taxonomy!$B:$Y,9,FALSE)</f>
        <v xml:space="preserve"> Ascomycota</v>
      </c>
      <c r="N525" t="str">
        <f>VLOOKUP($B525,taxonomy!$B:$Y,10,FALSE)</f>
        <v xml:space="preserve"> Saccharomycotina</v>
      </c>
      <c r="O525" t="str">
        <f>VLOOKUP($B525,taxonomy!$B:$Y,11,FALSE)</f>
        <v>Saccharomycetes</v>
      </c>
      <c r="P525" t="str">
        <f>VLOOKUP($B525,taxonomy!$B:$Y,12,FALSE)</f>
        <v xml:space="preserve"> Saccharomycetales</v>
      </c>
      <c r="Q525" t="str">
        <f>VLOOKUP($B525,taxonomy!$B:$Y,13,FALSE)</f>
        <v xml:space="preserve"> Saccharomycetaceae</v>
      </c>
      <c r="R525" t="str">
        <f>VLOOKUP($B525,taxonomy!$B:$Y,14,FALSE)</f>
        <v xml:space="preserve"> Naumovozyma.</v>
      </c>
      <c r="S525">
        <f>VLOOKUP($B525,taxonomy!$B:$Y,15,FALSE)</f>
        <v>0</v>
      </c>
      <c r="T525">
        <f>VLOOKUP($B525,taxonomy!$B:$Y,16,FALSE)</f>
        <v>0</v>
      </c>
      <c r="U525">
        <f>VLOOKUP($B525,taxonomy!$B:$Y,17,FALSE)</f>
        <v>0</v>
      </c>
      <c r="V525">
        <f>VLOOKUP($B525,taxonomy!$B:$Y,18,FALSE)</f>
        <v>0</v>
      </c>
      <c r="W525">
        <f>VLOOKUP($B525,taxonomy!$B:$Y,19,FALSE)</f>
        <v>0</v>
      </c>
      <c r="X525">
        <f>VLOOKUP($B525,taxonomy!$B:$Y,20,FALSE)</f>
        <v>0</v>
      </c>
      <c r="Y525">
        <f>VLOOKUP($B525,taxonomy!$B:$Y,21,FALSE)</f>
        <v>0</v>
      </c>
      <c r="Z525">
        <f>VLOOKUP($B525,taxonomy!$B:$Y,22,FALSE)</f>
        <v>0</v>
      </c>
      <c r="AA525">
        <f>VLOOKUP($B525,taxonomy!$B:$Y,23,FALSE)</f>
        <v>0</v>
      </c>
    </row>
    <row r="526" spans="1:27" x14ac:dyDescent="0.25">
      <c r="A526" s="1" t="s">
        <v>1135</v>
      </c>
      <c r="B526" s="1" t="s">
        <v>1136</v>
      </c>
      <c r="C526" s="1" t="s">
        <v>806</v>
      </c>
      <c r="D526" s="1" t="s">
        <v>1137</v>
      </c>
      <c r="E526" s="1" t="s">
        <v>767</v>
      </c>
      <c r="F526" s="1" t="s">
        <v>1138</v>
      </c>
      <c r="G526" s="1" t="s">
        <v>14</v>
      </c>
      <c r="H526" s="1" t="s">
        <v>1137</v>
      </c>
      <c r="I526" s="1">
        <f t="shared" si="8"/>
        <v>99</v>
      </c>
      <c r="J526" t="str">
        <f>VLOOKUP($B526,taxonomy!$B:$Y,6,FALSE)</f>
        <v>Eukaryota</v>
      </c>
      <c r="K526" t="str">
        <f>VLOOKUP($B526,taxonomy!$B:$Y,7,FALSE)</f>
        <v xml:space="preserve"> Metazoa</v>
      </c>
      <c r="L526" t="str">
        <f>VLOOKUP($B526,taxonomy!$B:$Y,8,FALSE)</f>
        <v xml:space="preserve"> Ecdysozoa</v>
      </c>
      <c r="M526" t="str">
        <f>VLOOKUP($B526,taxonomy!$B:$Y,9,FALSE)</f>
        <v xml:space="preserve"> Arthropoda</v>
      </c>
      <c r="N526" t="str">
        <f>VLOOKUP($B526,taxonomy!$B:$Y,10,FALSE)</f>
        <v xml:space="preserve"> Hexapoda</v>
      </c>
      <c r="O526" t="str">
        <f>VLOOKUP($B526,taxonomy!$B:$Y,11,FALSE)</f>
        <v xml:space="preserve"> Insecta</v>
      </c>
      <c r="P526" t="str">
        <f>VLOOKUP($B526,taxonomy!$B:$Y,12,FALSE)</f>
        <v>Pterygota</v>
      </c>
      <c r="Q526" t="str">
        <f>VLOOKUP($B526,taxonomy!$B:$Y,13,FALSE)</f>
        <v xml:space="preserve"> Neoptera</v>
      </c>
      <c r="R526" t="str">
        <f>VLOOKUP($B526,taxonomy!$B:$Y,14,FALSE)</f>
        <v xml:space="preserve"> Endopterygota</v>
      </c>
      <c r="S526" t="str">
        <f>VLOOKUP($B526,taxonomy!$B:$Y,15,FALSE)</f>
        <v xml:space="preserve"> Lepidoptera</v>
      </c>
      <c r="T526" t="str">
        <f>VLOOKUP($B526,taxonomy!$B:$Y,16,FALSE)</f>
        <v xml:space="preserve"> Glossata</v>
      </c>
      <c r="U526" t="str">
        <f>VLOOKUP($B526,taxonomy!$B:$Y,17,FALSE)</f>
        <v xml:space="preserve"> Ditrysia</v>
      </c>
      <c r="V526" t="str">
        <f>VLOOKUP($B526,taxonomy!$B:$Y,18,FALSE)</f>
        <v>Noctuoidea</v>
      </c>
      <c r="W526" t="str">
        <f>VLOOKUP($B526,taxonomy!$B:$Y,19,FALSE)</f>
        <v xml:space="preserve"> Noctuidae</v>
      </c>
      <c r="X526" t="str">
        <f>VLOOKUP($B526,taxonomy!$B:$Y,20,FALSE)</f>
        <v xml:space="preserve"> Amphipyrinae</v>
      </c>
      <c r="Y526" t="str">
        <f>VLOOKUP($B526,taxonomy!$B:$Y,21,FALSE)</f>
        <v xml:space="preserve"> Spodoptera.</v>
      </c>
      <c r="Z526">
        <f>VLOOKUP($B526,taxonomy!$B:$Y,22,FALSE)</f>
        <v>0</v>
      </c>
      <c r="AA526">
        <f>VLOOKUP($B526,taxonomy!$B:$Y,23,FALSE)</f>
        <v>0</v>
      </c>
    </row>
    <row r="527" spans="1:27" x14ac:dyDescent="0.25">
      <c r="A527" s="1" t="s">
        <v>1135</v>
      </c>
      <c r="B527" s="1" t="s">
        <v>1136</v>
      </c>
      <c r="C527" s="1" t="s">
        <v>806</v>
      </c>
      <c r="D527" s="1" t="s">
        <v>180</v>
      </c>
      <c r="E527" s="1" t="s">
        <v>467</v>
      </c>
      <c r="F527" s="1" t="s">
        <v>1139</v>
      </c>
      <c r="G527" s="1" t="s">
        <v>183</v>
      </c>
      <c r="H527" s="1" t="s">
        <v>180</v>
      </c>
      <c r="I527" s="1">
        <f t="shared" si="8"/>
        <v>117</v>
      </c>
      <c r="J527" t="str">
        <f>VLOOKUP($B527,taxonomy!$B:$Y,6,FALSE)</f>
        <v>Eukaryota</v>
      </c>
      <c r="K527" t="str">
        <f>VLOOKUP($B527,taxonomy!$B:$Y,7,FALSE)</f>
        <v xml:space="preserve"> Metazoa</v>
      </c>
      <c r="L527" t="str">
        <f>VLOOKUP($B527,taxonomy!$B:$Y,8,FALSE)</f>
        <v xml:space="preserve"> Ecdysozoa</v>
      </c>
      <c r="M527" t="str">
        <f>VLOOKUP($B527,taxonomy!$B:$Y,9,FALSE)</f>
        <v xml:space="preserve"> Arthropoda</v>
      </c>
      <c r="N527" t="str">
        <f>VLOOKUP($B527,taxonomy!$B:$Y,10,FALSE)</f>
        <v xml:space="preserve"> Hexapoda</v>
      </c>
      <c r="O527" t="str">
        <f>VLOOKUP($B527,taxonomy!$B:$Y,11,FALSE)</f>
        <v xml:space="preserve"> Insecta</v>
      </c>
      <c r="P527" t="str">
        <f>VLOOKUP($B527,taxonomy!$B:$Y,12,FALSE)</f>
        <v>Pterygota</v>
      </c>
      <c r="Q527" t="str">
        <f>VLOOKUP($B527,taxonomy!$B:$Y,13,FALSE)</f>
        <v xml:space="preserve"> Neoptera</v>
      </c>
      <c r="R527" t="str">
        <f>VLOOKUP($B527,taxonomy!$B:$Y,14,FALSE)</f>
        <v xml:space="preserve"> Endopterygota</v>
      </c>
      <c r="S527" t="str">
        <f>VLOOKUP($B527,taxonomy!$B:$Y,15,FALSE)</f>
        <v xml:space="preserve"> Lepidoptera</v>
      </c>
      <c r="T527" t="str">
        <f>VLOOKUP($B527,taxonomy!$B:$Y,16,FALSE)</f>
        <v xml:space="preserve"> Glossata</v>
      </c>
      <c r="U527" t="str">
        <f>VLOOKUP($B527,taxonomy!$B:$Y,17,FALSE)</f>
        <v xml:space="preserve"> Ditrysia</v>
      </c>
      <c r="V527" t="str">
        <f>VLOOKUP($B527,taxonomy!$B:$Y,18,FALSE)</f>
        <v>Noctuoidea</v>
      </c>
      <c r="W527" t="str">
        <f>VLOOKUP($B527,taxonomy!$B:$Y,19,FALSE)</f>
        <v xml:space="preserve"> Noctuidae</v>
      </c>
      <c r="X527" t="str">
        <f>VLOOKUP($B527,taxonomy!$B:$Y,20,FALSE)</f>
        <v xml:space="preserve"> Amphipyrinae</v>
      </c>
      <c r="Y527" t="str">
        <f>VLOOKUP($B527,taxonomy!$B:$Y,21,FALSE)</f>
        <v xml:space="preserve"> Spodoptera.</v>
      </c>
      <c r="Z527">
        <f>VLOOKUP($B527,taxonomy!$B:$Y,22,FALSE)</f>
        <v>0</v>
      </c>
      <c r="AA527">
        <f>VLOOKUP($B527,taxonomy!$B:$Y,23,FALSE)</f>
        <v>0</v>
      </c>
    </row>
    <row r="528" spans="1:27" x14ac:dyDescent="0.25">
      <c r="A528" s="1" t="s">
        <v>1135</v>
      </c>
      <c r="B528" s="1" t="s">
        <v>1136</v>
      </c>
      <c r="C528" s="1" t="s">
        <v>806</v>
      </c>
      <c r="D528" s="1" t="s">
        <v>15</v>
      </c>
      <c r="E528" s="1" t="s">
        <v>12</v>
      </c>
      <c r="F528" s="1" t="s">
        <v>1140</v>
      </c>
      <c r="G528" s="1" t="s">
        <v>18</v>
      </c>
      <c r="H528" s="1" t="s">
        <v>19</v>
      </c>
      <c r="I528" s="1">
        <f t="shared" si="8"/>
        <v>71</v>
      </c>
      <c r="J528" t="str">
        <f>VLOOKUP($B528,taxonomy!$B:$Y,6,FALSE)</f>
        <v>Eukaryota</v>
      </c>
      <c r="K528" t="str">
        <f>VLOOKUP($B528,taxonomy!$B:$Y,7,FALSE)</f>
        <v xml:space="preserve"> Metazoa</v>
      </c>
      <c r="L528" t="str">
        <f>VLOOKUP($B528,taxonomy!$B:$Y,8,FALSE)</f>
        <v xml:space="preserve"> Ecdysozoa</v>
      </c>
      <c r="M528" t="str">
        <f>VLOOKUP($B528,taxonomy!$B:$Y,9,FALSE)</f>
        <v xml:space="preserve"> Arthropoda</v>
      </c>
      <c r="N528" t="str">
        <f>VLOOKUP($B528,taxonomy!$B:$Y,10,FALSE)</f>
        <v xml:space="preserve"> Hexapoda</v>
      </c>
      <c r="O528" t="str">
        <f>VLOOKUP($B528,taxonomy!$B:$Y,11,FALSE)</f>
        <v xml:space="preserve"> Insecta</v>
      </c>
      <c r="P528" t="str">
        <f>VLOOKUP($B528,taxonomy!$B:$Y,12,FALSE)</f>
        <v>Pterygota</v>
      </c>
      <c r="Q528" t="str">
        <f>VLOOKUP($B528,taxonomy!$B:$Y,13,FALSE)</f>
        <v xml:space="preserve"> Neoptera</v>
      </c>
      <c r="R528" t="str">
        <f>VLOOKUP($B528,taxonomy!$B:$Y,14,FALSE)</f>
        <v xml:space="preserve"> Endopterygota</v>
      </c>
      <c r="S528" t="str">
        <f>VLOOKUP($B528,taxonomy!$B:$Y,15,FALSE)</f>
        <v xml:space="preserve"> Lepidoptera</v>
      </c>
      <c r="T528" t="str">
        <f>VLOOKUP($B528,taxonomy!$B:$Y,16,FALSE)</f>
        <v xml:space="preserve"> Glossata</v>
      </c>
      <c r="U528" t="str">
        <f>VLOOKUP($B528,taxonomy!$B:$Y,17,FALSE)</f>
        <v xml:space="preserve"> Ditrysia</v>
      </c>
      <c r="V528" t="str">
        <f>VLOOKUP($B528,taxonomy!$B:$Y,18,FALSE)</f>
        <v>Noctuoidea</v>
      </c>
      <c r="W528" t="str">
        <f>VLOOKUP($B528,taxonomy!$B:$Y,19,FALSE)</f>
        <v xml:space="preserve"> Noctuidae</v>
      </c>
      <c r="X528" t="str">
        <f>VLOOKUP($B528,taxonomy!$B:$Y,20,FALSE)</f>
        <v xml:space="preserve"> Amphipyrinae</v>
      </c>
      <c r="Y528" t="str">
        <f>VLOOKUP($B528,taxonomy!$B:$Y,21,FALSE)</f>
        <v xml:space="preserve"> Spodoptera.</v>
      </c>
      <c r="Z528">
        <f>VLOOKUP($B528,taxonomy!$B:$Y,22,FALSE)</f>
        <v>0</v>
      </c>
      <c r="AA528">
        <f>VLOOKUP($B528,taxonomy!$B:$Y,23,FALSE)</f>
        <v>0</v>
      </c>
    </row>
    <row r="529" spans="1:27" x14ac:dyDescent="0.25">
      <c r="A529" s="1" t="s">
        <v>1141</v>
      </c>
      <c r="B529" s="1" t="s">
        <v>1142</v>
      </c>
      <c r="C529" s="1" t="s">
        <v>688</v>
      </c>
      <c r="D529" s="1" t="s">
        <v>15</v>
      </c>
      <c r="E529" s="1" t="s">
        <v>43</v>
      </c>
      <c r="F529" s="1" t="s">
        <v>250</v>
      </c>
      <c r="G529" s="1" t="s">
        <v>18</v>
      </c>
      <c r="H529" s="1" t="s">
        <v>19</v>
      </c>
      <c r="I529" s="1">
        <f t="shared" si="8"/>
        <v>265</v>
      </c>
      <c r="J529" t="str">
        <f>VLOOKUP($B529,taxonomy!$B:$Y,6,FALSE)</f>
        <v>Eukaryota</v>
      </c>
      <c r="K529" t="str">
        <f>VLOOKUP($B529,taxonomy!$B:$Y,7,FALSE)</f>
        <v xml:space="preserve"> Metazoa</v>
      </c>
      <c r="L529" t="str">
        <f>VLOOKUP($B529,taxonomy!$B:$Y,8,FALSE)</f>
        <v xml:space="preserve"> Chordata</v>
      </c>
      <c r="M529" t="str">
        <f>VLOOKUP($B529,taxonomy!$B:$Y,9,FALSE)</f>
        <v xml:space="preserve"> Craniata</v>
      </c>
      <c r="N529" t="str">
        <f>VLOOKUP($B529,taxonomy!$B:$Y,10,FALSE)</f>
        <v xml:space="preserve"> Vertebrata</v>
      </c>
      <c r="O529" t="str">
        <f>VLOOKUP($B529,taxonomy!$B:$Y,11,FALSE)</f>
        <v xml:space="preserve"> Euteleostomi</v>
      </c>
      <c r="P529" t="str">
        <f>VLOOKUP($B529,taxonomy!$B:$Y,12,FALSE)</f>
        <v>Lepidosauria</v>
      </c>
      <c r="Q529" t="str">
        <f>VLOOKUP($B529,taxonomy!$B:$Y,13,FALSE)</f>
        <v xml:space="preserve"> Squamata</v>
      </c>
      <c r="R529" t="str">
        <f>VLOOKUP($B529,taxonomy!$B:$Y,14,FALSE)</f>
        <v xml:space="preserve"> Bifurcata</v>
      </c>
      <c r="S529" t="str">
        <f>VLOOKUP($B529,taxonomy!$B:$Y,15,FALSE)</f>
        <v xml:space="preserve"> Unidentata</v>
      </c>
      <c r="T529" t="str">
        <f>VLOOKUP($B529,taxonomy!$B:$Y,16,FALSE)</f>
        <v xml:space="preserve"> Episquamata</v>
      </c>
      <c r="U529" t="str">
        <f>VLOOKUP($B529,taxonomy!$B:$Y,17,FALSE)</f>
        <v>Toxicofera</v>
      </c>
      <c r="V529" t="str">
        <f>VLOOKUP($B529,taxonomy!$B:$Y,18,FALSE)</f>
        <v xml:space="preserve"> Iguania</v>
      </c>
      <c r="W529" t="str">
        <f>VLOOKUP($B529,taxonomy!$B:$Y,19,FALSE)</f>
        <v xml:space="preserve"> Iguanidae</v>
      </c>
      <c r="X529" t="str">
        <f>VLOOKUP($B529,taxonomy!$B:$Y,20,FALSE)</f>
        <v xml:space="preserve"> Polychrotinae</v>
      </c>
      <c r="Y529" t="str">
        <f>VLOOKUP($B529,taxonomy!$B:$Y,21,FALSE)</f>
        <v xml:space="preserve"> Anolis.</v>
      </c>
      <c r="Z529">
        <f>VLOOKUP($B529,taxonomy!$B:$Y,22,FALSE)</f>
        <v>0</v>
      </c>
      <c r="AA529">
        <f>VLOOKUP($B529,taxonomy!$B:$Y,23,FALSE)</f>
        <v>0</v>
      </c>
    </row>
    <row r="530" spans="1:27" x14ac:dyDescent="0.25">
      <c r="A530" s="1" t="s">
        <v>1141</v>
      </c>
      <c r="B530" s="1" t="s">
        <v>1142</v>
      </c>
      <c r="C530" s="1" t="s">
        <v>688</v>
      </c>
      <c r="D530" s="1" t="s">
        <v>60</v>
      </c>
      <c r="E530" s="1" t="s">
        <v>687</v>
      </c>
      <c r="F530" s="1" t="s">
        <v>954</v>
      </c>
      <c r="G530" s="1" t="s">
        <v>63</v>
      </c>
      <c r="H530" s="1" t="s">
        <v>64</v>
      </c>
      <c r="I530" s="1">
        <f t="shared" si="8"/>
        <v>477</v>
      </c>
      <c r="J530" t="str">
        <f>VLOOKUP($B530,taxonomy!$B:$Y,6,FALSE)</f>
        <v>Eukaryota</v>
      </c>
      <c r="K530" t="str">
        <f>VLOOKUP($B530,taxonomy!$B:$Y,7,FALSE)</f>
        <v xml:space="preserve"> Metazoa</v>
      </c>
      <c r="L530" t="str">
        <f>VLOOKUP($B530,taxonomy!$B:$Y,8,FALSE)</f>
        <v xml:space="preserve"> Chordata</v>
      </c>
      <c r="M530" t="str">
        <f>VLOOKUP($B530,taxonomy!$B:$Y,9,FALSE)</f>
        <v xml:space="preserve"> Craniata</v>
      </c>
      <c r="N530" t="str">
        <f>VLOOKUP($B530,taxonomy!$B:$Y,10,FALSE)</f>
        <v xml:space="preserve"> Vertebrata</v>
      </c>
      <c r="O530" t="str">
        <f>VLOOKUP($B530,taxonomy!$B:$Y,11,FALSE)</f>
        <v xml:space="preserve"> Euteleostomi</v>
      </c>
      <c r="P530" t="str">
        <f>VLOOKUP($B530,taxonomy!$B:$Y,12,FALSE)</f>
        <v>Lepidosauria</v>
      </c>
      <c r="Q530" t="str">
        <f>VLOOKUP($B530,taxonomy!$B:$Y,13,FALSE)</f>
        <v xml:space="preserve"> Squamata</v>
      </c>
      <c r="R530" t="str">
        <f>VLOOKUP($B530,taxonomy!$B:$Y,14,FALSE)</f>
        <v xml:space="preserve"> Bifurcata</v>
      </c>
      <c r="S530" t="str">
        <f>VLOOKUP($B530,taxonomy!$B:$Y,15,FALSE)</f>
        <v xml:space="preserve"> Unidentata</v>
      </c>
      <c r="T530" t="str">
        <f>VLOOKUP($B530,taxonomy!$B:$Y,16,FALSE)</f>
        <v xml:space="preserve"> Episquamata</v>
      </c>
      <c r="U530" t="str">
        <f>VLOOKUP($B530,taxonomy!$B:$Y,17,FALSE)</f>
        <v>Toxicofera</v>
      </c>
      <c r="V530" t="str">
        <f>VLOOKUP($B530,taxonomy!$B:$Y,18,FALSE)</f>
        <v xml:space="preserve"> Iguania</v>
      </c>
      <c r="W530" t="str">
        <f>VLOOKUP($B530,taxonomy!$B:$Y,19,FALSE)</f>
        <v xml:space="preserve"> Iguanidae</v>
      </c>
      <c r="X530" t="str">
        <f>VLOOKUP($B530,taxonomy!$B:$Y,20,FALSE)</f>
        <v xml:space="preserve"> Polychrotinae</v>
      </c>
      <c r="Y530" t="str">
        <f>VLOOKUP($B530,taxonomy!$B:$Y,21,FALSE)</f>
        <v xml:space="preserve"> Anolis.</v>
      </c>
      <c r="Z530">
        <f>VLOOKUP($B530,taxonomy!$B:$Y,22,FALSE)</f>
        <v>0</v>
      </c>
      <c r="AA530">
        <f>VLOOKUP($B530,taxonomy!$B:$Y,23,FALSE)</f>
        <v>0</v>
      </c>
    </row>
    <row r="531" spans="1:27" x14ac:dyDescent="0.25">
      <c r="A531" s="1" t="s">
        <v>1143</v>
      </c>
      <c r="B531" s="1" t="s">
        <v>1144</v>
      </c>
      <c r="C531" s="1" t="s">
        <v>988</v>
      </c>
      <c r="D531" s="1" t="s">
        <v>272</v>
      </c>
      <c r="E531" s="1" t="s">
        <v>1062</v>
      </c>
      <c r="F531" s="1" t="s">
        <v>1065</v>
      </c>
      <c r="G531" s="1" t="s">
        <v>274</v>
      </c>
      <c r="H531" s="1" t="s">
        <v>272</v>
      </c>
      <c r="I531" s="1">
        <f t="shared" si="8"/>
        <v>49</v>
      </c>
      <c r="J531" t="str">
        <f>VLOOKUP($B531,taxonomy!$B:$Y,6,FALSE)</f>
        <v>Eukaryota</v>
      </c>
      <c r="K531" t="str">
        <f>VLOOKUP($B531,taxonomy!$B:$Y,7,FALSE)</f>
        <v xml:space="preserve"> Metazoa</v>
      </c>
      <c r="L531" t="str">
        <f>VLOOKUP($B531,taxonomy!$B:$Y,8,FALSE)</f>
        <v xml:space="preserve"> Chordata</v>
      </c>
      <c r="M531" t="str">
        <f>VLOOKUP($B531,taxonomy!$B:$Y,9,FALSE)</f>
        <v xml:space="preserve"> Craniata</v>
      </c>
      <c r="N531" t="str">
        <f>VLOOKUP($B531,taxonomy!$B:$Y,10,FALSE)</f>
        <v xml:space="preserve"> Vertebrata</v>
      </c>
      <c r="O531" t="str">
        <f>VLOOKUP($B531,taxonomy!$B:$Y,11,FALSE)</f>
        <v xml:space="preserve"> Euteleostomi</v>
      </c>
      <c r="P531" t="str">
        <f>VLOOKUP($B531,taxonomy!$B:$Y,12,FALSE)</f>
        <v>Mammalia</v>
      </c>
      <c r="Q531" t="str">
        <f>VLOOKUP($B531,taxonomy!$B:$Y,13,FALSE)</f>
        <v xml:space="preserve"> Eutheria</v>
      </c>
      <c r="R531" t="str">
        <f>VLOOKUP($B531,taxonomy!$B:$Y,14,FALSE)</f>
        <v xml:space="preserve"> Laurasiatheria</v>
      </c>
      <c r="S531" t="str">
        <f>VLOOKUP($B531,taxonomy!$B:$Y,15,FALSE)</f>
        <v xml:space="preserve"> Carnivora</v>
      </c>
      <c r="T531" t="str">
        <f>VLOOKUP($B531,taxonomy!$B:$Y,16,FALSE)</f>
        <v xml:space="preserve"> Caniformia</v>
      </c>
      <c r="U531" t="str">
        <f>VLOOKUP($B531,taxonomy!$B:$Y,17,FALSE)</f>
        <v xml:space="preserve"> Ursidae</v>
      </c>
      <c r="V531" t="str">
        <f>VLOOKUP($B531,taxonomy!$B:$Y,18,FALSE)</f>
        <v>Ailuropoda.</v>
      </c>
      <c r="W531">
        <f>VLOOKUP($B531,taxonomy!$B:$Y,19,FALSE)</f>
        <v>0</v>
      </c>
      <c r="X531">
        <f>VLOOKUP($B531,taxonomy!$B:$Y,20,FALSE)</f>
        <v>0</v>
      </c>
      <c r="Y531">
        <f>VLOOKUP($B531,taxonomy!$B:$Y,21,FALSE)</f>
        <v>0</v>
      </c>
      <c r="Z531">
        <f>VLOOKUP($B531,taxonomy!$B:$Y,22,FALSE)</f>
        <v>0</v>
      </c>
      <c r="AA531">
        <f>VLOOKUP($B531,taxonomy!$B:$Y,23,FALSE)</f>
        <v>0</v>
      </c>
    </row>
    <row r="532" spans="1:27" x14ac:dyDescent="0.25">
      <c r="A532" s="1" t="s">
        <v>1143</v>
      </c>
      <c r="B532" s="1" t="s">
        <v>1144</v>
      </c>
      <c r="C532" s="1" t="s">
        <v>988</v>
      </c>
      <c r="D532" s="1" t="s">
        <v>15</v>
      </c>
      <c r="E532" s="1" t="s">
        <v>43</v>
      </c>
      <c r="F532" s="1" t="s">
        <v>1145</v>
      </c>
      <c r="G532" s="1" t="s">
        <v>18</v>
      </c>
      <c r="H532" s="1" t="s">
        <v>19</v>
      </c>
      <c r="I532" s="1">
        <f t="shared" si="8"/>
        <v>266</v>
      </c>
      <c r="J532" t="str">
        <f>VLOOKUP($B532,taxonomy!$B:$Y,6,FALSE)</f>
        <v>Eukaryota</v>
      </c>
      <c r="K532" t="str">
        <f>VLOOKUP($B532,taxonomy!$B:$Y,7,FALSE)</f>
        <v xml:space="preserve"> Metazoa</v>
      </c>
      <c r="L532" t="str">
        <f>VLOOKUP($B532,taxonomy!$B:$Y,8,FALSE)</f>
        <v xml:space="preserve"> Chordata</v>
      </c>
      <c r="M532" t="str">
        <f>VLOOKUP($B532,taxonomy!$B:$Y,9,FALSE)</f>
        <v xml:space="preserve"> Craniata</v>
      </c>
      <c r="N532" t="str">
        <f>VLOOKUP($B532,taxonomy!$B:$Y,10,FALSE)</f>
        <v xml:space="preserve"> Vertebrata</v>
      </c>
      <c r="O532" t="str">
        <f>VLOOKUP($B532,taxonomy!$B:$Y,11,FALSE)</f>
        <v xml:space="preserve"> Euteleostomi</v>
      </c>
      <c r="P532" t="str">
        <f>VLOOKUP($B532,taxonomy!$B:$Y,12,FALSE)</f>
        <v>Mammalia</v>
      </c>
      <c r="Q532" t="str">
        <f>VLOOKUP($B532,taxonomy!$B:$Y,13,FALSE)</f>
        <v xml:space="preserve"> Eutheria</v>
      </c>
      <c r="R532" t="str">
        <f>VLOOKUP($B532,taxonomy!$B:$Y,14,FALSE)</f>
        <v xml:space="preserve"> Laurasiatheria</v>
      </c>
      <c r="S532" t="str">
        <f>VLOOKUP($B532,taxonomy!$B:$Y,15,FALSE)</f>
        <v xml:space="preserve"> Carnivora</v>
      </c>
      <c r="T532" t="str">
        <f>VLOOKUP($B532,taxonomy!$B:$Y,16,FALSE)</f>
        <v xml:space="preserve"> Caniformia</v>
      </c>
      <c r="U532" t="str">
        <f>VLOOKUP($B532,taxonomy!$B:$Y,17,FALSE)</f>
        <v xml:space="preserve"> Ursidae</v>
      </c>
      <c r="V532" t="str">
        <f>VLOOKUP($B532,taxonomy!$B:$Y,18,FALSE)</f>
        <v>Ailuropoda.</v>
      </c>
      <c r="W532">
        <f>VLOOKUP($B532,taxonomy!$B:$Y,19,FALSE)</f>
        <v>0</v>
      </c>
      <c r="X532">
        <f>VLOOKUP($B532,taxonomy!$B:$Y,20,FALSE)</f>
        <v>0</v>
      </c>
      <c r="Y532">
        <f>VLOOKUP($B532,taxonomy!$B:$Y,21,FALSE)</f>
        <v>0</v>
      </c>
      <c r="Z532">
        <f>VLOOKUP($B532,taxonomy!$B:$Y,22,FALSE)</f>
        <v>0</v>
      </c>
      <c r="AA532">
        <f>VLOOKUP($B532,taxonomy!$B:$Y,23,FALSE)</f>
        <v>0</v>
      </c>
    </row>
    <row r="533" spans="1:27" x14ac:dyDescent="0.25">
      <c r="A533" s="1" t="s">
        <v>1143</v>
      </c>
      <c r="B533" s="1" t="s">
        <v>1144</v>
      </c>
      <c r="C533" s="1" t="s">
        <v>988</v>
      </c>
      <c r="D533" s="1" t="s">
        <v>60</v>
      </c>
      <c r="E533" s="1" t="s">
        <v>983</v>
      </c>
      <c r="F533" s="1" t="s">
        <v>988</v>
      </c>
      <c r="G533" s="1" t="s">
        <v>63</v>
      </c>
      <c r="H533" s="1" t="s">
        <v>64</v>
      </c>
      <c r="I533" s="1">
        <f t="shared" si="8"/>
        <v>482</v>
      </c>
      <c r="J533" t="str">
        <f>VLOOKUP($B533,taxonomy!$B:$Y,6,FALSE)</f>
        <v>Eukaryota</v>
      </c>
      <c r="K533" t="str">
        <f>VLOOKUP($B533,taxonomy!$B:$Y,7,FALSE)</f>
        <v xml:space="preserve"> Metazoa</v>
      </c>
      <c r="L533" t="str">
        <f>VLOOKUP($B533,taxonomy!$B:$Y,8,FALSE)</f>
        <v xml:space="preserve"> Chordata</v>
      </c>
      <c r="M533" t="str">
        <f>VLOOKUP($B533,taxonomy!$B:$Y,9,FALSE)</f>
        <v xml:space="preserve"> Craniata</v>
      </c>
      <c r="N533" t="str">
        <f>VLOOKUP($B533,taxonomy!$B:$Y,10,FALSE)</f>
        <v xml:space="preserve"> Vertebrata</v>
      </c>
      <c r="O533" t="str">
        <f>VLOOKUP($B533,taxonomy!$B:$Y,11,FALSE)</f>
        <v xml:space="preserve"> Euteleostomi</v>
      </c>
      <c r="P533" t="str">
        <f>VLOOKUP($B533,taxonomy!$B:$Y,12,FALSE)</f>
        <v>Mammalia</v>
      </c>
      <c r="Q533" t="str">
        <f>VLOOKUP($B533,taxonomy!$B:$Y,13,FALSE)</f>
        <v xml:space="preserve"> Eutheria</v>
      </c>
      <c r="R533" t="str">
        <f>VLOOKUP($B533,taxonomy!$B:$Y,14,FALSE)</f>
        <v xml:space="preserve"> Laurasiatheria</v>
      </c>
      <c r="S533" t="str">
        <f>VLOOKUP($B533,taxonomy!$B:$Y,15,FALSE)</f>
        <v xml:space="preserve"> Carnivora</v>
      </c>
      <c r="T533" t="str">
        <f>VLOOKUP($B533,taxonomy!$B:$Y,16,FALSE)</f>
        <v xml:space="preserve"> Caniformia</v>
      </c>
      <c r="U533" t="str">
        <f>VLOOKUP($B533,taxonomy!$B:$Y,17,FALSE)</f>
        <v xml:space="preserve"> Ursidae</v>
      </c>
      <c r="V533" t="str">
        <f>VLOOKUP($B533,taxonomy!$B:$Y,18,FALSE)</f>
        <v>Ailuropoda.</v>
      </c>
      <c r="W533">
        <f>VLOOKUP($B533,taxonomy!$B:$Y,19,FALSE)</f>
        <v>0</v>
      </c>
      <c r="X533">
        <f>VLOOKUP($B533,taxonomy!$B:$Y,20,FALSE)</f>
        <v>0</v>
      </c>
      <c r="Y533">
        <f>VLOOKUP($B533,taxonomy!$B:$Y,21,FALSE)</f>
        <v>0</v>
      </c>
      <c r="Z533">
        <f>VLOOKUP($B533,taxonomy!$B:$Y,22,FALSE)</f>
        <v>0</v>
      </c>
      <c r="AA533">
        <f>VLOOKUP($B533,taxonomy!$B:$Y,23,FALSE)</f>
        <v>0</v>
      </c>
    </row>
    <row r="534" spans="1:27" x14ac:dyDescent="0.25">
      <c r="A534" s="1" t="s">
        <v>1146</v>
      </c>
      <c r="B534" s="1" t="s">
        <v>1147</v>
      </c>
      <c r="C534" s="1" t="s">
        <v>1148</v>
      </c>
      <c r="D534" s="1" t="s">
        <v>272</v>
      </c>
      <c r="E534" s="1" t="s">
        <v>986</v>
      </c>
      <c r="F534" s="1" t="s">
        <v>1149</v>
      </c>
      <c r="G534" s="1" t="s">
        <v>274</v>
      </c>
      <c r="H534" s="1" t="s">
        <v>272</v>
      </c>
      <c r="I534" s="1">
        <f t="shared" si="8"/>
        <v>50</v>
      </c>
      <c r="J534" t="str">
        <f>VLOOKUP($B534,taxonomy!$B:$Y,6,FALSE)</f>
        <v>Eukaryota</v>
      </c>
      <c r="K534" t="str">
        <f>VLOOKUP($B534,taxonomy!$B:$Y,7,FALSE)</f>
        <v xml:space="preserve"> Metazoa</v>
      </c>
      <c r="L534" t="str">
        <f>VLOOKUP($B534,taxonomy!$B:$Y,8,FALSE)</f>
        <v xml:space="preserve"> Chordata</v>
      </c>
      <c r="M534" t="str">
        <f>VLOOKUP($B534,taxonomy!$B:$Y,9,FALSE)</f>
        <v xml:space="preserve"> Craniata</v>
      </c>
      <c r="N534" t="str">
        <f>VLOOKUP($B534,taxonomy!$B:$Y,10,FALSE)</f>
        <v xml:space="preserve"> Vertebrata</v>
      </c>
      <c r="O534" t="str">
        <f>VLOOKUP($B534,taxonomy!$B:$Y,11,FALSE)</f>
        <v xml:space="preserve"> Euteleostomi</v>
      </c>
      <c r="P534" t="str">
        <f>VLOOKUP($B534,taxonomy!$B:$Y,12,FALSE)</f>
        <v>Mammalia</v>
      </c>
      <c r="Q534" t="str">
        <f>VLOOKUP($B534,taxonomy!$B:$Y,13,FALSE)</f>
        <v xml:space="preserve"> Eutheria</v>
      </c>
      <c r="R534" t="str">
        <f>VLOOKUP($B534,taxonomy!$B:$Y,14,FALSE)</f>
        <v xml:space="preserve"> Laurasiatheria</v>
      </c>
      <c r="S534" t="str">
        <f>VLOOKUP($B534,taxonomy!$B:$Y,15,FALSE)</f>
        <v xml:space="preserve"> Chiroptera</v>
      </c>
      <c r="T534" t="str">
        <f>VLOOKUP($B534,taxonomy!$B:$Y,16,FALSE)</f>
        <v xml:space="preserve"> Microchiroptera</v>
      </c>
      <c r="U534" t="str">
        <f>VLOOKUP($B534,taxonomy!$B:$Y,17,FALSE)</f>
        <v>Vespertilionidae</v>
      </c>
      <c r="V534" t="str">
        <f>VLOOKUP($B534,taxonomy!$B:$Y,18,FALSE)</f>
        <v xml:space="preserve"> Myotis.</v>
      </c>
      <c r="W534">
        <f>VLOOKUP($B534,taxonomy!$B:$Y,19,FALSE)</f>
        <v>0</v>
      </c>
      <c r="X534">
        <f>VLOOKUP($B534,taxonomy!$B:$Y,20,FALSE)</f>
        <v>0</v>
      </c>
      <c r="Y534">
        <f>VLOOKUP($B534,taxonomy!$B:$Y,21,FALSE)</f>
        <v>0</v>
      </c>
      <c r="Z534">
        <f>VLOOKUP($B534,taxonomy!$B:$Y,22,FALSE)</f>
        <v>0</v>
      </c>
      <c r="AA534">
        <f>VLOOKUP($B534,taxonomy!$B:$Y,23,FALSE)</f>
        <v>0</v>
      </c>
    </row>
    <row r="535" spans="1:27" x14ac:dyDescent="0.25">
      <c r="A535" s="1" t="s">
        <v>1146</v>
      </c>
      <c r="B535" s="1" t="s">
        <v>1147</v>
      </c>
      <c r="C535" s="1" t="s">
        <v>1148</v>
      </c>
      <c r="D535" s="1" t="s">
        <v>15</v>
      </c>
      <c r="E535" s="1" t="s">
        <v>51</v>
      </c>
      <c r="F535" s="1" t="s">
        <v>52</v>
      </c>
      <c r="G535" s="1" t="s">
        <v>18</v>
      </c>
      <c r="H535" s="1" t="s">
        <v>19</v>
      </c>
      <c r="I535" s="1">
        <f t="shared" si="8"/>
        <v>265</v>
      </c>
      <c r="J535" t="str">
        <f>VLOOKUP($B535,taxonomy!$B:$Y,6,FALSE)</f>
        <v>Eukaryota</v>
      </c>
      <c r="K535" t="str">
        <f>VLOOKUP($B535,taxonomy!$B:$Y,7,FALSE)</f>
        <v xml:space="preserve"> Metazoa</v>
      </c>
      <c r="L535" t="str">
        <f>VLOOKUP($B535,taxonomy!$B:$Y,8,FALSE)</f>
        <v xml:space="preserve"> Chordata</v>
      </c>
      <c r="M535" t="str">
        <f>VLOOKUP($B535,taxonomy!$B:$Y,9,FALSE)</f>
        <v xml:space="preserve"> Craniata</v>
      </c>
      <c r="N535" t="str">
        <f>VLOOKUP($B535,taxonomy!$B:$Y,10,FALSE)</f>
        <v xml:space="preserve"> Vertebrata</v>
      </c>
      <c r="O535" t="str">
        <f>VLOOKUP($B535,taxonomy!$B:$Y,11,FALSE)</f>
        <v xml:space="preserve"> Euteleostomi</v>
      </c>
      <c r="P535" t="str">
        <f>VLOOKUP($B535,taxonomy!$B:$Y,12,FALSE)</f>
        <v>Mammalia</v>
      </c>
      <c r="Q535" t="str">
        <f>VLOOKUP($B535,taxonomy!$B:$Y,13,FALSE)</f>
        <v xml:space="preserve"> Eutheria</v>
      </c>
      <c r="R535" t="str">
        <f>VLOOKUP($B535,taxonomy!$B:$Y,14,FALSE)</f>
        <v xml:space="preserve"> Laurasiatheria</v>
      </c>
      <c r="S535" t="str">
        <f>VLOOKUP($B535,taxonomy!$B:$Y,15,FALSE)</f>
        <v xml:space="preserve"> Chiroptera</v>
      </c>
      <c r="T535" t="str">
        <f>VLOOKUP($B535,taxonomy!$B:$Y,16,FALSE)</f>
        <v xml:space="preserve"> Microchiroptera</v>
      </c>
      <c r="U535" t="str">
        <f>VLOOKUP($B535,taxonomy!$B:$Y,17,FALSE)</f>
        <v>Vespertilionidae</v>
      </c>
      <c r="V535" t="str">
        <f>VLOOKUP($B535,taxonomy!$B:$Y,18,FALSE)</f>
        <v xml:space="preserve"> Myotis.</v>
      </c>
      <c r="W535">
        <f>VLOOKUP($B535,taxonomy!$B:$Y,19,FALSE)</f>
        <v>0</v>
      </c>
      <c r="X535">
        <f>VLOOKUP($B535,taxonomy!$B:$Y,20,FALSE)</f>
        <v>0</v>
      </c>
      <c r="Y535">
        <f>VLOOKUP($B535,taxonomy!$B:$Y,21,FALSE)</f>
        <v>0</v>
      </c>
      <c r="Z535">
        <f>VLOOKUP($B535,taxonomy!$B:$Y,22,FALSE)</f>
        <v>0</v>
      </c>
      <c r="AA535">
        <f>VLOOKUP($B535,taxonomy!$B:$Y,23,FALSE)</f>
        <v>0</v>
      </c>
    </row>
    <row r="536" spans="1:27" x14ac:dyDescent="0.25">
      <c r="A536" s="1" t="s">
        <v>1146</v>
      </c>
      <c r="B536" s="1" t="s">
        <v>1147</v>
      </c>
      <c r="C536" s="1" t="s">
        <v>1148</v>
      </c>
      <c r="D536" s="1" t="s">
        <v>60</v>
      </c>
      <c r="E536" s="1" t="s">
        <v>850</v>
      </c>
      <c r="F536" s="1" t="s">
        <v>1148</v>
      </c>
      <c r="G536" s="1" t="s">
        <v>63</v>
      </c>
      <c r="H536" s="1" t="s">
        <v>64</v>
      </c>
      <c r="I536" s="1">
        <f t="shared" si="8"/>
        <v>86</v>
      </c>
      <c r="J536" t="str">
        <f>VLOOKUP($B536,taxonomy!$B:$Y,6,FALSE)</f>
        <v>Eukaryota</v>
      </c>
      <c r="K536" t="str">
        <f>VLOOKUP($B536,taxonomy!$B:$Y,7,FALSE)</f>
        <v xml:space="preserve"> Metazoa</v>
      </c>
      <c r="L536" t="str">
        <f>VLOOKUP($B536,taxonomy!$B:$Y,8,FALSE)</f>
        <v xml:space="preserve"> Chordata</v>
      </c>
      <c r="M536" t="str">
        <f>VLOOKUP($B536,taxonomy!$B:$Y,9,FALSE)</f>
        <v xml:space="preserve"> Craniata</v>
      </c>
      <c r="N536" t="str">
        <f>VLOOKUP($B536,taxonomy!$B:$Y,10,FALSE)</f>
        <v xml:space="preserve"> Vertebrata</v>
      </c>
      <c r="O536" t="str">
        <f>VLOOKUP($B536,taxonomy!$B:$Y,11,FALSE)</f>
        <v xml:space="preserve"> Euteleostomi</v>
      </c>
      <c r="P536" t="str">
        <f>VLOOKUP($B536,taxonomy!$B:$Y,12,FALSE)</f>
        <v>Mammalia</v>
      </c>
      <c r="Q536" t="str">
        <f>VLOOKUP($B536,taxonomy!$B:$Y,13,FALSE)</f>
        <v xml:space="preserve"> Eutheria</v>
      </c>
      <c r="R536" t="str">
        <f>VLOOKUP($B536,taxonomy!$B:$Y,14,FALSE)</f>
        <v xml:space="preserve"> Laurasiatheria</v>
      </c>
      <c r="S536" t="str">
        <f>VLOOKUP($B536,taxonomy!$B:$Y,15,FALSE)</f>
        <v xml:space="preserve"> Chiroptera</v>
      </c>
      <c r="T536" t="str">
        <f>VLOOKUP($B536,taxonomy!$B:$Y,16,FALSE)</f>
        <v xml:space="preserve"> Microchiroptera</v>
      </c>
      <c r="U536" t="str">
        <f>VLOOKUP($B536,taxonomy!$B:$Y,17,FALSE)</f>
        <v>Vespertilionidae</v>
      </c>
      <c r="V536" t="str">
        <f>VLOOKUP($B536,taxonomy!$B:$Y,18,FALSE)</f>
        <v xml:space="preserve"> Myotis.</v>
      </c>
      <c r="W536">
        <f>VLOOKUP($B536,taxonomy!$B:$Y,19,FALSE)</f>
        <v>0</v>
      </c>
      <c r="X536">
        <f>VLOOKUP($B536,taxonomy!$B:$Y,20,FALSE)</f>
        <v>0</v>
      </c>
      <c r="Y536">
        <f>VLOOKUP($B536,taxonomy!$B:$Y,21,FALSE)</f>
        <v>0</v>
      </c>
      <c r="Z536">
        <f>VLOOKUP($B536,taxonomy!$B:$Y,22,FALSE)</f>
        <v>0</v>
      </c>
      <c r="AA536">
        <f>VLOOKUP($B536,taxonomy!$B:$Y,23,FALSE)</f>
        <v>0</v>
      </c>
    </row>
    <row r="537" spans="1:27" x14ac:dyDescent="0.25">
      <c r="A537" s="1" t="s">
        <v>1150</v>
      </c>
      <c r="B537" s="1" t="s">
        <v>1151</v>
      </c>
      <c r="C537" s="1" t="s">
        <v>1074</v>
      </c>
      <c r="D537" s="1" t="s">
        <v>272</v>
      </c>
      <c r="E537" s="1" t="s">
        <v>1152</v>
      </c>
      <c r="F537" s="1" t="s">
        <v>1065</v>
      </c>
      <c r="G537" s="1" t="s">
        <v>274</v>
      </c>
      <c r="H537" s="1" t="s">
        <v>272</v>
      </c>
      <c r="I537" s="1">
        <f t="shared" si="8"/>
        <v>56</v>
      </c>
      <c r="J537" t="str">
        <f>VLOOKUP($B537,taxonomy!$B:$Y,6,FALSE)</f>
        <v>Eukaryota</v>
      </c>
      <c r="K537" t="str">
        <f>VLOOKUP($B537,taxonomy!$B:$Y,7,FALSE)</f>
        <v xml:space="preserve"> Metazoa</v>
      </c>
      <c r="L537" t="str">
        <f>VLOOKUP($B537,taxonomy!$B:$Y,8,FALSE)</f>
        <v xml:space="preserve"> Chordata</v>
      </c>
      <c r="M537" t="str">
        <f>VLOOKUP($B537,taxonomy!$B:$Y,9,FALSE)</f>
        <v xml:space="preserve"> Craniata</v>
      </c>
      <c r="N537" t="str">
        <f>VLOOKUP($B537,taxonomy!$B:$Y,10,FALSE)</f>
        <v xml:space="preserve"> Vertebrata</v>
      </c>
      <c r="O537" t="str">
        <f>VLOOKUP($B537,taxonomy!$B:$Y,11,FALSE)</f>
        <v xml:space="preserve"> Euteleostomi</v>
      </c>
      <c r="P537" t="str">
        <f>VLOOKUP($B537,taxonomy!$B:$Y,12,FALSE)</f>
        <v>Mammalia</v>
      </c>
      <c r="Q537" t="str">
        <f>VLOOKUP($B537,taxonomy!$B:$Y,13,FALSE)</f>
        <v xml:space="preserve"> Eutheria</v>
      </c>
      <c r="R537" t="str">
        <f>VLOOKUP($B537,taxonomy!$B:$Y,14,FALSE)</f>
        <v xml:space="preserve"> Euarchontoglires</v>
      </c>
      <c r="S537" t="str">
        <f>VLOOKUP($B537,taxonomy!$B:$Y,15,FALSE)</f>
        <v xml:space="preserve"> Primates</v>
      </c>
      <c r="T537" t="str">
        <f>VLOOKUP($B537,taxonomy!$B:$Y,16,FALSE)</f>
        <v xml:space="preserve"> Haplorrhini</v>
      </c>
      <c r="U537" t="str">
        <f>VLOOKUP($B537,taxonomy!$B:$Y,17,FALSE)</f>
        <v>Catarrhini</v>
      </c>
      <c r="V537" t="str">
        <f>VLOOKUP($B537,taxonomy!$B:$Y,18,FALSE)</f>
        <v xml:space="preserve"> Hylobatidae</v>
      </c>
      <c r="W537" t="str">
        <f>VLOOKUP($B537,taxonomy!$B:$Y,19,FALSE)</f>
        <v xml:space="preserve"> Nomascus.</v>
      </c>
      <c r="X537">
        <f>VLOOKUP($B537,taxonomy!$B:$Y,20,FALSE)</f>
        <v>0</v>
      </c>
      <c r="Y537">
        <f>VLOOKUP($B537,taxonomy!$B:$Y,21,FALSE)</f>
        <v>0</v>
      </c>
      <c r="Z537">
        <f>VLOOKUP($B537,taxonomy!$B:$Y,22,FALSE)</f>
        <v>0</v>
      </c>
      <c r="AA537">
        <f>VLOOKUP($B537,taxonomy!$B:$Y,23,FALSE)</f>
        <v>0</v>
      </c>
    </row>
    <row r="538" spans="1:27" x14ac:dyDescent="0.25">
      <c r="A538" s="1" t="s">
        <v>1150</v>
      </c>
      <c r="B538" s="1" t="s">
        <v>1151</v>
      </c>
      <c r="C538" s="1" t="s">
        <v>1074</v>
      </c>
      <c r="D538" s="1" t="s">
        <v>15</v>
      </c>
      <c r="E538" s="1" t="s">
        <v>43</v>
      </c>
      <c r="F538" s="1" t="s">
        <v>1153</v>
      </c>
      <c r="G538" s="1" t="s">
        <v>18</v>
      </c>
      <c r="H538" s="1" t="s">
        <v>19</v>
      </c>
      <c r="I538" s="1">
        <f t="shared" si="8"/>
        <v>264</v>
      </c>
      <c r="J538" t="str">
        <f>VLOOKUP($B538,taxonomy!$B:$Y,6,FALSE)</f>
        <v>Eukaryota</v>
      </c>
      <c r="K538" t="str">
        <f>VLOOKUP($B538,taxonomy!$B:$Y,7,FALSE)</f>
        <v xml:space="preserve"> Metazoa</v>
      </c>
      <c r="L538" t="str">
        <f>VLOOKUP($B538,taxonomy!$B:$Y,8,FALSE)</f>
        <v xml:space="preserve"> Chordata</v>
      </c>
      <c r="M538" t="str">
        <f>VLOOKUP($B538,taxonomy!$B:$Y,9,FALSE)</f>
        <v xml:space="preserve"> Craniata</v>
      </c>
      <c r="N538" t="str">
        <f>VLOOKUP($B538,taxonomy!$B:$Y,10,FALSE)</f>
        <v xml:space="preserve"> Vertebrata</v>
      </c>
      <c r="O538" t="str">
        <f>VLOOKUP($B538,taxonomy!$B:$Y,11,FALSE)</f>
        <v xml:space="preserve"> Euteleostomi</v>
      </c>
      <c r="P538" t="str">
        <f>VLOOKUP($B538,taxonomy!$B:$Y,12,FALSE)</f>
        <v>Mammalia</v>
      </c>
      <c r="Q538" t="str">
        <f>VLOOKUP($B538,taxonomy!$B:$Y,13,FALSE)</f>
        <v xml:space="preserve"> Eutheria</v>
      </c>
      <c r="R538" t="str">
        <f>VLOOKUP($B538,taxonomy!$B:$Y,14,FALSE)</f>
        <v xml:space="preserve"> Euarchontoglires</v>
      </c>
      <c r="S538" t="str">
        <f>VLOOKUP($B538,taxonomy!$B:$Y,15,FALSE)</f>
        <v xml:space="preserve"> Primates</v>
      </c>
      <c r="T538" t="str">
        <f>VLOOKUP($B538,taxonomy!$B:$Y,16,FALSE)</f>
        <v xml:space="preserve"> Haplorrhini</v>
      </c>
      <c r="U538" t="str">
        <f>VLOOKUP($B538,taxonomy!$B:$Y,17,FALSE)</f>
        <v>Catarrhini</v>
      </c>
      <c r="V538" t="str">
        <f>VLOOKUP($B538,taxonomy!$B:$Y,18,FALSE)</f>
        <v xml:space="preserve"> Hylobatidae</v>
      </c>
      <c r="W538" t="str">
        <f>VLOOKUP($B538,taxonomy!$B:$Y,19,FALSE)</f>
        <v xml:space="preserve"> Nomascus.</v>
      </c>
      <c r="X538">
        <f>VLOOKUP($B538,taxonomy!$B:$Y,20,FALSE)</f>
        <v>0</v>
      </c>
      <c r="Y538">
        <f>VLOOKUP($B538,taxonomy!$B:$Y,21,FALSE)</f>
        <v>0</v>
      </c>
      <c r="Z538">
        <f>VLOOKUP($B538,taxonomy!$B:$Y,22,FALSE)</f>
        <v>0</v>
      </c>
      <c r="AA538">
        <f>VLOOKUP($B538,taxonomy!$B:$Y,23,FALSE)</f>
        <v>0</v>
      </c>
    </row>
    <row r="539" spans="1:27" x14ac:dyDescent="0.25">
      <c r="A539" s="1" t="s">
        <v>1150</v>
      </c>
      <c r="B539" s="1" t="s">
        <v>1151</v>
      </c>
      <c r="C539" s="1" t="s">
        <v>1074</v>
      </c>
      <c r="D539" s="1" t="s">
        <v>60</v>
      </c>
      <c r="E539" s="1" t="s">
        <v>1154</v>
      </c>
      <c r="F539" s="1" t="s">
        <v>1074</v>
      </c>
      <c r="G539" s="1" t="s">
        <v>63</v>
      </c>
      <c r="H539" s="1" t="s">
        <v>64</v>
      </c>
      <c r="I539" s="1">
        <f t="shared" si="8"/>
        <v>481</v>
      </c>
      <c r="J539" t="str">
        <f>VLOOKUP($B539,taxonomy!$B:$Y,6,FALSE)</f>
        <v>Eukaryota</v>
      </c>
      <c r="K539" t="str">
        <f>VLOOKUP($B539,taxonomy!$B:$Y,7,FALSE)</f>
        <v xml:space="preserve"> Metazoa</v>
      </c>
      <c r="L539" t="str">
        <f>VLOOKUP($B539,taxonomy!$B:$Y,8,FALSE)</f>
        <v xml:space="preserve"> Chordata</v>
      </c>
      <c r="M539" t="str">
        <f>VLOOKUP($B539,taxonomy!$B:$Y,9,FALSE)</f>
        <v xml:space="preserve"> Craniata</v>
      </c>
      <c r="N539" t="str">
        <f>VLOOKUP($B539,taxonomy!$B:$Y,10,FALSE)</f>
        <v xml:space="preserve"> Vertebrata</v>
      </c>
      <c r="O539" t="str">
        <f>VLOOKUP($B539,taxonomy!$B:$Y,11,FALSE)</f>
        <v xml:space="preserve"> Euteleostomi</v>
      </c>
      <c r="P539" t="str">
        <f>VLOOKUP($B539,taxonomy!$B:$Y,12,FALSE)</f>
        <v>Mammalia</v>
      </c>
      <c r="Q539" t="str">
        <f>VLOOKUP($B539,taxonomy!$B:$Y,13,FALSE)</f>
        <v xml:space="preserve"> Eutheria</v>
      </c>
      <c r="R539" t="str">
        <f>VLOOKUP($B539,taxonomy!$B:$Y,14,FALSE)</f>
        <v xml:space="preserve"> Euarchontoglires</v>
      </c>
      <c r="S539" t="str">
        <f>VLOOKUP($B539,taxonomy!$B:$Y,15,FALSE)</f>
        <v xml:space="preserve"> Primates</v>
      </c>
      <c r="T539" t="str">
        <f>VLOOKUP($B539,taxonomy!$B:$Y,16,FALSE)</f>
        <v xml:space="preserve"> Haplorrhini</v>
      </c>
      <c r="U539" t="str">
        <f>VLOOKUP($B539,taxonomy!$B:$Y,17,FALSE)</f>
        <v>Catarrhini</v>
      </c>
      <c r="V539" t="str">
        <f>VLOOKUP($B539,taxonomy!$B:$Y,18,FALSE)</f>
        <v xml:space="preserve"> Hylobatidae</v>
      </c>
      <c r="W539" t="str">
        <f>VLOOKUP($B539,taxonomy!$B:$Y,19,FALSE)</f>
        <v xml:space="preserve"> Nomascus.</v>
      </c>
      <c r="X539">
        <f>VLOOKUP($B539,taxonomy!$B:$Y,20,FALSE)</f>
        <v>0</v>
      </c>
      <c r="Y539">
        <f>VLOOKUP($B539,taxonomy!$B:$Y,21,FALSE)</f>
        <v>0</v>
      </c>
      <c r="Z539">
        <f>VLOOKUP($B539,taxonomy!$B:$Y,22,FALSE)</f>
        <v>0</v>
      </c>
      <c r="AA539">
        <f>VLOOKUP($B539,taxonomy!$B:$Y,23,FALSE)</f>
        <v>0</v>
      </c>
    </row>
    <row r="540" spans="1:27" x14ac:dyDescent="0.25">
      <c r="A540" s="1" t="s">
        <v>1155</v>
      </c>
      <c r="B540" s="1" t="s">
        <v>1156</v>
      </c>
      <c r="C540" s="1" t="s">
        <v>1059</v>
      </c>
      <c r="D540" s="1" t="s">
        <v>15</v>
      </c>
      <c r="E540" s="1" t="s">
        <v>43</v>
      </c>
      <c r="F540" s="1" t="s">
        <v>1153</v>
      </c>
      <c r="G540" s="1" t="s">
        <v>18</v>
      </c>
      <c r="H540" s="1" t="s">
        <v>19</v>
      </c>
      <c r="I540" s="1">
        <f t="shared" si="8"/>
        <v>264</v>
      </c>
      <c r="J540" t="e">
        <f>VLOOKUP($B540,taxonomy!$B:$Y,6,FALSE)</f>
        <v>#N/A</v>
      </c>
      <c r="K540" t="e">
        <f>VLOOKUP($B540,taxonomy!$B:$Y,7,FALSE)</f>
        <v>#N/A</v>
      </c>
      <c r="L540" t="e">
        <f>VLOOKUP($B540,taxonomy!$B:$Y,8,FALSE)</f>
        <v>#N/A</v>
      </c>
      <c r="M540" t="e">
        <f>VLOOKUP($B540,taxonomy!$B:$Y,9,FALSE)</f>
        <v>#N/A</v>
      </c>
      <c r="N540" t="e">
        <f>VLOOKUP($B540,taxonomy!$B:$Y,10,FALSE)</f>
        <v>#N/A</v>
      </c>
      <c r="O540" t="e">
        <f>VLOOKUP($B540,taxonomy!$B:$Y,11,FALSE)</f>
        <v>#N/A</v>
      </c>
      <c r="P540" t="e">
        <f>VLOOKUP($B540,taxonomy!$B:$Y,12,FALSE)</f>
        <v>#N/A</v>
      </c>
      <c r="Q540" t="e">
        <f>VLOOKUP($B540,taxonomy!$B:$Y,13,FALSE)</f>
        <v>#N/A</v>
      </c>
      <c r="R540" t="e">
        <f>VLOOKUP($B540,taxonomy!$B:$Y,14,FALSE)</f>
        <v>#N/A</v>
      </c>
      <c r="S540" t="e">
        <f>VLOOKUP($B540,taxonomy!$B:$Y,15,FALSE)</f>
        <v>#N/A</v>
      </c>
      <c r="T540" t="e">
        <f>VLOOKUP($B540,taxonomy!$B:$Y,16,FALSE)</f>
        <v>#N/A</v>
      </c>
      <c r="U540" t="e">
        <f>VLOOKUP($B540,taxonomy!$B:$Y,17,FALSE)</f>
        <v>#N/A</v>
      </c>
      <c r="V540" t="e">
        <f>VLOOKUP($B540,taxonomy!$B:$Y,18,FALSE)</f>
        <v>#N/A</v>
      </c>
      <c r="W540" t="e">
        <f>VLOOKUP($B540,taxonomy!$B:$Y,19,FALSE)</f>
        <v>#N/A</v>
      </c>
      <c r="X540" t="e">
        <f>VLOOKUP($B540,taxonomy!$B:$Y,20,FALSE)</f>
        <v>#N/A</v>
      </c>
      <c r="Y540" t="e">
        <f>VLOOKUP($B540,taxonomy!$B:$Y,21,FALSE)</f>
        <v>#N/A</v>
      </c>
      <c r="Z540" t="e">
        <f>VLOOKUP($B540,taxonomy!$B:$Y,22,FALSE)</f>
        <v>#N/A</v>
      </c>
      <c r="AA540" t="e">
        <f>VLOOKUP($B540,taxonomy!$B:$Y,23,FALSE)</f>
        <v>#N/A</v>
      </c>
    </row>
    <row r="541" spans="1:27" x14ac:dyDescent="0.25">
      <c r="A541" s="1" t="s">
        <v>1155</v>
      </c>
      <c r="B541" s="1" t="s">
        <v>1156</v>
      </c>
      <c r="C541" s="1" t="s">
        <v>1059</v>
      </c>
      <c r="D541" s="1" t="s">
        <v>60</v>
      </c>
      <c r="E541" s="1" t="s">
        <v>367</v>
      </c>
      <c r="F541" s="1" t="s">
        <v>1059</v>
      </c>
      <c r="G541" s="1" t="s">
        <v>63</v>
      </c>
      <c r="H541" s="1" t="s">
        <v>64</v>
      </c>
      <c r="I541" s="1">
        <f t="shared" si="8"/>
        <v>404</v>
      </c>
      <c r="J541" t="e">
        <f>VLOOKUP($B541,taxonomy!$B:$Y,6,FALSE)</f>
        <v>#N/A</v>
      </c>
      <c r="K541" t="e">
        <f>VLOOKUP($B541,taxonomy!$B:$Y,7,FALSE)</f>
        <v>#N/A</v>
      </c>
      <c r="L541" t="e">
        <f>VLOOKUP($B541,taxonomy!$B:$Y,8,FALSE)</f>
        <v>#N/A</v>
      </c>
      <c r="M541" t="e">
        <f>VLOOKUP($B541,taxonomy!$B:$Y,9,FALSE)</f>
        <v>#N/A</v>
      </c>
      <c r="N541" t="e">
        <f>VLOOKUP($B541,taxonomy!$B:$Y,10,FALSE)</f>
        <v>#N/A</v>
      </c>
      <c r="O541" t="e">
        <f>VLOOKUP($B541,taxonomy!$B:$Y,11,FALSE)</f>
        <v>#N/A</v>
      </c>
      <c r="P541" t="e">
        <f>VLOOKUP($B541,taxonomy!$B:$Y,12,FALSE)</f>
        <v>#N/A</v>
      </c>
      <c r="Q541" t="e">
        <f>VLOOKUP($B541,taxonomy!$B:$Y,13,FALSE)</f>
        <v>#N/A</v>
      </c>
      <c r="R541" t="e">
        <f>VLOOKUP($B541,taxonomy!$B:$Y,14,FALSE)</f>
        <v>#N/A</v>
      </c>
      <c r="S541" t="e">
        <f>VLOOKUP($B541,taxonomy!$B:$Y,15,FALSE)</f>
        <v>#N/A</v>
      </c>
      <c r="T541" t="e">
        <f>VLOOKUP($B541,taxonomy!$B:$Y,16,FALSE)</f>
        <v>#N/A</v>
      </c>
      <c r="U541" t="e">
        <f>VLOOKUP($B541,taxonomy!$B:$Y,17,FALSE)</f>
        <v>#N/A</v>
      </c>
      <c r="V541" t="e">
        <f>VLOOKUP($B541,taxonomy!$B:$Y,18,FALSE)</f>
        <v>#N/A</v>
      </c>
      <c r="W541" t="e">
        <f>VLOOKUP($B541,taxonomy!$B:$Y,19,FALSE)</f>
        <v>#N/A</v>
      </c>
      <c r="X541" t="e">
        <f>VLOOKUP($B541,taxonomy!$B:$Y,20,FALSE)</f>
        <v>#N/A</v>
      </c>
      <c r="Y541" t="e">
        <f>VLOOKUP($B541,taxonomy!$B:$Y,21,FALSE)</f>
        <v>#N/A</v>
      </c>
      <c r="Z541" t="e">
        <f>VLOOKUP($B541,taxonomy!$B:$Y,22,FALSE)</f>
        <v>#N/A</v>
      </c>
      <c r="AA541" t="e">
        <f>VLOOKUP($B541,taxonomy!$B:$Y,23,FALSE)</f>
        <v>#N/A</v>
      </c>
    </row>
    <row r="542" spans="1:27" x14ac:dyDescent="0.25">
      <c r="A542" s="1" t="s">
        <v>1157</v>
      </c>
      <c r="B542" s="1" t="s">
        <v>1158</v>
      </c>
      <c r="C542" s="1" t="s">
        <v>1044</v>
      </c>
      <c r="D542" s="1" t="s">
        <v>272</v>
      </c>
      <c r="E542" s="1" t="s">
        <v>982</v>
      </c>
      <c r="F542" s="1" t="s">
        <v>1065</v>
      </c>
      <c r="G542" s="1" t="s">
        <v>274</v>
      </c>
      <c r="H542" s="1" t="s">
        <v>272</v>
      </c>
      <c r="I542" s="1">
        <f t="shared" si="8"/>
        <v>57</v>
      </c>
      <c r="J542" t="str">
        <f>VLOOKUP($B542,taxonomy!$B:$Y,6,FALSE)</f>
        <v>Eukaryota</v>
      </c>
      <c r="K542" t="str">
        <f>VLOOKUP($B542,taxonomy!$B:$Y,7,FALSE)</f>
        <v xml:space="preserve"> Metazoa</v>
      </c>
      <c r="L542" t="str">
        <f>VLOOKUP($B542,taxonomy!$B:$Y,8,FALSE)</f>
        <v xml:space="preserve"> Chordata</v>
      </c>
      <c r="M542" t="str">
        <f>VLOOKUP($B542,taxonomy!$B:$Y,9,FALSE)</f>
        <v xml:space="preserve"> Craniata</v>
      </c>
      <c r="N542" t="str">
        <f>VLOOKUP($B542,taxonomy!$B:$Y,10,FALSE)</f>
        <v xml:space="preserve"> Vertebrata</v>
      </c>
      <c r="O542" t="str">
        <f>VLOOKUP($B542,taxonomy!$B:$Y,11,FALSE)</f>
        <v xml:space="preserve"> Euteleostomi</v>
      </c>
      <c r="P542" t="str">
        <f>VLOOKUP($B542,taxonomy!$B:$Y,12,FALSE)</f>
        <v>Mammalia</v>
      </c>
      <c r="Q542" t="str">
        <f>VLOOKUP($B542,taxonomy!$B:$Y,13,FALSE)</f>
        <v xml:space="preserve"> Eutheria</v>
      </c>
      <c r="R542" t="str">
        <f>VLOOKUP($B542,taxonomy!$B:$Y,14,FALSE)</f>
        <v xml:space="preserve"> Euarchontoglires</v>
      </c>
      <c r="S542" t="str">
        <f>VLOOKUP($B542,taxonomy!$B:$Y,15,FALSE)</f>
        <v xml:space="preserve"> Glires</v>
      </c>
      <c r="T542" t="str">
        <f>VLOOKUP($B542,taxonomy!$B:$Y,16,FALSE)</f>
        <v xml:space="preserve"> Lagomorpha</v>
      </c>
      <c r="U542" t="str">
        <f>VLOOKUP($B542,taxonomy!$B:$Y,17,FALSE)</f>
        <v xml:space="preserve"> Leporidae</v>
      </c>
      <c r="V542" t="str">
        <f>VLOOKUP($B542,taxonomy!$B:$Y,18,FALSE)</f>
        <v>Oryctolagus.</v>
      </c>
      <c r="W542">
        <f>VLOOKUP($B542,taxonomy!$B:$Y,19,FALSE)</f>
        <v>0</v>
      </c>
      <c r="X542">
        <f>VLOOKUP($B542,taxonomy!$B:$Y,20,FALSE)</f>
        <v>0</v>
      </c>
      <c r="Y542">
        <f>VLOOKUP($B542,taxonomy!$B:$Y,21,FALSE)</f>
        <v>0</v>
      </c>
      <c r="Z542">
        <f>VLOOKUP($B542,taxonomy!$B:$Y,22,FALSE)</f>
        <v>0</v>
      </c>
      <c r="AA542">
        <f>VLOOKUP($B542,taxonomy!$B:$Y,23,FALSE)</f>
        <v>0</v>
      </c>
    </row>
    <row r="543" spans="1:27" x14ac:dyDescent="0.25">
      <c r="A543" s="1" t="s">
        <v>1157</v>
      </c>
      <c r="B543" s="1" t="s">
        <v>1158</v>
      </c>
      <c r="C543" s="1" t="s">
        <v>1044</v>
      </c>
      <c r="D543" s="1" t="s">
        <v>15</v>
      </c>
      <c r="E543" s="1" t="s">
        <v>43</v>
      </c>
      <c r="F543" s="1" t="s">
        <v>250</v>
      </c>
      <c r="G543" s="1" t="s">
        <v>18</v>
      </c>
      <c r="H543" s="1" t="s">
        <v>19</v>
      </c>
      <c r="I543" s="1">
        <f t="shared" si="8"/>
        <v>265</v>
      </c>
      <c r="J543" t="str">
        <f>VLOOKUP($B543,taxonomy!$B:$Y,6,FALSE)</f>
        <v>Eukaryota</v>
      </c>
      <c r="K543" t="str">
        <f>VLOOKUP($B543,taxonomy!$B:$Y,7,FALSE)</f>
        <v xml:space="preserve"> Metazoa</v>
      </c>
      <c r="L543" t="str">
        <f>VLOOKUP($B543,taxonomy!$B:$Y,8,FALSE)</f>
        <v xml:space="preserve"> Chordata</v>
      </c>
      <c r="M543" t="str">
        <f>VLOOKUP($B543,taxonomy!$B:$Y,9,FALSE)</f>
        <v xml:space="preserve"> Craniata</v>
      </c>
      <c r="N543" t="str">
        <f>VLOOKUP($B543,taxonomy!$B:$Y,10,FALSE)</f>
        <v xml:space="preserve"> Vertebrata</v>
      </c>
      <c r="O543" t="str">
        <f>VLOOKUP($B543,taxonomy!$B:$Y,11,FALSE)</f>
        <v xml:space="preserve"> Euteleostomi</v>
      </c>
      <c r="P543" t="str">
        <f>VLOOKUP($B543,taxonomy!$B:$Y,12,FALSE)</f>
        <v>Mammalia</v>
      </c>
      <c r="Q543" t="str">
        <f>VLOOKUP($B543,taxonomy!$B:$Y,13,FALSE)</f>
        <v xml:space="preserve"> Eutheria</v>
      </c>
      <c r="R543" t="str">
        <f>VLOOKUP($B543,taxonomy!$B:$Y,14,FALSE)</f>
        <v xml:space="preserve"> Euarchontoglires</v>
      </c>
      <c r="S543" t="str">
        <f>VLOOKUP($B543,taxonomy!$B:$Y,15,FALSE)</f>
        <v xml:space="preserve"> Glires</v>
      </c>
      <c r="T543" t="str">
        <f>VLOOKUP($B543,taxonomy!$B:$Y,16,FALSE)</f>
        <v xml:space="preserve"> Lagomorpha</v>
      </c>
      <c r="U543" t="str">
        <f>VLOOKUP($B543,taxonomy!$B:$Y,17,FALSE)</f>
        <v xml:space="preserve"> Leporidae</v>
      </c>
      <c r="V543" t="str">
        <f>VLOOKUP($B543,taxonomy!$B:$Y,18,FALSE)</f>
        <v>Oryctolagus.</v>
      </c>
      <c r="W543">
        <f>VLOOKUP($B543,taxonomy!$B:$Y,19,FALSE)</f>
        <v>0</v>
      </c>
      <c r="X543">
        <f>VLOOKUP($B543,taxonomy!$B:$Y,20,FALSE)</f>
        <v>0</v>
      </c>
      <c r="Y543">
        <f>VLOOKUP($B543,taxonomy!$B:$Y,21,FALSE)</f>
        <v>0</v>
      </c>
      <c r="Z543">
        <f>VLOOKUP($B543,taxonomy!$B:$Y,22,FALSE)</f>
        <v>0</v>
      </c>
      <c r="AA543">
        <f>VLOOKUP($B543,taxonomy!$B:$Y,23,FALSE)</f>
        <v>0</v>
      </c>
    </row>
    <row r="544" spans="1:27" x14ac:dyDescent="0.25">
      <c r="A544" s="1" t="s">
        <v>1157</v>
      </c>
      <c r="B544" s="1" t="s">
        <v>1158</v>
      </c>
      <c r="C544" s="1" t="s">
        <v>1044</v>
      </c>
      <c r="D544" s="1" t="s">
        <v>60</v>
      </c>
      <c r="E544" s="1" t="s">
        <v>983</v>
      </c>
      <c r="F544" s="1" t="s">
        <v>688</v>
      </c>
      <c r="G544" s="1" t="s">
        <v>63</v>
      </c>
      <c r="H544" s="1" t="s">
        <v>64</v>
      </c>
      <c r="I544" s="1">
        <f t="shared" si="8"/>
        <v>478</v>
      </c>
      <c r="J544" t="str">
        <f>VLOOKUP($B544,taxonomy!$B:$Y,6,FALSE)</f>
        <v>Eukaryota</v>
      </c>
      <c r="K544" t="str">
        <f>VLOOKUP($B544,taxonomy!$B:$Y,7,FALSE)</f>
        <v xml:space="preserve"> Metazoa</v>
      </c>
      <c r="L544" t="str">
        <f>VLOOKUP($B544,taxonomy!$B:$Y,8,FALSE)</f>
        <v xml:space="preserve"> Chordata</v>
      </c>
      <c r="M544" t="str">
        <f>VLOOKUP($B544,taxonomy!$B:$Y,9,FALSE)</f>
        <v xml:space="preserve"> Craniata</v>
      </c>
      <c r="N544" t="str">
        <f>VLOOKUP($B544,taxonomy!$B:$Y,10,FALSE)</f>
        <v xml:space="preserve"> Vertebrata</v>
      </c>
      <c r="O544" t="str">
        <f>VLOOKUP($B544,taxonomy!$B:$Y,11,FALSE)</f>
        <v xml:space="preserve"> Euteleostomi</v>
      </c>
      <c r="P544" t="str">
        <f>VLOOKUP($B544,taxonomy!$B:$Y,12,FALSE)</f>
        <v>Mammalia</v>
      </c>
      <c r="Q544" t="str">
        <f>VLOOKUP($B544,taxonomy!$B:$Y,13,FALSE)</f>
        <v xml:space="preserve"> Eutheria</v>
      </c>
      <c r="R544" t="str">
        <f>VLOOKUP($B544,taxonomy!$B:$Y,14,FALSE)</f>
        <v xml:space="preserve"> Euarchontoglires</v>
      </c>
      <c r="S544" t="str">
        <f>VLOOKUP($B544,taxonomy!$B:$Y,15,FALSE)</f>
        <v xml:space="preserve"> Glires</v>
      </c>
      <c r="T544" t="str">
        <f>VLOOKUP($B544,taxonomy!$B:$Y,16,FALSE)</f>
        <v xml:space="preserve"> Lagomorpha</v>
      </c>
      <c r="U544" t="str">
        <f>VLOOKUP($B544,taxonomy!$B:$Y,17,FALSE)</f>
        <v xml:space="preserve"> Leporidae</v>
      </c>
      <c r="V544" t="str">
        <f>VLOOKUP($B544,taxonomy!$B:$Y,18,FALSE)</f>
        <v>Oryctolagus.</v>
      </c>
      <c r="W544">
        <f>VLOOKUP($B544,taxonomy!$B:$Y,19,FALSE)</f>
        <v>0</v>
      </c>
      <c r="X544">
        <f>VLOOKUP($B544,taxonomy!$B:$Y,20,FALSE)</f>
        <v>0</v>
      </c>
      <c r="Y544">
        <f>VLOOKUP($B544,taxonomy!$B:$Y,21,FALSE)</f>
        <v>0</v>
      </c>
      <c r="Z544">
        <f>VLOOKUP($B544,taxonomy!$B:$Y,22,FALSE)</f>
        <v>0</v>
      </c>
      <c r="AA544">
        <f>VLOOKUP($B544,taxonomy!$B:$Y,23,FALSE)</f>
        <v>0</v>
      </c>
    </row>
    <row r="545" spans="1:27" x14ac:dyDescent="0.25">
      <c r="A545" s="1" t="s">
        <v>1159</v>
      </c>
      <c r="B545" s="1" t="s">
        <v>1160</v>
      </c>
      <c r="C545" s="1" t="s">
        <v>1161</v>
      </c>
      <c r="D545" s="1" t="s">
        <v>272</v>
      </c>
      <c r="E545" s="1" t="s">
        <v>982</v>
      </c>
      <c r="F545" s="1" t="s">
        <v>1065</v>
      </c>
      <c r="G545" s="1" t="s">
        <v>274</v>
      </c>
      <c r="H545" s="1" t="s">
        <v>272</v>
      </c>
      <c r="I545" s="1">
        <f t="shared" si="8"/>
        <v>57</v>
      </c>
      <c r="J545" t="e">
        <f>VLOOKUP($B545,taxonomy!$B:$Y,6,FALSE)</f>
        <v>#N/A</v>
      </c>
      <c r="K545" t="e">
        <f>VLOOKUP($B545,taxonomy!$B:$Y,7,FALSE)</f>
        <v>#N/A</v>
      </c>
      <c r="L545" t="e">
        <f>VLOOKUP($B545,taxonomy!$B:$Y,8,FALSE)</f>
        <v>#N/A</v>
      </c>
      <c r="M545" t="e">
        <f>VLOOKUP($B545,taxonomy!$B:$Y,9,FALSE)</f>
        <v>#N/A</v>
      </c>
      <c r="N545" t="e">
        <f>VLOOKUP($B545,taxonomy!$B:$Y,10,FALSE)</f>
        <v>#N/A</v>
      </c>
      <c r="O545" t="e">
        <f>VLOOKUP($B545,taxonomy!$B:$Y,11,FALSE)</f>
        <v>#N/A</v>
      </c>
      <c r="P545" t="e">
        <f>VLOOKUP($B545,taxonomy!$B:$Y,12,FALSE)</f>
        <v>#N/A</v>
      </c>
      <c r="Q545" t="e">
        <f>VLOOKUP($B545,taxonomy!$B:$Y,13,FALSE)</f>
        <v>#N/A</v>
      </c>
      <c r="R545" t="e">
        <f>VLOOKUP($B545,taxonomy!$B:$Y,14,FALSE)</f>
        <v>#N/A</v>
      </c>
      <c r="S545" t="e">
        <f>VLOOKUP($B545,taxonomy!$B:$Y,15,FALSE)</f>
        <v>#N/A</v>
      </c>
      <c r="T545" t="e">
        <f>VLOOKUP($B545,taxonomy!$B:$Y,16,FALSE)</f>
        <v>#N/A</v>
      </c>
      <c r="U545" t="e">
        <f>VLOOKUP($B545,taxonomy!$B:$Y,17,FALSE)</f>
        <v>#N/A</v>
      </c>
      <c r="V545" t="e">
        <f>VLOOKUP($B545,taxonomy!$B:$Y,18,FALSE)</f>
        <v>#N/A</v>
      </c>
      <c r="W545" t="e">
        <f>VLOOKUP($B545,taxonomy!$B:$Y,19,FALSE)</f>
        <v>#N/A</v>
      </c>
      <c r="X545" t="e">
        <f>VLOOKUP($B545,taxonomy!$B:$Y,20,FALSE)</f>
        <v>#N/A</v>
      </c>
      <c r="Y545" t="e">
        <f>VLOOKUP($B545,taxonomy!$B:$Y,21,FALSE)</f>
        <v>#N/A</v>
      </c>
      <c r="Z545" t="e">
        <f>VLOOKUP($B545,taxonomy!$B:$Y,22,FALSE)</f>
        <v>#N/A</v>
      </c>
      <c r="AA545" t="e">
        <f>VLOOKUP($B545,taxonomy!$B:$Y,23,FALSE)</f>
        <v>#N/A</v>
      </c>
    </row>
    <row r="546" spans="1:27" x14ac:dyDescent="0.25">
      <c r="A546" s="1" t="s">
        <v>1159</v>
      </c>
      <c r="B546" s="1" t="s">
        <v>1160</v>
      </c>
      <c r="C546" s="1" t="s">
        <v>1161</v>
      </c>
      <c r="D546" s="1" t="s">
        <v>15</v>
      </c>
      <c r="E546" s="1" t="s">
        <v>43</v>
      </c>
      <c r="F546" s="1" t="s">
        <v>250</v>
      </c>
      <c r="G546" s="1" t="s">
        <v>18</v>
      </c>
      <c r="H546" s="1" t="s">
        <v>19</v>
      </c>
      <c r="I546" s="1">
        <f t="shared" si="8"/>
        <v>265</v>
      </c>
      <c r="J546" t="e">
        <f>VLOOKUP($B546,taxonomy!$B:$Y,6,FALSE)</f>
        <v>#N/A</v>
      </c>
      <c r="K546" t="e">
        <f>VLOOKUP($B546,taxonomy!$B:$Y,7,FALSE)</f>
        <v>#N/A</v>
      </c>
      <c r="L546" t="e">
        <f>VLOOKUP($B546,taxonomy!$B:$Y,8,FALSE)</f>
        <v>#N/A</v>
      </c>
      <c r="M546" t="e">
        <f>VLOOKUP($B546,taxonomy!$B:$Y,9,FALSE)</f>
        <v>#N/A</v>
      </c>
      <c r="N546" t="e">
        <f>VLOOKUP($B546,taxonomy!$B:$Y,10,FALSE)</f>
        <v>#N/A</v>
      </c>
      <c r="O546" t="e">
        <f>VLOOKUP($B546,taxonomy!$B:$Y,11,FALSE)</f>
        <v>#N/A</v>
      </c>
      <c r="P546" t="e">
        <f>VLOOKUP($B546,taxonomy!$B:$Y,12,FALSE)</f>
        <v>#N/A</v>
      </c>
      <c r="Q546" t="e">
        <f>VLOOKUP($B546,taxonomy!$B:$Y,13,FALSE)</f>
        <v>#N/A</v>
      </c>
      <c r="R546" t="e">
        <f>VLOOKUP($B546,taxonomy!$B:$Y,14,FALSE)</f>
        <v>#N/A</v>
      </c>
      <c r="S546" t="e">
        <f>VLOOKUP($B546,taxonomy!$B:$Y,15,FALSE)</f>
        <v>#N/A</v>
      </c>
      <c r="T546" t="e">
        <f>VLOOKUP($B546,taxonomy!$B:$Y,16,FALSE)</f>
        <v>#N/A</v>
      </c>
      <c r="U546" t="e">
        <f>VLOOKUP($B546,taxonomy!$B:$Y,17,FALSE)</f>
        <v>#N/A</v>
      </c>
      <c r="V546" t="e">
        <f>VLOOKUP($B546,taxonomy!$B:$Y,18,FALSE)</f>
        <v>#N/A</v>
      </c>
      <c r="W546" t="e">
        <f>VLOOKUP($B546,taxonomy!$B:$Y,19,FALSE)</f>
        <v>#N/A</v>
      </c>
      <c r="X546" t="e">
        <f>VLOOKUP($B546,taxonomy!$B:$Y,20,FALSE)</f>
        <v>#N/A</v>
      </c>
      <c r="Y546" t="e">
        <f>VLOOKUP($B546,taxonomy!$B:$Y,21,FALSE)</f>
        <v>#N/A</v>
      </c>
      <c r="Z546" t="e">
        <f>VLOOKUP($B546,taxonomy!$B:$Y,22,FALSE)</f>
        <v>#N/A</v>
      </c>
      <c r="AA546" t="e">
        <f>VLOOKUP($B546,taxonomy!$B:$Y,23,FALSE)</f>
        <v>#N/A</v>
      </c>
    </row>
    <row r="547" spans="1:27" x14ac:dyDescent="0.25">
      <c r="A547" s="1" t="s">
        <v>1159</v>
      </c>
      <c r="B547" s="1" t="s">
        <v>1160</v>
      </c>
      <c r="C547" s="1" t="s">
        <v>1161</v>
      </c>
      <c r="D547" s="1" t="s">
        <v>60</v>
      </c>
      <c r="E547" s="1" t="s">
        <v>983</v>
      </c>
      <c r="F547" s="1" t="s">
        <v>684</v>
      </c>
      <c r="G547" s="1" t="s">
        <v>63</v>
      </c>
      <c r="H547" s="1" t="s">
        <v>64</v>
      </c>
      <c r="I547" s="1">
        <f t="shared" si="8"/>
        <v>479</v>
      </c>
      <c r="J547" t="e">
        <f>VLOOKUP($B547,taxonomy!$B:$Y,6,FALSE)</f>
        <v>#N/A</v>
      </c>
      <c r="K547" t="e">
        <f>VLOOKUP($B547,taxonomy!$B:$Y,7,FALSE)</f>
        <v>#N/A</v>
      </c>
      <c r="L547" t="e">
        <f>VLOOKUP($B547,taxonomy!$B:$Y,8,FALSE)</f>
        <v>#N/A</v>
      </c>
      <c r="M547" t="e">
        <f>VLOOKUP($B547,taxonomy!$B:$Y,9,FALSE)</f>
        <v>#N/A</v>
      </c>
      <c r="N547" t="e">
        <f>VLOOKUP($B547,taxonomy!$B:$Y,10,FALSE)</f>
        <v>#N/A</v>
      </c>
      <c r="O547" t="e">
        <f>VLOOKUP($B547,taxonomy!$B:$Y,11,FALSE)</f>
        <v>#N/A</v>
      </c>
      <c r="P547" t="e">
        <f>VLOOKUP($B547,taxonomy!$B:$Y,12,FALSE)</f>
        <v>#N/A</v>
      </c>
      <c r="Q547" t="e">
        <f>VLOOKUP($B547,taxonomy!$B:$Y,13,FALSE)</f>
        <v>#N/A</v>
      </c>
      <c r="R547" t="e">
        <f>VLOOKUP($B547,taxonomy!$B:$Y,14,FALSE)</f>
        <v>#N/A</v>
      </c>
      <c r="S547" t="e">
        <f>VLOOKUP($B547,taxonomy!$B:$Y,15,FALSE)</f>
        <v>#N/A</v>
      </c>
      <c r="T547" t="e">
        <f>VLOOKUP($B547,taxonomy!$B:$Y,16,FALSE)</f>
        <v>#N/A</v>
      </c>
      <c r="U547" t="e">
        <f>VLOOKUP($B547,taxonomy!$B:$Y,17,FALSE)</f>
        <v>#N/A</v>
      </c>
      <c r="V547" t="e">
        <f>VLOOKUP($B547,taxonomy!$B:$Y,18,FALSE)</f>
        <v>#N/A</v>
      </c>
      <c r="W547" t="e">
        <f>VLOOKUP($B547,taxonomy!$B:$Y,19,FALSE)</f>
        <v>#N/A</v>
      </c>
      <c r="X547" t="e">
        <f>VLOOKUP($B547,taxonomy!$B:$Y,20,FALSE)</f>
        <v>#N/A</v>
      </c>
      <c r="Y547" t="e">
        <f>VLOOKUP($B547,taxonomy!$B:$Y,21,FALSE)</f>
        <v>#N/A</v>
      </c>
      <c r="Z547" t="e">
        <f>VLOOKUP($B547,taxonomy!$B:$Y,22,FALSE)</f>
        <v>#N/A</v>
      </c>
      <c r="AA547" t="e">
        <f>VLOOKUP($B547,taxonomy!$B:$Y,23,FALSE)</f>
        <v>#N/A</v>
      </c>
    </row>
    <row r="548" spans="1:27" x14ac:dyDescent="0.25">
      <c r="A548" s="1" t="s">
        <v>1162</v>
      </c>
      <c r="B548" s="1" t="s">
        <v>1163</v>
      </c>
      <c r="C548" s="1" t="s">
        <v>1164</v>
      </c>
      <c r="D548" s="1" t="s">
        <v>15</v>
      </c>
      <c r="E548" s="1" t="s">
        <v>158</v>
      </c>
      <c r="F548" s="1" t="s">
        <v>526</v>
      </c>
      <c r="G548" s="1" t="s">
        <v>18</v>
      </c>
      <c r="H548" s="1" t="s">
        <v>19</v>
      </c>
      <c r="I548" s="1">
        <f t="shared" si="8"/>
        <v>271</v>
      </c>
      <c r="J548" t="str">
        <f>VLOOKUP($B548,taxonomy!$B:$Y,6,FALSE)</f>
        <v>Eukaryota</v>
      </c>
      <c r="K548" t="str">
        <f>VLOOKUP($B548,taxonomy!$B:$Y,7,FALSE)</f>
        <v xml:space="preserve"> Fungi</v>
      </c>
      <c r="L548" t="str">
        <f>VLOOKUP($B548,taxonomy!$B:$Y,8,FALSE)</f>
        <v xml:space="preserve"> Dikarya</v>
      </c>
      <c r="M548" t="str">
        <f>VLOOKUP($B548,taxonomy!$B:$Y,9,FALSE)</f>
        <v xml:space="preserve"> Ascomycota</v>
      </c>
      <c r="N548" t="str">
        <f>VLOOKUP($B548,taxonomy!$B:$Y,10,FALSE)</f>
        <v xml:space="preserve"> Pezizomycotina</v>
      </c>
      <c r="O548" t="str">
        <f>VLOOKUP($B548,taxonomy!$B:$Y,11,FALSE)</f>
        <v xml:space="preserve"> Orbiliomycetes</v>
      </c>
      <c r="P548" t="str">
        <f>VLOOKUP($B548,taxonomy!$B:$Y,12,FALSE)</f>
        <v>Orbiliales</v>
      </c>
      <c r="Q548" t="str">
        <f>VLOOKUP($B548,taxonomy!$B:$Y,13,FALSE)</f>
        <v xml:space="preserve"> Orbiliaceae</v>
      </c>
      <c r="R548" t="str">
        <f>VLOOKUP($B548,taxonomy!$B:$Y,14,FALSE)</f>
        <v xml:space="preserve"> Orbilia.</v>
      </c>
      <c r="S548">
        <f>VLOOKUP($B548,taxonomy!$B:$Y,15,FALSE)</f>
        <v>0</v>
      </c>
      <c r="T548">
        <f>VLOOKUP($B548,taxonomy!$B:$Y,16,FALSE)</f>
        <v>0</v>
      </c>
      <c r="U548">
        <f>VLOOKUP($B548,taxonomy!$B:$Y,17,FALSE)</f>
        <v>0</v>
      </c>
      <c r="V548">
        <f>VLOOKUP($B548,taxonomy!$B:$Y,18,FALSE)</f>
        <v>0</v>
      </c>
      <c r="W548">
        <f>VLOOKUP($B548,taxonomy!$B:$Y,19,FALSE)</f>
        <v>0</v>
      </c>
      <c r="X548">
        <f>VLOOKUP($B548,taxonomy!$B:$Y,20,FALSE)</f>
        <v>0</v>
      </c>
      <c r="Y548">
        <f>VLOOKUP($B548,taxonomy!$B:$Y,21,FALSE)</f>
        <v>0</v>
      </c>
      <c r="Z548">
        <f>VLOOKUP($B548,taxonomy!$B:$Y,22,FALSE)</f>
        <v>0</v>
      </c>
      <c r="AA548">
        <f>VLOOKUP($B548,taxonomy!$B:$Y,23,FALSE)</f>
        <v>0</v>
      </c>
    </row>
    <row r="549" spans="1:27" x14ac:dyDescent="0.25">
      <c r="A549" s="1" t="s">
        <v>1165</v>
      </c>
      <c r="B549" s="1" t="s">
        <v>1166</v>
      </c>
      <c r="C549" s="1" t="s">
        <v>1167</v>
      </c>
      <c r="D549" s="1" t="s">
        <v>15</v>
      </c>
      <c r="E549" s="1" t="s">
        <v>203</v>
      </c>
      <c r="F549" s="1" t="s">
        <v>17</v>
      </c>
      <c r="G549" s="1" t="s">
        <v>18</v>
      </c>
      <c r="H549" s="1" t="s">
        <v>19</v>
      </c>
      <c r="I549" s="1">
        <f t="shared" si="8"/>
        <v>273</v>
      </c>
      <c r="J549" t="str">
        <f>VLOOKUP($B549,taxonomy!$B:$Y,6,FALSE)</f>
        <v>Eukaryota</v>
      </c>
      <c r="K549" t="str">
        <f>VLOOKUP($B549,taxonomy!$B:$Y,7,FALSE)</f>
        <v xml:space="preserve"> Fungi</v>
      </c>
      <c r="L549" t="str">
        <f>VLOOKUP($B549,taxonomy!$B:$Y,8,FALSE)</f>
        <v xml:space="preserve"> Dikarya</v>
      </c>
      <c r="M549" t="str">
        <f>VLOOKUP($B549,taxonomy!$B:$Y,9,FALSE)</f>
        <v xml:space="preserve"> Ascomycota</v>
      </c>
      <c r="N549" t="str">
        <f>VLOOKUP($B549,taxonomy!$B:$Y,10,FALSE)</f>
        <v xml:space="preserve"> Pezizomycotina</v>
      </c>
      <c r="O549" t="str">
        <f>VLOOKUP($B549,taxonomy!$B:$Y,11,FALSE)</f>
        <v>Sordariomycetes</v>
      </c>
      <c r="P549" t="str">
        <f>VLOOKUP($B549,taxonomy!$B:$Y,12,FALSE)</f>
        <v xml:space="preserve"> Sordariomycetidae</v>
      </c>
      <c r="Q549" t="str">
        <f>VLOOKUP($B549,taxonomy!$B:$Y,13,FALSE)</f>
        <v xml:space="preserve"> Sordariales</v>
      </c>
      <c r="R549" t="str">
        <f>VLOOKUP($B549,taxonomy!$B:$Y,14,FALSE)</f>
        <v xml:space="preserve"> Chaetomiaceae</v>
      </c>
      <c r="S549" t="str">
        <f>VLOOKUP($B549,taxonomy!$B:$Y,15,FALSE)</f>
        <v>Myceliophthora.</v>
      </c>
      <c r="T549">
        <f>VLOOKUP($B549,taxonomy!$B:$Y,16,FALSE)</f>
        <v>0</v>
      </c>
      <c r="U549">
        <f>VLOOKUP($B549,taxonomy!$B:$Y,17,FALSE)</f>
        <v>0</v>
      </c>
      <c r="V549">
        <f>VLOOKUP($B549,taxonomy!$B:$Y,18,FALSE)</f>
        <v>0</v>
      </c>
      <c r="W549">
        <f>VLOOKUP($B549,taxonomy!$B:$Y,19,FALSE)</f>
        <v>0</v>
      </c>
      <c r="X549">
        <f>VLOOKUP($B549,taxonomy!$B:$Y,20,FALSE)</f>
        <v>0</v>
      </c>
      <c r="Y549">
        <f>VLOOKUP($B549,taxonomy!$B:$Y,21,FALSE)</f>
        <v>0</v>
      </c>
      <c r="Z549">
        <f>VLOOKUP($B549,taxonomy!$B:$Y,22,FALSE)</f>
        <v>0</v>
      </c>
      <c r="AA549">
        <f>VLOOKUP($B549,taxonomy!$B:$Y,23,FALSE)</f>
        <v>0</v>
      </c>
    </row>
    <row r="550" spans="1:27" x14ac:dyDescent="0.25">
      <c r="A550" s="1" t="s">
        <v>1165</v>
      </c>
      <c r="B550" s="1" t="s">
        <v>1166</v>
      </c>
      <c r="C550" s="1" t="s">
        <v>1167</v>
      </c>
      <c r="D550" s="1" t="s">
        <v>60</v>
      </c>
      <c r="E550" s="1" t="s">
        <v>674</v>
      </c>
      <c r="F550" s="1" t="s">
        <v>1168</v>
      </c>
      <c r="G550" s="1" t="s">
        <v>63</v>
      </c>
      <c r="H550" s="1" t="s">
        <v>64</v>
      </c>
      <c r="I550" s="1">
        <f t="shared" si="8"/>
        <v>291</v>
      </c>
      <c r="J550" t="str">
        <f>VLOOKUP($B550,taxonomy!$B:$Y,6,FALSE)</f>
        <v>Eukaryota</v>
      </c>
      <c r="K550" t="str">
        <f>VLOOKUP($B550,taxonomy!$B:$Y,7,FALSE)</f>
        <v xml:space="preserve"> Fungi</v>
      </c>
      <c r="L550" t="str">
        <f>VLOOKUP($B550,taxonomy!$B:$Y,8,FALSE)</f>
        <v xml:space="preserve"> Dikarya</v>
      </c>
      <c r="M550" t="str">
        <f>VLOOKUP($B550,taxonomy!$B:$Y,9,FALSE)</f>
        <v xml:space="preserve"> Ascomycota</v>
      </c>
      <c r="N550" t="str">
        <f>VLOOKUP($B550,taxonomy!$B:$Y,10,FALSE)</f>
        <v xml:space="preserve"> Pezizomycotina</v>
      </c>
      <c r="O550" t="str">
        <f>VLOOKUP($B550,taxonomy!$B:$Y,11,FALSE)</f>
        <v>Sordariomycetes</v>
      </c>
      <c r="P550" t="str">
        <f>VLOOKUP($B550,taxonomy!$B:$Y,12,FALSE)</f>
        <v xml:space="preserve"> Sordariomycetidae</v>
      </c>
      <c r="Q550" t="str">
        <f>VLOOKUP($B550,taxonomy!$B:$Y,13,FALSE)</f>
        <v xml:space="preserve"> Sordariales</v>
      </c>
      <c r="R550" t="str">
        <f>VLOOKUP($B550,taxonomy!$B:$Y,14,FALSE)</f>
        <v xml:space="preserve"> Chaetomiaceae</v>
      </c>
      <c r="S550" t="str">
        <f>VLOOKUP($B550,taxonomy!$B:$Y,15,FALSE)</f>
        <v>Myceliophthora.</v>
      </c>
      <c r="T550">
        <f>VLOOKUP($B550,taxonomy!$B:$Y,16,FALSE)</f>
        <v>0</v>
      </c>
      <c r="U550">
        <f>VLOOKUP($B550,taxonomy!$B:$Y,17,FALSE)</f>
        <v>0</v>
      </c>
      <c r="V550">
        <f>VLOOKUP($B550,taxonomy!$B:$Y,18,FALSE)</f>
        <v>0</v>
      </c>
      <c r="W550">
        <f>VLOOKUP($B550,taxonomy!$B:$Y,19,FALSE)</f>
        <v>0</v>
      </c>
      <c r="X550">
        <f>VLOOKUP($B550,taxonomy!$B:$Y,20,FALSE)</f>
        <v>0</v>
      </c>
      <c r="Y550">
        <f>VLOOKUP($B550,taxonomy!$B:$Y,21,FALSE)</f>
        <v>0</v>
      </c>
      <c r="Z550">
        <f>VLOOKUP($B550,taxonomy!$B:$Y,22,FALSE)</f>
        <v>0</v>
      </c>
      <c r="AA550">
        <f>VLOOKUP($B550,taxonomy!$B:$Y,23,FALSE)</f>
        <v>0</v>
      </c>
    </row>
    <row r="551" spans="1:27" x14ac:dyDescent="0.25">
      <c r="A551" s="1" t="s">
        <v>1169</v>
      </c>
      <c r="B551" s="1" t="s">
        <v>1170</v>
      </c>
      <c r="C551" s="1" t="s">
        <v>253</v>
      </c>
      <c r="D551" s="1" t="s">
        <v>813</v>
      </c>
      <c r="E551" s="1" t="s">
        <v>370</v>
      </c>
      <c r="F551" s="1" t="s">
        <v>814</v>
      </c>
      <c r="G551" s="1" t="s">
        <v>203</v>
      </c>
      <c r="H551" s="1" t="s">
        <v>813</v>
      </c>
      <c r="I551" s="1">
        <f t="shared" si="8"/>
        <v>31</v>
      </c>
      <c r="J551" t="str">
        <f>VLOOKUP($B551,taxonomy!$B:$Y,6,FALSE)</f>
        <v>Eukaryota</v>
      </c>
      <c r="K551" t="str">
        <f>VLOOKUP($B551,taxonomy!$B:$Y,7,FALSE)</f>
        <v xml:space="preserve"> Fungi</v>
      </c>
      <c r="L551" t="str">
        <f>VLOOKUP($B551,taxonomy!$B:$Y,8,FALSE)</f>
        <v xml:space="preserve"> Dikarya</v>
      </c>
      <c r="M551" t="str">
        <f>VLOOKUP($B551,taxonomy!$B:$Y,9,FALSE)</f>
        <v xml:space="preserve"> Ascomycota</v>
      </c>
      <c r="N551" t="str">
        <f>VLOOKUP($B551,taxonomy!$B:$Y,10,FALSE)</f>
        <v xml:space="preserve"> Pezizomycotina</v>
      </c>
      <c r="O551" t="str">
        <f>VLOOKUP($B551,taxonomy!$B:$Y,11,FALSE)</f>
        <v>Sordariomycetes</v>
      </c>
      <c r="P551" t="str">
        <f>VLOOKUP($B551,taxonomy!$B:$Y,12,FALSE)</f>
        <v xml:space="preserve"> Sordariomycetidae</v>
      </c>
      <c r="Q551" t="str">
        <f>VLOOKUP($B551,taxonomy!$B:$Y,13,FALSE)</f>
        <v xml:space="preserve"> Sordariales</v>
      </c>
      <c r="R551" t="str">
        <f>VLOOKUP($B551,taxonomy!$B:$Y,14,FALSE)</f>
        <v xml:space="preserve"> Chaetomiaceae</v>
      </c>
      <c r="S551" t="str">
        <f>VLOOKUP($B551,taxonomy!$B:$Y,15,FALSE)</f>
        <v>Thielavia.</v>
      </c>
      <c r="T551">
        <f>VLOOKUP($B551,taxonomy!$B:$Y,16,FALSE)</f>
        <v>0</v>
      </c>
      <c r="U551">
        <f>VLOOKUP($B551,taxonomy!$B:$Y,17,FALSE)</f>
        <v>0</v>
      </c>
      <c r="V551">
        <f>VLOOKUP($B551,taxonomy!$B:$Y,18,FALSE)</f>
        <v>0</v>
      </c>
      <c r="W551">
        <f>VLOOKUP($B551,taxonomy!$B:$Y,19,FALSE)</f>
        <v>0</v>
      </c>
      <c r="X551">
        <f>VLOOKUP($B551,taxonomy!$B:$Y,20,FALSE)</f>
        <v>0</v>
      </c>
      <c r="Y551">
        <f>VLOOKUP($B551,taxonomy!$B:$Y,21,FALSE)</f>
        <v>0</v>
      </c>
      <c r="Z551">
        <f>VLOOKUP($B551,taxonomy!$B:$Y,22,FALSE)</f>
        <v>0</v>
      </c>
      <c r="AA551">
        <f>VLOOKUP($B551,taxonomy!$B:$Y,23,FALSE)</f>
        <v>0</v>
      </c>
    </row>
    <row r="552" spans="1:27" x14ac:dyDescent="0.25">
      <c r="A552" s="1" t="s">
        <v>1169</v>
      </c>
      <c r="B552" s="1" t="s">
        <v>1170</v>
      </c>
      <c r="C552" s="1" t="s">
        <v>253</v>
      </c>
      <c r="D552" s="1" t="s">
        <v>15</v>
      </c>
      <c r="E552" s="1" t="s">
        <v>104</v>
      </c>
      <c r="F552" s="1" t="s">
        <v>367</v>
      </c>
      <c r="G552" s="1" t="s">
        <v>18</v>
      </c>
      <c r="H552" s="1" t="s">
        <v>19</v>
      </c>
      <c r="I552" s="1">
        <f t="shared" si="8"/>
        <v>274</v>
      </c>
      <c r="J552" t="str">
        <f>VLOOKUP($B552,taxonomy!$B:$Y,6,FALSE)</f>
        <v>Eukaryota</v>
      </c>
      <c r="K552" t="str">
        <f>VLOOKUP($B552,taxonomy!$B:$Y,7,FALSE)</f>
        <v xml:space="preserve"> Fungi</v>
      </c>
      <c r="L552" t="str">
        <f>VLOOKUP($B552,taxonomy!$B:$Y,8,FALSE)</f>
        <v xml:space="preserve"> Dikarya</v>
      </c>
      <c r="M552" t="str">
        <f>VLOOKUP($B552,taxonomy!$B:$Y,9,FALSE)</f>
        <v xml:space="preserve"> Ascomycota</v>
      </c>
      <c r="N552" t="str">
        <f>VLOOKUP($B552,taxonomy!$B:$Y,10,FALSE)</f>
        <v xml:space="preserve"> Pezizomycotina</v>
      </c>
      <c r="O552" t="str">
        <f>VLOOKUP($B552,taxonomy!$B:$Y,11,FALSE)</f>
        <v>Sordariomycetes</v>
      </c>
      <c r="P552" t="str">
        <f>VLOOKUP($B552,taxonomy!$B:$Y,12,FALSE)</f>
        <v xml:space="preserve"> Sordariomycetidae</v>
      </c>
      <c r="Q552" t="str">
        <f>VLOOKUP($B552,taxonomy!$B:$Y,13,FALSE)</f>
        <v xml:space="preserve"> Sordariales</v>
      </c>
      <c r="R552" t="str">
        <f>VLOOKUP($B552,taxonomy!$B:$Y,14,FALSE)</f>
        <v xml:space="preserve"> Chaetomiaceae</v>
      </c>
      <c r="S552" t="str">
        <f>VLOOKUP($B552,taxonomy!$B:$Y,15,FALSE)</f>
        <v>Thielavia.</v>
      </c>
      <c r="T552">
        <f>VLOOKUP($B552,taxonomy!$B:$Y,16,FALSE)</f>
        <v>0</v>
      </c>
      <c r="U552">
        <f>VLOOKUP($B552,taxonomy!$B:$Y,17,FALSE)</f>
        <v>0</v>
      </c>
      <c r="V552">
        <f>VLOOKUP($B552,taxonomy!$B:$Y,18,FALSE)</f>
        <v>0</v>
      </c>
      <c r="W552">
        <f>VLOOKUP($B552,taxonomy!$B:$Y,19,FALSE)</f>
        <v>0</v>
      </c>
      <c r="X552">
        <f>VLOOKUP($B552,taxonomy!$B:$Y,20,FALSE)</f>
        <v>0</v>
      </c>
      <c r="Y552">
        <f>VLOOKUP($B552,taxonomy!$B:$Y,21,FALSE)</f>
        <v>0</v>
      </c>
      <c r="Z552">
        <f>VLOOKUP($B552,taxonomy!$B:$Y,22,FALSE)</f>
        <v>0</v>
      </c>
      <c r="AA552">
        <f>VLOOKUP($B552,taxonomy!$B:$Y,23,FALSE)</f>
        <v>0</v>
      </c>
    </row>
    <row r="553" spans="1:27" x14ac:dyDescent="0.25">
      <c r="A553" s="1" t="s">
        <v>1169</v>
      </c>
      <c r="B553" s="1" t="s">
        <v>1170</v>
      </c>
      <c r="C553" s="1" t="s">
        <v>253</v>
      </c>
      <c r="D553" s="1" t="s">
        <v>60</v>
      </c>
      <c r="E553" s="1" t="s">
        <v>1032</v>
      </c>
      <c r="F553" s="1" t="s">
        <v>1171</v>
      </c>
      <c r="G553" s="1" t="s">
        <v>63</v>
      </c>
      <c r="H553" s="1" t="s">
        <v>64</v>
      </c>
      <c r="I553" s="1">
        <f t="shared" si="8"/>
        <v>381</v>
      </c>
      <c r="J553" t="str">
        <f>VLOOKUP($B553,taxonomy!$B:$Y,6,FALSE)</f>
        <v>Eukaryota</v>
      </c>
      <c r="K553" t="str">
        <f>VLOOKUP($B553,taxonomy!$B:$Y,7,FALSE)</f>
        <v xml:space="preserve"> Fungi</v>
      </c>
      <c r="L553" t="str">
        <f>VLOOKUP($B553,taxonomy!$B:$Y,8,FALSE)</f>
        <v xml:space="preserve"> Dikarya</v>
      </c>
      <c r="M553" t="str">
        <f>VLOOKUP($B553,taxonomy!$B:$Y,9,FALSE)</f>
        <v xml:space="preserve"> Ascomycota</v>
      </c>
      <c r="N553" t="str">
        <f>VLOOKUP($B553,taxonomy!$B:$Y,10,FALSE)</f>
        <v xml:space="preserve"> Pezizomycotina</v>
      </c>
      <c r="O553" t="str">
        <f>VLOOKUP($B553,taxonomy!$B:$Y,11,FALSE)</f>
        <v>Sordariomycetes</v>
      </c>
      <c r="P553" t="str">
        <f>VLOOKUP($B553,taxonomy!$B:$Y,12,FALSE)</f>
        <v xml:space="preserve"> Sordariomycetidae</v>
      </c>
      <c r="Q553" t="str">
        <f>VLOOKUP($B553,taxonomy!$B:$Y,13,FALSE)</f>
        <v xml:space="preserve"> Sordariales</v>
      </c>
      <c r="R553" t="str">
        <f>VLOOKUP($B553,taxonomy!$B:$Y,14,FALSE)</f>
        <v xml:space="preserve"> Chaetomiaceae</v>
      </c>
      <c r="S553" t="str">
        <f>VLOOKUP($B553,taxonomy!$B:$Y,15,FALSE)</f>
        <v>Thielavia.</v>
      </c>
      <c r="T553">
        <f>VLOOKUP($B553,taxonomy!$B:$Y,16,FALSE)</f>
        <v>0</v>
      </c>
      <c r="U553">
        <f>VLOOKUP($B553,taxonomy!$B:$Y,17,FALSE)</f>
        <v>0</v>
      </c>
      <c r="V553">
        <f>VLOOKUP($B553,taxonomy!$B:$Y,18,FALSE)</f>
        <v>0</v>
      </c>
      <c r="W553">
        <f>VLOOKUP($B553,taxonomy!$B:$Y,19,FALSE)</f>
        <v>0</v>
      </c>
      <c r="X553">
        <f>VLOOKUP($B553,taxonomy!$B:$Y,20,FALSE)</f>
        <v>0</v>
      </c>
      <c r="Y553">
        <f>VLOOKUP($B553,taxonomy!$B:$Y,21,FALSE)</f>
        <v>0</v>
      </c>
      <c r="Z553">
        <f>VLOOKUP($B553,taxonomy!$B:$Y,22,FALSE)</f>
        <v>0</v>
      </c>
      <c r="AA553">
        <f>VLOOKUP($B553,taxonomy!$B:$Y,23,FALSE)</f>
        <v>0</v>
      </c>
    </row>
    <row r="554" spans="1:27" x14ac:dyDescent="0.25">
      <c r="A554" s="1" t="s">
        <v>1172</v>
      </c>
      <c r="B554" s="1" t="s">
        <v>1173</v>
      </c>
      <c r="C554" s="1" t="s">
        <v>71</v>
      </c>
      <c r="D554" s="1" t="s">
        <v>72</v>
      </c>
      <c r="E554" s="1" t="s">
        <v>73</v>
      </c>
      <c r="F554" s="1" t="s">
        <v>74</v>
      </c>
      <c r="G554" s="1" t="s">
        <v>75</v>
      </c>
      <c r="H554" s="1" t="s">
        <v>72</v>
      </c>
      <c r="I554" s="1">
        <f t="shared" si="8"/>
        <v>149</v>
      </c>
      <c r="J554" t="str">
        <f>VLOOKUP($B554,taxonomy!$B:$Y,6,FALSE)</f>
        <v>Eukaryota</v>
      </c>
      <c r="K554" t="str">
        <f>VLOOKUP($B554,taxonomy!$B:$Y,7,FALSE)</f>
        <v xml:space="preserve"> Fungi</v>
      </c>
      <c r="L554" t="str">
        <f>VLOOKUP($B554,taxonomy!$B:$Y,8,FALSE)</f>
        <v xml:space="preserve"> Dikarya</v>
      </c>
      <c r="M554" t="str">
        <f>VLOOKUP($B554,taxonomy!$B:$Y,9,FALSE)</f>
        <v xml:space="preserve"> Ascomycota</v>
      </c>
      <c r="N554" t="str">
        <f>VLOOKUP($B554,taxonomy!$B:$Y,10,FALSE)</f>
        <v xml:space="preserve"> Saccharomycotina</v>
      </c>
      <c r="O554" t="str">
        <f>VLOOKUP($B554,taxonomy!$B:$Y,11,FALSE)</f>
        <v>Saccharomycetes</v>
      </c>
      <c r="P554" t="str">
        <f>VLOOKUP($B554,taxonomy!$B:$Y,12,FALSE)</f>
        <v xml:space="preserve"> Saccharomycetales</v>
      </c>
      <c r="Q554" t="str">
        <f>VLOOKUP($B554,taxonomy!$B:$Y,13,FALSE)</f>
        <v xml:space="preserve"> Saccharomycetaceae</v>
      </c>
      <c r="R554" t="str">
        <f>VLOOKUP($B554,taxonomy!$B:$Y,14,FALSE)</f>
        <v xml:space="preserve"> Saccharomyces.</v>
      </c>
      <c r="S554">
        <f>VLOOKUP($B554,taxonomy!$B:$Y,15,FALSE)</f>
        <v>0</v>
      </c>
      <c r="T554">
        <f>VLOOKUP($B554,taxonomy!$B:$Y,16,FALSE)</f>
        <v>0</v>
      </c>
      <c r="U554">
        <f>VLOOKUP($B554,taxonomy!$B:$Y,17,FALSE)</f>
        <v>0</v>
      </c>
      <c r="V554">
        <f>VLOOKUP($B554,taxonomy!$B:$Y,18,FALSE)</f>
        <v>0</v>
      </c>
      <c r="W554">
        <f>VLOOKUP($B554,taxonomy!$B:$Y,19,FALSE)</f>
        <v>0</v>
      </c>
      <c r="X554">
        <f>VLOOKUP($B554,taxonomy!$B:$Y,20,FALSE)</f>
        <v>0</v>
      </c>
      <c r="Y554">
        <f>VLOOKUP($B554,taxonomy!$B:$Y,21,FALSE)</f>
        <v>0</v>
      </c>
      <c r="Z554">
        <f>VLOOKUP($B554,taxonomy!$B:$Y,22,FALSE)</f>
        <v>0</v>
      </c>
      <c r="AA554">
        <f>VLOOKUP($B554,taxonomy!$B:$Y,23,FALSE)</f>
        <v>0</v>
      </c>
    </row>
    <row r="555" spans="1:27" x14ac:dyDescent="0.25">
      <c r="A555" s="1" t="s">
        <v>1172</v>
      </c>
      <c r="B555" s="1" t="s">
        <v>1173</v>
      </c>
      <c r="C555" s="1" t="s">
        <v>71</v>
      </c>
      <c r="D555" s="1" t="s">
        <v>76</v>
      </c>
      <c r="E555" s="1" t="s">
        <v>77</v>
      </c>
      <c r="F555" s="1" t="s">
        <v>78</v>
      </c>
      <c r="G555" s="1" t="s">
        <v>79</v>
      </c>
      <c r="H555" s="1" t="s">
        <v>76</v>
      </c>
      <c r="I555" s="1">
        <f t="shared" si="8"/>
        <v>169</v>
      </c>
      <c r="J555" t="str">
        <f>VLOOKUP($B555,taxonomy!$B:$Y,6,FALSE)</f>
        <v>Eukaryota</v>
      </c>
      <c r="K555" t="str">
        <f>VLOOKUP($B555,taxonomy!$B:$Y,7,FALSE)</f>
        <v xml:space="preserve"> Fungi</v>
      </c>
      <c r="L555" t="str">
        <f>VLOOKUP($B555,taxonomy!$B:$Y,8,FALSE)</f>
        <v xml:space="preserve"> Dikarya</v>
      </c>
      <c r="M555" t="str">
        <f>VLOOKUP($B555,taxonomy!$B:$Y,9,FALSE)</f>
        <v xml:space="preserve"> Ascomycota</v>
      </c>
      <c r="N555" t="str">
        <f>VLOOKUP($B555,taxonomy!$B:$Y,10,FALSE)</f>
        <v xml:space="preserve"> Saccharomycotina</v>
      </c>
      <c r="O555" t="str">
        <f>VLOOKUP($B555,taxonomy!$B:$Y,11,FALSE)</f>
        <v>Saccharomycetes</v>
      </c>
      <c r="P555" t="str">
        <f>VLOOKUP($B555,taxonomy!$B:$Y,12,FALSE)</f>
        <v xml:space="preserve"> Saccharomycetales</v>
      </c>
      <c r="Q555" t="str">
        <f>VLOOKUP($B555,taxonomy!$B:$Y,13,FALSE)</f>
        <v xml:space="preserve"> Saccharomycetaceae</v>
      </c>
      <c r="R555" t="str">
        <f>VLOOKUP($B555,taxonomy!$B:$Y,14,FALSE)</f>
        <v xml:space="preserve"> Saccharomyces.</v>
      </c>
      <c r="S555">
        <f>VLOOKUP($B555,taxonomy!$B:$Y,15,FALSE)</f>
        <v>0</v>
      </c>
      <c r="T555">
        <f>VLOOKUP($B555,taxonomy!$B:$Y,16,FALSE)</f>
        <v>0</v>
      </c>
      <c r="U555">
        <f>VLOOKUP($B555,taxonomy!$B:$Y,17,FALSE)</f>
        <v>0</v>
      </c>
      <c r="V555">
        <f>VLOOKUP($B555,taxonomy!$B:$Y,18,FALSE)</f>
        <v>0</v>
      </c>
      <c r="W555">
        <f>VLOOKUP($B555,taxonomy!$B:$Y,19,FALSE)</f>
        <v>0</v>
      </c>
      <c r="X555">
        <f>VLOOKUP($B555,taxonomy!$B:$Y,20,FALSE)</f>
        <v>0</v>
      </c>
      <c r="Y555">
        <f>VLOOKUP($B555,taxonomy!$B:$Y,21,FALSE)</f>
        <v>0</v>
      </c>
      <c r="Z555">
        <f>VLOOKUP($B555,taxonomy!$B:$Y,22,FALSE)</f>
        <v>0</v>
      </c>
      <c r="AA555">
        <f>VLOOKUP($B555,taxonomy!$B:$Y,23,FALSE)</f>
        <v>0</v>
      </c>
    </row>
    <row r="556" spans="1:27" x14ac:dyDescent="0.25">
      <c r="A556" s="1" t="s">
        <v>1172</v>
      </c>
      <c r="B556" s="1" t="s">
        <v>1173</v>
      </c>
      <c r="C556" s="1" t="s">
        <v>71</v>
      </c>
      <c r="D556" s="1" t="s">
        <v>80</v>
      </c>
      <c r="E556" s="1" t="s">
        <v>81</v>
      </c>
      <c r="F556" s="1" t="s">
        <v>82</v>
      </c>
      <c r="G556" s="1" t="s">
        <v>83</v>
      </c>
      <c r="H556" s="1" t="s">
        <v>80</v>
      </c>
      <c r="I556" s="1">
        <f t="shared" si="8"/>
        <v>79</v>
      </c>
      <c r="J556" t="str">
        <f>VLOOKUP($B556,taxonomy!$B:$Y,6,FALSE)</f>
        <v>Eukaryota</v>
      </c>
      <c r="K556" t="str">
        <f>VLOOKUP($B556,taxonomy!$B:$Y,7,FALSE)</f>
        <v xml:space="preserve"> Fungi</v>
      </c>
      <c r="L556" t="str">
        <f>VLOOKUP($B556,taxonomy!$B:$Y,8,FALSE)</f>
        <v xml:space="preserve"> Dikarya</v>
      </c>
      <c r="M556" t="str">
        <f>VLOOKUP($B556,taxonomy!$B:$Y,9,FALSE)</f>
        <v xml:space="preserve"> Ascomycota</v>
      </c>
      <c r="N556" t="str">
        <f>VLOOKUP($B556,taxonomy!$B:$Y,10,FALSE)</f>
        <v xml:space="preserve"> Saccharomycotina</v>
      </c>
      <c r="O556" t="str">
        <f>VLOOKUP($B556,taxonomy!$B:$Y,11,FALSE)</f>
        <v>Saccharomycetes</v>
      </c>
      <c r="P556" t="str">
        <f>VLOOKUP($B556,taxonomy!$B:$Y,12,FALSE)</f>
        <v xml:space="preserve"> Saccharomycetales</v>
      </c>
      <c r="Q556" t="str">
        <f>VLOOKUP($B556,taxonomy!$B:$Y,13,FALSE)</f>
        <v xml:space="preserve"> Saccharomycetaceae</v>
      </c>
      <c r="R556" t="str">
        <f>VLOOKUP($B556,taxonomy!$B:$Y,14,FALSE)</f>
        <v xml:space="preserve"> Saccharomyces.</v>
      </c>
      <c r="S556">
        <f>VLOOKUP($B556,taxonomy!$B:$Y,15,FALSE)</f>
        <v>0</v>
      </c>
      <c r="T556">
        <f>VLOOKUP($B556,taxonomy!$B:$Y,16,FALSE)</f>
        <v>0</v>
      </c>
      <c r="U556">
        <f>VLOOKUP($B556,taxonomy!$B:$Y,17,FALSE)</f>
        <v>0</v>
      </c>
      <c r="V556">
        <f>VLOOKUP($B556,taxonomy!$B:$Y,18,FALSE)</f>
        <v>0</v>
      </c>
      <c r="W556">
        <f>VLOOKUP($B556,taxonomy!$B:$Y,19,FALSE)</f>
        <v>0</v>
      </c>
      <c r="X556">
        <f>VLOOKUP($B556,taxonomy!$B:$Y,20,FALSE)</f>
        <v>0</v>
      </c>
      <c r="Y556">
        <f>VLOOKUP($B556,taxonomy!$B:$Y,21,FALSE)</f>
        <v>0</v>
      </c>
      <c r="Z556">
        <f>VLOOKUP($B556,taxonomy!$B:$Y,22,FALSE)</f>
        <v>0</v>
      </c>
      <c r="AA556">
        <f>VLOOKUP($B556,taxonomy!$B:$Y,23,FALSE)</f>
        <v>0</v>
      </c>
    </row>
    <row r="557" spans="1:27" x14ac:dyDescent="0.25">
      <c r="A557" s="1" t="s">
        <v>1172</v>
      </c>
      <c r="B557" s="1" t="s">
        <v>1173</v>
      </c>
      <c r="C557" s="1" t="s">
        <v>71</v>
      </c>
      <c r="D557" s="1" t="s">
        <v>84</v>
      </c>
      <c r="E557" s="1" t="s">
        <v>85</v>
      </c>
      <c r="F557" s="1" t="s">
        <v>86</v>
      </c>
      <c r="G557" s="1" t="s">
        <v>68</v>
      </c>
      <c r="H557" s="1" t="s">
        <v>84</v>
      </c>
      <c r="I557" s="1">
        <f t="shared" si="8"/>
        <v>149</v>
      </c>
      <c r="J557" t="str">
        <f>VLOOKUP($B557,taxonomy!$B:$Y,6,FALSE)</f>
        <v>Eukaryota</v>
      </c>
      <c r="K557" t="str">
        <f>VLOOKUP($B557,taxonomy!$B:$Y,7,FALSE)</f>
        <v xml:space="preserve"> Fungi</v>
      </c>
      <c r="L557" t="str">
        <f>VLOOKUP($B557,taxonomy!$B:$Y,8,FALSE)</f>
        <v xml:space="preserve"> Dikarya</v>
      </c>
      <c r="M557" t="str">
        <f>VLOOKUP($B557,taxonomy!$B:$Y,9,FALSE)</f>
        <v xml:space="preserve"> Ascomycota</v>
      </c>
      <c r="N557" t="str">
        <f>VLOOKUP($B557,taxonomy!$B:$Y,10,FALSE)</f>
        <v xml:space="preserve"> Saccharomycotina</v>
      </c>
      <c r="O557" t="str">
        <f>VLOOKUP($B557,taxonomy!$B:$Y,11,FALSE)</f>
        <v>Saccharomycetes</v>
      </c>
      <c r="P557" t="str">
        <f>VLOOKUP($B557,taxonomy!$B:$Y,12,FALSE)</f>
        <v xml:space="preserve"> Saccharomycetales</v>
      </c>
      <c r="Q557" t="str">
        <f>VLOOKUP($B557,taxonomy!$B:$Y,13,FALSE)</f>
        <v xml:space="preserve"> Saccharomycetaceae</v>
      </c>
      <c r="R557" t="str">
        <f>VLOOKUP($B557,taxonomy!$B:$Y,14,FALSE)</f>
        <v xml:space="preserve"> Saccharomyces.</v>
      </c>
      <c r="S557">
        <f>VLOOKUP($B557,taxonomy!$B:$Y,15,FALSE)</f>
        <v>0</v>
      </c>
      <c r="T557">
        <f>VLOOKUP($B557,taxonomy!$B:$Y,16,FALSE)</f>
        <v>0</v>
      </c>
      <c r="U557">
        <f>VLOOKUP($B557,taxonomy!$B:$Y,17,FALSE)</f>
        <v>0</v>
      </c>
      <c r="V557">
        <f>VLOOKUP($B557,taxonomy!$B:$Y,18,FALSE)</f>
        <v>0</v>
      </c>
      <c r="W557">
        <f>VLOOKUP($B557,taxonomy!$B:$Y,19,FALSE)</f>
        <v>0</v>
      </c>
      <c r="X557">
        <f>VLOOKUP($B557,taxonomy!$B:$Y,20,FALSE)</f>
        <v>0</v>
      </c>
      <c r="Y557">
        <f>VLOOKUP($B557,taxonomy!$B:$Y,21,FALSE)</f>
        <v>0</v>
      </c>
      <c r="Z557">
        <f>VLOOKUP($B557,taxonomy!$B:$Y,22,FALSE)</f>
        <v>0</v>
      </c>
      <c r="AA557">
        <f>VLOOKUP($B557,taxonomy!$B:$Y,23,FALSE)</f>
        <v>0</v>
      </c>
    </row>
    <row r="558" spans="1:27" x14ac:dyDescent="0.25">
      <c r="A558" s="1" t="s">
        <v>1172</v>
      </c>
      <c r="B558" s="1" t="s">
        <v>1173</v>
      </c>
      <c r="C558" s="1" t="s">
        <v>71</v>
      </c>
      <c r="D558" s="1" t="s">
        <v>87</v>
      </c>
      <c r="E558" s="1" t="s">
        <v>88</v>
      </c>
      <c r="F558" s="1" t="s">
        <v>1081</v>
      </c>
      <c r="G558" s="1" t="s">
        <v>90</v>
      </c>
      <c r="H558" s="1" t="s">
        <v>87</v>
      </c>
      <c r="I558" s="1">
        <f t="shared" si="8"/>
        <v>55</v>
      </c>
      <c r="J558" t="str">
        <f>VLOOKUP($B558,taxonomy!$B:$Y,6,FALSE)</f>
        <v>Eukaryota</v>
      </c>
      <c r="K558" t="str">
        <f>VLOOKUP($B558,taxonomy!$B:$Y,7,FALSE)</f>
        <v xml:space="preserve"> Fungi</v>
      </c>
      <c r="L558" t="str">
        <f>VLOOKUP($B558,taxonomy!$B:$Y,8,FALSE)</f>
        <v xml:space="preserve"> Dikarya</v>
      </c>
      <c r="M558" t="str">
        <f>VLOOKUP($B558,taxonomy!$B:$Y,9,FALSE)</f>
        <v xml:space="preserve"> Ascomycota</v>
      </c>
      <c r="N558" t="str">
        <f>VLOOKUP($B558,taxonomy!$B:$Y,10,FALSE)</f>
        <v xml:space="preserve"> Saccharomycotina</v>
      </c>
      <c r="O558" t="str">
        <f>VLOOKUP($B558,taxonomy!$B:$Y,11,FALSE)</f>
        <v>Saccharomycetes</v>
      </c>
      <c r="P558" t="str">
        <f>VLOOKUP($B558,taxonomy!$B:$Y,12,FALSE)</f>
        <v xml:space="preserve"> Saccharomycetales</v>
      </c>
      <c r="Q558" t="str">
        <f>VLOOKUP($B558,taxonomy!$B:$Y,13,FALSE)</f>
        <v xml:space="preserve"> Saccharomycetaceae</v>
      </c>
      <c r="R558" t="str">
        <f>VLOOKUP($B558,taxonomy!$B:$Y,14,FALSE)</f>
        <v xml:space="preserve"> Saccharomyces.</v>
      </c>
      <c r="S558">
        <f>VLOOKUP($B558,taxonomy!$B:$Y,15,FALSE)</f>
        <v>0</v>
      </c>
      <c r="T558">
        <f>VLOOKUP($B558,taxonomy!$B:$Y,16,FALSE)</f>
        <v>0</v>
      </c>
      <c r="U558">
        <f>VLOOKUP($B558,taxonomy!$B:$Y,17,FALSE)</f>
        <v>0</v>
      </c>
      <c r="V558">
        <f>VLOOKUP($B558,taxonomy!$B:$Y,18,FALSE)</f>
        <v>0</v>
      </c>
      <c r="W558">
        <f>VLOOKUP($B558,taxonomy!$B:$Y,19,FALSE)</f>
        <v>0</v>
      </c>
      <c r="X558">
        <f>VLOOKUP($B558,taxonomy!$B:$Y,20,FALSE)</f>
        <v>0</v>
      </c>
      <c r="Y558">
        <f>VLOOKUP($B558,taxonomy!$B:$Y,21,FALSE)</f>
        <v>0</v>
      </c>
      <c r="Z558">
        <f>VLOOKUP($B558,taxonomy!$B:$Y,22,FALSE)</f>
        <v>0</v>
      </c>
      <c r="AA558">
        <f>VLOOKUP($B558,taxonomy!$B:$Y,23,FALSE)</f>
        <v>0</v>
      </c>
    </row>
    <row r="559" spans="1:27" x14ac:dyDescent="0.25">
      <c r="A559" s="1" t="s">
        <v>1172</v>
      </c>
      <c r="B559" s="1" t="s">
        <v>1173</v>
      </c>
      <c r="C559" s="1" t="s">
        <v>71</v>
      </c>
      <c r="D559" s="1" t="s">
        <v>91</v>
      </c>
      <c r="E559" s="1" t="s">
        <v>92</v>
      </c>
      <c r="F559" s="1" t="s">
        <v>93</v>
      </c>
      <c r="G559" s="1" t="s">
        <v>94</v>
      </c>
      <c r="H559" s="1" t="s">
        <v>91</v>
      </c>
      <c r="I559" s="1">
        <f t="shared" si="8"/>
        <v>129</v>
      </c>
      <c r="J559" t="str">
        <f>VLOOKUP($B559,taxonomy!$B:$Y,6,FALSE)</f>
        <v>Eukaryota</v>
      </c>
      <c r="K559" t="str">
        <f>VLOOKUP($B559,taxonomy!$B:$Y,7,FALSE)</f>
        <v xml:space="preserve"> Fungi</v>
      </c>
      <c r="L559" t="str">
        <f>VLOOKUP($B559,taxonomy!$B:$Y,8,FALSE)</f>
        <v xml:space="preserve"> Dikarya</v>
      </c>
      <c r="M559" t="str">
        <f>VLOOKUP($B559,taxonomy!$B:$Y,9,FALSE)</f>
        <v xml:space="preserve"> Ascomycota</v>
      </c>
      <c r="N559" t="str">
        <f>VLOOKUP($B559,taxonomy!$B:$Y,10,FALSE)</f>
        <v xml:space="preserve"> Saccharomycotina</v>
      </c>
      <c r="O559" t="str">
        <f>VLOOKUP($B559,taxonomy!$B:$Y,11,FALSE)</f>
        <v>Saccharomycetes</v>
      </c>
      <c r="P559" t="str">
        <f>VLOOKUP($B559,taxonomy!$B:$Y,12,FALSE)</f>
        <v xml:space="preserve"> Saccharomycetales</v>
      </c>
      <c r="Q559" t="str">
        <f>VLOOKUP($B559,taxonomy!$B:$Y,13,FALSE)</f>
        <v xml:space="preserve"> Saccharomycetaceae</v>
      </c>
      <c r="R559" t="str">
        <f>VLOOKUP($B559,taxonomy!$B:$Y,14,FALSE)</f>
        <v xml:space="preserve"> Saccharomyces.</v>
      </c>
      <c r="S559">
        <f>VLOOKUP($B559,taxonomy!$B:$Y,15,FALSE)</f>
        <v>0</v>
      </c>
      <c r="T559">
        <f>VLOOKUP($B559,taxonomy!$B:$Y,16,FALSE)</f>
        <v>0</v>
      </c>
      <c r="U559">
        <f>VLOOKUP($B559,taxonomy!$B:$Y,17,FALSE)</f>
        <v>0</v>
      </c>
      <c r="V559">
        <f>VLOOKUP($B559,taxonomy!$B:$Y,18,FALSE)</f>
        <v>0</v>
      </c>
      <c r="W559">
        <f>VLOOKUP($B559,taxonomy!$B:$Y,19,FALSE)</f>
        <v>0</v>
      </c>
      <c r="X559">
        <f>VLOOKUP($B559,taxonomy!$B:$Y,20,FALSE)</f>
        <v>0</v>
      </c>
      <c r="Y559">
        <f>VLOOKUP($B559,taxonomy!$B:$Y,21,FALSE)</f>
        <v>0</v>
      </c>
      <c r="Z559">
        <f>VLOOKUP($B559,taxonomy!$B:$Y,22,FALSE)</f>
        <v>0</v>
      </c>
      <c r="AA559">
        <f>VLOOKUP($B559,taxonomy!$B:$Y,23,FALSE)</f>
        <v>0</v>
      </c>
    </row>
    <row r="560" spans="1:27" x14ac:dyDescent="0.25">
      <c r="A560" s="1" t="s">
        <v>1172</v>
      </c>
      <c r="B560" s="1" t="s">
        <v>1173</v>
      </c>
      <c r="C560" s="1" t="s">
        <v>71</v>
      </c>
      <c r="D560" s="1" t="s">
        <v>95</v>
      </c>
      <c r="E560" s="1" t="s">
        <v>96</v>
      </c>
      <c r="F560" s="1" t="s">
        <v>97</v>
      </c>
      <c r="G560" s="1" t="s">
        <v>98</v>
      </c>
      <c r="H560" s="1" t="s">
        <v>95</v>
      </c>
      <c r="I560" s="1">
        <f t="shared" si="8"/>
        <v>99</v>
      </c>
      <c r="J560" t="str">
        <f>VLOOKUP($B560,taxonomy!$B:$Y,6,FALSE)</f>
        <v>Eukaryota</v>
      </c>
      <c r="K560" t="str">
        <f>VLOOKUP($B560,taxonomy!$B:$Y,7,FALSE)</f>
        <v xml:space="preserve"> Fungi</v>
      </c>
      <c r="L560" t="str">
        <f>VLOOKUP($B560,taxonomy!$B:$Y,8,FALSE)</f>
        <v xml:space="preserve"> Dikarya</v>
      </c>
      <c r="M560" t="str">
        <f>VLOOKUP($B560,taxonomy!$B:$Y,9,FALSE)</f>
        <v xml:space="preserve"> Ascomycota</v>
      </c>
      <c r="N560" t="str">
        <f>VLOOKUP($B560,taxonomy!$B:$Y,10,FALSE)</f>
        <v xml:space="preserve"> Saccharomycotina</v>
      </c>
      <c r="O560" t="str">
        <f>VLOOKUP($B560,taxonomy!$B:$Y,11,FALSE)</f>
        <v>Saccharomycetes</v>
      </c>
      <c r="P560" t="str">
        <f>VLOOKUP($B560,taxonomy!$B:$Y,12,FALSE)</f>
        <v xml:space="preserve"> Saccharomycetales</v>
      </c>
      <c r="Q560" t="str">
        <f>VLOOKUP($B560,taxonomy!$B:$Y,13,FALSE)</f>
        <v xml:space="preserve"> Saccharomycetaceae</v>
      </c>
      <c r="R560" t="str">
        <f>VLOOKUP($B560,taxonomy!$B:$Y,14,FALSE)</f>
        <v xml:space="preserve"> Saccharomyces.</v>
      </c>
      <c r="S560">
        <f>VLOOKUP($B560,taxonomy!$B:$Y,15,FALSE)</f>
        <v>0</v>
      </c>
      <c r="T560">
        <f>VLOOKUP($B560,taxonomy!$B:$Y,16,FALSE)</f>
        <v>0</v>
      </c>
      <c r="U560">
        <f>VLOOKUP($B560,taxonomy!$B:$Y,17,FALSE)</f>
        <v>0</v>
      </c>
      <c r="V560">
        <f>VLOOKUP($B560,taxonomy!$B:$Y,18,FALSE)</f>
        <v>0</v>
      </c>
      <c r="W560">
        <f>VLOOKUP($B560,taxonomy!$B:$Y,19,FALSE)</f>
        <v>0</v>
      </c>
      <c r="X560">
        <f>VLOOKUP($B560,taxonomy!$B:$Y,20,FALSE)</f>
        <v>0</v>
      </c>
      <c r="Y560">
        <f>VLOOKUP($B560,taxonomy!$B:$Y,21,FALSE)</f>
        <v>0</v>
      </c>
      <c r="Z560">
        <f>VLOOKUP($B560,taxonomy!$B:$Y,22,FALSE)</f>
        <v>0</v>
      </c>
      <c r="AA560">
        <f>VLOOKUP($B560,taxonomy!$B:$Y,23,FALSE)</f>
        <v>0</v>
      </c>
    </row>
    <row r="561" spans="1:27" x14ac:dyDescent="0.25">
      <c r="A561" s="1" t="s">
        <v>1172</v>
      </c>
      <c r="B561" s="1" t="s">
        <v>1173</v>
      </c>
      <c r="C561" s="1" t="s">
        <v>71</v>
      </c>
      <c r="D561" s="1" t="s">
        <v>15</v>
      </c>
      <c r="E561" s="1" t="s">
        <v>99</v>
      </c>
      <c r="F561" s="1" t="s">
        <v>100</v>
      </c>
      <c r="G561" s="1" t="s">
        <v>18</v>
      </c>
      <c r="H561" s="1" t="s">
        <v>19</v>
      </c>
      <c r="I561" s="1">
        <f t="shared" si="8"/>
        <v>327</v>
      </c>
      <c r="J561" t="str">
        <f>VLOOKUP($B561,taxonomy!$B:$Y,6,FALSE)</f>
        <v>Eukaryota</v>
      </c>
      <c r="K561" t="str">
        <f>VLOOKUP($B561,taxonomy!$B:$Y,7,FALSE)</f>
        <v xml:space="preserve"> Fungi</v>
      </c>
      <c r="L561" t="str">
        <f>VLOOKUP($B561,taxonomy!$B:$Y,8,FALSE)</f>
        <v xml:space="preserve"> Dikarya</v>
      </c>
      <c r="M561" t="str">
        <f>VLOOKUP($B561,taxonomy!$B:$Y,9,FALSE)</f>
        <v xml:space="preserve"> Ascomycota</v>
      </c>
      <c r="N561" t="str">
        <f>VLOOKUP($B561,taxonomy!$B:$Y,10,FALSE)</f>
        <v xml:space="preserve"> Saccharomycotina</v>
      </c>
      <c r="O561" t="str">
        <f>VLOOKUP($B561,taxonomy!$B:$Y,11,FALSE)</f>
        <v>Saccharomycetes</v>
      </c>
      <c r="P561" t="str">
        <f>VLOOKUP($B561,taxonomy!$B:$Y,12,FALSE)</f>
        <v xml:space="preserve"> Saccharomycetales</v>
      </c>
      <c r="Q561" t="str">
        <f>VLOOKUP($B561,taxonomy!$B:$Y,13,FALSE)</f>
        <v xml:space="preserve"> Saccharomycetaceae</v>
      </c>
      <c r="R561" t="str">
        <f>VLOOKUP($B561,taxonomy!$B:$Y,14,FALSE)</f>
        <v xml:space="preserve"> Saccharomyces.</v>
      </c>
      <c r="S561">
        <f>VLOOKUP($B561,taxonomy!$B:$Y,15,FALSE)</f>
        <v>0</v>
      </c>
      <c r="T561">
        <f>VLOOKUP($B561,taxonomy!$B:$Y,16,FALSE)</f>
        <v>0</v>
      </c>
      <c r="U561">
        <f>VLOOKUP($B561,taxonomy!$B:$Y,17,FALSE)</f>
        <v>0</v>
      </c>
      <c r="V561">
        <f>VLOOKUP($B561,taxonomy!$B:$Y,18,FALSE)</f>
        <v>0</v>
      </c>
      <c r="W561">
        <f>VLOOKUP($B561,taxonomy!$B:$Y,19,FALSE)</f>
        <v>0</v>
      </c>
      <c r="X561">
        <f>VLOOKUP($B561,taxonomy!$B:$Y,20,FALSE)</f>
        <v>0</v>
      </c>
      <c r="Y561">
        <f>VLOOKUP($B561,taxonomy!$B:$Y,21,FALSE)</f>
        <v>0</v>
      </c>
      <c r="Z561">
        <f>VLOOKUP($B561,taxonomy!$B:$Y,22,FALSE)</f>
        <v>0</v>
      </c>
      <c r="AA561">
        <f>VLOOKUP($B561,taxonomy!$B:$Y,23,FALSE)</f>
        <v>0</v>
      </c>
    </row>
    <row r="562" spans="1:27" x14ac:dyDescent="0.25">
      <c r="A562" s="1" t="s">
        <v>1174</v>
      </c>
      <c r="B562" s="1" t="s">
        <v>1175</v>
      </c>
      <c r="C562" s="1" t="s">
        <v>1176</v>
      </c>
      <c r="D562" s="1" t="s">
        <v>15</v>
      </c>
      <c r="E562" s="1" t="s">
        <v>104</v>
      </c>
      <c r="F562" s="1" t="s">
        <v>367</v>
      </c>
      <c r="G562" s="1" t="s">
        <v>18</v>
      </c>
      <c r="H562" s="1" t="s">
        <v>19</v>
      </c>
      <c r="I562" s="1">
        <f t="shared" si="8"/>
        <v>274</v>
      </c>
      <c r="J562" t="str">
        <f>VLOOKUP($B562,taxonomy!$B:$Y,6,FALSE)</f>
        <v>Eukaryota</v>
      </c>
      <c r="K562" t="str">
        <f>VLOOKUP($B562,taxonomy!$B:$Y,7,FALSE)</f>
        <v xml:space="preserve"> Fungi</v>
      </c>
      <c r="L562" t="str">
        <f>VLOOKUP($B562,taxonomy!$B:$Y,8,FALSE)</f>
        <v xml:space="preserve"> Dikarya</v>
      </c>
      <c r="M562" t="str">
        <f>VLOOKUP($B562,taxonomy!$B:$Y,9,FALSE)</f>
        <v xml:space="preserve"> Ascomycota</v>
      </c>
      <c r="N562" t="str">
        <f>VLOOKUP($B562,taxonomy!$B:$Y,10,FALSE)</f>
        <v xml:space="preserve"> Pezizomycotina</v>
      </c>
      <c r="O562" t="str">
        <f>VLOOKUP($B562,taxonomy!$B:$Y,11,FALSE)</f>
        <v>Sordariomycetes</v>
      </c>
      <c r="P562" t="str">
        <f>VLOOKUP($B562,taxonomy!$B:$Y,12,FALSE)</f>
        <v xml:space="preserve"> Hypocreomycetidae</v>
      </c>
      <c r="Q562" t="str">
        <f>VLOOKUP($B562,taxonomy!$B:$Y,13,FALSE)</f>
        <v xml:space="preserve"> Glomerellales</v>
      </c>
      <c r="R562" t="str">
        <f>VLOOKUP($B562,taxonomy!$B:$Y,14,FALSE)</f>
        <v>Plectosphaerellaceae</v>
      </c>
      <c r="S562" t="str">
        <f>VLOOKUP($B562,taxonomy!$B:$Y,15,FALSE)</f>
        <v xml:space="preserve"> mitosporic Plectosphaerellaceae</v>
      </c>
      <c r="T562" t="str">
        <f>VLOOKUP($B562,taxonomy!$B:$Y,16,FALSE)</f>
        <v xml:space="preserve"> Verticillium.</v>
      </c>
      <c r="U562">
        <f>VLOOKUP($B562,taxonomy!$B:$Y,17,FALSE)</f>
        <v>0</v>
      </c>
      <c r="V562">
        <f>VLOOKUP($B562,taxonomy!$B:$Y,18,FALSE)</f>
        <v>0</v>
      </c>
      <c r="W562">
        <f>VLOOKUP($B562,taxonomy!$B:$Y,19,FALSE)</f>
        <v>0</v>
      </c>
      <c r="X562">
        <f>VLOOKUP($B562,taxonomy!$B:$Y,20,FALSE)</f>
        <v>0</v>
      </c>
      <c r="Y562">
        <f>VLOOKUP($B562,taxonomy!$B:$Y,21,FALSE)</f>
        <v>0</v>
      </c>
      <c r="Z562">
        <f>VLOOKUP($B562,taxonomy!$B:$Y,22,FALSE)</f>
        <v>0</v>
      </c>
      <c r="AA562">
        <f>VLOOKUP($B562,taxonomy!$B:$Y,23,FALSE)</f>
        <v>0</v>
      </c>
    </row>
    <row r="563" spans="1:27" x14ac:dyDescent="0.25">
      <c r="A563" s="1" t="s">
        <v>1174</v>
      </c>
      <c r="B563" s="1" t="s">
        <v>1175</v>
      </c>
      <c r="C563" s="1" t="s">
        <v>1176</v>
      </c>
      <c r="D563" s="1" t="s">
        <v>60</v>
      </c>
      <c r="E563" s="1" t="s">
        <v>674</v>
      </c>
      <c r="F563" s="1" t="s">
        <v>1177</v>
      </c>
      <c r="G563" s="1" t="s">
        <v>63</v>
      </c>
      <c r="H563" s="1" t="s">
        <v>64</v>
      </c>
      <c r="I563" s="1">
        <f t="shared" si="8"/>
        <v>350</v>
      </c>
      <c r="J563" t="str">
        <f>VLOOKUP($B563,taxonomy!$B:$Y,6,FALSE)</f>
        <v>Eukaryota</v>
      </c>
      <c r="K563" t="str">
        <f>VLOOKUP($B563,taxonomy!$B:$Y,7,FALSE)</f>
        <v xml:space="preserve"> Fungi</v>
      </c>
      <c r="L563" t="str">
        <f>VLOOKUP($B563,taxonomy!$B:$Y,8,FALSE)</f>
        <v xml:space="preserve"> Dikarya</v>
      </c>
      <c r="M563" t="str">
        <f>VLOOKUP($B563,taxonomy!$B:$Y,9,FALSE)</f>
        <v xml:space="preserve"> Ascomycota</v>
      </c>
      <c r="N563" t="str">
        <f>VLOOKUP($B563,taxonomy!$B:$Y,10,FALSE)</f>
        <v xml:space="preserve"> Pezizomycotina</v>
      </c>
      <c r="O563" t="str">
        <f>VLOOKUP($B563,taxonomy!$B:$Y,11,FALSE)</f>
        <v>Sordariomycetes</v>
      </c>
      <c r="P563" t="str">
        <f>VLOOKUP($B563,taxonomy!$B:$Y,12,FALSE)</f>
        <v xml:space="preserve"> Hypocreomycetidae</v>
      </c>
      <c r="Q563" t="str">
        <f>VLOOKUP($B563,taxonomy!$B:$Y,13,FALSE)</f>
        <v xml:space="preserve"> Glomerellales</v>
      </c>
      <c r="R563" t="str">
        <f>VLOOKUP($B563,taxonomy!$B:$Y,14,FALSE)</f>
        <v>Plectosphaerellaceae</v>
      </c>
      <c r="S563" t="str">
        <f>VLOOKUP($B563,taxonomy!$B:$Y,15,FALSE)</f>
        <v xml:space="preserve"> mitosporic Plectosphaerellaceae</v>
      </c>
      <c r="T563" t="str">
        <f>VLOOKUP($B563,taxonomy!$B:$Y,16,FALSE)</f>
        <v xml:space="preserve"> Verticillium.</v>
      </c>
      <c r="U563">
        <f>VLOOKUP($B563,taxonomy!$B:$Y,17,FALSE)</f>
        <v>0</v>
      </c>
      <c r="V563">
        <f>VLOOKUP($B563,taxonomy!$B:$Y,18,FALSE)</f>
        <v>0</v>
      </c>
      <c r="W563">
        <f>VLOOKUP($B563,taxonomy!$B:$Y,19,FALSE)</f>
        <v>0</v>
      </c>
      <c r="X563">
        <f>VLOOKUP($B563,taxonomy!$B:$Y,20,FALSE)</f>
        <v>0</v>
      </c>
      <c r="Y563">
        <f>VLOOKUP($B563,taxonomy!$B:$Y,21,FALSE)</f>
        <v>0</v>
      </c>
      <c r="Z563">
        <f>VLOOKUP($B563,taxonomy!$B:$Y,22,FALSE)</f>
        <v>0</v>
      </c>
      <c r="AA563">
        <f>VLOOKUP($B563,taxonomy!$B:$Y,23,FALSE)</f>
        <v>0</v>
      </c>
    </row>
    <row r="564" spans="1:27" x14ac:dyDescent="0.25">
      <c r="A564" s="1" t="s">
        <v>1178</v>
      </c>
      <c r="B564" s="1" t="s">
        <v>1179</v>
      </c>
      <c r="C564" s="1" t="s">
        <v>1180</v>
      </c>
      <c r="D564" s="1" t="s">
        <v>72</v>
      </c>
      <c r="E564" s="1" t="s">
        <v>1181</v>
      </c>
      <c r="F564" s="1" t="s">
        <v>701</v>
      </c>
      <c r="G564" s="1" t="s">
        <v>75</v>
      </c>
      <c r="H564" s="1" t="s">
        <v>72</v>
      </c>
      <c r="I564" s="1">
        <f t="shared" si="8"/>
        <v>125</v>
      </c>
      <c r="J564" t="str">
        <f>VLOOKUP($B564,taxonomy!$B:$Y,6,FALSE)</f>
        <v>Eukaryota</v>
      </c>
      <c r="K564" t="str">
        <f>VLOOKUP($B564,taxonomy!$B:$Y,7,FALSE)</f>
        <v xml:space="preserve"> Fungi</v>
      </c>
      <c r="L564" t="str">
        <f>VLOOKUP($B564,taxonomy!$B:$Y,8,FALSE)</f>
        <v xml:space="preserve"> Dikarya</v>
      </c>
      <c r="M564" t="str">
        <f>VLOOKUP($B564,taxonomy!$B:$Y,9,FALSE)</f>
        <v xml:space="preserve"> Ascomycota</v>
      </c>
      <c r="N564" t="str">
        <f>VLOOKUP($B564,taxonomy!$B:$Y,10,FALSE)</f>
        <v xml:space="preserve"> Saccharomycotina</v>
      </c>
      <c r="O564" t="str">
        <f>VLOOKUP($B564,taxonomy!$B:$Y,11,FALSE)</f>
        <v>Saccharomycetes</v>
      </c>
      <c r="P564" t="str">
        <f>VLOOKUP($B564,taxonomy!$B:$Y,12,FALSE)</f>
        <v xml:space="preserve"> Saccharomycetales</v>
      </c>
      <c r="Q564" t="str">
        <f>VLOOKUP($B564,taxonomy!$B:$Y,13,FALSE)</f>
        <v xml:space="preserve"> Debaryomycetaceae</v>
      </c>
      <c r="R564" t="str">
        <f>VLOOKUP($B564,taxonomy!$B:$Y,14,FALSE)</f>
        <v xml:space="preserve"> Spathaspora.</v>
      </c>
      <c r="S564">
        <f>VLOOKUP($B564,taxonomy!$B:$Y,15,FALSE)</f>
        <v>0</v>
      </c>
      <c r="T564">
        <f>VLOOKUP($B564,taxonomy!$B:$Y,16,FALSE)</f>
        <v>0</v>
      </c>
      <c r="U564">
        <f>VLOOKUP($B564,taxonomy!$B:$Y,17,FALSE)</f>
        <v>0</v>
      </c>
      <c r="V564">
        <f>VLOOKUP($B564,taxonomy!$B:$Y,18,FALSE)</f>
        <v>0</v>
      </c>
      <c r="W564">
        <f>VLOOKUP($B564,taxonomy!$B:$Y,19,FALSE)</f>
        <v>0</v>
      </c>
      <c r="X564">
        <f>VLOOKUP($B564,taxonomy!$B:$Y,20,FALSE)</f>
        <v>0</v>
      </c>
      <c r="Y564">
        <f>VLOOKUP($B564,taxonomy!$B:$Y,21,FALSE)</f>
        <v>0</v>
      </c>
      <c r="Z564">
        <f>VLOOKUP($B564,taxonomy!$B:$Y,22,FALSE)</f>
        <v>0</v>
      </c>
      <c r="AA564">
        <f>VLOOKUP($B564,taxonomy!$B:$Y,23,FALSE)</f>
        <v>0</v>
      </c>
    </row>
    <row r="565" spans="1:27" x14ac:dyDescent="0.25">
      <c r="A565" s="1" t="s">
        <v>1178</v>
      </c>
      <c r="B565" s="1" t="s">
        <v>1179</v>
      </c>
      <c r="C565" s="1" t="s">
        <v>1180</v>
      </c>
      <c r="D565" s="1" t="s">
        <v>76</v>
      </c>
      <c r="E565" s="1" t="s">
        <v>1182</v>
      </c>
      <c r="F565" s="1" t="s">
        <v>10</v>
      </c>
      <c r="G565" s="1" t="s">
        <v>79</v>
      </c>
      <c r="H565" s="1" t="s">
        <v>76</v>
      </c>
      <c r="I565" s="1">
        <f t="shared" si="8"/>
        <v>56</v>
      </c>
      <c r="J565" t="str">
        <f>VLOOKUP($B565,taxonomy!$B:$Y,6,FALSE)</f>
        <v>Eukaryota</v>
      </c>
      <c r="K565" t="str">
        <f>VLOOKUP($B565,taxonomy!$B:$Y,7,FALSE)</f>
        <v xml:space="preserve"> Fungi</v>
      </c>
      <c r="L565" t="str">
        <f>VLOOKUP($B565,taxonomy!$B:$Y,8,FALSE)</f>
        <v xml:space="preserve"> Dikarya</v>
      </c>
      <c r="M565" t="str">
        <f>VLOOKUP($B565,taxonomy!$B:$Y,9,FALSE)</f>
        <v xml:space="preserve"> Ascomycota</v>
      </c>
      <c r="N565" t="str">
        <f>VLOOKUP($B565,taxonomy!$B:$Y,10,FALSE)</f>
        <v xml:space="preserve"> Saccharomycotina</v>
      </c>
      <c r="O565" t="str">
        <f>VLOOKUP($B565,taxonomy!$B:$Y,11,FALSE)</f>
        <v>Saccharomycetes</v>
      </c>
      <c r="P565" t="str">
        <f>VLOOKUP($B565,taxonomy!$B:$Y,12,FALSE)</f>
        <v xml:space="preserve"> Saccharomycetales</v>
      </c>
      <c r="Q565" t="str">
        <f>VLOOKUP($B565,taxonomy!$B:$Y,13,FALSE)</f>
        <v xml:space="preserve"> Debaryomycetaceae</v>
      </c>
      <c r="R565" t="str">
        <f>VLOOKUP($B565,taxonomy!$B:$Y,14,FALSE)</f>
        <v xml:space="preserve"> Spathaspora.</v>
      </c>
      <c r="S565">
        <f>VLOOKUP($B565,taxonomy!$B:$Y,15,FALSE)</f>
        <v>0</v>
      </c>
      <c r="T565">
        <f>VLOOKUP($B565,taxonomy!$B:$Y,16,FALSE)</f>
        <v>0</v>
      </c>
      <c r="U565">
        <f>VLOOKUP($B565,taxonomy!$B:$Y,17,FALSE)</f>
        <v>0</v>
      </c>
      <c r="V565">
        <f>VLOOKUP($B565,taxonomy!$B:$Y,18,FALSE)</f>
        <v>0</v>
      </c>
      <c r="W565">
        <f>VLOOKUP($B565,taxonomy!$B:$Y,19,FALSE)</f>
        <v>0</v>
      </c>
      <c r="X565">
        <f>VLOOKUP($B565,taxonomy!$B:$Y,20,FALSE)</f>
        <v>0</v>
      </c>
      <c r="Y565">
        <f>VLOOKUP($B565,taxonomy!$B:$Y,21,FALSE)</f>
        <v>0</v>
      </c>
      <c r="Z565">
        <f>VLOOKUP($B565,taxonomy!$B:$Y,22,FALSE)</f>
        <v>0</v>
      </c>
      <c r="AA565">
        <f>VLOOKUP($B565,taxonomy!$B:$Y,23,FALSE)</f>
        <v>0</v>
      </c>
    </row>
    <row r="566" spans="1:27" x14ac:dyDescent="0.25">
      <c r="A566" s="1" t="s">
        <v>1178</v>
      </c>
      <c r="B566" s="1" t="s">
        <v>1179</v>
      </c>
      <c r="C566" s="1" t="s">
        <v>1180</v>
      </c>
      <c r="D566" s="1" t="s">
        <v>84</v>
      </c>
      <c r="E566" s="1" t="s">
        <v>224</v>
      </c>
      <c r="F566" s="1" t="s">
        <v>1183</v>
      </c>
      <c r="G566" s="1" t="s">
        <v>68</v>
      </c>
      <c r="H566" s="1" t="s">
        <v>84</v>
      </c>
      <c r="I566" s="1">
        <f t="shared" si="8"/>
        <v>130</v>
      </c>
      <c r="J566" t="str">
        <f>VLOOKUP($B566,taxonomy!$B:$Y,6,FALSE)</f>
        <v>Eukaryota</v>
      </c>
      <c r="K566" t="str">
        <f>VLOOKUP($B566,taxonomy!$B:$Y,7,FALSE)</f>
        <v xml:space="preserve"> Fungi</v>
      </c>
      <c r="L566" t="str">
        <f>VLOOKUP($B566,taxonomy!$B:$Y,8,FALSE)</f>
        <v xml:space="preserve"> Dikarya</v>
      </c>
      <c r="M566" t="str">
        <f>VLOOKUP($B566,taxonomy!$B:$Y,9,FALSE)</f>
        <v xml:space="preserve"> Ascomycota</v>
      </c>
      <c r="N566" t="str">
        <f>VLOOKUP($B566,taxonomy!$B:$Y,10,FALSE)</f>
        <v xml:space="preserve"> Saccharomycotina</v>
      </c>
      <c r="O566" t="str">
        <f>VLOOKUP($B566,taxonomy!$B:$Y,11,FALSE)</f>
        <v>Saccharomycetes</v>
      </c>
      <c r="P566" t="str">
        <f>VLOOKUP($B566,taxonomy!$B:$Y,12,FALSE)</f>
        <v xml:space="preserve"> Saccharomycetales</v>
      </c>
      <c r="Q566" t="str">
        <f>VLOOKUP($B566,taxonomy!$B:$Y,13,FALSE)</f>
        <v xml:space="preserve"> Debaryomycetaceae</v>
      </c>
      <c r="R566" t="str">
        <f>VLOOKUP($B566,taxonomy!$B:$Y,14,FALSE)</f>
        <v xml:space="preserve"> Spathaspora.</v>
      </c>
      <c r="S566">
        <f>VLOOKUP($B566,taxonomy!$B:$Y,15,FALSE)</f>
        <v>0</v>
      </c>
      <c r="T566">
        <f>VLOOKUP($B566,taxonomy!$B:$Y,16,FALSE)</f>
        <v>0</v>
      </c>
      <c r="U566">
        <f>VLOOKUP($B566,taxonomy!$B:$Y,17,FALSE)</f>
        <v>0</v>
      </c>
      <c r="V566">
        <f>VLOOKUP($B566,taxonomy!$B:$Y,18,FALSE)</f>
        <v>0</v>
      </c>
      <c r="W566">
        <f>VLOOKUP($B566,taxonomy!$B:$Y,19,FALSE)</f>
        <v>0</v>
      </c>
      <c r="X566">
        <f>VLOOKUP($B566,taxonomy!$B:$Y,20,FALSE)</f>
        <v>0</v>
      </c>
      <c r="Y566">
        <f>VLOOKUP($B566,taxonomy!$B:$Y,21,FALSE)</f>
        <v>0</v>
      </c>
      <c r="Z566">
        <f>VLOOKUP($B566,taxonomy!$B:$Y,22,FALSE)</f>
        <v>0</v>
      </c>
      <c r="AA566">
        <f>VLOOKUP($B566,taxonomy!$B:$Y,23,FALSE)</f>
        <v>0</v>
      </c>
    </row>
    <row r="567" spans="1:27" x14ac:dyDescent="0.25">
      <c r="A567" s="1" t="s">
        <v>1178</v>
      </c>
      <c r="B567" s="1" t="s">
        <v>1179</v>
      </c>
      <c r="C567" s="1" t="s">
        <v>1180</v>
      </c>
      <c r="D567" s="1" t="s">
        <v>15</v>
      </c>
      <c r="E567" s="1" t="s">
        <v>1184</v>
      </c>
      <c r="F567" s="1" t="s">
        <v>18</v>
      </c>
      <c r="G567" s="1" t="s">
        <v>18</v>
      </c>
      <c r="H567" s="1" t="s">
        <v>19</v>
      </c>
      <c r="I567" s="1">
        <f t="shared" si="8"/>
        <v>299</v>
      </c>
      <c r="J567" t="str">
        <f>VLOOKUP($B567,taxonomy!$B:$Y,6,FALSE)</f>
        <v>Eukaryota</v>
      </c>
      <c r="K567" t="str">
        <f>VLOOKUP($B567,taxonomy!$B:$Y,7,FALSE)</f>
        <v xml:space="preserve"> Fungi</v>
      </c>
      <c r="L567" t="str">
        <f>VLOOKUP($B567,taxonomy!$B:$Y,8,FALSE)</f>
        <v xml:space="preserve"> Dikarya</v>
      </c>
      <c r="M567" t="str">
        <f>VLOOKUP($B567,taxonomy!$B:$Y,9,FALSE)</f>
        <v xml:space="preserve"> Ascomycota</v>
      </c>
      <c r="N567" t="str">
        <f>VLOOKUP($B567,taxonomy!$B:$Y,10,FALSE)</f>
        <v xml:space="preserve"> Saccharomycotina</v>
      </c>
      <c r="O567" t="str">
        <f>VLOOKUP($B567,taxonomy!$B:$Y,11,FALSE)</f>
        <v>Saccharomycetes</v>
      </c>
      <c r="P567" t="str">
        <f>VLOOKUP($B567,taxonomy!$B:$Y,12,FALSE)</f>
        <v xml:space="preserve"> Saccharomycetales</v>
      </c>
      <c r="Q567" t="str">
        <f>VLOOKUP($B567,taxonomy!$B:$Y,13,FALSE)</f>
        <v xml:space="preserve"> Debaryomycetaceae</v>
      </c>
      <c r="R567" t="str">
        <f>VLOOKUP($B567,taxonomy!$B:$Y,14,FALSE)</f>
        <v xml:space="preserve"> Spathaspora.</v>
      </c>
      <c r="S567">
        <f>VLOOKUP($B567,taxonomy!$B:$Y,15,FALSE)</f>
        <v>0</v>
      </c>
      <c r="T567">
        <f>VLOOKUP($B567,taxonomy!$B:$Y,16,FALSE)</f>
        <v>0</v>
      </c>
      <c r="U567">
        <f>VLOOKUP($B567,taxonomy!$B:$Y,17,FALSE)</f>
        <v>0</v>
      </c>
      <c r="V567">
        <f>VLOOKUP($B567,taxonomy!$B:$Y,18,FALSE)</f>
        <v>0</v>
      </c>
      <c r="W567">
        <f>VLOOKUP($B567,taxonomy!$B:$Y,19,FALSE)</f>
        <v>0</v>
      </c>
      <c r="X567">
        <f>VLOOKUP($B567,taxonomy!$B:$Y,20,FALSE)</f>
        <v>0</v>
      </c>
      <c r="Y567">
        <f>VLOOKUP($B567,taxonomy!$B:$Y,21,FALSE)</f>
        <v>0</v>
      </c>
      <c r="Z567">
        <f>VLOOKUP($B567,taxonomy!$B:$Y,22,FALSE)</f>
        <v>0</v>
      </c>
      <c r="AA567">
        <f>VLOOKUP($B567,taxonomy!$B:$Y,23,FALSE)</f>
        <v>0</v>
      </c>
    </row>
    <row r="568" spans="1:27" x14ac:dyDescent="0.25">
      <c r="A568" s="1" t="s">
        <v>1185</v>
      </c>
      <c r="B568" s="1" t="s">
        <v>1186</v>
      </c>
      <c r="C568" s="1" t="s">
        <v>587</v>
      </c>
      <c r="D568" s="1" t="s">
        <v>72</v>
      </c>
      <c r="E568" s="1" t="s">
        <v>401</v>
      </c>
      <c r="F568" s="1" t="s">
        <v>1187</v>
      </c>
      <c r="G568" s="1" t="s">
        <v>75</v>
      </c>
      <c r="H568" s="1" t="s">
        <v>72</v>
      </c>
      <c r="I568" s="1">
        <f t="shared" si="8"/>
        <v>40</v>
      </c>
      <c r="J568" t="str">
        <f>VLOOKUP($B568,taxonomy!$B:$Y,6,FALSE)</f>
        <v>Eukaryota</v>
      </c>
      <c r="K568" t="str">
        <f>VLOOKUP($B568,taxonomy!$B:$Y,7,FALSE)</f>
        <v xml:space="preserve"> Fungi</v>
      </c>
      <c r="L568" t="str">
        <f>VLOOKUP($B568,taxonomy!$B:$Y,8,FALSE)</f>
        <v xml:space="preserve"> Dikarya</v>
      </c>
      <c r="M568" t="str">
        <f>VLOOKUP($B568,taxonomy!$B:$Y,9,FALSE)</f>
        <v xml:space="preserve"> Ascomycota</v>
      </c>
      <c r="N568" t="str">
        <f>VLOOKUP($B568,taxonomy!$B:$Y,10,FALSE)</f>
        <v xml:space="preserve"> Saccharomycotina</v>
      </c>
      <c r="O568" t="str">
        <f>VLOOKUP($B568,taxonomy!$B:$Y,11,FALSE)</f>
        <v>Saccharomycetes</v>
      </c>
      <c r="P568" t="str">
        <f>VLOOKUP($B568,taxonomy!$B:$Y,12,FALSE)</f>
        <v xml:space="preserve"> Saccharomycetales</v>
      </c>
      <c r="Q568" t="str">
        <f>VLOOKUP($B568,taxonomy!$B:$Y,13,FALSE)</f>
        <v xml:space="preserve"> mitosporic Saccharomycetales</v>
      </c>
      <c r="R568" t="str">
        <f>VLOOKUP($B568,taxonomy!$B:$Y,14,FALSE)</f>
        <v>Candida.</v>
      </c>
      <c r="S568">
        <f>VLOOKUP($B568,taxonomy!$B:$Y,15,FALSE)</f>
        <v>0</v>
      </c>
      <c r="T568">
        <f>VLOOKUP($B568,taxonomy!$B:$Y,16,FALSE)</f>
        <v>0</v>
      </c>
      <c r="U568">
        <f>VLOOKUP($B568,taxonomy!$B:$Y,17,FALSE)</f>
        <v>0</v>
      </c>
      <c r="V568">
        <f>VLOOKUP($B568,taxonomy!$B:$Y,18,FALSE)</f>
        <v>0</v>
      </c>
      <c r="W568">
        <f>VLOOKUP($B568,taxonomy!$B:$Y,19,FALSE)</f>
        <v>0</v>
      </c>
      <c r="X568">
        <f>VLOOKUP($B568,taxonomy!$B:$Y,20,FALSE)</f>
        <v>0</v>
      </c>
      <c r="Y568">
        <f>VLOOKUP($B568,taxonomy!$B:$Y,21,FALSE)</f>
        <v>0</v>
      </c>
      <c r="Z568">
        <f>VLOOKUP($B568,taxonomy!$B:$Y,22,FALSE)</f>
        <v>0</v>
      </c>
      <c r="AA568">
        <f>VLOOKUP($B568,taxonomy!$B:$Y,23,FALSE)</f>
        <v>0</v>
      </c>
    </row>
    <row r="569" spans="1:27" x14ac:dyDescent="0.25">
      <c r="A569" s="1" t="s">
        <v>1185</v>
      </c>
      <c r="B569" s="1" t="s">
        <v>1186</v>
      </c>
      <c r="C569" s="1" t="s">
        <v>587</v>
      </c>
      <c r="D569" s="1" t="s">
        <v>72</v>
      </c>
      <c r="E569" s="1" t="s">
        <v>925</v>
      </c>
      <c r="F569" s="1" t="s">
        <v>1188</v>
      </c>
      <c r="G569" s="1" t="s">
        <v>75</v>
      </c>
      <c r="H569" s="1" t="s">
        <v>72</v>
      </c>
      <c r="I569" s="1">
        <f t="shared" si="8"/>
        <v>37</v>
      </c>
      <c r="J569" t="str">
        <f>VLOOKUP($B569,taxonomy!$B:$Y,6,FALSE)</f>
        <v>Eukaryota</v>
      </c>
      <c r="K569" t="str">
        <f>VLOOKUP($B569,taxonomy!$B:$Y,7,FALSE)</f>
        <v xml:space="preserve"> Fungi</v>
      </c>
      <c r="L569" t="str">
        <f>VLOOKUP($B569,taxonomy!$B:$Y,8,FALSE)</f>
        <v xml:space="preserve"> Dikarya</v>
      </c>
      <c r="M569" t="str">
        <f>VLOOKUP($B569,taxonomy!$B:$Y,9,FALSE)</f>
        <v xml:space="preserve"> Ascomycota</v>
      </c>
      <c r="N569" t="str">
        <f>VLOOKUP($B569,taxonomy!$B:$Y,10,FALSE)</f>
        <v xml:space="preserve"> Saccharomycotina</v>
      </c>
      <c r="O569" t="str">
        <f>VLOOKUP($B569,taxonomy!$B:$Y,11,FALSE)</f>
        <v>Saccharomycetes</v>
      </c>
      <c r="P569" t="str">
        <f>VLOOKUP($B569,taxonomy!$B:$Y,12,FALSE)</f>
        <v xml:space="preserve"> Saccharomycetales</v>
      </c>
      <c r="Q569" t="str">
        <f>VLOOKUP($B569,taxonomy!$B:$Y,13,FALSE)</f>
        <v xml:space="preserve"> mitosporic Saccharomycetales</v>
      </c>
      <c r="R569" t="str">
        <f>VLOOKUP($B569,taxonomy!$B:$Y,14,FALSE)</f>
        <v>Candida.</v>
      </c>
      <c r="S569">
        <f>VLOOKUP($B569,taxonomy!$B:$Y,15,FALSE)</f>
        <v>0</v>
      </c>
      <c r="T569">
        <f>VLOOKUP($B569,taxonomy!$B:$Y,16,FALSE)</f>
        <v>0</v>
      </c>
      <c r="U569">
        <f>VLOOKUP($B569,taxonomy!$B:$Y,17,FALSE)</f>
        <v>0</v>
      </c>
      <c r="V569">
        <f>VLOOKUP($B569,taxonomy!$B:$Y,18,FALSE)</f>
        <v>0</v>
      </c>
      <c r="W569">
        <f>VLOOKUP($B569,taxonomy!$B:$Y,19,FALSE)</f>
        <v>0</v>
      </c>
      <c r="X569">
        <f>VLOOKUP($B569,taxonomy!$B:$Y,20,FALSE)</f>
        <v>0</v>
      </c>
      <c r="Y569">
        <f>VLOOKUP($B569,taxonomy!$B:$Y,21,FALSE)</f>
        <v>0</v>
      </c>
      <c r="Z569">
        <f>VLOOKUP($B569,taxonomy!$B:$Y,22,FALSE)</f>
        <v>0</v>
      </c>
      <c r="AA569">
        <f>VLOOKUP($B569,taxonomy!$B:$Y,23,FALSE)</f>
        <v>0</v>
      </c>
    </row>
    <row r="570" spans="1:27" x14ac:dyDescent="0.25">
      <c r="A570" s="1" t="s">
        <v>1185</v>
      </c>
      <c r="B570" s="1" t="s">
        <v>1186</v>
      </c>
      <c r="C570" s="1" t="s">
        <v>587</v>
      </c>
      <c r="D570" s="1" t="s">
        <v>76</v>
      </c>
      <c r="E570" s="1" t="s">
        <v>305</v>
      </c>
      <c r="F570" s="1" t="s">
        <v>960</v>
      </c>
      <c r="G570" s="1" t="s">
        <v>79</v>
      </c>
      <c r="H570" s="1" t="s">
        <v>76</v>
      </c>
      <c r="I570" s="1">
        <f t="shared" si="8"/>
        <v>46</v>
      </c>
      <c r="J570" t="str">
        <f>VLOOKUP($B570,taxonomy!$B:$Y,6,FALSE)</f>
        <v>Eukaryota</v>
      </c>
      <c r="K570" t="str">
        <f>VLOOKUP($B570,taxonomy!$B:$Y,7,FALSE)</f>
        <v xml:space="preserve"> Fungi</v>
      </c>
      <c r="L570" t="str">
        <f>VLOOKUP($B570,taxonomy!$B:$Y,8,FALSE)</f>
        <v xml:space="preserve"> Dikarya</v>
      </c>
      <c r="M570" t="str">
        <f>VLOOKUP($B570,taxonomy!$B:$Y,9,FALSE)</f>
        <v xml:space="preserve"> Ascomycota</v>
      </c>
      <c r="N570" t="str">
        <f>VLOOKUP($B570,taxonomy!$B:$Y,10,FALSE)</f>
        <v xml:space="preserve"> Saccharomycotina</v>
      </c>
      <c r="O570" t="str">
        <f>VLOOKUP($B570,taxonomy!$B:$Y,11,FALSE)</f>
        <v>Saccharomycetes</v>
      </c>
      <c r="P570" t="str">
        <f>VLOOKUP($B570,taxonomy!$B:$Y,12,FALSE)</f>
        <v xml:space="preserve"> Saccharomycetales</v>
      </c>
      <c r="Q570" t="str">
        <f>VLOOKUP($B570,taxonomy!$B:$Y,13,FALSE)</f>
        <v xml:space="preserve"> mitosporic Saccharomycetales</v>
      </c>
      <c r="R570" t="str">
        <f>VLOOKUP($B570,taxonomy!$B:$Y,14,FALSE)</f>
        <v>Candida.</v>
      </c>
      <c r="S570">
        <f>VLOOKUP($B570,taxonomy!$B:$Y,15,FALSE)</f>
        <v>0</v>
      </c>
      <c r="T570">
        <f>VLOOKUP($B570,taxonomy!$B:$Y,16,FALSE)</f>
        <v>0</v>
      </c>
      <c r="U570">
        <f>VLOOKUP($B570,taxonomy!$B:$Y,17,FALSE)</f>
        <v>0</v>
      </c>
      <c r="V570">
        <f>VLOOKUP($B570,taxonomy!$B:$Y,18,FALSE)</f>
        <v>0</v>
      </c>
      <c r="W570">
        <f>VLOOKUP($B570,taxonomy!$B:$Y,19,FALSE)</f>
        <v>0</v>
      </c>
      <c r="X570">
        <f>VLOOKUP($B570,taxonomy!$B:$Y,20,FALSE)</f>
        <v>0</v>
      </c>
      <c r="Y570">
        <f>VLOOKUP($B570,taxonomy!$B:$Y,21,FALSE)</f>
        <v>0</v>
      </c>
      <c r="Z570">
        <f>VLOOKUP($B570,taxonomy!$B:$Y,22,FALSE)</f>
        <v>0</v>
      </c>
      <c r="AA570">
        <f>VLOOKUP($B570,taxonomy!$B:$Y,23,FALSE)</f>
        <v>0</v>
      </c>
    </row>
    <row r="571" spans="1:27" x14ac:dyDescent="0.25">
      <c r="A571" s="1" t="s">
        <v>1185</v>
      </c>
      <c r="B571" s="1" t="s">
        <v>1186</v>
      </c>
      <c r="C571" s="1" t="s">
        <v>587</v>
      </c>
      <c r="D571" s="1" t="s">
        <v>84</v>
      </c>
      <c r="E571" s="1" t="s">
        <v>1189</v>
      </c>
      <c r="F571" s="1" t="s">
        <v>238</v>
      </c>
      <c r="G571" s="1" t="s">
        <v>68</v>
      </c>
      <c r="H571" s="1" t="s">
        <v>84</v>
      </c>
      <c r="I571" s="1">
        <f t="shared" si="8"/>
        <v>116</v>
      </c>
      <c r="J571" t="str">
        <f>VLOOKUP($B571,taxonomy!$B:$Y,6,FALSE)</f>
        <v>Eukaryota</v>
      </c>
      <c r="K571" t="str">
        <f>VLOOKUP($B571,taxonomy!$B:$Y,7,FALSE)</f>
        <v xml:space="preserve"> Fungi</v>
      </c>
      <c r="L571" t="str">
        <f>VLOOKUP($B571,taxonomy!$B:$Y,8,FALSE)</f>
        <v xml:space="preserve"> Dikarya</v>
      </c>
      <c r="M571" t="str">
        <f>VLOOKUP($B571,taxonomy!$B:$Y,9,FALSE)</f>
        <v xml:space="preserve"> Ascomycota</v>
      </c>
      <c r="N571" t="str">
        <f>VLOOKUP($B571,taxonomy!$B:$Y,10,FALSE)</f>
        <v xml:space="preserve"> Saccharomycotina</v>
      </c>
      <c r="O571" t="str">
        <f>VLOOKUP($B571,taxonomy!$B:$Y,11,FALSE)</f>
        <v>Saccharomycetes</v>
      </c>
      <c r="P571" t="str">
        <f>VLOOKUP($B571,taxonomy!$B:$Y,12,FALSE)</f>
        <v xml:space="preserve"> Saccharomycetales</v>
      </c>
      <c r="Q571" t="str">
        <f>VLOOKUP($B571,taxonomy!$B:$Y,13,FALSE)</f>
        <v xml:space="preserve"> mitosporic Saccharomycetales</v>
      </c>
      <c r="R571" t="str">
        <f>VLOOKUP($B571,taxonomy!$B:$Y,14,FALSE)</f>
        <v>Candida.</v>
      </c>
      <c r="S571">
        <f>VLOOKUP($B571,taxonomy!$B:$Y,15,FALSE)</f>
        <v>0</v>
      </c>
      <c r="T571">
        <f>VLOOKUP($B571,taxonomy!$B:$Y,16,FALSE)</f>
        <v>0</v>
      </c>
      <c r="U571">
        <f>VLOOKUP($B571,taxonomy!$B:$Y,17,FALSE)</f>
        <v>0</v>
      </c>
      <c r="V571">
        <f>VLOOKUP($B571,taxonomy!$B:$Y,18,FALSE)</f>
        <v>0</v>
      </c>
      <c r="W571">
        <f>VLOOKUP($B571,taxonomy!$B:$Y,19,FALSE)</f>
        <v>0</v>
      </c>
      <c r="X571">
        <f>VLOOKUP($B571,taxonomy!$B:$Y,20,FALSE)</f>
        <v>0</v>
      </c>
      <c r="Y571">
        <f>VLOOKUP($B571,taxonomy!$B:$Y,21,FALSE)</f>
        <v>0</v>
      </c>
      <c r="Z571">
        <f>VLOOKUP($B571,taxonomy!$B:$Y,22,FALSE)</f>
        <v>0</v>
      </c>
      <c r="AA571">
        <f>VLOOKUP($B571,taxonomy!$B:$Y,23,FALSE)</f>
        <v>0</v>
      </c>
    </row>
    <row r="572" spans="1:27" x14ac:dyDescent="0.25">
      <c r="A572" s="1" t="s">
        <v>1185</v>
      </c>
      <c r="B572" s="1" t="s">
        <v>1186</v>
      </c>
      <c r="C572" s="1" t="s">
        <v>587</v>
      </c>
      <c r="D572" s="1" t="s">
        <v>15</v>
      </c>
      <c r="E572" s="1" t="s">
        <v>99</v>
      </c>
      <c r="F572" s="1" t="s">
        <v>1190</v>
      </c>
      <c r="G572" s="1" t="s">
        <v>18</v>
      </c>
      <c r="H572" s="1" t="s">
        <v>19</v>
      </c>
      <c r="I572" s="1">
        <f t="shared" si="8"/>
        <v>307</v>
      </c>
      <c r="J572" t="str">
        <f>VLOOKUP($B572,taxonomy!$B:$Y,6,FALSE)</f>
        <v>Eukaryota</v>
      </c>
      <c r="K572" t="str">
        <f>VLOOKUP($B572,taxonomy!$B:$Y,7,FALSE)</f>
        <v xml:space="preserve"> Fungi</v>
      </c>
      <c r="L572" t="str">
        <f>VLOOKUP($B572,taxonomy!$B:$Y,8,FALSE)</f>
        <v xml:space="preserve"> Dikarya</v>
      </c>
      <c r="M572" t="str">
        <f>VLOOKUP($B572,taxonomy!$B:$Y,9,FALSE)</f>
        <v xml:space="preserve"> Ascomycota</v>
      </c>
      <c r="N572" t="str">
        <f>VLOOKUP($B572,taxonomy!$B:$Y,10,FALSE)</f>
        <v xml:space="preserve"> Saccharomycotina</v>
      </c>
      <c r="O572" t="str">
        <f>VLOOKUP($B572,taxonomy!$B:$Y,11,FALSE)</f>
        <v>Saccharomycetes</v>
      </c>
      <c r="P572" t="str">
        <f>VLOOKUP($B572,taxonomy!$B:$Y,12,FALSE)</f>
        <v xml:space="preserve"> Saccharomycetales</v>
      </c>
      <c r="Q572" t="str">
        <f>VLOOKUP($B572,taxonomy!$B:$Y,13,FALSE)</f>
        <v xml:space="preserve"> mitosporic Saccharomycetales</v>
      </c>
      <c r="R572" t="str">
        <f>VLOOKUP($B572,taxonomy!$B:$Y,14,FALSE)</f>
        <v>Candida.</v>
      </c>
      <c r="S572">
        <f>VLOOKUP($B572,taxonomy!$B:$Y,15,FALSE)</f>
        <v>0</v>
      </c>
      <c r="T572">
        <f>VLOOKUP($B572,taxonomy!$B:$Y,16,FALSE)</f>
        <v>0</v>
      </c>
      <c r="U572">
        <f>VLOOKUP($B572,taxonomy!$B:$Y,17,FALSE)</f>
        <v>0</v>
      </c>
      <c r="V572">
        <f>VLOOKUP($B572,taxonomy!$B:$Y,18,FALSE)</f>
        <v>0</v>
      </c>
      <c r="W572">
        <f>VLOOKUP($B572,taxonomy!$B:$Y,19,FALSE)</f>
        <v>0</v>
      </c>
      <c r="X572">
        <f>VLOOKUP($B572,taxonomy!$B:$Y,20,FALSE)</f>
        <v>0</v>
      </c>
      <c r="Y572">
        <f>VLOOKUP($B572,taxonomy!$B:$Y,21,FALSE)</f>
        <v>0</v>
      </c>
      <c r="Z572">
        <f>VLOOKUP($B572,taxonomy!$B:$Y,22,FALSE)</f>
        <v>0</v>
      </c>
      <c r="AA572">
        <f>VLOOKUP($B572,taxonomy!$B:$Y,23,FALSE)</f>
        <v>0</v>
      </c>
    </row>
    <row r="573" spans="1:27" x14ac:dyDescent="0.25">
      <c r="A573" s="1" t="s">
        <v>1191</v>
      </c>
      <c r="B573" s="1" t="s">
        <v>1192</v>
      </c>
      <c r="C573" s="1" t="s">
        <v>1193</v>
      </c>
      <c r="D573" s="1" t="s">
        <v>272</v>
      </c>
      <c r="E573" s="1" t="s">
        <v>1194</v>
      </c>
      <c r="F573" s="1" t="s">
        <v>273</v>
      </c>
      <c r="G573" s="1" t="s">
        <v>274</v>
      </c>
      <c r="H573" s="1" t="s">
        <v>272</v>
      </c>
      <c r="I573" s="1">
        <f t="shared" si="8"/>
        <v>55</v>
      </c>
      <c r="J573" t="str">
        <f>VLOOKUP($B573,taxonomy!$B:$Y,6,FALSE)</f>
        <v>Eukaryota</v>
      </c>
      <c r="K573" t="str">
        <f>VLOOKUP($B573,taxonomy!$B:$Y,7,FALSE)</f>
        <v xml:space="preserve"> Metazoa</v>
      </c>
      <c r="L573" t="str">
        <f>VLOOKUP($B573,taxonomy!$B:$Y,8,FALSE)</f>
        <v xml:space="preserve"> Chordata</v>
      </c>
      <c r="M573" t="str">
        <f>VLOOKUP($B573,taxonomy!$B:$Y,9,FALSE)</f>
        <v xml:space="preserve"> Craniata</v>
      </c>
      <c r="N573" t="str">
        <f>VLOOKUP($B573,taxonomy!$B:$Y,10,FALSE)</f>
        <v xml:space="preserve"> Vertebrata</v>
      </c>
      <c r="O573" t="str">
        <f>VLOOKUP($B573,taxonomy!$B:$Y,11,FALSE)</f>
        <v xml:space="preserve"> Euteleostomi</v>
      </c>
      <c r="P573" t="str">
        <f>VLOOKUP($B573,taxonomy!$B:$Y,12,FALSE)</f>
        <v>Mammalia</v>
      </c>
      <c r="Q573" t="str">
        <f>VLOOKUP($B573,taxonomy!$B:$Y,13,FALSE)</f>
        <v xml:space="preserve"> Eutheria</v>
      </c>
      <c r="R573" t="str">
        <f>VLOOKUP($B573,taxonomy!$B:$Y,14,FALSE)</f>
        <v xml:space="preserve"> Euarchontoglires</v>
      </c>
      <c r="S573" t="str">
        <f>VLOOKUP($B573,taxonomy!$B:$Y,15,FALSE)</f>
        <v xml:space="preserve"> Glires</v>
      </c>
      <c r="T573" t="str">
        <f>VLOOKUP($B573,taxonomy!$B:$Y,16,FALSE)</f>
        <v xml:space="preserve"> Rodentia</v>
      </c>
      <c r="U573" t="str">
        <f>VLOOKUP($B573,taxonomy!$B:$Y,17,FALSE)</f>
        <v xml:space="preserve"> Sciurognathi</v>
      </c>
      <c r="V573" t="str">
        <f>VLOOKUP($B573,taxonomy!$B:$Y,18,FALSE)</f>
        <v>Muroidea</v>
      </c>
      <c r="W573" t="str">
        <f>VLOOKUP($B573,taxonomy!$B:$Y,19,FALSE)</f>
        <v xml:space="preserve"> Cricetidae</v>
      </c>
      <c r="X573" t="str">
        <f>VLOOKUP($B573,taxonomy!$B:$Y,20,FALSE)</f>
        <v xml:space="preserve"> Cricetinae</v>
      </c>
      <c r="Y573" t="str">
        <f>VLOOKUP($B573,taxonomy!$B:$Y,21,FALSE)</f>
        <v xml:space="preserve"> Cricetulus.</v>
      </c>
      <c r="Z573">
        <f>VLOOKUP($B573,taxonomy!$B:$Y,22,FALSE)</f>
        <v>0</v>
      </c>
      <c r="AA573">
        <f>VLOOKUP($B573,taxonomy!$B:$Y,23,FALSE)</f>
        <v>0</v>
      </c>
    </row>
    <row r="574" spans="1:27" x14ac:dyDescent="0.25">
      <c r="A574" s="1" t="s">
        <v>1191</v>
      </c>
      <c r="B574" s="1" t="s">
        <v>1192</v>
      </c>
      <c r="C574" s="1" t="s">
        <v>1193</v>
      </c>
      <c r="D574" s="1" t="s">
        <v>15</v>
      </c>
      <c r="E574" s="1" t="s">
        <v>190</v>
      </c>
      <c r="F574" s="1" t="s">
        <v>191</v>
      </c>
      <c r="G574" s="1" t="s">
        <v>18</v>
      </c>
      <c r="H574" s="1" t="s">
        <v>19</v>
      </c>
      <c r="I574" s="1">
        <f t="shared" si="8"/>
        <v>265</v>
      </c>
      <c r="J574" t="str">
        <f>VLOOKUP($B574,taxonomy!$B:$Y,6,FALSE)</f>
        <v>Eukaryota</v>
      </c>
      <c r="K574" t="str">
        <f>VLOOKUP($B574,taxonomy!$B:$Y,7,FALSE)</f>
        <v xml:space="preserve"> Metazoa</v>
      </c>
      <c r="L574" t="str">
        <f>VLOOKUP($B574,taxonomy!$B:$Y,8,FALSE)</f>
        <v xml:space="preserve"> Chordata</v>
      </c>
      <c r="M574" t="str">
        <f>VLOOKUP($B574,taxonomy!$B:$Y,9,FALSE)</f>
        <v xml:space="preserve"> Craniata</v>
      </c>
      <c r="N574" t="str">
        <f>VLOOKUP($B574,taxonomy!$B:$Y,10,FALSE)</f>
        <v xml:space="preserve"> Vertebrata</v>
      </c>
      <c r="O574" t="str">
        <f>VLOOKUP($B574,taxonomy!$B:$Y,11,FALSE)</f>
        <v xml:space="preserve"> Euteleostomi</v>
      </c>
      <c r="P574" t="str">
        <f>VLOOKUP($B574,taxonomy!$B:$Y,12,FALSE)</f>
        <v>Mammalia</v>
      </c>
      <c r="Q574" t="str">
        <f>VLOOKUP($B574,taxonomy!$B:$Y,13,FALSE)</f>
        <v xml:space="preserve"> Eutheria</v>
      </c>
      <c r="R574" t="str">
        <f>VLOOKUP($B574,taxonomy!$B:$Y,14,FALSE)</f>
        <v xml:space="preserve"> Euarchontoglires</v>
      </c>
      <c r="S574" t="str">
        <f>VLOOKUP($B574,taxonomy!$B:$Y,15,FALSE)</f>
        <v xml:space="preserve"> Glires</v>
      </c>
      <c r="T574" t="str">
        <f>VLOOKUP($B574,taxonomy!$B:$Y,16,FALSE)</f>
        <v xml:space="preserve"> Rodentia</v>
      </c>
      <c r="U574" t="str">
        <f>VLOOKUP($B574,taxonomy!$B:$Y,17,FALSE)</f>
        <v xml:space="preserve"> Sciurognathi</v>
      </c>
      <c r="V574" t="str">
        <f>VLOOKUP($B574,taxonomy!$B:$Y,18,FALSE)</f>
        <v>Muroidea</v>
      </c>
      <c r="W574" t="str">
        <f>VLOOKUP($B574,taxonomy!$B:$Y,19,FALSE)</f>
        <v xml:space="preserve"> Cricetidae</v>
      </c>
      <c r="X574" t="str">
        <f>VLOOKUP($B574,taxonomy!$B:$Y,20,FALSE)</f>
        <v xml:space="preserve"> Cricetinae</v>
      </c>
      <c r="Y574" t="str">
        <f>VLOOKUP($B574,taxonomy!$B:$Y,21,FALSE)</f>
        <v xml:space="preserve"> Cricetulus.</v>
      </c>
      <c r="Z574">
        <f>VLOOKUP($B574,taxonomy!$B:$Y,22,FALSE)</f>
        <v>0</v>
      </c>
      <c r="AA574">
        <f>VLOOKUP($B574,taxonomy!$B:$Y,23,FALSE)</f>
        <v>0</v>
      </c>
    </row>
    <row r="575" spans="1:27" x14ac:dyDescent="0.25">
      <c r="A575" s="1" t="s">
        <v>1191</v>
      </c>
      <c r="B575" s="1" t="s">
        <v>1192</v>
      </c>
      <c r="C575" s="1" t="s">
        <v>1193</v>
      </c>
      <c r="D575" s="1" t="s">
        <v>60</v>
      </c>
      <c r="E575" s="1" t="s">
        <v>275</v>
      </c>
      <c r="F575" s="1" t="s">
        <v>1195</v>
      </c>
      <c r="G575" s="1" t="s">
        <v>63</v>
      </c>
      <c r="H575" s="1" t="s">
        <v>64</v>
      </c>
      <c r="I575" s="1">
        <f t="shared" si="8"/>
        <v>478</v>
      </c>
      <c r="J575" t="str">
        <f>VLOOKUP($B575,taxonomy!$B:$Y,6,FALSE)</f>
        <v>Eukaryota</v>
      </c>
      <c r="K575" t="str">
        <f>VLOOKUP($B575,taxonomy!$B:$Y,7,FALSE)</f>
        <v xml:space="preserve"> Metazoa</v>
      </c>
      <c r="L575" t="str">
        <f>VLOOKUP($B575,taxonomy!$B:$Y,8,FALSE)</f>
        <v xml:space="preserve"> Chordata</v>
      </c>
      <c r="M575" t="str">
        <f>VLOOKUP($B575,taxonomy!$B:$Y,9,FALSE)</f>
        <v xml:space="preserve"> Craniata</v>
      </c>
      <c r="N575" t="str">
        <f>VLOOKUP($B575,taxonomy!$B:$Y,10,FALSE)</f>
        <v xml:space="preserve"> Vertebrata</v>
      </c>
      <c r="O575" t="str">
        <f>VLOOKUP($B575,taxonomy!$B:$Y,11,FALSE)</f>
        <v xml:space="preserve"> Euteleostomi</v>
      </c>
      <c r="P575" t="str">
        <f>VLOOKUP($B575,taxonomy!$B:$Y,12,FALSE)</f>
        <v>Mammalia</v>
      </c>
      <c r="Q575" t="str">
        <f>VLOOKUP($B575,taxonomy!$B:$Y,13,FALSE)</f>
        <v xml:space="preserve"> Eutheria</v>
      </c>
      <c r="R575" t="str">
        <f>VLOOKUP($B575,taxonomy!$B:$Y,14,FALSE)</f>
        <v xml:space="preserve"> Euarchontoglires</v>
      </c>
      <c r="S575" t="str">
        <f>VLOOKUP($B575,taxonomy!$B:$Y,15,FALSE)</f>
        <v xml:space="preserve"> Glires</v>
      </c>
      <c r="T575" t="str">
        <f>VLOOKUP($B575,taxonomy!$B:$Y,16,FALSE)</f>
        <v xml:space="preserve"> Rodentia</v>
      </c>
      <c r="U575" t="str">
        <f>VLOOKUP($B575,taxonomy!$B:$Y,17,FALSE)</f>
        <v xml:space="preserve"> Sciurognathi</v>
      </c>
      <c r="V575" t="str">
        <f>VLOOKUP($B575,taxonomy!$B:$Y,18,FALSE)</f>
        <v>Muroidea</v>
      </c>
      <c r="W575" t="str">
        <f>VLOOKUP($B575,taxonomy!$B:$Y,19,FALSE)</f>
        <v xml:space="preserve"> Cricetidae</v>
      </c>
      <c r="X575" t="str">
        <f>VLOOKUP($B575,taxonomy!$B:$Y,20,FALSE)</f>
        <v xml:space="preserve"> Cricetinae</v>
      </c>
      <c r="Y575" t="str">
        <f>VLOOKUP($B575,taxonomy!$B:$Y,21,FALSE)</f>
        <v xml:space="preserve"> Cricetulus.</v>
      </c>
      <c r="Z575">
        <f>VLOOKUP($B575,taxonomy!$B:$Y,22,FALSE)</f>
        <v>0</v>
      </c>
      <c r="AA575">
        <f>VLOOKUP($B575,taxonomy!$B:$Y,23,FALSE)</f>
        <v>0</v>
      </c>
    </row>
    <row r="576" spans="1:27" x14ac:dyDescent="0.25">
      <c r="A576" s="1" t="s">
        <v>1196</v>
      </c>
      <c r="B576" s="1" t="s">
        <v>1197</v>
      </c>
      <c r="C576" s="1" t="s">
        <v>1198</v>
      </c>
      <c r="D576" s="1" t="s">
        <v>15</v>
      </c>
      <c r="E576" s="1" t="s">
        <v>104</v>
      </c>
      <c r="F576" s="1" t="s">
        <v>367</v>
      </c>
      <c r="G576" s="1" t="s">
        <v>18</v>
      </c>
      <c r="H576" s="1" t="s">
        <v>19</v>
      </c>
      <c r="I576" s="1">
        <f t="shared" si="8"/>
        <v>274</v>
      </c>
      <c r="J576" t="str">
        <f>VLOOKUP($B576,taxonomy!$B:$Y,6,FALSE)</f>
        <v>Eukaryota</v>
      </c>
      <c r="K576" t="str">
        <f>VLOOKUP($B576,taxonomy!$B:$Y,7,FALSE)</f>
        <v xml:space="preserve"> Fungi</v>
      </c>
      <c r="L576" t="str">
        <f>VLOOKUP($B576,taxonomy!$B:$Y,8,FALSE)</f>
        <v xml:space="preserve"> Dikarya</v>
      </c>
      <c r="M576" t="str">
        <f>VLOOKUP($B576,taxonomy!$B:$Y,9,FALSE)</f>
        <v xml:space="preserve"> Ascomycota</v>
      </c>
      <c r="N576" t="str">
        <f>VLOOKUP($B576,taxonomy!$B:$Y,10,FALSE)</f>
        <v xml:space="preserve"> Pezizomycotina</v>
      </c>
      <c r="O576" t="str">
        <f>VLOOKUP($B576,taxonomy!$B:$Y,11,FALSE)</f>
        <v>Sordariomycetes</v>
      </c>
      <c r="P576" t="str">
        <f>VLOOKUP($B576,taxonomy!$B:$Y,12,FALSE)</f>
        <v xml:space="preserve"> Hypocreomycetidae</v>
      </c>
      <c r="Q576" t="str">
        <f>VLOOKUP($B576,taxonomy!$B:$Y,13,FALSE)</f>
        <v xml:space="preserve"> Hypocreales</v>
      </c>
      <c r="R576" t="str">
        <f>VLOOKUP($B576,taxonomy!$B:$Y,14,FALSE)</f>
        <v xml:space="preserve"> Cordycipitaceae</v>
      </c>
      <c r="S576" t="str">
        <f>VLOOKUP($B576,taxonomy!$B:$Y,15,FALSE)</f>
        <v>Cordyceps.</v>
      </c>
      <c r="T576">
        <f>VLOOKUP($B576,taxonomy!$B:$Y,16,FALSE)</f>
        <v>0</v>
      </c>
      <c r="U576">
        <f>VLOOKUP($B576,taxonomy!$B:$Y,17,FALSE)</f>
        <v>0</v>
      </c>
      <c r="V576">
        <f>VLOOKUP($B576,taxonomy!$B:$Y,18,FALSE)</f>
        <v>0</v>
      </c>
      <c r="W576">
        <f>VLOOKUP($B576,taxonomy!$B:$Y,19,FALSE)</f>
        <v>0</v>
      </c>
      <c r="X576">
        <f>VLOOKUP($B576,taxonomy!$B:$Y,20,FALSE)</f>
        <v>0</v>
      </c>
      <c r="Y576">
        <f>VLOOKUP($B576,taxonomy!$B:$Y,21,FALSE)</f>
        <v>0</v>
      </c>
      <c r="Z576">
        <f>VLOOKUP($B576,taxonomy!$B:$Y,22,FALSE)</f>
        <v>0</v>
      </c>
      <c r="AA576">
        <f>VLOOKUP($B576,taxonomy!$B:$Y,23,FALSE)</f>
        <v>0</v>
      </c>
    </row>
    <row r="577" spans="1:27" x14ac:dyDescent="0.25">
      <c r="A577" s="1" t="s">
        <v>1196</v>
      </c>
      <c r="B577" s="1" t="s">
        <v>1197</v>
      </c>
      <c r="C577" s="1" t="s">
        <v>1198</v>
      </c>
      <c r="D577" s="1" t="s">
        <v>60</v>
      </c>
      <c r="E577" s="1" t="s">
        <v>878</v>
      </c>
      <c r="F577" s="1" t="s">
        <v>1199</v>
      </c>
      <c r="G577" s="1" t="s">
        <v>63</v>
      </c>
      <c r="H577" s="1" t="s">
        <v>64</v>
      </c>
      <c r="I577" s="1">
        <f t="shared" si="8"/>
        <v>379</v>
      </c>
      <c r="J577" t="str">
        <f>VLOOKUP($B577,taxonomy!$B:$Y,6,FALSE)</f>
        <v>Eukaryota</v>
      </c>
      <c r="K577" t="str">
        <f>VLOOKUP($B577,taxonomy!$B:$Y,7,FALSE)</f>
        <v xml:space="preserve"> Fungi</v>
      </c>
      <c r="L577" t="str">
        <f>VLOOKUP($B577,taxonomy!$B:$Y,8,FALSE)</f>
        <v xml:space="preserve"> Dikarya</v>
      </c>
      <c r="M577" t="str">
        <f>VLOOKUP($B577,taxonomy!$B:$Y,9,FALSE)</f>
        <v xml:space="preserve"> Ascomycota</v>
      </c>
      <c r="N577" t="str">
        <f>VLOOKUP($B577,taxonomy!$B:$Y,10,FALSE)</f>
        <v xml:space="preserve"> Pezizomycotina</v>
      </c>
      <c r="O577" t="str">
        <f>VLOOKUP($B577,taxonomy!$B:$Y,11,FALSE)</f>
        <v>Sordariomycetes</v>
      </c>
      <c r="P577" t="str">
        <f>VLOOKUP($B577,taxonomy!$B:$Y,12,FALSE)</f>
        <v xml:space="preserve"> Hypocreomycetidae</v>
      </c>
      <c r="Q577" t="str">
        <f>VLOOKUP($B577,taxonomy!$B:$Y,13,FALSE)</f>
        <v xml:space="preserve"> Hypocreales</v>
      </c>
      <c r="R577" t="str">
        <f>VLOOKUP($B577,taxonomy!$B:$Y,14,FALSE)</f>
        <v xml:space="preserve"> Cordycipitaceae</v>
      </c>
      <c r="S577" t="str">
        <f>VLOOKUP($B577,taxonomy!$B:$Y,15,FALSE)</f>
        <v>Cordyceps.</v>
      </c>
      <c r="T577">
        <f>VLOOKUP($B577,taxonomy!$B:$Y,16,FALSE)</f>
        <v>0</v>
      </c>
      <c r="U577">
        <f>VLOOKUP($B577,taxonomy!$B:$Y,17,FALSE)</f>
        <v>0</v>
      </c>
      <c r="V577">
        <f>VLOOKUP($B577,taxonomy!$B:$Y,18,FALSE)</f>
        <v>0</v>
      </c>
      <c r="W577">
        <f>VLOOKUP($B577,taxonomy!$B:$Y,19,FALSE)</f>
        <v>0</v>
      </c>
      <c r="X577">
        <f>VLOOKUP($B577,taxonomy!$B:$Y,20,FALSE)</f>
        <v>0</v>
      </c>
      <c r="Y577">
        <f>VLOOKUP($B577,taxonomy!$B:$Y,21,FALSE)</f>
        <v>0</v>
      </c>
      <c r="Z577">
        <f>VLOOKUP($B577,taxonomy!$B:$Y,22,FALSE)</f>
        <v>0</v>
      </c>
      <c r="AA577">
        <f>VLOOKUP($B577,taxonomy!$B:$Y,23,FALSE)</f>
        <v>0</v>
      </c>
    </row>
    <row r="578" spans="1:27" x14ac:dyDescent="0.25">
      <c r="A578" s="1" t="s">
        <v>1200</v>
      </c>
      <c r="B578" s="1" t="s">
        <v>1201</v>
      </c>
      <c r="C578" s="1" t="s">
        <v>1039</v>
      </c>
      <c r="D578" s="1" t="s">
        <v>15</v>
      </c>
      <c r="E578" s="1" t="s">
        <v>43</v>
      </c>
      <c r="F578" s="1" t="s">
        <v>250</v>
      </c>
      <c r="G578" s="1" t="s">
        <v>18</v>
      </c>
      <c r="H578" s="1" t="s">
        <v>19</v>
      </c>
      <c r="I578" s="1">
        <f t="shared" si="8"/>
        <v>265</v>
      </c>
      <c r="J578" t="str">
        <f>VLOOKUP($B578,taxonomy!$B:$Y,6,FALSE)</f>
        <v>Eukaryota</v>
      </c>
      <c r="K578" t="str">
        <f>VLOOKUP($B578,taxonomy!$B:$Y,7,FALSE)</f>
        <v xml:space="preserve"> Metazoa</v>
      </c>
      <c r="L578" t="str">
        <f>VLOOKUP($B578,taxonomy!$B:$Y,8,FALSE)</f>
        <v xml:space="preserve"> Chordata</v>
      </c>
      <c r="M578" t="str">
        <f>VLOOKUP($B578,taxonomy!$B:$Y,9,FALSE)</f>
        <v xml:space="preserve"> Craniata</v>
      </c>
      <c r="N578" t="str">
        <f>VLOOKUP($B578,taxonomy!$B:$Y,10,FALSE)</f>
        <v xml:space="preserve"> Vertebrata</v>
      </c>
      <c r="O578" t="str">
        <f>VLOOKUP($B578,taxonomy!$B:$Y,11,FALSE)</f>
        <v xml:space="preserve"> Euteleostomi</v>
      </c>
      <c r="P578" t="str">
        <f>VLOOKUP($B578,taxonomy!$B:$Y,12,FALSE)</f>
        <v>Actinopterygii</v>
      </c>
      <c r="Q578" t="str">
        <f>VLOOKUP($B578,taxonomy!$B:$Y,13,FALSE)</f>
        <v xml:space="preserve"> Neopterygii</v>
      </c>
      <c r="R578" t="str">
        <f>VLOOKUP($B578,taxonomy!$B:$Y,14,FALSE)</f>
        <v xml:space="preserve"> Teleostei</v>
      </c>
      <c r="S578" t="str">
        <f>VLOOKUP($B578,taxonomy!$B:$Y,15,FALSE)</f>
        <v xml:space="preserve"> Neoteleostei</v>
      </c>
      <c r="T578" t="str">
        <f>VLOOKUP($B578,taxonomy!$B:$Y,16,FALSE)</f>
        <v xml:space="preserve"> Acanthomorphata</v>
      </c>
      <c r="U578" t="str">
        <f>VLOOKUP($B578,taxonomy!$B:$Y,17,FALSE)</f>
        <v>Percomorpharia</v>
      </c>
      <c r="V578" t="str">
        <f>VLOOKUP($B578,taxonomy!$B:$Y,18,FALSE)</f>
        <v xml:space="preserve"> Perciformes</v>
      </c>
      <c r="W578" t="str">
        <f>VLOOKUP($B578,taxonomy!$B:$Y,19,FALSE)</f>
        <v xml:space="preserve"> Cottioidei</v>
      </c>
      <c r="X578" t="str">
        <f>VLOOKUP($B578,taxonomy!$B:$Y,20,FALSE)</f>
        <v xml:space="preserve"> Gasterosteales</v>
      </c>
      <c r="Y578" t="str">
        <f>VLOOKUP($B578,taxonomy!$B:$Y,21,FALSE)</f>
        <v>Gasterosteidae</v>
      </c>
      <c r="Z578" t="str">
        <f>VLOOKUP($B578,taxonomy!$B:$Y,22,FALSE)</f>
        <v xml:space="preserve"> Gasterosteus.</v>
      </c>
      <c r="AA578">
        <f>VLOOKUP($B578,taxonomy!$B:$Y,23,FALSE)</f>
        <v>0</v>
      </c>
    </row>
    <row r="579" spans="1:27" x14ac:dyDescent="0.25">
      <c r="A579" s="1" t="s">
        <v>1200</v>
      </c>
      <c r="B579" s="1" t="s">
        <v>1201</v>
      </c>
      <c r="C579" s="1" t="s">
        <v>1039</v>
      </c>
      <c r="D579" s="1" t="s">
        <v>60</v>
      </c>
      <c r="E579" s="1" t="s">
        <v>983</v>
      </c>
      <c r="F579" s="1" t="s">
        <v>1039</v>
      </c>
      <c r="G579" s="1" t="s">
        <v>63</v>
      </c>
      <c r="H579" s="1" t="s">
        <v>64</v>
      </c>
      <c r="I579" s="1">
        <f t="shared" ref="I579:I642" si="9">F579-E579+1</f>
        <v>418</v>
      </c>
      <c r="J579" t="str">
        <f>VLOOKUP($B579,taxonomy!$B:$Y,6,FALSE)</f>
        <v>Eukaryota</v>
      </c>
      <c r="K579" t="str">
        <f>VLOOKUP($B579,taxonomy!$B:$Y,7,FALSE)</f>
        <v xml:space="preserve"> Metazoa</v>
      </c>
      <c r="L579" t="str">
        <f>VLOOKUP($B579,taxonomy!$B:$Y,8,FALSE)</f>
        <v xml:space="preserve"> Chordata</v>
      </c>
      <c r="M579" t="str">
        <f>VLOOKUP($B579,taxonomy!$B:$Y,9,FALSE)</f>
        <v xml:space="preserve"> Craniata</v>
      </c>
      <c r="N579" t="str">
        <f>VLOOKUP($B579,taxonomy!$B:$Y,10,FALSE)</f>
        <v xml:space="preserve"> Vertebrata</v>
      </c>
      <c r="O579" t="str">
        <f>VLOOKUP($B579,taxonomy!$B:$Y,11,FALSE)</f>
        <v xml:space="preserve"> Euteleostomi</v>
      </c>
      <c r="P579" t="str">
        <f>VLOOKUP($B579,taxonomy!$B:$Y,12,FALSE)</f>
        <v>Actinopterygii</v>
      </c>
      <c r="Q579" t="str">
        <f>VLOOKUP($B579,taxonomy!$B:$Y,13,FALSE)</f>
        <v xml:space="preserve"> Neopterygii</v>
      </c>
      <c r="R579" t="str">
        <f>VLOOKUP($B579,taxonomy!$B:$Y,14,FALSE)</f>
        <v xml:space="preserve"> Teleostei</v>
      </c>
      <c r="S579" t="str">
        <f>VLOOKUP($B579,taxonomy!$B:$Y,15,FALSE)</f>
        <v xml:space="preserve"> Neoteleostei</v>
      </c>
      <c r="T579" t="str">
        <f>VLOOKUP($B579,taxonomy!$B:$Y,16,FALSE)</f>
        <v xml:space="preserve"> Acanthomorphata</v>
      </c>
      <c r="U579" t="str">
        <f>VLOOKUP($B579,taxonomy!$B:$Y,17,FALSE)</f>
        <v>Percomorpharia</v>
      </c>
      <c r="V579" t="str">
        <f>VLOOKUP($B579,taxonomy!$B:$Y,18,FALSE)</f>
        <v xml:space="preserve"> Perciformes</v>
      </c>
      <c r="W579" t="str">
        <f>VLOOKUP($B579,taxonomy!$B:$Y,19,FALSE)</f>
        <v xml:space="preserve"> Cottioidei</v>
      </c>
      <c r="X579" t="str">
        <f>VLOOKUP($B579,taxonomy!$B:$Y,20,FALSE)</f>
        <v xml:space="preserve"> Gasterosteales</v>
      </c>
      <c r="Y579" t="str">
        <f>VLOOKUP($B579,taxonomy!$B:$Y,21,FALSE)</f>
        <v>Gasterosteidae</v>
      </c>
      <c r="Z579" t="str">
        <f>VLOOKUP($B579,taxonomy!$B:$Y,22,FALSE)</f>
        <v xml:space="preserve"> Gasterosteus.</v>
      </c>
      <c r="AA579">
        <f>VLOOKUP($B579,taxonomy!$B:$Y,23,FALSE)</f>
        <v>0</v>
      </c>
    </row>
    <row r="580" spans="1:27" x14ac:dyDescent="0.25">
      <c r="A580" s="1" t="s">
        <v>1202</v>
      </c>
      <c r="B580" s="1" t="s">
        <v>1203</v>
      </c>
      <c r="C580" s="1" t="s">
        <v>78</v>
      </c>
      <c r="D580" s="1" t="s">
        <v>272</v>
      </c>
      <c r="E580" s="1" t="s">
        <v>1204</v>
      </c>
      <c r="F580" s="1" t="s">
        <v>1205</v>
      </c>
      <c r="G580" s="1" t="s">
        <v>274</v>
      </c>
      <c r="H580" s="1" t="s">
        <v>272</v>
      </c>
      <c r="I580" s="1">
        <f t="shared" si="9"/>
        <v>56</v>
      </c>
      <c r="J580" t="str">
        <f>VLOOKUP($B580,taxonomy!$B:$Y,6,FALSE)</f>
        <v>Eukaryota</v>
      </c>
      <c r="K580" t="str">
        <f>VLOOKUP($B580,taxonomy!$B:$Y,7,FALSE)</f>
        <v xml:space="preserve"> Metazoa</v>
      </c>
      <c r="L580" t="str">
        <f>VLOOKUP($B580,taxonomy!$B:$Y,8,FALSE)</f>
        <v xml:space="preserve"> Chordata</v>
      </c>
      <c r="M580" t="str">
        <f>VLOOKUP($B580,taxonomy!$B:$Y,9,FALSE)</f>
        <v xml:space="preserve"> Craniata</v>
      </c>
      <c r="N580" t="str">
        <f>VLOOKUP($B580,taxonomy!$B:$Y,10,FALSE)</f>
        <v xml:space="preserve"> Vertebrata</v>
      </c>
      <c r="O580" t="str">
        <f>VLOOKUP($B580,taxonomy!$B:$Y,11,FALSE)</f>
        <v xml:space="preserve"> Euteleostomi</v>
      </c>
      <c r="P580" t="str">
        <f>VLOOKUP($B580,taxonomy!$B:$Y,12,FALSE)</f>
        <v>Mammalia</v>
      </c>
      <c r="Q580" t="str">
        <f>VLOOKUP($B580,taxonomy!$B:$Y,13,FALSE)</f>
        <v xml:space="preserve"> Eutheria</v>
      </c>
      <c r="R580" t="str">
        <f>VLOOKUP($B580,taxonomy!$B:$Y,14,FALSE)</f>
        <v xml:space="preserve"> Euarchontoglires</v>
      </c>
      <c r="S580" t="str">
        <f>VLOOKUP($B580,taxonomy!$B:$Y,15,FALSE)</f>
        <v xml:space="preserve"> Primates</v>
      </c>
      <c r="T580" t="str">
        <f>VLOOKUP($B580,taxonomy!$B:$Y,16,FALSE)</f>
        <v xml:space="preserve"> Haplorrhini</v>
      </c>
      <c r="U580" t="str">
        <f>VLOOKUP($B580,taxonomy!$B:$Y,17,FALSE)</f>
        <v>Catarrhini</v>
      </c>
      <c r="V580" t="str">
        <f>VLOOKUP($B580,taxonomy!$B:$Y,18,FALSE)</f>
        <v xml:space="preserve"> Hominidae</v>
      </c>
      <c r="W580" t="str">
        <f>VLOOKUP($B580,taxonomy!$B:$Y,19,FALSE)</f>
        <v xml:space="preserve"> Gorilla.</v>
      </c>
      <c r="X580">
        <f>VLOOKUP($B580,taxonomy!$B:$Y,20,FALSE)</f>
        <v>0</v>
      </c>
      <c r="Y580">
        <f>VLOOKUP($B580,taxonomy!$B:$Y,21,FALSE)</f>
        <v>0</v>
      </c>
      <c r="Z580">
        <f>VLOOKUP($B580,taxonomy!$B:$Y,22,FALSE)</f>
        <v>0</v>
      </c>
      <c r="AA580">
        <f>VLOOKUP($B580,taxonomy!$B:$Y,23,FALSE)</f>
        <v>0</v>
      </c>
    </row>
    <row r="581" spans="1:27" x14ac:dyDescent="0.25">
      <c r="A581" s="1" t="s">
        <v>1202</v>
      </c>
      <c r="B581" s="1" t="s">
        <v>1203</v>
      </c>
      <c r="C581" s="1" t="s">
        <v>78</v>
      </c>
      <c r="D581" s="1" t="s">
        <v>15</v>
      </c>
      <c r="E581" s="1" t="s">
        <v>43</v>
      </c>
      <c r="F581" s="1" t="s">
        <v>233</v>
      </c>
      <c r="G581" s="1" t="s">
        <v>18</v>
      </c>
      <c r="H581" s="1" t="s">
        <v>19</v>
      </c>
      <c r="I581" s="1">
        <f t="shared" si="9"/>
        <v>262</v>
      </c>
      <c r="J581" t="str">
        <f>VLOOKUP($B581,taxonomy!$B:$Y,6,FALSE)</f>
        <v>Eukaryota</v>
      </c>
      <c r="K581" t="str">
        <f>VLOOKUP($B581,taxonomy!$B:$Y,7,FALSE)</f>
        <v xml:space="preserve"> Metazoa</v>
      </c>
      <c r="L581" t="str">
        <f>VLOOKUP($B581,taxonomy!$B:$Y,8,FALSE)</f>
        <v xml:space="preserve"> Chordata</v>
      </c>
      <c r="M581" t="str">
        <f>VLOOKUP($B581,taxonomy!$B:$Y,9,FALSE)</f>
        <v xml:space="preserve"> Craniata</v>
      </c>
      <c r="N581" t="str">
        <f>VLOOKUP($B581,taxonomy!$B:$Y,10,FALSE)</f>
        <v xml:space="preserve"> Vertebrata</v>
      </c>
      <c r="O581" t="str">
        <f>VLOOKUP($B581,taxonomy!$B:$Y,11,FALSE)</f>
        <v xml:space="preserve"> Euteleostomi</v>
      </c>
      <c r="P581" t="str">
        <f>VLOOKUP($B581,taxonomy!$B:$Y,12,FALSE)</f>
        <v>Mammalia</v>
      </c>
      <c r="Q581" t="str">
        <f>VLOOKUP($B581,taxonomy!$B:$Y,13,FALSE)</f>
        <v xml:space="preserve"> Eutheria</v>
      </c>
      <c r="R581" t="str">
        <f>VLOOKUP($B581,taxonomy!$B:$Y,14,FALSE)</f>
        <v xml:space="preserve"> Euarchontoglires</v>
      </c>
      <c r="S581" t="str">
        <f>VLOOKUP($B581,taxonomy!$B:$Y,15,FALSE)</f>
        <v xml:space="preserve"> Primates</v>
      </c>
      <c r="T581" t="str">
        <f>VLOOKUP($B581,taxonomy!$B:$Y,16,FALSE)</f>
        <v xml:space="preserve"> Haplorrhini</v>
      </c>
      <c r="U581" t="str">
        <f>VLOOKUP($B581,taxonomy!$B:$Y,17,FALSE)</f>
        <v>Catarrhini</v>
      </c>
      <c r="V581" t="str">
        <f>VLOOKUP($B581,taxonomy!$B:$Y,18,FALSE)</f>
        <v xml:space="preserve"> Hominidae</v>
      </c>
      <c r="W581" t="str">
        <f>VLOOKUP($B581,taxonomy!$B:$Y,19,FALSE)</f>
        <v xml:space="preserve"> Gorilla.</v>
      </c>
      <c r="X581">
        <f>VLOOKUP($B581,taxonomy!$B:$Y,20,FALSE)</f>
        <v>0</v>
      </c>
      <c r="Y581">
        <f>VLOOKUP($B581,taxonomy!$B:$Y,21,FALSE)</f>
        <v>0</v>
      </c>
      <c r="Z581">
        <f>VLOOKUP($B581,taxonomy!$B:$Y,22,FALSE)</f>
        <v>0</v>
      </c>
      <c r="AA581">
        <f>VLOOKUP($B581,taxonomy!$B:$Y,23,FALSE)</f>
        <v>0</v>
      </c>
    </row>
    <row r="582" spans="1:27" x14ac:dyDescent="0.25">
      <c r="A582" s="1" t="s">
        <v>1202</v>
      </c>
      <c r="B582" s="1" t="s">
        <v>1203</v>
      </c>
      <c r="C582" s="1" t="s">
        <v>78</v>
      </c>
      <c r="D582" s="1" t="s">
        <v>60</v>
      </c>
      <c r="E582" s="1" t="s">
        <v>1206</v>
      </c>
      <c r="F582" s="1" t="s">
        <v>1207</v>
      </c>
      <c r="G582" s="1" t="s">
        <v>63</v>
      </c>
      <c r="H582" s="1" t="s">
        <v>64</v>
      </c>
      <c r="I582" s="1">
        <f t="shared" si="9"/>
        <v>480</v>
      </c>
      <c r="J582" t="str">
        <f>VLOOKUP($B582,taxonomy!$B:$Y,6,FALSE)</f>
        <v>Eukaryota</v>
      </c>
      <c r="K582" t="str">
        <f>VLOOKUP($B582,taxonomy!$B:$Y,7,FALSE)</f>
        <v xml:space="preserve"> Metazoa</v>
      </c>
      <c r="L582" t="str">
        <f>VLOOKUP($B582,taxonomy!$B:$Y,8,FALSE)</f>
        <v xml:space="preserve"> Chordata</v>
      </c>
      <c r="M582" t="str">
        <f>VLOOKUP($B582,taxonomy!$B:$Y,9,FALSE)</f>
        <v xml:space="preserve"> Craniata</v>
      </c>
      <c r="N582" t="str">
        <f>VLOOKUP($B582,taxonomy!$B:$Y,10,FALSE)</f>
        <v xml:space="preserve"> Vertebrata</v>
      </c>
      <c r="O582" t="str">
        <f>VLOOKUP($B582,taxonomy!$B:$Y,11,FALSE)</f>
        <v xml:space="preserve"> Euteleostomi</v>
      </c>
      <c r="P582" t="str">
        <f>VLOOKUP($B582,taxonomy!$B:$Y,12,FALSE)</f>
        <v>Mammalia</v>
      </c>
      <c r="Q582" t="str">
        <f>VLOOKUP($B582,taxonomy!$B:$Y,13,FALSE)</f>
        <v xml:space="preserve"> Eutheria</v>
      </c>
      <c r="R582" t="str">
        <f>VLOOKUP($B582,taxonomy!$B:$Y,14,FALSE)</f>
        <v xml:space="preserve"> Euarchontoglires</v>
      </c>
      <c r="S582" t="str">
        <f>VLOOKUP($B582,taxonomy!$B:$Y,15,FALSE)</f>
        <v xml:space="preserve"> Primates</v>
      </c>
      <c r="T582" t="str">
        <f>VLOOKUP($B582,taxonomy!$B:$Y,16,FALSE)</f>
        <v xml:space="preserve"> Haplorrhini</v>
      </c>
      <c r="U582" t="str">
        <f>VLOOKUP($B582,taxonomy!$B:$Y,17,FALSE)</f>
        <v>Catarrhini</v>
      </c>
      <c r="V582" t="str">
        <f>VLOOKUP($B582,taxonomy!$B:$Y,18,FALSE)</f>
        <v xml:space="preserve"> Hominidae</v>
      </c>
      <c r="W582" t="str">
        <f>VLOOKUP($B582,taxonomy!$B:$Y,19,FALSE)</f>
        <v xml:space="preserve"> Gorilla.</v>
      </c>
      <c r="X582">
        <f>VLOOKUP($B582,taxonomy!$B:$Y,20,FALSE)</f>
        <v>0</v>
      </c>
      <c r="Y582">
        <f>VLOOKUP($B582,taxonomy!$B:$Y,21,FALSE)</f>
        <v>0</v>
      </c>
      <c r="Z582">
        <f>VLOOKUP($B582,taxonomy!$B:$Y,22,FALSE)</f>
        <v>0</v>
      </c>
      <c r="AA582">
        <f>VLOOKUP($B582,taxonomy!$B:$Y,23,FALSE)</f>
        <v>0</v>
      </c>
    </row>
    <row r="583" spans="1:27" x14ac:dyDescent="0.25">
      <c r="A583" s="1" t="s">
        <v>1208</v>
      </c>
      <c r="B583" s="1" t="s">
        <v>1209</v>
      </c>
      <c r="C583" s="1" t="s">
        <v>1210</v>
      </c>
      <c r="D583" s="1" t="s">
        <v>272</v>
      </c>
      <c r="E583" s="1" t="s">
        <v>211</v>
      </c>
      <c r="F583" s="1" t="s">
        <v>1211</v>
      </c>
      <c r="G583" s="1" t="s">
        <v>274</v>
      </c>
      <c r="H583" s="1" t="s">
        <v>272</v>
      </c>
      <c r="I583" s="1">
        <f t="shared" si="9"/>
        <v>102</v>
      </c>
      <c r="J583" t="str">
        <f>VLOOKUP($B583,taxonomy!$B:$Y,6,FALSE)</f>
        <v>Eukaryota</v>
      </c>
      <c r="K583" t="str">
        <f>VLOOKUP($B583,taxonomy!$B:$Y,7,FALSE)</f>
        <v xml:space="preserve"> Metazoa</v>
      </c>
      <c r="L583" t="str">
        <f>VLOOKUP($B583,taxonomy!$B:$Y,8,FALSE)</f>
        <v xml:space="preserve"> Chordata</v>
      </c>
      <c r="M583" t="str">
        <f>VLOOKUP($B583,taxonomy!$B:$Y,9,FALSE)</f>
        <v xml:space="preserve"> Craniata</v>
      </c>
      <c r="N583" t="str">
        <f>VLOOKUP($B583,taxonomy!$B:$Y,10,FALSE)</f>
        <v xml:space="preserve"> Vertebrata</v>
      </c>
      <c r="O583" t="str">
        <f>VLOOKUP($B583,taxonomy!$B:$Y,11,FALSE)</f>
        <v xml:space="preserve"> Euteleostomi</v>
      </c>
      <c r="P583" t="str">
        <f>VLOOKUP($B583,taxonomy!$B:$Y,12,FALSE)</f>
        <v>Mammalia</v>
      </c>
      <c r="Q583" t="str">
        <f>VLOOKUP($B583,taxonomy!$B:$Y,13,FALSE)</f>
        <v xml:space="preserve"> Eutheria</v>
      </c>
      <c r="R583" t="str">
        <f>VLOOKUP($B583,taxonomy!$B:$Y,14,FALSE)</f>
        <v xml:space="preserve"> Euarchontoglires</v>
      </c>
      <c r="S583" t="str">
        <f>VLOOKUP($B583,taxonomy!$B:$Y,15,FALSE)</f>
        <v xml:space="preserve"> Primates</v>
      </c>
      <c r="T583" t="str">
        <f>VLOOKUP($B583,taxonomy!$B:$Y,16,FALSE)</f>
        <v xml:space="preserve"> Haplorrhini</v>
      </c>
      <c r="U583" t="str">
        <f>VLOOKUP($B583,taxonomy!$B:$Y,17,FALSE)</f>
        <v>Catarrhini</v>
      </c>
      <c r="V583" t="str">
        <f>VLOOKUP($B583,taxonomy!$B:$Y,18,FALSE)</f>
        <v xml:space="preserve"> Hominidae</v>
      </c>
      <c r="W583" t="str">
        <f>VLOOKUP($B583,taxonomy!$B:$Y,19,FALSE)</f>
        <v xml:space="preserve"> Gorilla.</v>
      </c>
      <c r="X583">
        <f>VLOOKUP($B583,taxonomy!$B:$Y,20,FALSE)</f>
        <v>0</v>
      </c>
      <c r="Y583">
        <f>VLOOKUP($B583,taxonomy!$B:$Y,21,FALSE)</f>
        <v>0</v>
      </c>
      <c r="Z583">
        <f>VLOOKUP($B583,taxonomy!$B:$Y,22,FALSE)</f>
        <v>0</v>
      </c>
      <c r="AA583">
        <f>VLOOKUP($B583,taxonomy!$B:$Y,23,FALSE)</f>
        <v>0</v>
      </c>
    </row>
    <row r="584" spans="1:27" x14ac:dyDescent="0.25">
      <c r="A584" s="1" t="s">
        <v>1208</v>
      </c>
      <c r="B584" s="1" t="s">
        <v>1209</v>
      </c>
      <c r="C584" s="1" t="s">
        <v>1210</v>
      </c>
      <c r="D584" s="1" t="s">
        <v>15</v>
      </c>
      <c r="E584" s="1" t="s">
        <v>43</v>
      </c>
      <c r="F584" s="1" t="s">
        <v>116</v>
      </c>
      <c r="G584" s="1" t="s">
        <v>18</v>
      </c>
      <c r="H584" s="1" t="s">
        <v>19</v>
      </c>
      <c r="I584" s="1">
        <f t="shared" si="9"/>
        <v>267</v>
      </c>
      <c r="J584" t="str">
        <f>VLOOKUP($B584,taxonomy!$B:$Y,6,FALSE)</f>
        <v>Eukaryota</v>
      </c>
      <c r="K584" t="str">
        <f>VLOOKUP($B584,taxonomy!$B:$Y,7,FALSE)</f>
        <v xml:space="preserve"> Metazoa</v>
      </c>
      <c r="L584" t="str">
        <f>VLOOKUP($B584,taxonomy!$B:$Y,8,FALSE)</f>
        <v xml:space="preserve"> Chordata</v>
      </c>
      <c r="M584" t="str">
        <f>VLOOKUP($B584,taxonomy!$B:$Y,9,FALSE)</f>
        <v xml:space="preserve"> Craniata</v>
      </c>
      <c r="N584" t="str">
        <f>VLOOKUP($B584,taxonomy!$B:$Y,10,FALSE)</f>
        <v xml:space="preserve"> Vertebrata</v>
      </c>
      <c r="O584" t="str">
        <f>VLOOKUP($B584,taxonomy!$B:$Y,11,FALSE)</f>
        <v xml:space="preserve"> Euteleostomi</v>
      </c>
      <c r="P584" t="str">
        <f>VLOOKUP($B584,taxonomy!$B:$Y,12,FALSE)</f>
        <v>Mammalia</v>
      </c>
      <c r="Q584" t="str">
        <f>VLOOKUP($B584,taxonomy!$B:$Y,13,FALSE)</f>
        <v xml:space="preserve"> Eutheria</v>
      </c>
      <c r="R584" t="str">
        <f>VLOOKUP($B584,taxonomy!$B:$Y,14,FALSE)</f>
        <v xml:space="preserve"> Euarchontoglires</v>
      </c>
      <c r="S584" t="str">
        <f>VLOOKUP($B584,taxonomy!$B:$Y,15,FALSE)</f>
        <v xml:space="preserve"> Primates</v>
      </c>
      <c r="T584" t="str">
        <f>VLOOKUP($B584,taxonomy!$B:$Y,16,FALSE)</f>
        <v xml:space="preserve"> Haplorrhini</v>
      </c>
      <c r="U584" t="str">
        <f>VLOOKUP($B584,taxonomy!$B:$Y,17,FALSE)</f>
        <v>Catarrhini</v>
      </c>
      <c r="V584" t="str">
        <f>VLOOKUP($B584,taxonomy!$B:$Y,18,FALSE)</f>
        <v xml:space="preserve"> Hominidae</v>
      </c>
      <c r="W584" t="str">
        <f>VLOOKUP($B584,taxonomy!$B:$Y,19,FALSE)</f>
        <v xml:space="preserve"> Gorilla.</v>
      </c>
      <c r="X584">
        <f>VLOOKUP($B584,taxonomy!$B:$Y,20,FALSE)</f>
        <v>0</v>
      </c>
      <c r="Y584">
        <f>VLOOKUP($B584,taxonomy!$B:$Y,21,FALSE)</f>
        <v>0</v>
      </c>
      <c r="Z584">
        <f>VLOOKUP($B584,taxonomy!$B:$Y,22,FALSE)</f>
        <v>0</v>
      </c>
      <c r="AA584">
        <f>VLOOKUP($B584,taxonomy!$B:$Y,23,FALSE)</f>
        <v>0</v>
      </c>
    </row>
    <row r="585" spans="1:27" x14ac:dyDescent="0.25">
      <c r="A585" s="1" t="s">
        <v>1208</v>
      </c>
      <c r="B585" s="1" t="s">
        <v>1209</v>
      </c>
      <c r="C585" s="1" t="s">
        <v>1210</v>
      </c>
      <c r="D585" s="1" t="s">
        <v>60</v>
      </c>
      <c r="E585" s="1" t="s">
        <v>1212</v>
      </c>
      <c r="F585" s="1" t="s">
        <v>1210</v>
      </c>
      <c r="G585" s="1" t="s">
        <v>63</v>
      </c>
      <c r="H585" s="1" t="s">
        <v>64</v>
      </c>
      <c r="I585" s="1">
        <f t="shared" si="9"/>
        <v>349</v>
      </c>
      <c r="J585" t="str">
        <f>VLOOKUP($B585,taxonomy!$B:$Y,6,FALSE)</f>
        <v>Eukaryota</v>
      </c>
      <c r="K585" t="str">
        <f>VLOOKUP($B585,taxonomy!$B:$Y,7,FALSE)</f>
        <v xml:space="preserve"> Metazoa</v>
      </c>
      <c r="L585" t="str">
        <f>VLOOKUP($B585,taxonomy!$B:$Y,8,FALSE)</f>
        <v xml:space="preserve"> Chordata</v>
      </c>
      <c r="M585" t="str">
        <f>VLOOKUP($B585,taxonomy!$B:$Y,9,FALSE)</f>
        <v xml:space="preserve"> Craniata</v>
      </c>
      <c r="N585" t="str">
        <f>VLOOKUP($B585,taxonomy!$B:$Y,10,FALSE)</f>
        <v xml:space="preserve"> Vertebrata</v>
      </c>
      <c r="O585" t="str">
        <f>VLOOKUP($B585,taxonomy!$B:$Y,11,FALSE)</f>
        <v xml:space="preserve"> Euteleostomi</v>
      </c>
      <c r="P585" t="str">
        <f>VLOOKUP($B585,taxonomy!$B:$Y,12,FALSE)</f>
        <v>Mammalia</v>
      </c>
      <c r="Q585" t="str">
        <f>VLOOKUP($B585,taxonomy!$B:$Y,13,FALSE)</f>
        <v xml:space="preserve"> Eutheria</v>
      </c>
      <c r="R585" t="str">
        <f>VLOOKUP($B585,taxonomy!$B:$Y,14,FALSE)</f>
        <v xml:space="preserve"> Euarchontoglires</v>
      </c>
      <c r="S585" t="str">
        <f>VLOOKUP($B585,taxonomy!$B:$Y,15,FALSE)</f>
        <v xml:space="preserve"> Primates</v>
      </c>
      <c r="T585" t="str">
        <f>VLOOKUP($B585,taxonomy!$B:$Y,16,FALSE)</f>
        <v xml:space="preserve"> Haplorrhini</v>
      </c>
      <c r="U585" t="str">
        <f>VLOOKUP($B585,taxonomy!$B:$Y,17,FALSE)</f>
        <v>Catarrhini</v>
      </c>
      <c r="V585" t="str">
        <f>VLOOKUP($B585,taxonomy!$B:$Y,18,FALSE)</f>
        <v xml:space="preserve"> Hominidae</v>
      </c>
      <c r="W585" t="str">
        <f>VLOOKUP($B585,taxonomy!$B:$Y,19,FALSE)</f>
        <v xml:space="preserve"> Gorilla.</v>
      </c>
      <c r="X585">
        <f>VLOOKUP($B585,taxonomy!$B:$Y,20,FALSE)</f>
        <v>0</v>
      </c>
      <c r="Y585">
        <f>VLOOKUP($B585,taxonomy!$B:$Y,21,FALSE)</f>
        <v>0</v>
      </c>
      <c r="Z585">
        <f>VLOOKUP($B585,taxonomy!$B:$Y,22,FALSE)</f>
        <v>0</v>
      </c>
      <c r="AA585">
        <f>VLOOKUP($B585,taxonomy!$B:$Y,23,FALSE)</f>
        <v>0</v>
      </c>
    </row>
    <row r="586" spans="1:27" x14ac:dyDescent="0.25">
      <c r="A586" s="1" t="s">
        <v>1213</v>
      </c>
      <c r="B586" s="1" t="s">
        <v>1214</v>
      </c>
      <c r="C586" s="1" t="s">
        <v>1195</v>
      </c>
      <c r="D586" s="1" t="s">
        <v>272</v>
      </c>
      <c r="E586" s="1" t="s">
        <v>986</v>
      </c>
      <c r="F586" s="1" t="s">
        <v>987</v>
      </c>
      <c r="G586" s="1" t="s">
        <v>274</v>
      </c>
      <c r="H586" s="1" t="s">
        <v>272</v>
      </c>
      <c r="I586" s="1">
        <f t="shared" si="9"/>
        <v>56</v>
      </c>
      <c r="J586" t="str">
        <f>VLOOKUP($B586,taxonomy!$B:$Y,6,FALSE)</f>
        <v>Eukaryota</v>
      </c>
      <c r="K586" t="str">
        <f>VLOOKUP($B586,taxonomy!$B:$Y,7,FALSE)</f>
        <v xml:space="preserve"> Metazoa</v>
      </c>
      <c r="L586" t="str">
        <f>VLOOKUP($B586,taxonomy!$B:$Y,8,FALSE)</f>
        <v xml:space="preserve"> Chordata</v>
      </c>
      <c r="M586" t="str">
        <f>VLOOKUP($B586,taxonomy!$B:$Y,9,FALSE)</f>
        <v xml:space="preserve"> Craniata</v>
      </c>
      <c r="N586" t="str">
        <f>VLOOKUP($B586,taxonomy!$B:$Y,10,FALSE)</f>
        <v xml:space="preserve"> Vertebrata</v>
      </c>
      <c r="O586" t="str">
        <f>VLOOKUP($B586,taxonomy!$B:$Y,11,FALSE)</f>
        <v xml:space="preserve"> Euteleostomi</v>
      </c>
      <c r="P586" t="str">
        <f>VLOOKUP($B586,taxonomy!$B:$Y,12,FALSE)</f>
        <v>Mammalia</v>
      </c>
      <c r="Q586" t="str">
        <f>VLOOKUP($B586,taxonomy!$B:$Y,13,FALSE)</f>
        <v xml:space="preserve"> Eutheria</v>
      </c>
      <c r="R586" t="str">
        <f>VLOOKUP($B586,taxonomy!$B:$Y,14,FALSE)</f>
        <v xml:space="preserve"> Afrotheria</v>
      </c>
      <c r="S586" t="str">
        <f>VLOOKUP($B586,taxonomy!$B:$Y,15,FALSE)</f>
        <v xml:space="preserve"> Proboscidea</v>
      </c>
      <c r="T586" t="str">
        <f>VLOOKUP($B586,taxonomy!$B:$Y,16,FALSE)</f>
        <v xml:space="preserve"> Elephantidae</v>
      </c>
      <c r="U586" t="str">
        <f>VLOOKUP($B586,taxonomy!$B:$Y,17,FALSE)</f>
        <v xml:space="preserve"> Loxodonta.</v>
      </c>
      <c r="V586">
        <f>VLOOKUP($B586,taxonomy!$B:$Y,18,FALSE)</f>
        <v>0</v>
      </c>
      <c r="W586">
        <f>VLOOKUP($B586,taxonomy!$B:$Y,19,FALSE)</f>
        <v>0</v>
      </c>
      <c r="X586">
        <f>VLOOKUP($B586,taxonomy!$B:$Y,20,FALSE)</f>
        <v>0</v>
      </c>
      <c r="Y586">
        <f>VLOOKUP($B586,taxonomy!$B:$Y,21,FALSE)</f>
        <v>0</v>
      </c>
      <c r="Z586">
        <f>VLOOKUP($B586,taxonomy!$B:$Y,22,FALSE)</f>
        <v>0</v>
      </c>
      <c r="AA586">
        <f>VLOOKUP($B586,taxonomy!$B:$Y,23,FALSE)</f>
        <v>0</v>
      </c>
    </row>
    <row r="587" spans="1:27" x14ac:dyDescent="0.25">
      <c r="A587" s="1" t="s">
        <v>1213</v>
      </c>
      <c r="B587" s="1" t="s">
        <v>1214</v>
      </c>
      <c r="C587" s="1" t="s">
        <v>1195</v>
      </c>
      <c r="D587" s="1" t="s">
        <v>15</v>
      </c>
      <c r="E587" s="1" t="s">
        <v>43</v>
      </c>
      <c r="F587" s="1" t="s">
        <v>250</v>
      </c>
      <c r="G587" s="1" t="s">
        <v>18</v>
      </c>
      <c r="H587" s="1" t="s">
        <v>19</v>
      </c>
      <c r="I587" s="1">
        <f t="shared" si="9"/>
        <v>265</v>
      </c>
      <c r="J587" t="str">
        <f>VLOOKUP($B587,taxonomy!$B:$Y,6,FALSE)</f>
        <v>Eukaryota</v>
      </c>
      <c r="K587" t="str">
        <f>VLOOKUP($B587,taxonomy!$B:$Y,7,FALSE)</f>
        <v xml:space="preserve"> Metazoa</v>
      </c>
      <c r="L587" t="str">
        <f>VLOOKUP($B587,taxonomy!$B:$Y,8,FALSE)</f>
        <v xml:space="preserve"> Chordata</v>
      </c>
      <c r="M587" t="str">
        <f>VLOOKUP($B587,taxonomy!$B:$Y,9,FALSE)</f>
        <v xml:space="preserve"> Craniata</v>
      </c>
      <c r="N587" t="str">
        <f>VLOOKUP($B587,taxonomy!$B:$Y,10,FALSE)</f>
        <v xml:space="preserve"> Vertebrata</v>
      </c>
      <c r="O587" t="str">
        <f>VLOOKUP($B587,taxonomy!$B:$Y,11,FALSE)</f>
        <v xml:space="preserve"> Euteleostomi</v>
      </c>
      <c r="P587" t="str">
        <f>VLOOKUP($B587,taxonomy!$B:$Y,12,FALSE)</f>
        <v>Mammalia</v>
      </c>
      <c r="Q587" t="str">
        <f>VLOOKUP($B587,taxonomy!$B:$Y,13,FALSE)</f>
        <v xml:space="preserve"> Eutheria</v>
      </c>
      <c r="R587" t="str">
        <f>VLOOKUP($B587,taxonomy!$B:$Y,14,FALSE)</f>
        <v xml:space="preserve"> Afrotheria</v>
      </c>
      <c r="S587" t="str">
        <f>VLOOKUP($B587,taxonomy!$B:$Y,15,FALSE)</f>
        <v xml:space="preserve"> Proboscidea</v>
      </c>
      <c r="T587" t="str">
        <f>VLOOKUP($B587,taxonomy!$B:$Y,16,FALSE)</f>
        <v xml:space="preserve"> Elephantidae</v>
      </c>
      <c r="U587" t="str">
        <f>VLOOKUP($B587,taxonomy!$B:$Y,17,FALSE)</f>
        <v xml:space="preserve"> Loxodonta.</v>
      </c>
      <c r="V587">
        <f>VLOOKUP($B587,taxonomy!$B:$Y,18,FALSE)</f>
        <v>0</v>
      </c>
      <c r="W587">
        <f>VLOOKUP($B587,taxonomy!$B:$Y,19,FALSE)</f>
        <v>0</v>
      </c>
      <c r="X587">
        <f>VLOOKUP($B587,taxonomy!$B:$Y,20,FALSE)</f>
        <v>0</v>
      </c>
      <c r="Y587">
        <f>VLOOKUP($B587,taxonomy!$B:$Y,21,FALSE)</f>
        <v>0</v>
      </c>
      <c r="Z587">
        <f>VLOOKUP($B587,taxonomy!$B:$Y,22,FALSE)</f>
        <v>0</v>
      </c>
      <c r="AA587">
        <f>VLOOKUP($B587,taxonomy!$B:$Y,23,FALSE)</f>
        <v>0</v>
      </c>
    </row>
    <row r="588" spans="1:27" x14ac:dyDescent="0.25">
      <c r="A588" s="1" t="s">
        <v>1213</v>
      </c>
      <c r="B588" s="1" t="s">
        <v>1214</v>
      </c>
      <c r="C588" s="1" t="s">
        <v>1195</v>
      </c>
      <c r="D588" s="1" t="s">
        <v>60</v>
      </c>
      <c r="E588" s="1" t="s">
        <v>275</v>
      </c>
      <c r="F588" s="1" t="s">
        <v>1000</v>
      </c>
      <c r="G588" s="1" t="s">
        <v>63</v>
      </c>
      <c r="H588" s="1" t="s">
        <v>64</v>
      </c>
      <c r="I588" s="1">
        <f t="shared" si="9"/>
        <v>474</v>
      </c>
      <c r="J588" t="str">
        <f>VLOOKUP($B588,taxonomy!$B:$Y,6,FALSE)</f>
        <v>Eukaryota</v>
      </c>
      <c r="K588" t="str">
        <f>VLOOKUP($B588,taxonomy!$B:$Y,7,FALSE)</f>
        <v xml:space="preserve"> Metazoa</v>
      </c>
      <c r="L588" t="str">
        <f>VLOOKUP($B588,taxonomy!$B:$Y,8,FALSE)</f>
        <v xml:space="preserve"> Chordata</v>
      </c>
      <c r="M588" t="str">
        <f>VLOOKUP($B588,taxonomy!$B:$Y,9,FALSE)</f>
        <v xml:space="preserve"> Craniata</v>
      </c>
      <c r="N588" t="str">
        <f>VLOOKUP($B588,taxonomy!$B:$Y,10,FALSE)</f>
        <v xml:space="preserve"> Vertebrata</v>
      </c>
      <c r="O588" t="str">
        <f>VLOOKUP($B588,taxonomy!$B:$Y,11,FALSE)</f>
        <v xml:space="preserve"> Euteleostomi</v>
      </c>
      <c r="P588" t="str">
        <f>VLOOKUP($B588,taxonomy!$B:$Y,12,FALSE)</f>
        <v>Mammalia</v>
      </c>
      <c r="Q588" t="str">
        <f>VLOOKUP($B588,taxonomy!$B:$Y,13,FALSE)</f>
        <v xml:space="preserve"> Eutheria</v>
      </c>
      <c r="R588" t="str">
        <f>VLOOKUP($B588,taxonomy!$B:$Y,14,FALSE)</f>
        <v xml:space="preserve"> Afrotheria</v>
      </c>
      <c r="S588" t="str">
        <f>VLOOKUP($B588,taxonomy!$B:$Y,15,FALSE)</f>
        <v xml:space="preserve"> Proboscidea</v>
      </c>
      <c r="T588" t="str">
        <f>VLOOKUP($B588,taxonomy!$B:$Y,16,FALSE)</f>
        <v xml:space="preserve"> Elephantidae</v>
      </c>
      <c r="U588" t="str">
        <f>VLOOKUP($B588,taxonomy!$B:$Y,17,FALSE)</f>
        <v xml:space="preserve"> Loxodonta.</v>
      </c>
      <c r="V588">
        <f>VLOOKUP($B588,taxonomy!$B:$Y,18,FALSE)</f>
        <v>0</v>
      </c>
      <c r="W588">
        <f>VLOOKUP($B588,taxonomy!$B:$Y,19,FALSE)</f>
        <v>0</v>
      </c>
      <c r="X588">
        <f>VLOOKUP($B588,taxonomy!$B:$Y,20,FALSE)</f>
        <v>0</v>
      </c>
      <c r="Y588">
        <f>VLOOKUP($B588,taxonomy!$B:$Y,21,FALSE)</f>
        <v>0</v>
      </c>
      <c r="Z588">
        <f>VLOOKUP($B588,taxonomy!$B:$Y,22,FALSE)</f>
        <v>0</v>
      </c>
      <c r="AA588">
        <f>VLOOKUP($B588,taxonomy!$B:$Y,23,FALSE)</f>
        <v>0</v>
      </c>
    </row>
    <row r="589" spans="1:27" x14ac:dyDescent="0.25">
      <c r="A589" s="1" t="s">
        <v>1215</v>
      </c>
      <c r="B589" s="1" t="s">
        <v>1216</v>
      </c>
      <c r="C589" s="1" t="s">
        <v>554</v>
      </c>
      <c r="D589" s="1" t="s">
        <v>272</v>
      </c>
      <c r="E589" s="1" t="s">
        <v>986</v>
      </c>
      <c r="F589" s="1" t="s">
        <v>987</v>
      </c>
      <c r="G589" s="1" t="s">
        <v>274</v>
      </c>
      <c r="H589" s="1" t="s">
        <v>272</v>
      </c>
      <c r="I589" s="1">
        <f t="shared" si="9"/>
        <v>56</v>
      </c>
      <c r="J589" t="str">
        <f>VLOOKUP($B589,taxonomy!$B:$Y,6,FALSE)</f>
        <v>Eukaryota</v>
      </c>
      <c r="K589" t="str">
        <f>VLOOKUP($B589,taxonomy!$B:$Y,7,FALSE)</f>
        <v xml:space="preserve"> Metazoa</v>
      </c>
      <c r="L589" t="str">
        <f>VLOOKUP($B589,taxonomy!$B:$Y,8,FALSE)</f>
        <v xml:space="preserve"> Chordata</v>
      </c>
      <c r="M589" t="str">
        <f>VLOOKUP($B589,taxonomy!$B:$Y,9,FALSE)</f>
        <v xml:space="preserve"> Craniata</v>
      </c>
      <c r="N589" t="str">
        <f>VLOOKUP($B589,taxonomy!$B:$Y,10,FALSE)</f>
        <v xml:space="preserve"> Vertebrata</v>
      </c>
      <c r="O589" t="str">
        <f>VLOOKUP($B589,taxonomy!$B:$Y,11,FALSE)</f>
        <v xml:space="preserve"> Euteleostomi</v>
      </c>
      <c r="P589" t="str">
        <f>VLOOKUP($B589,taxonomy!$B:$Y,12,FALSE)</f>
        <v>Mammalia</v>
      </c>
      <c r="Q589" t="str">
        <f>VLOOKUP($B589,taxonomy!$B:$Y,13,FALSE)</f>
        <v xml:space="preserve"> Eutheria</v>
      </c>
      <c r="R589" t="str">
        <f>VLOOKUP($B589,taxonomy!$B:$Y,14,FALSE)</f>
        <v xml:space="preserve"> Afrotheria</v>
      </c>
      <c r="S589" t="str">
        <f>VLOOKUP($B589,taxonomy!$B:$Y,15,FALSE)</f>
        <v xml:space="preserve"> Proboscidea</v>
      </c>
      <c r="T589" t="str">
        <f>VLOOKUP($B589,taxonomy!$B:$Y,16,FALSE)</f>
        <v xml:space="preserve"> Elephantidae</v>
      </c>
      <c r="U589" t="str">
        <f>VLOOKUP($B589,taxonomy!$B:$Y,17,FALSE)</f>
        <v xml:space="preserve"> Loxodonta.</v>
      </c>
      <c r="V589">
        <f>VLOOKUP($B589,taxonomy!$B:$Y,18,FALSE)</f>
        <v>0</v>
      </c>
      <c r="W589">
        <f>VLOOKUP($B589,taxonomy!$B:$Y,19,FALSE)</f>
        <v>0</v>
      </c>
      <c r="X589">
        <f>VLOOKUP($B589,taxonomy!$B:$Y,20,FALSE)</f>
        <v>0</v>
      </c>
      <c r="Y589">
        <f>VLOOKUP($B589,taxonomy!$B:$Y,21,FALSE)</f>
        <v>0</v>
      </c>
      <c r="Z589">
        <f>VLOOKUP($B589,taxonomy!$B:$Y,22,FALSE)</f>
        <v>0</v>
      </c>
      <c r="AA589">
        <f>VLOOKUP($B589,taxonomy!$B:$Y,23,FALSE)</f>
        <v>0</v>
      </c>
    </row>
    <row r="590" spans="1:27" x14ac:dyDescent="0.25">
      <c r="A590" s="1" t="s">
        <v>1215</v>
      </c>
      <c r="B590" s="1" t="s">
        <v>1216</v>
      </c>
      <c r="C590" s="1" t="s">
        <v>554</v>
      </c>
      <c r="D590" s="1" t="s">
        <v>15</v>
      </c>
      <c r="E590" s="1" t="s">
        <v>43</v>
      </c>
      <c r="F590" s="1" t="s">
        <v>250</v>
      </c>
      <c r="G590" s="1" t="s">
        <v>18</v>
      </c>
      <c r="H590" s="1" t="s">
        <v>19</v>
      </c>
      <c r="I590" s="1">
        <f t="shared" si="9"/>
        <v>265</v>
      </c>
      <c r="J590" t="str">
        <f>VLOOKUP($B590,taxonomy!$B:$Y,6,FALSE)</f>
        <v>Eukaryota</v>
      </c>
      <c r="K590" t="str">
        <f>VLOOKUP($B590,taxonomy!$B:$Y,7,FALSE)</f>
        <v xml:space="preserve"> Metazoa</v>
      </c>
      <c r="L590" t="str">
        <f>VLOOKUP($B590,taxonomy!$B:$Y,8,FALSE)</f>
        <v xml:space="preserve"> Chordata</v>
      </c>
      <c r="M590" t="str">
        <f>VLOOKUP($B590,taxonomy!$B:$Y,9,FALSE)</f>
        <v xml:space="preserve"> Craniata</v>
      </c>
      <c r="N590" t="str">
        <f>VLOOKUP($B590,taxonomy!$B:$Y,10,FALSE)</f>
        <v xml:space="preserve"> Vertebrata</v>
      </c>
      <c r="O590" t="str">
        <f>VLOOKUP($B590,taxonomy!$B:$Y,11,FALSE)</f>
        <v xml:space="preserve"> Euteleostomi</v>
      </c>
      <c r="P590" t="str">
        <f>VLOOKUP($B590,taxonomy!$B:$Y,12,FALSE)</f>
        <v>Mammalia</v>
      </c>
      <c r="Q590" t="str">
        <f>VLOOKUP($B590,taxonomy!$B:$Y,13,FALSE)</f>
        <v xml:space="preserve"> Eutheria</v>
      </c>
      <c r="R590" t="str">
        <f>VLOOKUP($B590,taxonomy!$B:$Y,14,FALSE)</f>
        <v xml:space="preserve"> Afrotheria</v>
      </c>
      <c r="S590" t="str">
        <f>VLOOKUP($B590,taxonomy!$B:$Y,15,FALSE)</f>
        <v xml:space="preserve"> Proboscidea</v>
      </c>
      <c r="T590" t="str">
        <f>VLOOKUP($B590,taxonomy!$B:$Y,16,FALSE)</f>
        <v xml:space="preserve"> Elephantidae</v>
      </c>
      <c r="U590" t="str">
        <f>VLOOKUP($B590,taxonomy!$B:$Y,17,FALSE)</f>
        <v xml:space="preserve"> Loxodonta.</v>
      </c>
      <c r="V590">
        <f>VLOOKUP($B590,taxonomy!$B:$Y,18,FALSE)</f>
        <v>0</v>
      </c>
      <c r="W590">
        <f>VLOOKUP($B590,taxonomy!$B:$Y,19,FALSE)</f>
        <v>0</v>
      </c>
      <c r="X590">
        <f>VLOOKUP($B590,taxonomy!$B:$Y,20,FALSE)</f>
        <v>0</v>
      </c>
      <c r="Y590">
        <f>VLOOKUP($B590,taxonomy!$B:$Y,21,FALSE)</f>
        <v>0</v>
      </c>
      <c r="Z590">
        <f>VLOOKUP($B590,taxonomy!$B:$Y,22,FALSE)</f>
        <v>0</v>
      </c>
      <c r="AA590">
        <f>VLOOKUP($B590,taxonomy!$B:$Y,23,FALSE)</f>
        <v>0</v>
      </c>
    </row>
    <row r="591" spans="1:27" x14ac:dyDescent="0.25">
      <c r="A591" s="1" t="s">
        <v>1215</v>
      </c>
      <c r="B591" s="1" t="s">
        <v>1216</v>
      </c>
      <c r="C591" s="1" t="s">
        <v>554</v>
      </c>
      <c r="D591" s="1" t="s">
        <v>60</v>
      </c>
      <c r="E591" s="1" t="s">
        <v>275</v>
      </c>
      <c r="F591" s="1" t="s">
        <v>1217</v>
      </c>
      <c r="G591" s="1" t="s">
        <v>63</v>
      </c>
      <c r="H591" s="1" t="s">
        <v>64</v>
      </c>
      <c r="I591" s="1">
        <f t="shared" si="9"/>
        <v>471</v>
      </c>
      <c r="J591" t="str">
        <f>VLOOKUP($B591,taxonomy!$B:$Y,6,FALSE)</f>
        <v>Eukaryota</v>
      </c>
      <c r="K591" t="str">
        <f>VLOOKUP($B591,taxonomy!$B:$Y,7,FALSE)</f>
        <v xml:space="preserve"> Metazoa</v>
      </c>
      <c r="L591" t="str">
        <f>VLOOKUP($B591,taxonomy!$B:$Y,8,FALSE)</f>
        <v xml:space="preserve"> Chordata</v>
      </c>
      <c r="M591" t="str">
        <f>VLOOKUP($B591,taxonomy!$B:$Y,9,FALSE)</f>
        <v xml:space="preserve"> Craniata</v>
      </c>
      <c r="N591" t="str">
        <f>VLOOKUP($B591,taxonomy!$B:$Y,10,FALSE)</f>
        <v xml:space="preserve"> Vertebrata</v>
      </c>
      <c r="O591" t="str">
        <f>VLOOKUP($B591,taxonomy!$B:$Y,11,FALSE)</f>
        <v xml:space="preserve"> Euteleostomi</v>
      </c>
      <c r="P591" t="str">
        <f>VLOOKUP($B591,taxonomy!$B:$Y,12,FALSE)</f>
        <v>Mammalia</v>
      </c>
      <c r="Q591" t="str">
        <f>VLOOKUP($B591,taxonomy!$B:$Y,13,FALSE)</f>
        <v xml:space="preserve"> Eutheria</v>
      </c>
      <c r="R591" t="str">
        <f>VLOOKUP($B591,taxonomy!$B:$Y,14,FALSE)</f>
        <v xml:space="preserve"> Afrotheria</v>
      </c>
      <c r="S591" t="str">
        <f>VLOOKUP($B591,taxonomy!$B:$Y,15,FALSE)</f>
        <v xml:space="preserve"> Proboscidea</v>
      </c>
      <c r="T591" t="str">
        <f>VLOOKUP($B591,taxonomy!$B:$Y,16,FALSE)</f>
        <v xml:space="preserve"> Elephantidae</v>
      </c>
      <c r="U591" t="str">
        <f>VLOOKUP($B591,taxonomy!$B:$Y,17,FALSE)</f>
        <v xml:space="preserve"> Loxodonta.</v>
      </c>
      <c r="V591">
        <f>VLOOKUP($B591,taxonomy!$B:$Y,18,FALSE)</f>
        <v>0</v>
      </c>
      <c r="W591">
        <f>VLOOKUP($B591,taxonomy!$B:$Y,19,FALSE)</f>
        <v>0</v>
      </c>
      <c r="X591">
        <f>VLOOKUP($B591,taxonomy!$B:$Y,20,FALSE)</f>
        <v>0</v>
      </c>
      <c r="Y591">
        <f>VLOOKUP($B591,taxonomy!$B:$Y,21,FALSE)</f>
        <v>0</v>
      </c>
      <c r="Z591">
        <f>VLOOKUP($B591,taxonomy!$B:$Y,22,FALSE)</f>
        <v>0</v>
      </c>
      <c r="AA591">
        <f>VLOOKUP($B591,taxonomy!$B:$Y,23,FALSE)</f>
        <v>0</v>
      </c>
    </row>
    <row r="592" spans="1:27" x14ac:dyDescent="0.25">
      <c r="A592" s="1" t="s">
        <v>1218</v>
      </c>
      <c r="B592" s="1" t="s">
        <v>1219</v>
      </c>
      <c r="C592" s="1" t="s">
        <v>951</v>
      </c>
      <c r="D592" s="1" t="s">
        <v>272</v>
      </c>
      <c r="E592" s="1" t="s">
        <v>1062</v>
      </c>
      <c r="F592" s="1" t="s">
        <v>1065</v>
      </c>
      <c r="G592" s="1" t="s">
        <v>274</v>
      </c>
      <c r="H592" s="1" t="s">
        <v>272</v>
      </c>
      <c r="I592" s="1">
        <f t="shared" si="9"/>
        <v>49</v>
      </c>
      <c r="J592" t="str">
        <f>VLOOKUP($B592,taxonomy!$B:$Y,6,FALSE)</f>
        <v>Eukaryota</v>
      </c>
      <c r="K592" t="str">
        <f>VLOOKUP($B592,taxonomy!$B:$Y,7,FALSE)</f>
        <v xml:space="preserve"> Metazoa</v>
      </c>
      <c r="L592" t="str">
        <f>VLOOKUP($B592,taxonomy!$B:$Y,8,FALSE)</f>
        <v xml:space="preserve"> Chordata</v>
      </c>
      <c r="M592" t="str">
        <f>VLOOKUP($B592,taxonomy!$B:$Y,9,FALSE)</f>
        <v xml:space="preserve"> Craniata</v>
      </c>
      <c r="N592" t="str">
        <f>VLOOKUP($B592,taxonomy!$B:$Y,10,FALSE)</f>
        <v xml:space="preserve"> Vertebrata</v>
      </c>
      <c r="O592" t="str">
        <f>VLOOKUP($B592,taxonomy!$B:$Y,11,FALSE)</f>
        <v xml:space="preserve"> Euteleostomi</v>
      </c>
      <c r="P592" t="str">
        <f>VLOOKUP($B592,taxonomy!$B:$Y,12,FALSE)</f>
        <v>Mammalia</v>
      </c>
      <c r="Q592" t="str">
        <f>VLOOKUP($B592,taxonomy!$B:$Y,13,FALSE)</f>
        <v xml:space="preserve"> Metatheria</v>
      </c>
      <c r="R592" t="str">
        <f>VLOOKUP($B592,taxonomy!$B:$Y,14,FALSE)</f>
        <v xml:space="preserve"> Dasyuromorphia</v>
      </c>
      <c r="S592" t="str">
        <f>VLOOKUP($B592,taxonomy!$B:$Y,15,FALSE)</f>
        <v xml:space="preserve"> Dasyuridae</v>
      </c>
      <c r="T592" t="str">
        <f>VLOOKUP($B592,taxonomy!$B:$Y,16,FALSE)</f>
        <v xml:space="preserve"> Sarcophilus.</v>
      </c>
      <c r="U592">
        <f>VLOOKUP($B592,taxonomy!$B:$Y,17,FALSE)</f>
        <v>0</v>
      </c>
      <c r="V592">
        <f>VLOOKUP($B592,taxonomy!$B:$Y,18,FALSE)</f>
        <v>0</v>
      </c>
      <c r="W592">
        <f>VLOOKUP($B592,taxonomy!$B:$Y,19,FALSE)</f>
        <v>0</v>
      </c>
      <c r="X592">
        <f>VLOOKUP($B592,taxonomy!$B:$Y,20,FALSE)</f>
        <v>0</v>
      </c>
      <c r="Y592">
        <f>VLOOKUP($B592,taxonomy!$B:$Y,21,FALSE)</f>
        <v>0</v>
      </c>
      <c r="Z592">
        <f>VLOOKUP($B592,taxonomy!$B:$Y,22,FALSE)</f>
        <v>0</v>
      </c>
      <c r="AA592">
        <f>VLOOKUP($B592,taxonomy!$B:$Y,23,FALSE)</f>
        <v>0</v>
      </c>
    </row>
    <row r="593" spans="1:27" x14ac:dyDescent="0.25">
      <c r="A593" s="1" t="s">
        <v>1218</v>
      </c>
      <c r="B593" s="1" t="s">
        <v>1219</v>
      </c>
      <c r="C593" s="1" t="s">
        <v>951</v>
      </c>
      <c r="D593" s="1" t="s">
        <v>15</v>
      </c>
      <c r="E593" s="1" t="s">
        <v>43</v>
      </c>
      <c r="F593" s="1" t="s">
        <v>250</v>
      </c>
      <c r="G593" s="1" t="s">
        <v>18</v>
      </c>
      <c r="H593" s="1" t="s">
        <v>19</v>
      </c>
      <c r="I593" s="1">
        <f t="shared" si="9"/>
        <v>265</v>
      </c>
      <c r="J593" t="str">
        <f>VLOOKUP($B593,taxonomy!$B:$Y,6,FALSE)</f>
        <v>Eukaryota</v>
      </c>
      <c r="K593" t="str">
        <f>VLOOKUP($B593,taxonomy!$B:$Y,7,FALSE)</f>
        <v xml:space="preserve"> Metazoa</v>
      </c>
      <c r="L593" t="str">
        <f>VLOOKUP($B593,taxonomy!$B:$Y,8,FALSE)</f>
        <v xml:space="preserve"> Chordata</v>
      </c>
      <c r="M593" t="str">
        <f>VLOOKUP($B593,taxonomy!$B:$Y,9,FALSE)</f>
        <v xml:space="preserve"> Craniata</v>
      </c>
      <c r="N593" t="str">
        <f>VLOOKUP($B593,taxonomy!$B:$Y,10,FALSE)</f>
        <v xml:space="preserve"> Vertebrata</v>
      </c>
      <c r="O593" t="str">
        <f>VLOOKUP($B593,taxonomy!$B:$Y,11,FALSE)</f>
        <v xml:space="preserve"> Euteleostomi</v>
      </c>
      <c r="P593" t="str">
        <f>VLOOKUP($B593,taxonomy!$B:$Y,12,FALSE)</f>
        <v>Mammalia</v>
      </c>
      <c r="Q593" t="str">
        <f>VLOOKUP($B593,taxonomy!$B:$Y,13,FALSE)</f>
        <v xml:space="preserve"> Metatheria</v>
      </c>
      <c r="R593" t="str">
        <f>VLOOKUP($B593,taxonomy!$B:$Y,14,FALSE)</f>
        <v xml:space="preserve"> Dasyuromorphia</v>
      </c>
      <c r="S593" t="str">
        <f>VLOOKUP($B593,taxonomy!$B:$Y,15,FALSE)</f>
        <v xml:space="preserve"> Dasyuridae</v>
      </c>
      <c r="T593" t="str">
        <f>VLOOKUP($B593,taxonomy!$B:$Y,16,FALSE)</f>
        <v xml:space="preserve"> Sarcophilus.</v>
      </c>
      <c r="U593">
        <f>VLOOKUP($B593,taxonomy!$B:$Y,17,FALSE)</f>
        <v>0</v>
      </c>
      <c r="V593">
        <f>VLOOKUP($B593,taxonomy!$B:$Y,18,FALSE)</f>
        <v>0</v>
      </c>
      <c r="W593">
        <f>VLOOKUP($B593,taxonomy!$B:$Y,19,FALSE)</f>
        <v>0</v>
      </c>
      <c r="X593">
        <f>VLOOKUP($B593,taxonomy!$B:$Y,20,FALSE)</f>
        <v>0</v>
      </c>
      <c r="Y593">
        <f>VLOOKUP($B593,taxonomy!$B:$Y,21,FALSE)</f>
        <v>0</v>
      </c>
      <c r="Z593">
        <f>VLOOKUP($B593,taxonomy!$B:$Y,22,FALSE)</f>
        <v>0</v>
      </c>
      <c r="AA593">
        <f>VLOOKUP($B593,taxonomy!$B:$Y,23,FALSE)</f>
        <v>0</v>
      </c>
    </row>
    <row r="594" spans="1:27" x14ac:dyDescent="0.25">
      <c r="A594" s="1" t="s">
        <v>1218</v>
      </c>
      <c r="B594" s="1" t="s">
        <v>1219</v>
      </c>
      <c r="C594" s="1" t="s">
        <v>951</v>
      </c>
      <c r="D594" s="1" t="s">
        <v>60</v>
      </c>
      <c r="E594" s="1" t="s">
        <v>360</v>
      </c>
      <c r="F594" s="1" t="s">
        <v>554</v>
      </c>
      <c r="G594" s="1" t="s">
        <v>63</v>
      </c>
      <c r="H594" s="1" t="s">
        <v>64</v>
      </c>
      <c r="I594" s="1">
        <f t="shared" si="9"/>
        <v>466</v>
      </c>
      <c r="J594" t="str">
        <f>VLOOKUP($B594,taxonomy!$B:$Y,6,FALSE)</f>
        <v>Eukaryota</v>
      </c>
      <c r="K594" t="str">
        <f>VLOOKUP($B594,taxonomy!$B:$Y,7,FALSE)</f>
        <v xml:space="preserve"> Metazoa</v>
      </c>
      <c r="L594" t="str">
        <f>VLOOKUP($B594,taxonomy!$B:$Y,8,FALSE)</f>
        <v xml:space="preserve"> Chordata</v>
      </c>
      <c r="M594" t="str">
        <f>VLOOKUP($B594,taxonomy!$B:$Y,9,FALSE)</f>
        <v xml:space="preserve"> Craniata</v>
      </c>
      <c r="N594" t="str">
        <f>VLOOKUP($B594,taxonomy!$B:$Y,10,FALSE)</f>
        <v xml:space="preserve"> Vertebrata</v>
      </c>
      <c r="O594" t="str">
        <f>VLOOKUP($B594,taxonomy!$B:$Y,11,FALSE)</f>
        <v xml:space="preserve"> Euteleostomi</v>
      </c>
      <c r="P594" t="str">
        <f>VLOOKUP($B594,taxonomy!$B:$Y,12,FALSE)</f>
        <v>Mammalia</v>
      </c>
      <c r="Q594" t="str">
        <f>VLOOKUP($B594,taxonomy!$B:$Y,13,FALSE)</f>
        <v xml:space="preserve"> Metatheria</v>
      </c>
      <c r="R594" t="str">
        <f>VLOOKUP($B594,taxonomy!$B:$Y,14,FALSE)</f>
        <v xml:space="preserve"> Dasyuromorphia</v>
      </c>
      <c r="S594" t="str">
        <f>VLOOKUP($B594,taxonomy!$B:$Y,15,FALSE)</f>
        <v xml:space="preserve"> Dasyuridae</v>
      </c>
      <c r="T594" t="str">
        <f>VLOOKUP($B594,taxonomy!$B:$Y,16,FALSE)</f>
        <v xml:space="preserve"> Sarcophilus.</v>
      </c>
      <c r="U594">
        <f>VLOOKUP($B594,taxonomy!$B:$Y,17,FALSE)</f>
        <v>0</v>
      </c>
      <c r="V594">
        <f>VLOOKUP($B594,taxonomy!$B:$Y,18,FALSE)</f>
        <v>0</v>
      </c>
      <c r="W594">
        <f>VLOOKUP($B594,taxonomy!$B:$Y,19,FALSE)</f>
        <v>0</v>
      </c>
      <c r="X594">
        <f>VLOOKUP($B594,taxonomy!$B:$Y,20,FALSE)</f>
        <v>0</v>
      </c>
      <c r="Y594">
        <f>VLOOKUP($B594,taxonomy!$B:$Y,21,FALSE)</f>
        <v>0</v>
      </c>
      <c r="Z594">
        <f>VLOOKUP($B594,taxonomy!$B:$Y,22,FALSE)</f>
        <v>0</v>
      </c>
      <c r="AA594">
        <f>VLOOKUP($B594,taxonomy!$B:$Y,23,FALSE)</f>
        <v>0</v>
      </c>
    </row>
    <row r="595" spans="1:27" x14ac:dyDescent="0.25">
      <c r="A595" s="1" t="s">
        <v>1220</v>
      </c>
      <c r="B595" s="1" t="s">
        <v>1221</v>
      </c>
      <c r="C595" s="1" t="s">
        <v>1222</v>
      </c>
      <c r="D595" s="1" t="s">
        <v>15</v>
      </c>
      <c r="E595" s="1" t="s">
        <v>158</v>
      </c>
      <c r="F595" s="1" t="s">
        <v>892</v>
      </c>
      <c r="G595" s="1" t="s">
        <v>18</v>
      </c>
      <c r="H595" s="1" t="s">
        <v>19</v>
      </c>
      <c r="I595" s="1">
        <f t="shared" si="9"/>
        <v>273</v>
      </c>
      <c r="J595" t="str">
        <f>VLOOKUP($B595,taxonomy!$B:$Y,6,FALSE)</f>
        <v>Eukaryota</v>
      </c>
      <c r="K595" t="str">
        <f>VLOOKUP($B595,taxonomy!$B:$Y,7,FALSE)</f>
        <v xml:space="preserve"> Fungi</v>
      </c>
      <c r="L595" t="str">
        <f>VLOOKUP($B595,taxonomy!$B:$Y,8,FALSE)</f>
        <v xml:space="preserve"> Dikarya</v>
      </c>
      <c r="M595" t="str">
        <f>VLOOKUP($B595,taxonomy!$B:$Y,9,FALSE)</f>
        <v xml:space="preserve"> Ascomycota</v>
      </c>
      <c r="N595" t="str">
        <f>VLOOKUP($B595,taxonomy!$B:$Y,10,FALSE)</f>
        <v xml:space="preserve"> Pezizomycotina</v>
      </c>
      <c r="O595" t="str">
        <f>VLOOKUP($B595,taxonomy!$B:$Y,11,FALSE)</f>
        <v xml:space="preserve"> Eurotiomycetes</v>
      </c>
      <c r="P595" t="str">
        <f>VLOOKUP($B595,taxonomy!$B:$Y,12,FALSE)</f>
        <v>Eurotiomycetidae</v>
      </c>
      <c r="Q595" t="str">
        <f>VLOOKUP($B595,taxonomy!$B:$Y,13,FALSE)</f>
        <v xml:space="preserve"> Eurotiales</v>
      </c>
      <c r="R595" t="str">
        <f>VLOOKUP($B595,taxonomy!$B:$Y,14,FALSE)</f>
        <v xml:space="preserve"> Aspergillaceae</v>
      </c>
      <c r="S595" t="str">
        <f>VLOOKUP($B595,taxonomy!$B:$Y,15,FALSE)</f>
        <v xml:space="preserve"> Aspergillus.</v>
      </c>
      <c r="T595">
        <f>VLOOKUP($B595,taxonomy!$B:$Y,16,FALSE)</f>
        <v>0</v>
      </c>
      <c r="U595">
        <f>VLOOKUP($B595,taxonomy!$B:$Y,17,FALSE)</f>
        <v>0</v>
      </c>
      <c r="V595">
        <f>VLOOKUP($B595,taxonomy!$B:$Y,18,FALSE)</f>
        <v>0</v>
      </c>
      <c r="W595">
        <f>VLOOKUP($B595,taxonomy!$B:$Y,19,FALSE)</f>
        <v>0</v>
      </c>
      <c r="X595">
        <f>VLOOKUP($B595,taxonomy!$B:$Y,20,FALSE)</f>
        <v>0</v>
      </c>
      <c r="Y595">
        <f>VLOOKUP($B595,taxonomy!$B:$Y,21,FALSE)</f>
        <v>0</v>
      </c>
      <c r="Z595">
        <f>VLOOKUP($B595,taxonomy!$B:$Y,22,FALSE)</f>
        <v>0</v>
      </c>
      <c r="AA595">
        <f>VLOOKUP($B595,taxonomy!$B:$Y,23,FALSE)</f>
        <v>0</v>
      </c>
    </row>
    <row r="596" spans="1:27" x14ac:dyDescent="0.25">
      <c r="A596" s="1" t="s">
        <v>1220</v>
      </c>
      <c r="B596" s="1" t="s">
        <v>1221</v>
      </c>
      <c r="C596" s="1" t="s">
        <v>1222</v>
      </c>
      <c r="D596" s="1" t="s">
        <v>60</v>
      </c>
      <c r="E596" s="1" t="s">
        <v>267</v>
      </c>
      <c r="F596" s="1" t="s">
        <v>660</v>
      </c>
      <c r="G596" s="1" t="s">
        <v>63</v>
      </c>
      <c r="H596" s="1" t="s">
        <v>64</v>
      </c>
      <c r="I596" s="1">
        <f t="shared" si="9"/>
        <v>230</v>
      </c>
      <c r="J596" t="str">
        <f>VLOOKUP($B596,taxonomy!$B:$Y,6,FALSE)</f>
        <v>Eukaryota</v>
      </c>
      <c r="K596" t="str">
        <f>VLOOKUP($B596,taxonomy!$B:$Y,7,FALSE)</f>
        <v xml:space="preserve"> Fungi</v>
      </c>
      <c r="L596" t="str">
        <f>VLOOKUP($B596,taxonomy!$B:$Y,8,FALSE)</f>
        <v xml:space="preserve"> Dikarya</v>
      </c>
      <c r="M596" t="str">
        <f>VLOOKUP($B596,taxonomy!$B:$Y,9,FALSE)</f>
        <v xml:space="preserve"> Ascomycota</v>
      </c>
      <c r="N596" t="str">
        <f>VLOOKUP($B596,taxonomy!$B:$Y,10,FALSE)</f>
        <v xml:space="preserve"> Pezizomycotina</v>
      </c>
      <c r="O596" t="str">
        <f>VLOOKUP($B596,taxonomy!$B:$Y,11,FALSE)</f>
        <v xml:space="preserve"> Eurotiomycetes</v>
      </c>
      <c r="P596" t="str">
        <f>VLOOKUP($B596,taxonomy!$B:$Y,12,FALSE)</f>
        <v>Eurotiomycetidae</v>
      </c>
      <c r="Q596" t="str">
        <f>VLOOKUP($B596,taxonomy!$B:$Y,13,FALSE)</f>
        <v xml:space="preserve"> Eurotiales</v>
      </c>
      <c r="R596" t="str">
        <f>VLOOKUP($B596,taxonomy!$B:$Y,14,FALSE)</f>
        <v xml:space="preserve"> Aspergillaceae</v>
      </c>
      <c r="S596" t="str">
        <f>VLOOKUP($B596,taxonomy!$B:$Y,15,FALSE)</f>
        <v xml:space="preserve"> Aspergillus.</v>
      </c>
      <c r="T596">
        <f>VLOOKUP($B596,taxonomy!$B:$Y,16,FALSE)</f>
        <v>0</v>
      </c>
      <c r="U596">
        <f>VLOOKUP($B596,taxonomy!$B:$Y,17,FALSE)</f>
        <v>0</v>
      </c>
      <c r="V596">
        <f>VLOOKUP($B596,taxonomy!$B:$Y,18,FALSE)</f>
        <v>0</v>
      </c>
      <c r="W596">
        <f>VLOOKUP($B596,taxonomy!$B:$Y,19,FALSE)</f>
        <v>0</v>
      </c>
      <c r="X596">
        <f>VLOOKUP($B596,taxonomy!$B:$Y,20,FALSE)</f>
        <v>0</v>
      </c>
      <c r="Y596">
        <f>VLOOKUP($B596,taxonomy!$B:$Y,21,FALSE)</f>
        <v>0</v>
      </c>
      <c r="Z596">
        <f>VLOOKUP($B596,taxonomy!$B:$Y,22,FALSE)</f>
        <v>0</v>
      </c>
      <c r="AA596">
        <f>VLOOKUP($B596,taxonomy!$B:$Y,23,FALSE)</f>
        <v>0</v>
      </c>
    </row>
    <row r="597" spans="1:27" x14ac:dyDescent="0.25">
      <c r="A597" s="1" t="s">
        <v>1220</v>
      </c>
      <c r="B597" s="1" t="s">
        <v>1221</v>
      </c>
      <c r="C597" s="1" t="s">
        <v>1222</v>
      </c>
      <c r="D597" s="1" t="s">
        <v>60</v>
      </c>
      <c r="E597" s="1" t="s">
        <v>1223</v>
      </c>
      <c r="F597" s="1" t="s">
        <v>1224</v>
      </c>
      <c r="G597" s="1" t="s">
        <v>63</v>
      </c>
      <c r="H597" s="1" t="s">
        <v>64</v>
      </c>
      <c r="I597" s="1">
        <f t="shared" si="9"/>
        <v>151</v>
      </c>
      <c r="J597" t="str">
        <f>VLOOKUP($B597,taxonomy!$B:$Y,6,FALSE)</f>
        <v>Eukaryota</v>
      </c>
      <c r="K597" t="str">
        <f>VLOOKUP($B597,taxonomy!$B:$Y,7,FALSE)</f>
        <v xml:space="preserve"> Fungi</v>
      </c>
      <c r="L597" t="str">
        <f>VLOOKUP($B597,taxonomy!$B:$Y,8,FALSE)</f>
        <v xml:space="preserve"> Dikarya</v>
      </c>
      <c r="M597" t="str">
        <f>VLOOKUP($B597,taxonomy!$B:$Y,9,FALSE)</f>
        <v xml:space="preserve"> Ascomycota</v>
      </c>
      <c r="N597" t="str">
        <f>VLOOKUP($B597,taxonomy!$B:$Y,10,FALSE)</f>
        <v xml:space="preserve"> Pezizomycotina</v>
      </c>
      <c r="O597" t="str">
        <f>VLOOKUP($B597,taxonomy!$B:$Y,11,FALSE)</f>
        <v xml:space="preserve"> Eurotiomycetes</v>
      </c>
      <c r="P597" t="str">
        <f>VLOOKUP($B597,taxonomy!$B:$Y,12,FALSE)</f>
        <v>Eurotiomycetidae</v>
      </c>
      <c r="Q597" t="str">
        <f>VLOOKUP($B597,taxonomy!$B:$Y,13,FALSE)</f>
        <v xml:space="preserve"> Eurotiales</v>
      </c>
      <c r="R597" t="str">
        <f>VLOOKUP($B597,taxonomy!$B:$Y,14,FALSE)</f>
        <v xml:space="preserve"> Aspergillaceae</v>
      </c>
      <c r="S597" t="str">
        <f>VLOOKUP($B597,taxonomy!$B:$Y,15,FALSE)</f>
        <v xml:space="preserve"> Aspergillus.</v>
      </c>
      <c r="T597">
        <f>VLOOKUP($B597,taxonomy!$B:$Y,16,FALSE)</f>
        <v>0</v>
      </c>
      <c r="U597">
        <f>VLOOKUP($B597,taxonomy!$B:$Y,17,FALSE)</f>
        <v>0</v>
      </c>
      <c r="V597">
        <f>VLOOKUP($B597,taxonomy!$B:$Y,18,FALSE)</f>
        <v>0</v>
      </c>
      <c r="W597">
        <f>VLOOKUP($B597,taxonomy!$B:$Y,19,FALSE)</f>
        <v>0</v>
      </c>
      <c r="X597">
        <f>VLOOKUP($B597,taxonomy!$B:$Y,20,FALSE)</f>
        <v>0</v>
      </c>
      <c r="Y597">
        <f>VLOOKUP($B597,taxonomy!$B:$Y,21,FALSE)</f>
        <v>0</v>
      </c>
      <c r="Z597">
        <f>VLOOKUP($B597,taxonomy!$B:$Y,22,FALSE)</f>
        <v>0</v>
      </c>
      <c r="AA597">
        <f>VLOOKUP($B597,taxonomy!$B:$Y,23,FALSE)</f>
        <v>0</v>
      </c>
    </row>
    <row r="598" spans="1:27" x14ac:dyDescent="0.25">
      <c r="A598" s="1" t="s">
        <v>1225</v>
      </c>
      <c r="B598" s="1" t="s">
        <v>1226</v>
      </c>
      <c r="C598" s="1" t="s">
        <v>1227</v>
      </c>
      <c r="D598" s="1" t="s">
        <v>15</v>
      </c>
      <c r="E598" s="1" t="s">
        <v>83</v>
      </c>
      <c r="F598" s="1" t="s">
        <v>211</v>
      </c>
      <c r="G598" s="1" t="s">
        <v>18</v>
      </c>
      <c r="H598" s="1" t="s">
        <v>19</v>
      </c>
      <c r="I598" s="1">
        <f t="shared" si="9"/>
        <v>266</v>
      </c>
      <c r="J598" t="str">
        <f>VLOOKUP($B598,taxonomy!$B:$Y,6,FALSE)</f>
        <v>Eukaryota</v>
      </c>
      <c r="K598" t="str">
        <f>VLOOKUP($B598,taxonomy!$B:$Y,7,FALSE)</f>
        <v xml:space="preserve"> Metazoa</v>
      </c>
      <c r="L598" t="str">
        <f>VLOOKUP($B598,taxonomy!$B:$Y,8,FALSE)</f>
        <v xml:space="preserve"> Platyhelminthes</v>
      </c>
      <c r="M598" t="str">
        <f>VLOOKUP($B598,taxonomy!$B:$Y,9,FALSE)</f>
        <v xml:space="preserve"> Trematoda</v>
      </c>
      <c r="N598" t="str">
        <f>VLOOKUP($B598,taxonomy!$B:$Y,10,FALSE)</f>
        <v xml:space="preserve"> Digenea</v>
      </c>
      <c r="O598" t="str">
        <f>VLOOKUP($B598,taxonomy!$B:$Y,11,FALSE)</f>
        <v xml:space="preserve"> Strigeidida</v>
      </c>
      <c r="P598" t="str">
        <f>VLOOKUP($B598,taxonomy!$B:$Y,12,FALSE)</f>
        <v>Schistosomatoidea</v>
      </c>
      <c r="Q598" t="str">
        <f>VLOOKUP($B598,taxonomy!$B:$Y,13,FALSE)</f>
        <v xml:space="preserve"> Schistosomatidae</v>
      </c>
      <c r="R598" t="str">
        <f>VLOOKUP($B598,taxonomy!$B:$Y,14,FALSE)</f>
        <v xml:space="preserve"> Schistosoma.</v>
      </c>
      <c r="S598">
        <f>VLOOKUP($B598,taxonomy!$B:$Y,15,FALSE)</f>
        <v>0</v>
      </c>
      <c r="T598">
        <f>VLOOKUP($B598,taxonomy!$B:$Y,16,FALSE)</f>
        <v>0</v>
      </c>
      <c r="U598">
        <f>VLOOKUP($B598,taxonomy!$B:$Y,17,FALSE)</f>
        <v>0</v>
      </c>
      <c r="V598">
        <f>VLOOKUP($B598,taxonomy!$B:$Y,18,FALSE)</f>
        <v>0</v>
      </c>
      <c r="W598">
        <f>VLOOKUP($B598,taxonomy!$B:$Y,19,FALSE)</f>
        <v>0</v>
      </c>
      <c r="X598">
        <f>VLOOKUP($B598,taxonomy!$B:$Y,20,FALSE)</f>
        <v>0</v>
      </c>
      <c r="Y598">
        <f>VLOOKUP($B598,taxonomy!$B:$Y,21,FALSE)</f>
        <v>0</v>
      </c>
      <c r="Z598">
        <f>VLOOKUP($B598,taxonomy!$B:$Y,22,FALSE)</f>
        <v>0</v>
      </c>
      <c r="AA598">
        <f>VLOOKUP($B598,taxonomy!$B:$Y,23,FALSE)</f>
        <v>0</v>
      </c>
    </row>
    <row r="599" spans="1:27" x14ac:dyDescent="0.25">
      <c r="A599" s="1" t="s">
        <v>1225</v>
      </c>
      <c r="B599" s="1" t="s">
        <v>1226</v>
      </c>
      <c r="C599" s="1" t="s">
        <v>1227</v>
      </c>
      <c r="D599" s="1" t="s">
        <v>60</v>
      </c>
      <c r="E599" s="1" t="s">
        <v>1228</v>
      </c>
      <c r="F599" s="1" t="s">
        <v>1229</v>
      </c>
      <c r="G599" s="1" t="s">
        <v>63</v>
      </c>
      <c r="H599" s="1" t="s">
        <v>64</v>
      </c>
      <c r="I599" s="1">
        <f t="shared" si="9"/>
        <v>338</v>
      </c>
      <c r="J599" t="str">
        <f>VLOOKUP($B599,taxonomy!$B:$Y,6,FALSE)</f>
        <v>Eukaryota</v>
      </c>
      <c r="K599" t="str">
        <f>VLOOKUP($B599,taxonomy!$B:$Y,7,FALSE)</f>
        <v xml:space="preserve"> Metazoa</v>
      </c>
      <c r="L599" t="str">
        <f>VLOOKUP($B599,taxonomy!$B:$Y,8,FALSE)</f>
        <v xml:space="preserve"> Platyhelminthes</v>
      </c>
      <c r="M599" t="str">
        <f>VLOOKUP($B599,taxonomy!$B:$Y,9,FALSE)</f>
        <v xml:space="preserve"> Trematoda</v>
      </c>
      <c r="N599" t="str">
        <f>VLOOKUP($B599,taxonomy!$B:$Y,10,FALSE)</f>
        <v xml:space="preserve"> Digenea</v>
      </c>
      <c r="O599" t="str">
        <f>VLOOKUP($B599,taxonomy!$B:$Y,11,FALSE)</f>
        <v xml:space="preserve"> Strigeidida</v>
      </c>
      <c r="P599" t="str">
        <f>VLOOKUP($B599,taxonomy!$B:$Y,12,FALSE)</f>
        <v>Schistosomatoidea</v>
      </c>
      <c r="Q599" t="str">
        <f>VLOOKUP($B599,taxonomy!$B:$Y,13,FALSE)</f>
        <v xml:space="preserve"> Schistosomatidae</v>
      </c>
      <c r="R599" t="str">
        <f>VLOOKUP($B599,taxonomy!$B:$Y,14,FALSE)</f>
        <v xml:space="preserve"> Schistosoma.</v>
      </c>
      <c r="S599">
        <f>VLOOKUP($B599,taxonomy!$B:$Y,15,FALSE)</f>
        <v>0</v>
      </c>
      <c r="T599">
        <f>VLOOKUP($B599,taxonomy!$B:$Y,16,FALSE)</f>
        <v>0</v>
      </c>
      <c r="U599">
        <f>VLOOKUP($B599,taxonomy!$B:$Y,17,FALSE)</f>
        <v>0</v>
      </c>
      <c r="V599">
        <f>VLOOKUP($B599,taxonomy!$B:$Y,18,FALSE)</f>
        <v>0</v>
      </c>
      <c r="W599">
        <f>VLOOKUP($B599,taxonomy!$B:$Y,19,FALSE)</f>
        <v>0</v>
      </c>
      <c r="X599">
        <f>VLOOKUP($B599,taxonomy!$B:$Y,20,FALSE)</f>
        <v>0</v>
      </c>
      <c r="Y599">
        <f>VLOOKUP($B599,taxonomy!$B:$Y,21,FALSE)</f>
        <v>0</v>
      </c>
      <c r="Z599">
        <f>VLOOKUP($B599,taxonomy!$B:$Y,22,FALSE)</f>
        <v>0</v>
      </c>
      <c r="AA599">
        <f>VLOOKUP($B599,taxonomy!$B:$Y,23,FALSE)</f>
        <v>0</v>
      </c>
    </row>
    <row r="600" spans="1:27" x14ac:dyDescent="0.25">
      <c r="A600" s="1" t="s">
        <v>1230</v>
      </c>
      <c r="B600" s="1" t="s">
        <v>1231</v>
      </c>
      <c r="C600" s="1" t="s">
        <v>1232</v>
      </c>
      <c r="D600" s="1" t="s">
        <v>1233</v>
      </c>
      <c r="E600" s="1" t="s">
        <v>366</v>
      </c>
      <c r="F600" s="1" t="s">
        <v>86</v>
      </c>
      <c r="G600" s="1" t="s">
        <v>123</v>
      </c>
      <c r="H600" s="1" t="s">
        <v>1233</v>
      </c>
      <c r="I600" s="1">
        <f t="shared" si="9"/>
        <v>46</v>
      </c>
      <c r="J600" t="str">
        <f>VLOOKUP($B600,taxonomy!$B:$Y,6,FALSE)</f>
        <v>Eukaryota</v>
      </c>
      <c r="K600" t="str">
        <f>VLOOKUP($B600,taxonomy!$B:$Y,7,FALSE)</f>
        <v xml:space="preserve"> Fungi</v>
      </c>
      <c r="L600" t="str">
        <f>VLOOKUP($B600,taxonomy!$B:$Y,8,FALSE)</f>
        <v xml:space="preserve"> Dikarya</v>
      </c>
      <c r="M600" t="str">
        <f>VLOOKUP($B600,taxonomy!$B:$Y,9,FALSE)</f>
        <v xml:space="preserve"> Basidiomycota</v>
      </c>
      <c r="N600" t="str">
        <f>VLOOKUP($B600,taxonomy!$B:$Y,10,FALSE)</f>
        <v xml:space="preserve"> Agaricomycotina</v>
      </c>
      <c r="O600" t="str">
        <f>VLOOKUP($B600,taxonomy!$B:$Y,11,FALSE)</f>
        <v>Agaricomycetes</v>
      </c>
      <c r="P600" t="str">
        <f>VLOOKUP($B600,taxonomy!$B:$Y,12,FALSE)</f>
        <v xml:space="preserve"> Sebacinales</v>
      </c>
      <c r="Q600" t="str">
        <f>VLOOKUP($B600,taxonomy!$B:$Y,13,FALSE)</f>
        <v xml:space="preserve"> Sebacinales group B</v>
      </c>
      <c r="R600" t="str">
        <f>VLOOKUP($B600,taxonomy!$B:$Y,14,FALSE)</f>
        <v xml:space="preserve"> Piriformospora.</v>
      </c>
      <c r="S600">
        <f>VLOOKUP($B600,taxonomy!$B:$Y,15,FALSE)</f>
        <v>0</v>
      </c>
      <c r="T600">
        <f>VLOOKUP($B600,taxonomy!$B:$Y,16,FALSE)</f>
        <v>0</v>
      </c>
      <c r="U600">
        <f>VLOOKUP($B600,taxonomy!$B:$Y,17,FALSE)</f>
        <v>0</v>
      </c>
      <c r="V600">
        <f>VLOOKUP($B600,taxonomy!$B:$Y,18,FALSE)</f>
        <v>0</v>
      </c>
      <c r="W600">
        <f>VLOOKUP($B600,taxonomy!$B:$Y,19,FALSE)</f>
        <v>0</v>
      </c>
      <c r="X600">
        <f>VLOOKUP($B600,taxonomy!$B:$Y,20,FALSE)</f>
        <v>0</v>
      </c>
      <c r="Y600">
        <f>VLOOKUP($B600,taxonomy!$B:$Y,21,FALSE)</f>
        <v>0</v>
      </c>
      <c r="Z600">
        <f>VLOOKUP($B600,taxonomy!$B:$Y,22,FALSE)</f>
        <v>0</v>
      </c>
      <c r="AA600">
        <f>VLOOKUP($B600,taxonomy!$B:$Y,23,FALSE)</f>
        <v>0</v>
      </c>
    </row>
    <row r="601" spans="1:27" x14ac:dyDescent="0.25">
      <c r="A601" s="1" t="s">
        <v>1230</v>
      </c>
      <c r="B601" s="1" t="s">
        <v>1231</v>
      </c>
      <c r="C601" s="1" t="s">
        <v>1232</v>
      </c>
      <c r="D601" s="1" t="s">
        <v>1234</v>
      </c>
      <c r="E601" s="1" t="s">
        <v>633</v>
      </c>
      <c r="F601" s="1" t="s">
        <v>1235</v>
      </c>
      <c r="G601" s="1" t="s">
        <v>873</v>
      </c>
      <c r="H601" s="1" t="s">
        <v>1234</v>
      </c>
      <c r="I601" s="1">
        <f t="shared" si="9"/>
        <v>129</v>
      </c>
      <c r="J601" t="str">
        <f>VLOOKUP($B601,taxonomy!$B:$Y,6,FALSE)</f>
        <v>Eukaryota</v>
      </c>
      <c r="K601" t="str">
        <f>VLOOKUP($B601,taxonomy!$B:$Y,7,FALSE)</f>
        <v xml:space="preserve"> Fungi</v>
      </c>
      <c r="L601" t="str">
        <f>VLOOKUP($B601,taxonomy!$B:$Y,8,FALSE)</f>
        <v xml:space="preserve"> Dikarya</v>
      </c>
      <c r="M601" t="str">
        <f>VLOOKUP($B601,taxonomy!$B:$Y,9,FALSE)</f>
        <v xml:space="preserve"> Basidiomycota</v>
      </c>
      <c r="N601" t="str">
        <f>VLOOKUP($B601,taxonomy!$B:$Y,10,FALSE)</f>
        <v xml:space="preserve"> Agaricomycotina</v>
      </c>
      <c r="O601" t="str">
        <f>VLOOKUP($B601,taxonomy!$B:$Y,11,FALSE)</f>
        <v>Agaricomycetes</v>
      </c>
      <c r="P601" t="str">
        <f>VLOOKUP($B601,taxonomy!$B:$Y,12,FALSE)</f>
        <v xml:space="preserve"> Sebacinales</v>
      </c>
      <c r="Q601" t="str">
        <f>VLOOKUP($B601,taxonomy!$B:$Y,13,FALSE)</f>
        <v xml:space="preserve"> Sebacinales group B</v>
      </c>
      <c r="R601" t="str">
        <f>VLOOKUP($B601,taxonomy!$B:$Y,14,FALSE)</f>
        <v xml:space="preserve"> Piriformospora.</v>
      </c>
      <c r="S601">
        <f>VLOOKUP($B601,taxonomy!$B:$Y,15,FALSE)</f>
        <v>0</v>
      </c>
      <c r="T601">
        <f>VLOOKUP($B601,taxonomy!$B:$Y,16,FALSE)</f>
        <v>0</v>
      </c>
      <c r="U601">
        <f>VLOOKUP($B601,taxonomy!$B:$Y,17,FALSE)</f>
        <v>0</v>
      </c>
      <c r="V601">
        <f>VLOOKUP($B601,taxonomy!$B:$Y,18,FALSE)</f>
        <v>0</v>
      </c>
      <c r="W601">
        <f>VLOOKUP($B601,taxonomy!$B:$Y,19,FALSE)</f>
        <v>0</v>
      </c>
      <c r="X601">
        <f>VLOOKUP($B601,taxonomy!$B:$Y,20,FALSE)</f>
        <v>0</v>
      </c>
      <c r="Y601">
        <f>VLOOKUP($B601,taxonomy!$B:$Y,21,FALSE)</f>
        <v>0</v>
      </c>
      <c r="Z601">
        <f>VLOOKUP($B601,taxonomy!$B:$Y,22,FALSE)</f>
        <v>0</v>
      </c>
      <c r="AA601">
        <f>VLOOKUP($B601,taxonomy!$B:$Y,23,FALSE)</f>
        <v>0</v>
      </c>
    </row>
    <row r="602" spans="1:27" x14ac:dyDescent="0.25">
      <c r="A602" s="1" t="s">
        <v>1230</v>
      </c>
      <c r="B602" s="1" t="s">
        <v>1231</v>
      </c>
      <c r="C602" s="1" t="s">
        <v>1232</v>
      </c>
      <c r="D602" s="1" t="s">
        <v>220</v>
      </c>
      <c r="E602" s="1" t="s">
        <v>1236</v>
      </c>
      <c r="F602" s="1" t="s">
        <v>152</v>
      </c>
      <c r="G602" s="1" t="s">
        <v>222</v>
      </c>
      <c r="H602" s="1" t="s">
        <v>220</v>
      </c>
      <c r="I602" s="1">
        <f t="shared" si="9"/>
        <v>56</v>
      </c>
      <c r="J602" t="str">
        <f>VLOOKUP($B602,taxonomy!$B:$Y,6,FALSE)</f>
        <v>Eukaryota</v>
      </c>
      <c r="K602" t="str">
        <f>VLOOKUP($B602,taxonomy!$B:$Y,7,FALSE)</f>
        <v xml:space="preserve"> Fungi</v>
      </c>
      <c r="L602" t="str">
        <f>VLOOKUP($B602,taxonomy!$B:$Y,8,FALSE)</f>
        <v xml:space="preserve"> Dikarya</v>
      </c>
      <c r="M602" t="str">
        <f>VLOOKUP($B602,taxonomy!$B:$Y,9,FALSE)</f>
        <v xml:space="preserve"> Basidiomycota</v>
      </c>
      <c r="N602" t="str">
        <f>VLOOKUP($B602,taxonomy!$B:$Y,10,FALSE)</f>
        <v xml:space="preserve"> Agaricomycotina</v>
      </c>
      <c r="O602" t="str">
        <f>VLOOKUP($B602,taxonomy!$B:$Y,11,FALSE)</f>
        <v>Agaricomycetes</v>
      </c>
      <c r="P602" t="str">
        <f>VLOOKUP($B602,taxonomy!$B:$Y,12,FALSE)</f>
        <v xml:space="preserve"> Sebacinales</v>
      </c>
      <c r="Q602" t="str">
        <f>VLOOKUP($B602,taxonomy!$B:$Y,13,FALSE)</f>
        <v xml:space="preserve"> Sebacinales group B</v>
      </c>
      <c r="R602" t="str">
        <f>VLOOKUP($B602,taxonomy!$B:$Y,14,FALSE)</f>
        <v xml:space="preserve"> Piriformospora.</v>
      </c>
      <c r="S602">
        <f>VLOOKUP($B602,taxonomy!$B:$Y,15,FALSE)</f>
        <v>0</v>
      </c>
      <c r="T602">
        <f>VLOOKUP($B602,taxonomy!$B:$Y,16,FALSE)</f>
        <v>0</v>
      </c>
      <c r="U602">
        <f>VLOOKUP($B602,taxonomy!$B:$Y,17,FALSE)</f>
        <v>0</v>
      </c>
      <c r="V602">
        <f>VLOOKUP($B602,taxonomy!$B:$Y,18,FALSE)</f>
        <v>0</v>
      </c>
      <c r="W602">
        <f>VLOOKUP($B602,taxonomy!$B:$Y,19,FALSE)</f>
        <v>0</v>
      </c>
      <c r="X602">
        <f>VLOOKUP($B602,taxonomy!$B:$Y,20,FALSE)</f>
        <v>0</v>
      </c>
      <c r="Y602">
        <f>VLOOKUP($B602,taxonomy!$B:$Y,21,FALSE)</f>
        <v>0</v>
      </c>
      <c r="Z602">
        <f>VLOOKUP($B602,taxonomy!$B:$Y,22,FALSE)</f>
        <v>0</v>
      </c>
      <c r="AA602">
        <f>VLOOKUP($B602,taxonomy!$B:$Y,23,FALSE)</f>
        <v>0</v>
      </c>
    </row>
    <row r="603" spans="1:27" x14ac:dyDescent="0.25">
      <c r="A603" s="1" t="s">
        <v>1230</v>
      </c>
      <c r="B603" s="1" t="s">
        <v>1231</v>
      </c>
      <c r="C603" s="1" t="s">
        <v>1232</v>
      </c>
      <c r="D603" s="1" t="s">
        <v>15</v>
      </c>
      <c r="E603" s="1" t="s">
        <v>221</v>
      </c>
      <c r="F603" s="1" t="s">
        <v>558</v>
      </c>
      <c r="G603" s="1" t="s">
        <v>18</v>
      </c>
      <c r="H603" s="1" t="s">
        <v>19</v>
      </c>
      <c r="I603" s="1">
        <f t="shared" si="9"/>
        <v>270</v>
      </c>
      <c r="J603" t="str">
        <f>VLOOKUP($B603,taxonomy!$B:$Y,6,FALSE)</f>
        <v>Eukaryota</v>
      </c>
      <c r="K603" t="str">
        <f>VLOOKUP($B603,taxonomy!$B:$Y,7,FALSE)</f>
        <v xml:space="preserve"> Fungi</v>
      </c>
      <c r="L603" t="str">
        <f>VLOOKUP($B603,taxonomy!$B:$Y,8,FALSE)</f>
        <v xml:space="preserve"> Dikarya</v>
      </c>
      <c r="M603" t="str">
        <f>VLOOKUP($B603,taxonomy!$B:$Y,9,FALSE)</f>
        <v xml:space="preserve"> Basidiomycota</v>
      </c>
      <c r="N603" t="str">
        <f>VLOOKUP($B603,taxonomy!$B:$Y,10,FALSE)</f>
        <v xml:space="preserve"> Agaricomycotina</v>
      </c>
      <c r="O603" t="str">
        <f>VLOOKUP($B603,taxonomy!$B:$Y,11,FALSE)</f>
        <v>Agaricomycetes</v>
      </c>
      <c r="P603" t="str">
        <f>VLOOKUP($B603,taxonomy!$B:$Y,12,FALSE)</f>
        <v xml:space="preserve"> Sebacinales</v>
      </c>
      <c r="Q603" t="str">
        <f>VLOOKUP($B603,taxonomy!$B:$Y,13,FALSE)</f>
        <v xml:space="preserve"> Sebacinales group B</v>
      </c>
      <c r="R603" t="str">
        <f>VLOOKUP($B603,taxonomy!$B:$Y,14,FALSE)</f>
        <v xml:space="preserve"> Piriformospora.</v>
      </c>
      <c r="S603">
        <f>VLOOKUP($B603,taxonomy!$B:$Y,15,FALSE)</f>
        <v>0</v>
      </c>
      <c r="T603">
        <f>VLOOKUP($B603,taxonomy!$B:$Y,16,FALSE)</f>
        <v>0</v>
      </c>
      <c r="U603">
        <f>VLOOKUP($B603,taxonomy!$B:$Y,17,FALSE)</f>
        <v>0</v>
      </c>
      <c r="V603">
        <f>VLOOKUP($B603,taxonomy!$B:$Y,18,FALSE)</f>
        <v>0</v>
      </c>
      <c r="W603">
        <f>VLOOKUP($B603,taxonomy!$B:$Y,19,FALSE)</f>
        <v>0</v>
      </c>
      <c r="X603">
        <f>VLOOKUP($B603,taxonomy!$B:$Y,20,FALSE)</f>
        <v>0</v>
      </c>
      <c r="Y603">
        <f>VLOOKUP($B603,taxonomy!$B:$Y,21,FALSE)</f>
        <v>0</v>
      </c>
      <c r="Z603">
        <f>VLOOKUP($B603,taxonomy!$B:$Y,22,FALSE)</f>
        <v>0</v>
      </c>
      <c r="AA603">
        <f>VLOOKUP($B603,taxonomy!$B:$Y,23,FALSE)</f>
        <v>0</v>
      </c>
    </row>
    <row r="604" spans="1:27" x14ac:dyDescent="0.25">
      <c r="A604" s="1" t="s">
        <v>1230</v>
      </c>
      <c r="B604" s="1" t="s">
        <v>1231</v>
      </c>
      <c r="C604" s="1" t="s">
        <v>1232</v>
      </c>
      <c r="D604" s="1" t="s">
        <v>60</v>
      </c>
      <c r="E604" s="1" t="s">
        <v>1237</v>
      </c>
      <c r="F604" s="1" t="s">
        <v>489</v>
      </c>
      <c r="G604" s="1" t="s">
        <v>63</v>
      </c>
      <c r="H604" s="1" t="s">
        <v>64</v>
      </c>
      <c r="I604" s="1">
        <f t="shared" si="9"/>
        <v>109</v>
      </c>
      <c r="J604" t="str">
        <f>VLOOKUP($B604,taxonomy!$B:$Y,6,FALSE)</f>
        <v>Eukaryota</v>
      </c>
      <c r="K604" t="str">
        <f>VLOOKUP($B604,taxonomy!$B:$Y,7,FALSE)</f>
        <v xml:space="preserve"> Fungi</v>
      </c>
      <c r="L604" t="str">
        <f>VLOOKUP($B604,taxonomy!$B:$Y,8,FALSE)</f>
        <v xml:space="preserve"> Dikarya</v>
      </c>
      <c r="M604" t="str">
        <f>VLOOKUP($B604,taxonomy!$B:$Y,9,FALSE)</f>
        <v xml:space="preserve"> Basidiomycota</v>
      </c>
      <c r="N604" t="str">
        <f>VLOOKUP($B604,taxonomy!$B:$Y,10,FALSE)</f>
        <v xml:space="preserve"> Agaricomycotina</v>
      </c>
      <c r="O604" t="str">
        <f>VLOOKUP($B604,taxonomy!$B:$Y,11,FALSE)</f>
        <v>Agaricomycetes</v>
      </c>
      <c r="P604" t="str">
        <f>VLOOKUP($B604,taxonomy!$B:$Y,12,FALSE)</f>
        <v xml:space="preserve"> Sebacinales</v>
      </c>
      <c r="Q604" t="str">
        <f>VLOOKUP($B604,taxonomy!$B:$Y,13,FALSE)</f>
        <v xml:space="preserve"> Sebacinales group B</v>
      </c>
      <c r="R604" t="str">
        <f>VLOOKUP($B604,taxonomy!$B:$Y,14,FALSE)</f>
        <v xml:space="preserve"> Piriformospora.</v>
      </c>
      <c r="S604">
        <f>VLOOKUP($B604,taxonomy!$B:$Y,15,FALSE)</f>
        <v>0</v>
      </c>
      <c r="T604">
        <f>VLOOKUP($B604,taxonomy!$B:$Y,16,FALSE)</f>
        <v>0</v>
      </c>
      <c r="U604">
        <f>VLOOKUP($B604,taxonomy!$B:$Y,17,FALSE)</f>
        <v>0</v>
      </c>
      <c r="V604">
        <f>VLOOKUP($B604,taxonomy!$B:$Y,18,FALSE)</f>
        <v>0</v>
      </c>
      <c r="W604">
        <f>VLOOKUP($B604,taxonomy!$B:$Y,19,FALSE)</f>
        <v>0</v>
      </c>
      <c r="X604">
        <f>VLOOKUP($B604,taxonomy!$B:$Y,20,FALSE)</f>
        <v>0</v>
      </c>
      <c r="Y604">
        <f>VLOOKUP($B604,taxonomy!$B:$Y,21,FALSE)</f>
        <v>0</v>
      </c>
      <c r="Z604">
        <f>VLOOKUP($B604,taxonomy!$B:$Y,22,FALSE)</f>
        <v>0</v>
      </c>
      <c r="AA604">
        <f>VLOOKUP($B604,taxonomy!$B:$Y,23,FALSE)</f>
        <v>0</v>
      </c>
    </row>
    <row r="605" spans="1:27" x14ac:dyDescent="0.25">
      <c r="A605" s="1" t="s">
        <v>1238</v>
      </c>
      <c r="B605" s="1" t="s">
        <v>1239</v>
      </c>
      <c r="C605" s="1" t="s">
        <v>1081</v>
      </c>
      <c r="D605" s="1" t="s">
        <v>15</v>
      </c>
      <c r="E605" s="1" t="s">
        <v>104</v>
      </c>
      <c r="F605" s="1" t="s">
        <v>367</v>
      </c>
      <c r="G605" s="1" t="s">
        <v>18</v>
      </c>
      <c r="H605" s="1" t="s">
        <v>19</v>
      </c>
      <c r="I605" s="1">
        <f t="shared" si="9"/>
        <v>274</v>
      </c>
      <c r="J605" t="str">
        <f>VLOOKUP($B605,taxonomy!$B:$Y,6,FALSE)</f>
        <v>Eukaryota</v>
      </c>
      <c r="K605" t="str">
        <f>VLOOKUP($B605,taxonomy!$B:$Y,7,FALSE)</f>
        <v xml:space="preserve"> Fungi</v>
      </c>
      <c r="L605" t="str">
        <f>VLOOKUP($B605,taxonomy!$B:$Y,8,FALSE)</f>
        <v xml:space="preserve"> Dikarya</v>
      </c>
      <c r="M605" t="str">
        <f>VLOOKUP($B605,taxonomy!$B:$Y,9,FALSE)</f>
        <v xml:space="preserve"> Ascomycota</v>
      </c>
      <c r="N605" t="str">
        <f>VLOOKUP($B605,taxonomy!$B:$Y,10,FALSE)</f>
        <v xml:space="preserve"> Pezizomycotina</v>
      </c>
      <c r="O605" t="str">
        <f>VLOOKUP($B605,taxonomy!$B:$Y,11,FALSE)</f>
        <v>Sordariomycetes</v>
      </c>
      <c r="P605" t="str">
        <f>VLOOKUP($B605,taxonomy!$B:$Y,12,FALSE)</f>
        <v xml:space="preserve"> Sordariomycetidae</v>
      </c>
      <c r="Q605" t="str">
        <f>VLOOKUP($B605,taxonomy!$B:$Y,13,FALSE)</f>
        <v xml:space="preserve"> Sordariales</v>
      </c>
      <c r="R605" t="str">
        <f>VLOOKUP($B605,taxonomy!$B:$Y,14,FALSE)</f>
        <v xml:space="preserve"> Sordariaceae</v>
      </c>
      <c r="S605" t="str">
        <f>VLOOKUP($B605,taxonomy!$B:$Y,15,FALSE)</f>
        <v>Neurospora.</v>
      </c>
      <c r="T605">
        <f>VLOOKUP($B605,taxonomy!$B:$Y,16,FALSE)</f>
        <v>0</v>
      </c>
      <c r="U605">
        <f>VLOOKUP($B605,taxonomy!$B:$Y,17,FALSE)</f>
        <v>0</v>
      </c>
      <c r="V605">
        <f>VLOOKUP($B605,taxonomy!$B:$Y,18,FALSE)</f>
        <v>0</v>
      </c>
      <c r="W605">
        <f>VLOOKUP($B605,taxonomy!$B:$Y,19,FALSE)</f>
        <v>0</v>
      </c>
      <c r="X605">
        <f>VLOOKUP($B605,taxonomy!$B:$Y,20,FALSE)</f>
        <v>0</v>
      </c>
      <c r="Y605">
        <f>VLOOKUP($B605,taxonomy!$B:$Y,21,FALSE)</f>
        <v>0</v>
      </c>
      <c r="Z605">
        <f>VLOOKUP($B605,taxonomy!$B:$Y,22,FALSE)</f>
        <v>0</v>
      </c>
      <c r="AA605">
        <f>VLOOKUP($B605,taxonomy!$B:$Y,23,FALSE)</f>
        <v>0</v>
      </c>
    </row>
    <row r="606" spans="1:27" x14ac:dyDescent="0.25">
      <c r="A606" s="1" t="s">
        <v>1238</v>
      </c>
      <c r="B606" s="1" t="s">
        <v>1239</v>
      </c>
      <c r="C606" s="1" t="s">
        <v>1081</v>
      </c>
      <c r="D606" s="1" t="s">
        <v>60</v>
      </c>
      <c r="E606" s="1" t="s">
        <v>255</v>
      </c>
      <c r="F606" s="1" t="s">
        <v>1086</v>
      </c>
      <c r="G606" s="1" t="s">
        <v>63</v>
      </c>
      <c r="H606" s="1" t="s">
        <v>64</v>
      </c>
      <c r="I606" s="1">
        <f t="shared" si="9"/>
        <v>569</v>
      </c>
      <c r="J606" t="str">
        <f>VLOOKUP($B606,taxonomy!$B:$Y,6,FALSE)</f>
        <v>Eukaryota</v>
      </c>
      <c r="K606" t="str">
        <f>VLOOKUP($B606,taxonomy!$B:$Y,7,FALSE)</f>
        <v xml:space="preserve"> Fungi</v>
      </c>
      <c r="L606" t="str">
        <f>VLOOKUP($B606,taxonomy!$B:$Y,8,FALSE)</f>
        <v xml:space="preserve"> Dikarya</v>
      </c>
      <c r="M606" t="str">
        <f>VLOOKUP($B606,taxonomy!$B:$Y,9,FALSE)</f>
        <v xml:space="preserve"> Ascomycota</v>
      </c>
      <c r="N606" t="str">
        <f>VLOOKUP($B606,taxonomy!$B:$Y,10,FALSE)</f>
        <v xml:space="preserve"> Pezizomycotina</v>
      </c>
      <c r="O606" t="str">
        <f>VLOOKUP($B606,taxonomy!$B:$Y,11,FALSE)</f>
        <v>Sordariomycetes</v>
      </c>
      <c r="P606" t="str">
        <f>VLOOKUP($B606,taxonomy!$B:$Y,12,FALSE)</f>
        <v xml:space="preserve"> Sordariomycetidae</v>
      </c>
      <c r="Q606" t="str">
        <f>VLOOKUP($B606,taxonomy!$B:$Y,13,FALSE)</f>
        <v xml:space="preserve"> Sordariales</v>
      </c>
      <c r="R606" t="str">
        <f>VLOOKUP($B606,taxonomy!$B:$Y,14,FALSE)</f>
        <v xml:space="preserve"> Sordariaceae</v>
      </c>
      <c r="S606" t="str">
        <f>VLOOKUP($B606,taxonomy!$B:$Y,15,FALSE)</f>
        <v>Neurospora.</v>
      </c>
      <c r="T606">
        <f>VLOOKUP($B606,taxonomy!$B:$Y,16,FALSE)</f>
        <v>0</v>
      </c>
      <c r="U606">
        <f>VLOOKUP($B606,taxonomy!$B:$Y,17,FALSE)</f>
        <v>0</v>
      </c>
      <c r="V606">
        <f>VLOOKUP($B606,taxonomy!$B:$Y,18,FALSE)</f>
        <v>0</v>
      </c>
      <c r="W606">
        <f>VLOOKUP($B606,taxonomy!$B:$Y,19,FALSE)</f>
        <v>0</v>
      </c>
      <c r="X606">
        <f>VLOOKUP($B606,taxonomy!$B:$Y,20,FALSE)</f>
        <v>0</v>
      </c>
      <c r="Y606">
        <f>VLOOKUP($B606,taxonomy!$B:$Y,21,FALSE)</f>
        <v>0</v>
      </c>
      <c r="Z606">
        <f>VLOOKUP($B606,taxonomy!$B:$Y,22,FALSE)</f>
        <v>0</v>
      </c>
      <c r="AA606">
        <f>VLOOKUP($B606,taxonomy!$B:$Y,23,FALSE)</f>
        <v>0</v>
      </c>
    </row>
    <row r="607" spans="1:27" x14ac:dyDescent="0.25">
      <c r="A607" s="1" t="s">
        <v>1240</v>
      </c>
      <c r="B607" s="1" t="s">
        <v>1241</v>
      </c>
      <c r="C607" s="1" t="s">
        <v>1242</v>
      </c>
      <c r="D607" s="1" t="s">
        <v>678</v>
      </c>
      <c r="E607" s="1" t="s">
        <v>504</v>
      </c>
      <c r="F607" s="1" t="s">
        <v>1243</v>
      </c>
      <c r="G607" s="1" t="s">
        <v>680</v>
      </c>
      <c r="H607" s="1" t="s">
        <v>678</v>
      </c>
      <c r="I607" s="1">
        <f t="shared" si="9"/>
        <v>63</v>
      </c>
      <c r="J607" t="str">
        <f>VLOOKUP($B607,taxonomy!$B:$Y,6,FALSE)</f>
        <v>Eukaryota</v>
      </c>
      <c r="K607" t="str">
        <f>VLOOKUP($B607,taxonomy!$B:$Y,7,FALSE)</f>
        <v xml:space="preserve"> Stramenopiles</v>
      </c>
      <c r="L607" t="str">
        <f>VLOOKUP($B607,taxonomy!$B:$Y,8,FALSE)</f>
        <v xml:space="preserve"> Oomycetes</v>
      </c>
      <c r="M607" t="str">
        <f>VLOOKUP($B607,taxonomy!$B:$Y,9,FALSE)</f>
        <v xml:space="preserve"> Peronosporales</v>
      </c>
      <c r="N607" t="str">
        <f>VLOOKUP($B607,taxonomy!$B:$Y,10,FALSE)</f>
        <v xml:space="preserve"> Phytophthora.</v>
      </c>
      <c r="O607">
        <f>VLOOKUP($B607,taxonomy!$B:$Y,11,FALSE)</f>
        <v>0</v>
      </c>
      <c r="P607">
        <f>VLOOKUP($B607,taxonomy!$B:$Y,12,FALSE)</f>
        <v>0</v>
      </c>
      <c r="Q607">
        <f>VLOOKUP($B607,taxonomy!$B:$Y,13,FALSE)</f>
        <v>0</v>
      </c>
      <c r="R607">
        <f>VLOOKUP($B607,taxonomy!$B:$Y,14,FALSE)</f>
        <v>0</v>
      </c>
      <c r="S607">
        <f>VLOOKUP($B607,taxonomy!$B:$Y,15,FALSE)</f>
        <v>0</v>
      </c>
      <c r="T607">
        <f>VLOOKUP($B607,taxonomy!$B:$Y,16,FALSE)</f>
        <v>0</v>
      </c>
      <c r="U607">
        <f>VLOOKUP($B607,taxonomy!$B:$Y,17,FALSE)</f>
        <v>0</v>
      </c>
      <c r="V607">
        <f>VLOOKUP($B607,taxonomy!$B:$Y,18,FALSE)</f>
        <v>0</v>
      </c>
      <c r="W607">
        <f>VLOOKUP($B607,taxonomy!$B:$Y,19,FALSE)</f>
        <v>0</v>
      </c>
      <c r="X607">
        <f>VLOOKUP($B607,taxonomy!$B:$Y,20,FALSE)</f>
        <v>0</v>
      </c>
      <c r="Y607">
        <f>VLOOKUP($B607,taxonomy!$B:$Y,21,FALSE)</f>
        <v>0</v>
      </c>
      <c r="Z607">
        <f>VLOOKUP($B607,taxonomy!$B:$Y,22,FALSE)</f>
        <v>0</v>
      </c>
      <c r="AA607">
        <f>VLOOKUP($B607,taxonomy!$B:$Y,23,FALSE)</f>
        <v>0</v>
      </c>
    </row>
    <row r="608" spans="1:27" x14ac:dyDescent="0.25">
      <c r="A608" s="1" t="s">
        <v>1240</v>
      </c>
      <c r="B608" s="1" t="s">
        <v>1241</v>
      </c>
      <c r="C608" s="1" t="s">
        <v>1242</v>
      </c>
      <c r="D608" s="1" t="s">
        <v>678</v>
      </c>
      <c r="E608" s="1" t="s">
        <v>1244</v>
      </c>
      <c r="F608" s="1" t="s">
        <v>528</v>
      </c>
      <c r="G608" s="1" t="s">
        <v>680</v>
      </c>
      <c r="H608" s="1" t="s">
        <v>678</v>
      </c>
      <c r="I608" s="1">
        <f t="shared" si="9"/>
        <v>106</v>
      </c>
      <c r="J608" t="str">
        <f>VLOOKUP($B608,taxonomy!$B:$Y,6,FALSE)</f>
        <v>Eukaryota</v>
      </c>
      <c r="K608" t="str">
        <f>VLOOKUP($B608,taxonomy!$B:$Y,7,FALSE)</f>
        <v xml:space="preserve"> Stramenopiles</v>
      </c>
      <c r="L608" t="str">
        <f>VLOOKUP($B608,taxonomy!$B:$Y,8,FALSE)</f>
        <v xml:space="preserve"> Oomycetes</v>
      </c>
      <c r="M608" t="str">
        <f>VLOOKUP($B608,taxonomy!$B:$Y,9,FALSE)</f>
        <v xml:space="preserve"> Peronosporales</v>
      </c>
      <c r="N608" t="str">
        <f>VLOOKUP($B608,taxonomy!$B:$Y,10,FALSE)</f>
        <v xml:space="preserve"> Phytophthora.</v>
      </c>
      <c r="O608">
        <f>VLOOKUP($B608,taxonomy!$B:$Y,11,FALSE)</f>
        <v>0</v>
      </c>
      <c r="P608">
        <f>VLOOKUP($B608,taxonomy!$B:$Y,12,FALSE)</f>
        <v>0</v>
      </c>
      <c r="Q608">
        <f>VLOOKUP($B608,taxonomy!$B:$Y,13,FALSE)</f>
        <v>0</v>
      </c>
      <c r="R608">
        <f>VLOOKUP($B608,taxonomy!$B:$Y,14,FALSE)</f>
        <v>0</v>
      </c>
      <c r="S608">
        <f>VLOOKUP($B608,taxonomy!$B:$Y,15,FALSE)</f>
        <v>0</v>
      </c>
      <c r="T608">
        <f>VLOOKUP($B608,taxonomy!$B:$Y,16,FALSE)</f>
        <v>0</v>
      </c>
      <c r="U608">
        <f>VLOOKUP($B608,taxonomy!$B:$Y,17,FALSE)</f>
        <v>0</v>
      </c>
      <c r="V608">
        <f>VLOOKUP($B608,taxonomy!$B:$Y,18,FALSE)</f>
        <v>0</v>
      </c>
      <c r="W608">
        <f>VLOOKUP($B608,taxonomy!$B:$Y,19,FALSE)</f>
        <v>0</v>
      </c>
      <c r="X608">
        <f>VLOOKUP($B608,taxonomy!$B:$Y,20,FALSE)</f>
        <v>0</v>
      </c>
      <c r="Y608">
        <f>VLOOKUP($B608,taxonomy!$B:$Y,21,FALSE)</f>
        <v>0</v>
      </c>
      <c r="Z608">
        <f>VLOOKUP($B608,taxonomy!$B:$Y,22,FALSE)</f>
        <v>0</v>
      </c>
      <c r="AA608">
        <f>VLOOKUP($B608,taxonomy!$B:$Y,23,FALSE)</f>
        <v>0</v>
      </c>
    </row>
    <row r="609" spans="1:27" x14ac:dyDescent="0.25">
      <c r="A609" s="1" t="s">
        <v>1240</v>
      </c>
      <c r="B609" s="1" t="s">
        <v>1241</v>
      </c>
      <c r="C609" s="1" t="s">
        <v>1242</v>
      </c>
      <c r="D609" s="1" t="s">
        <v>15</v>
      </c>
      <c r="E609" s="1" t="s">
        <v>42</v>
      </c>
      <c r="F609" s="1" t="s">
        <v>1129</v>
      </c>
      <c r="G609" s="1" t="s">
        <v>18</v>
      </c>
      <c r="H609" s="1" t="s">
        <v>19</v>
      </c>
      <c r="I609" s="1">
        <f t="shared" si="9"/>
        <v>281</v>
      </c>
      <c r="J609" t="str">
        <f>VLOOKUP($B609,taxonomy!$B:$Y,6,FALSE)</f>
        <v>Eukaryota</v>
      </c>
      <c r="K609" t="str">
        <f>VLOOKUP($B609,taxonomy!$B:$Y,7,FALSE)</f>
        <v xml:space="preserve"> Stramenopiles</v>
      </c>
      <c r="L609" t="str">
        <f>VLOOKUP($B609,taxonomy!$B:$Y,8,FALSE)</f>
        <v xml:space="preserve"> Oomycetes</v>
      </c>
      <c r="M609" t="str">
        <f>VLOOKUP($B609,taxonomy!$B:$Y,9,FALSE)</f>
        <v xml:space="preserve"> Peronosporales</v>
      </c>
      <c r="N609" t="str">
        <f>VLOOKUP($B609,taxonomy!$B:$Y,10,FALSE)</f>
        <v xml:space="preserve"> Phytophthora.</v>
      </c>
      <c r="O609">
        <f>VLOOKUP($B609,taxonomy!$B:$Y,11,FALSE)</f>
        <v>0</v>
      </c>
      <c r="P609">
        <f>VLOOKUP($B609,taxonomy!$B:$Y,12,FALSE)</f>
        <v>0</v>
      </c>
      <c r="Q609">
        <f>VLOOKUP($B609,taxonomy!$B:$Y,13,FALSE)</f>
        <v>0</v>
      </c>
      <c r="R609">
        <f>VLOOKUP($B609,taxonomy!$B:$Y,14,FALSE)</f>
        <v>0</v>
      </c>
      <c r="S609">
        <f>VLOOKUP($B609,taxonomy!$B:$Y,15,FALSE)</f>
        <v>0</v>
      </c>
      <c r="T609">
        <f>VLOOKUP($B609,taxonomy!$B:$Y,16,FALSE)</f>
        <v>0</v>
      </c>
      <c r="U609">
        <f>VLOOKUP($B609,taxonomy!$B:$Y,17,FALSE)</f>
        <v>0</v>
      </c>
      <c r="V609">
        <f>VLOOKUP($B609,taxonomy!$B:$Y,18,FALSE)</f>
        <v>0</v>
      </c>
      <c r="W609">
        <f>VLOOKUP($B609,taxonomy!$B:$Y,19,FALSE)</f>
        <v>0</v>
      </c>
      <c r="X609">
        <f>VLOOKUP($B609,taxonomy!$B:$Y,20,FALSE)</f>
        <v>0</v>
      </c>
      <c r="Y609">
        <f>VLOOKUP($B609,taxonomy!$B:$Y,21,FALSE)</f>
        <v>0</v>
      </c>
      <c r="Z609">
        <f>VLOOKUP($B609,taxonomy!$B:$Y,22,FALSE)</f>
        <v>0</v>
      </c>
      <c r="AA609">
        <f>VLOOKUP($B609,taxonomy!$B:$Y,23,FALSE)</f>
        <v>0</v>
      </c>
    </row>
    <row r="610" spans="1:27" x14ac:dyDescent="0.25">
      <c r="A610" s="1" t="s">
        <v>1245</v>
      </c>
      <c r="B610" s="1" t="s">
        <v>1246</v>
      </c>
      <c r="C610" s="1" t="s">
        <v>1247</v>
      </c>
      <c r="D610" s="1" t="s">
        <v>15</v>
      </c>
      <c r="E610" s="1" t="s">
        <v>190</v>
      </c>
      <c r="F610" s="1" t="s">
        <v>560</v>
      </c>
      <c r="G610" s="1" t="s">
        <v>18</v>
      </c>
      <c r="H610" s="1" t="s">
        <v>19</v>
      </c>
      <c r="I610" s="1">
        <f t="shared" si="9"/>
        <v>263</v>
      </c>
      <c r="J610" t="str">
        <f>VLOOKUP($B610,taxonomy!$B:$Y,6,FALSE)</f>
        <v>Eukaryota</v>
      </c>
      <c r="K610" t="str">
        <f>VLOOKUP($B610,taxonomy!$B:$Y,7,FALSE)</f>
        <v xml:space="preserve"> Metazoa</v>
      </c>
      <c r="L610" t="str">
        <f>VLOOKUP($B610,taxonomy!$B:$Y,8,FALSE)</f>
        <v xml:space="preserve"> Ecdysozoa</v>
      </c>
      <c r="M610" t="str">
        <f>VLOOKUP($B610,taxonomy!$B:$Y,9,FALSE)</f>
        <v xml:space="preserve"> Nematoda</v>
      </c>
      <c r="N610" t="str">
        <f>VLOOKUP($B610,taxonomy!$B:$Y,10,FALSE)</f>
        <v xml:space="preserve"> Chromadorea</v>
      </c>
      <c r="O610" t="str">
        <f>VLOOKUP($B610,taxonomy!$B:$Y,11,FALSE)</f>
        <v xml:space="preserve"> Rhabditida</v>
      </c>
      <c r="P610" t="str">
        <f>VLOOKUP($B610,taxonomy!$B:$Y,12,FALSE)</f>
        <v>Rhabditoidea</v>
      </c>
      <c r="Q610" t="str">
        <f>VLOOKUP($B610,taxonomy!$B:$Y,13,FALSE)</f>
        <v xml:space="preserve"> Rhabditidae</v>
      </c>
      <c r="R610" t="str">
        <f>VLOOKUP($B610,taxonomy!$B:$Y,14,FALSE)</f>
        <v xml:space="preserve"> Peloderinae</v>
      </c>
      <c r="S610" t="str">
        <f>VLOOKUP($B610,taxonomy!$B:$Y,15,FALSE)</f>
        <v xml:space="preserve"> Caenorhabditis.</v>
      </c>
      <c r="T610">
        <f>VLOOKUP($B610,taxonomy!$B:$Y,16,FALSE)</f>
        <v>0</v>
      </c>
      <c r="U610">
        <f>VLOOKUP($B610,taxonomy!$B:$Y,17,FALSE)</f>
        <v>0</v>
      </c>
      <c r="V610">
        <f>VLOOKUP($B610,taxonomy!$B:$Y,18,FALSE)</f>
        <v>0</v>
      </c>
      <c r="W610">
        <f>VLOOKUP($B610,taxonomy!$B:$Y,19,FALSE)</f>
        <v>0</v>
      </c>
      <c r="X610">
        <f>VLOOKUP($B610,taxonomy!$B:$Y,20,FALSE)</f>
        <v>0</v>
      </c>
      <c r="Y610">
        <f>VLOOKUP($B610,taxonomy!$B:$Y,21,FALSE)</f>
        <v>0</v>
      </c>
      <c r="Z610">
        <f>VLOOKUP($B610,taxonomy!$B:$Y,22,FALSE)</f>
        <v>0</v>
      </c>
      <c r="AA610">
        <f>VLOOKUP($B610,taxonomy!$B:$Y,23,FALSE)</f>
        <v>0</v>
      </c>
    </row>
    <row r="611" spans="1:27" x14ac:dyDescent="0.25">
      <c r="A611" s="1" t="s">
        <v>1245</v>
      </c>
      <c r="B611" s="1" t="s">
        <v>1246</v>
      </c>
      <c r="C611" s="1" t="s">
        <v>1247</v>
      </c>
      <c r="D611" s="1" t="s">
        <v>60</v>
      </c>
      <c r="E611" s="1" t="s">
        <v>1248</v>
      </c>
      <c r="F611" s="1" t="s">
        <v>1249</v>
      </c>
      <c r="G611" s="1" t="s">
        <v>63</v>
      </c>
      <c r="H611" s="1" t="s">
        <v>64</v>
      </c>
      <c r="I611" s="1">
        <f t="shared" si="9"/>
        <v>421</v>
      </c>
      <c r="J611" t="str">
        <f>VLOOKUP($B611,taxonomy!$B:$Y,6,FALSE)</f>
        <v>Eukaryota</v>
      </c>
      <c r="K611" t="str">
        <f>VLOOKUP($B611,taxonomy!$B:$Y,7,FALSE)</f>
        <v xml:space="preserve"> Metazoa</v>
      </c>
      <c r="L611" t="str">
        <f>VLOOKUP($B611,taxonomy!$B:$Y,8,FALSE)</f>
        <v xml:space="preserve"> Ecdysozoa</v>
      </c>
      <c r="M611" t="str">
        <f>VLOOKUP($B611,taxonomy!$B:$Y,9,FALSE)</f>
        <v xml:space="preserve"> Nematoda</v>
      </c>
      <c r="N611" t="str">
        <f>VLOOKUP($B611,taxonomy!$B:$Y,10,FALSE)</f>
        <v xml:space="preserve"> Chromadorea</v>
      </c>
      <c r="O611" t="str">
        <f>VLOOKUP($B611,taxonomy!$B:$Y,11,FALSE)</f>
        <v xml:space="preserve"> Rhabditida</v>
      </c>
      <c r="P611" t="str">
        <f>VLOOKUP($B611,taxonomy!$B:$Y,12,FALSE)</f>
        <v>Rhabditoidea</v>
      </c>
      <c r="Q611" t="str">
        <f>VLOOKUP($B611,taxonomy!$B:$Y,13,FALSE)</f>
        <v xml:space="preserve"> Rhabditidae</v>
      </c>
      <c r="R611" t="str">
        <f>VLOOKUP($B611,taxonomy!$B:$Y,14,FALSE)</f>
        <v xml:space="preserve"> Peloderinae</v>
      </c>
      <c r="S611" t="str">
        <f>VLOOKUP($B611,taxonomy!$B:$Y,15,FALSE)</f>
        <v xml:space="preserve"> Caenorhabditis.</v>
      </c>
      <c r="T611">
        <f>VLOOKUP($B611,taxonomy!$B:$Y,16,FALSE)</f>
        <v>0</v>
      </c>
      <c r="U611">
        <f>VLOOKUP($B611,taxonomy!$B:$Y,17,FALSE)</f>
        <v>0</v>
      </c>
      <c r="V611">
        <f>VLOOKUP($B611,taxonomy!$B:$Y,18,FALSE)</f>
        <v>0</v>
      </c>
      <c r="W611">
        <f>VLOOKUP($B611,taxonomy!$B:$Y,19,FALSE)</f>
        <v>0</v>
      </c>
      <c r="X611">
        <f>VLOOKUP($B611,taxonomy!$B:$Y,20,FALSE)</f>
        <v>0</v>
      </c>
      <c r="Y611">
        <f>VLOOKUP($B611,taxonomy!$B:$Y,21,FALSE)</f>
        <v>0</v>
      </c>
      <c r="Z611">
        <f>VLOOKUP($B611,taxonomy!$B:$Y,22,FALSE)</f>
        <v>0</v>
      </c>
      <c r="AA611">
        <f>VLOOKUP($B611,taxonomy!$B:$Y,23,FALSE)</f>
        <v>0</v>
      </c>
    </row>
    <row r="612" spans="1:27" x14ac:dyDescent="0.25">
      <c r="A612" s="1" t="s">
        <v>1250</v>
      </c>
      <c r="B612" s="1" t="s">
        <v>1251</v>
      </c>
      <c r="C612" s="1" t="s">
        <v>494</v>
      </c>
      <c r="D612" s="1" t="s">
        <v>15</v>
      </c>
      <c r="E612" s="1" t="s">
        <v>470</v>
      </c>
      <c r="F612" s="1" t="s">
        <v>211</v>
      </c>
      <c r="G612" s="1" t="s">
        <v>18</v>
      </c>
      <c r="H612" s="1" t="s">
        <v>19</v>
      </c>
      <c r="I612" s="1">
        <f t="shared" si="9"/>
        <v>267</v>
      </c>
      <c r="J612" t="str">
        <f>VLOOKUP($B612,taxonomy!$B:$Y,6,FALSE)</f>
        <v>Eukaryota</v>
      </c>
      <c r="K612" t="str">
        <f>VLOOKUP($B612,taxonomy!$B:$Y,7,FALSE)</f>
        <v xml:space="preserve"> Metazoa</v>
      </c>
      <c r="L612" t="str">
        <f>VLOOKUP($B612,taxonomy!$B:$Y,8,FALSE)</f>
        <v xml:space="preserve"> Ecdysozoa</v>
      </c>
      <c r="M612" t="str">
        <f>VLOOKUP($B612,taxonomy!$B:$Y,9,FALSE)</f>
        <v xml:space="preserve"> Arthropoda</v>
      </c>
      <c r="N612" t="str">
        <f>VLOOKUP($B612,taxonomy!$B:$Y,10,FALSE)</f>
        <v xml:space="preserve"> Hexapoda</v>
      </c>
      <c r="O612" t="str">
        <f>VLOOKUP($B612,taxonomy!$B:$Y,11,FALSE)</f>
        <v xml:space="preserve"> Insecta</v>
      </c>
      <c r="P612" t="str">
        <f>VLOOKUP($B612,taxonomy!$B:$Y,12,FALSE)</f>
        <v>Pterygota</v>
      </c>
      <c r="Q612" t="str">
        <f>VLOOKUP($B612,taxonomy!$B:$Y,13,FALSE)</f>
        <v xml:space="preserve"> Neoptera</v>
      </c>
      <c r="R612" t="str">
        <f>VLOOKUP($B612,taxonomy!$B:$Y,14,FALSE)</f>
        <v xml:space="preserve"> Endopterygota</v>
      </c>
      <c r="S612" t="str">
        <f>VLOOKUP($B612,taxonomy!$B:$Y,15,FALSE)</f>
        <v xml:space="preserve"> Lepidoptera</v>
      </c>
      <c r="T612" t="str">
        <f>VLOOKUP($B612,taxonomy!$B:$Y,16,FALSE)</f>
        <v xml:space="preserve"> Glossata</v>
      </c>
      <c r="U612" t="str">
        <f>VLOOKUP($B612,taxonomy!$B:$Y,17,FALSE)</f>
        <v xml:space="preserve"> Ditrysia</v>
      </c>
      <c r="V612" t="str">
        <f>VLOOKUP($B612,taxonomy!$B:$Y,18,FALSE)</f>
        <v>Papilionoidea</v>
      </c>
      <c r="W612" t="str">
        <f>VLOOKUP($B612,taxonomy!$B:$Y,19,FALSE)</f>
        <v xml:space="preserve"> Nymphalidae</v>
      </c>
      <c r="X612" t="str">
        <f>VLOOKUP($B612,taxonomy!$B:$Y,20,FALSE)</f>
        <v xml:space="preserve"> Danainae</v>
      </c>
      <c r="Y612" t="str">
        <f>VLOOKUP($B612,taxonomy!$B:$Y,21,FALSE)</f>
        <v xml:space="preserve"> Danaini</v>
      </c>
      <c r="Z612" t="str">
        <f>VLOOKUP($B612,taxonomy!$B:$Y,22,FALSE)</f>
        <v xml:space="preserve"> Danaina</v>
      </c>
      <c r="AA612" t="str">
        <f>VLOOKUP($B612,taxonomy!$B:$Y,23,FALSE)</f>
        <v xml:space="preserve"> Danaus</v>
      </c>
    </row>
    <row r="613" spans="1:27" x14ac:dyDescent="0.25">
      <c r="A613" s="1" t="s">
        <v>1250</v>
      </c>
      <c r="B613" s="1" t="s">
        <v>1251</v>
      </c>
      <c r="C613" s="1" t="s">
        <v>494</v>
      </c>
      <c r="D613" s="1" t="s">
        <v>60</v>
      </c>
      <c r="E613" s="1" t="s">
        <v>275</v>
      </c>
      <c r="F613" s="1" t="s">
        <v>494</v>
      </c>
      <c r="G613" s="1" t="s">
        <v>63</v>
      </c>
      <c r="H613" s="1" t="s">
        <v>64</v>
      </c>
      <c r="I613" s="1">
        <f t="shared" si="9"/>
        <v>533</v>
      </c>
      <c r="J613" t="str">
        <f>VLOOKUP($B613,taxonomy!$B:$Y,6,FALSE)</f>
        <v>Eukaryota</v>
      </c>
      <c r="K613" t="str">
        <f>VLOOKUP($B613,taxonomy!$B:$Y,7,FALSE)</f>
        <v xml:space="preserve"> Metazoa</v>
      </c>
      <c r="L613" t="str">
        <f>VLOOKUP($B613,taxonomy!$B:$Y,8,FALSE)</f>
        <v xml:space="preserve"> Ecdysozoa</v>
      </c>
      <c r="M613" t="str">
        <f>VLOOKUP($B613,taxonomy!$B:$Y,9,FALSE)</f>
        <v xml:space="preserve"> Arthropoda</v>
      </c>
      <c r="N613" t="str">
        <f>VLOOKUP($B613,taxonomy!$B:$Y,10,FALSE)</f>
        <v xml:space="preserve"> Hexapoda</v>
      </c>
      <c r="O613" t="str">
        <f>VLOOKUP($B613,taxonomy!$B:$Y,11,FALSE)</f>
        <v xml:space="preserve"> Insecta</v>
      </c>
      <c r="P613" t="str">
        <f>VLOOKUP($B613,taxonomy!$B:$Y,12,FALSE)</f>
        <v>Pterygota</v>
      </c>
      <c r="Q613" t="str">
        <f>VLOOKUP($B613,taxonomy!$B:$Y,13,FALSE)</f>
        <v xml:space="preserve"> Neoptera</v>
      </c>
      <c r="R613" t="str">
        <f>VLOOKUP($B613,taxonomy!$B:$Y,14,FALSE)</f>
        <v xml:space="preserve"> Endopterygota</v>
      </c>
      <c r="S613" t="str">
        <f>VLOOKUP($B613,taxonomy!$B:$Y,15,FALSE)</f>
        <v xml:space="preserve"> Lepidoptera</v>
      </c>
      <c r="T613" t="str">
        <f>VLOOKUP($B613,taxonomy!$B:$Y,16,FALSE)</f>
        <v xml:space="preserve"> Glossata</v>
      </c>
      <c r="U613" t="str">
        <f>VLOOKUP($B613,taxonomy!$B:$Y,17,FALSE)</f>
        <v xml:space="preserve"> Ditrysia</v>
      </c>
      <c r="V613" t="str">
        <f>VLOOKUP($B613,taxonomy!$B:$Y,18,FALSE)</f>
        <v>Papilionoidea</v>
      </c>
      <c r="W613" t="str">
        <f>VLOOKUP($B613,taxonomy!$B:$Y,19,FALSE)</f>
        <v xml:space="preserve"> Nymphalidae</v>
      </c>
      <c r="X613" t="str">
        <f>VLOOKUP($B613,taxonomy!$B:$Y,20,FALSE)</f>
        <v xml:space="preserve"> Danainae</v>
      </c>
      <c r="Y613" t="str">
        <f>VLOOKUP($B613,taxonomy!$B:$Y,21,FALSE)</f>
        <v xml:space="preserve"> Danaini</v>
      </c>
      <c r="Z613" t="str">
        <f>VLOOKUP($B613,taxonomy!$B:$Y,22,FALSE)</f>
        <v xml:space="preserve"> Danaina</v>
      </c>
      <c r="AA613" t="str">
        <f>VLOOKUP($B613,taxonomy!$B:$Y,23,FALSE)</f>
        <v xml:space="preserve"> Danaus</v>
      </c>
    </row>
    <row r="614" spans="1:27" x14ac:dyDescent="0.25">
      <c r="A614" s="1" t="s">
        <v>1252</v>
      </c>
      <c r="B614" s="1" t="s">
        <v>1253</v>
      </c>
      <c r="C614" s="1" t="s">
        <v>1074</v>
      </c>
      <c r="D614" s="1" t="s">
        <v>15</v>
      </c>
      <c r="E614" s="1" t="s">
        <v>43</v>
      </c>
      <c r="F614" s="1" t="s">
        <v>149</v>
      </c>
      <c r="G614" s="1" t="s">
        <v>18</v>
      </c>
      <c r="H614" s="1" t="s">
        <v>19</v>
      </c>
      <c r="I614" s="1">
        <f t="shared" si="9"/>
        <v>270</v>
      </c>
      <c r="J614" t="str">
        <f>VLOOKUP($B614,taxonomy!$B:$Y,6,FALSE)</f>
        <v>Eukaryota</v>
      </c>
      <c r="K614" t="str">
        <f>VLOOKUP($B614,taxonomy!$B:$Y,7,FALSE)</f>
        <v xml:space="preserve"> Metazoa</v>
      </c>
      <c r="L614" t="str">
        <f>VLOOKUP($B614,taxonomy!$B:$Y,8,FALSE)</f>
        <v xml:space="preserve"> Ecdysozoa</v>
      </c>
      <c r="M614" t="str">
        <f>VLOOKUP($B614,taxonomy!$B:$Y,9,FALSE)</f>
        <v xml:space="preserve"> Arthropoda</v>
      </c>
      <c r="N614" t="str">
        <f>VLOOKUP($B614,taxonomy!$B:$Y,10,FALSE)</f>
        <v xml:space="preserve"> Hexapoda</v>
      </c>
      <c r="O614" t="str">
        <f>VLOOKUP($B614,taxonomy!$B:$Y,11,FALSE)</f>
        <v xml:space="preserve"> Insecta</v>
      </c>
      <c r="P614" t="str">
        <f>VLOOKUP($B614,taxonomy!$B:$Y,12,FALSE)</f>
        <v>Pterygota</v>
      </c>
      <c r="Q614" t="str">
        <f>VLOOKUP($B614,taxonomy!$B:$Y,13,FALSE)</f>
        <v xml:space="preserve"> Neoptera</v>
      </c>
      <c r="R614" t="str">
        <f>VLOOKUP($B614,taxonomy!$B:$Y,14,FALSE)</f>
        <v xml:space="preserve"> Endopterygota</v>
      </c>
      <c r="S614" t="str">
        <f>VLOOKUP($B614,taxonomy!$B:$Y,15,FALSE)</f>
        <v xml:space="preserve"> Lepidoptera</v>
      </c>
      <c r="T614" t="str">
        <f>VLOOKUP($B614,taxonomy!$B:$Y,16,FALSE)</f>
        <v xml:space="preserve"> Glossata</v>
      </c>
      <c r="U614" t="str">
        <f>VLOOKUP($B614,taxonomy!$B:$Y,17,FALSE)</f>
        <v xml:space="preserve"> Ditrysia</v>
      </c>
      <c r="V614" t="str">
        <f>VLOOKUP($B614,taxonomy!$B:$Y,18,FALSE)</f>
        <v>Papilionoidea</v>
      </c>
      <c r="W614" t="str">
        <f>VLOOKUP($B614,taxonomy!$B:$Y,19,FALSE)</f>
        <v xml:space="preserve"> Nymphalidae</v>
      </c>
      <c r="X614" t="str">
        <f>VLOOKUP($B614,taxonomy!$B:$Y,20,FALSE)</f>
        <v xml:space="preserve"> Danainae</v>
      </c>
      <c r="Y614" t="str">
        <f>VLOOKUP($B614,taxonomy!$B:$Y,21,FALSE)</f>
        <v xml:space="preserve"> Danaini</v>
      </c>
      <c r="Z614" t="str">
        <f>VLOOKUP($B614,taxonomy!$B:$Y,22,FALSE)</f>
        <v xml:space="preserve"> Danaina</v>
      </c>
      <c r="AA614" t="str">
        <f>VLOOKUP($B614,taxonomy!$B:$Y,23,FALSE)</f>
        <v xml:space="preserve"> Danaus</v>
      </c>
    </row>
    <row r="615" spans="1:27" x14ac:dyDescent="0.25">
      <c r="A615" s="1" t="s">
        <v>1254</v>
      </c>
      <c r="B615" s="1" t="s">
        <v>1255</v>
      </c>
      <c r="C615" s="1" t="s">
        <v>1256</v>
      </c>
      <c r="D615" s="1" t="s">
        <v>220</v>
      </c>
      <c r="E615" s="1" t="s">
        <v>609</v>
      </c>
      <c r="F615" s="1" t="s">
        <v>1257</v>
      </c>
      <c r="G615" s="1" t="s">
        <v>222</v>
      </c>
      <c r="H615" s="1" t="s">
        <v>220</v>
      </c>
      <c r="I615" s="1">
        <f t="shared" si="9"/>
        <v>81</v>
      </c>
      <c r="J615" t="str">
        <f>VLOOKUP($B615,taxonomy!$B:$Y,6,FALSE)</f>
        <v>Eukaryota</v>
      </c>
      <c r="K615" t="str">
        <f>VLOOKUP($B615,taxonomy!$B:$Y,7,FALSE)</f>
        <v xml:space="preserve"> Fungi</v>
      </c>
      <c r="L615" t="str">
        <f>VLOOKUP($B615,taxonomy!$B:$Y,8,FALSE)</f>
        <v xml:space="preserve"> Dikarya</v>
      </c>
      <c r="M615" t="str">
        <f>VLOOKUP($B615,taxonomy!$B:$Y,9,FALSE)</f>
        <v xml:space="preserve"> Basidiomycota</v>
      </c>
      <c r="N615" t="str">
        <f>VLOOKUP($B615,taxonomy!$B:$Y,10,FALSE)</f>
        <v xml:space="preserve"> Pucciniomycotina</v>
      </c>
      <c r="O615" t="str">
        <f>VLOOKUP($B615,taxonomy!$B:$Y,11,FALSE)</f>
        <v>Mixiomycetes</v>
      </c>
      <c r="P615" t="str">
        <f>VLOOKUP($B615,taxonomy!$B:$Y,12,FALSE)</f>
        <v xml:space="preserve"> Mixiales</v>
      </c>
      <c r="Q615" t="str">
        <f>VLOOKUP($B615,taxonomy!$B:$Y,13,FALSE)</f>
        <v xml:space="preserve"> Mixiaceae</v>
      </c>
      <c r="R615" t="str">
        <f>VLOOKUP($B615,taxonomy!$B:$Y,14,FALSE)</f>
        <v xml:space="preserve"> Mixia.</v>
      </c>
      <c r="S615">
        <f>VLOOKUP($B615,taxonomy!$B:$Y,15,FALSE)</f>
        <v>0</v>
      </c>
      <c r="T615">
        <f>VLOOKUP($B615,taxonomy!$B:$Y,16,FALSE)</f>
        <v>0</v>
      </c>
      <c r="U615">
        <f>VLOOKUP($B615,taxonomy!$B:$Y,17,FALSE)</f>
        <v>0</v>
      </c>
      <c r="V615">
        <f>VLOOKUP($B615,taxonomy!$B:$Y,18,FALSE)</f>
        <v>0</v>
      </c>
      <c r="W615">
        <f>VLOOKUP($B615,taxonomy!$B:$Y,19,FALSE)</f>
        <v>0</v>
      </c>
      <c r="X615">
        <f>VLOOKUP($B615,taxonomy!$B:$Y,20,FALSE)</f>
        <v>0</v>
      </c>
      <c r="Y615">
        <f>VLOOKUP($B615,taxonomy!$B:$Y,21,FALSE)</f>
        <v>0</v>
      </c>
      <c r="Z615">
        <f>VLOOKUP($B615,taxonomy!$B:$Y,22,FALSE)</f>
        <v>0</v>
      </c>
      <c r="AA615">
        <f>VLOOKUP($B615,taxonomy!$B:$Y,23,FALSE)</f>
        <v>0</v>
      </c>
    </row>
    <row r="616" spans="1:27" x14ac:dyDescent="0.25">
      <c r="A616" s="1" t="s">
        <v>1254</v>
      </c>
      <c r="B616" s="1" t="s">
        <v>1255</v>
      </c>
      <c r="C616" s="1" t="s">
        <v>1256</v>
      </c>
      <c r="D616" s="1" t="s">
        <v>15</v>
      </c>
      <c r="E616" s="1" t="s">
        <v>625</v>
      </c>
      <c r="F616" s="1" t="s">
        <v>1053</v>
      </c>
      <c r="G616" s="1" t="s">
        <v>18</v>
      </c>
      <c r="H616" s="1" t="s">
        <v>19</v>
      </c>
      <c r="I616" s="1">
        <f t="shared" si="9"/>
        <v>278</v>
      </c>
      <c r="J616" t="str">
        <f>VLOOKUP($B616,taxonomy!$B:$Y,6,FALSE)</f>
        <v>Eukaryota</v>
      </c>
      <c r="K616" t="str">
        <f>VLOOKUP($B616,taxonomy!$B:$Y,7,FALSE)</f>
        <v xml:space="preserve"> Fungi</v>
      </c>
      <c r="L616" t="str">
        <f>VLOOKUP($B616,taxonomy!$B:$Y,8,FALSE)</f>
        <v xml:space="preserve"> Dikarya</v>
      </c>
      <c r="M616" t="str">
        <f>VLOOKUP($B616,taxonomy!$B:$Y,9,FALSE)</f>
        <v xml:space="preserve"> Basidiomycota</v>
      </c>
      <c r="N616" t="str">
        <f>VLOOKUP($B616,taxonomy!$B:$Y,10,FALSE)</f>
        <v xml:space="preserve"> Pucciniomycotina</v>
      </c>
      <c r="O616" t="str">
        <f>VLOOKUP($B616,taxonomy!$B:$Y,11,FALSE)</f>
        <v>Mixiomycetes</v>
      </c>
      <c r="P616" t="str">
        <f>VLOOKUP($B616,taxonomy!$B:$Y,12,FALSE)</f>
        <v xml:space="preserve"> Mixiales</v>
      </c>
      <c r="Q616" t="str">
        <f>VLOOKUP($B616,taxonomy!$B:$Y,13,FALSE)</f>
        <v xml:space="preserve"> Mixiaceae</v>
      </c>
      <c r="R616" t="str">
        <f>VLOOKUP($B616,taxonomy!$B:$Y,14,FALSE)</f>
        <v xml:space="preserve"> Mixia.</v>
      </c>
      <c r="S616">
        <f>VLOOKUP($B616,taxonomy!$B:$Y,15,FALSE)</f>
        <v>0</v>
      </c>
      <c r="T616">
        <f>VLOOKUP($B616,taxonomy!$B:$Y,16,FALSE)</f>
        <v>0</v>
      </c>
      <c r="U616">
        <f>VLOOKUP($B616,taxonomy!$B:$Y,17,FALSE)</f>
        <v>0</v>
      </c>
      <c r="V616">
        <f>VLOOKUP($B616,taxonomy!$B:$Y,18,FALSE)</f>
        <v>0</v>
      </c>
      <c r="W616">
        <f>VLOOKUP($B616,taxonomy!$B:$Y,19,FALSE)</f>
        <v>0</v>
      </c>
      <c r="X616">
        <f>VLOOKUP($B616,taxonomy!$B:$Y,20,FALSE)</f>
        <v>0</v>
      </c>
      <c r="Y616">
        <f>VLOOKUP($B616,taxonomy!$B:$Y,21,FALSE)</f>
        <v>0</v>
      </c>
      <c r="Z616">
        <f>VLOOKUP($B616,taxonomy!$B:$Y,22,FALSE)</f>
        <v>0</v>
      </c>
      <c r="AA616">
        <f>VLOOKUP($B616,taxonomy!$B:$Y,23,FALSE)</f>
        <v>0</v>
      </c>
    </row>
    <row r="617" spans="1:27" x14ac:dyDescent="0.25">
      <c r="A617" s="1" t="s">
        <v>1254</v>
      </c>
      <c r="B617" s="1" t="s">
        <v>1255</v>
      </c>
      <c r="C617" s="1" t="s">
        <v>1256</v>
      </c>
      <c r="D617" s="1" t="s">
        <v>60</v>
      </c>
      <c r="E617" s="1" t="s">
        <v>181</v>
      </c>
      <c r="F617" s="1" t="s">
        <v>315</v>
      </c>
      <c r="G617" s="1" t="s">
        <v>63</v>
      </c>
      <c r="H617" s="1" t="s">
        <v>64</v>
      </c>
      <c r="I617" s="1">
        <f t="shared" si="9"/>
        <v>351</v>
      </c>
      <c r="J617" t="str">
        <f>VLOOKUP($B617,taxonomy!$B:$Y,6,FALSE)</f>
        <v>Eukaryota</v>
      </c>
      <c r="K617" t="str">
        <f>VLOOKUP($B617,taxonomy!$B:$Y,7,FALSE)</f>
        <v xml:space="preserve"> Fungi</v>
      </c>
      <c r="L617" t="str">
        <f>VLOOKUP($B617,taxonomy!$B:$Y,8,FALSE)</f>
        <v xml:space="preserve"> Dikarya</v>
      </c>
      <c r="M617" t="str">
        <f>VLOOKUP($B617,taxonomy!$B:$Y,9,FALSE)</f>
        <v xml:space="preserve"> Basidiomycota</v>
      </c>
      <c r="N617" t="str">
        <f>VLOOKUP($B617,taxonomy!$B:$Y,10,FALSE)</f>
        <v xml:space="preserve"> Pucciniomycotina</v>
      </c>
      <c r="O617" t="str">
        <f>VLOOKUP($B617,taxonomy!$B:$Y,11,FALSE)</f>
        <v>Mixiomycetes</v>
      </c>
      <c r="P617" t="str">
        <f>VLOOKUP($B617,taxonomy!$B:$Y,12,FALSE)</f>
        <v xml:space="preserve"> Mixiales</v>
      </c>
      <c r="Q617" t="str">
        <f>VLOOKUP($B617,taxonomy!$B:$Y,13,FALSE)</f>
        <v xml:space="preserve"> Mixiaceae</v>
      </c>
      <c r="R617" t="str">
        <f>VLOOKUP($B617,taxonomy!$B:$Y,14,FALSE)</f>
        <v xml:space="preserve"> Mixia.</v>
      </c>
      <c r="S617">
        <f>VLOOKUP($B617,taxonomy!$B:$Y,15,FALSE)</f>
        <v>0</v>
      </c>
      <c r="T617">
        <f>VLOOKUP($B617,taxonomy!$B:$Y,16,FALSE)</f>
        <v>0</v>
      </c>
      <c r="U617">
        <f>VLOOKUP($B617,taxonomy!$B:$Y,17,FALSE)</f>
        <v>0</v>
      </c>
      <c r="V617">
        <f>VLOOKUP($B617,taxonomy!$B:$Y,18,FALSE)</f>
        <v>0</v>
      </c>
      <c r="W617">
        <f>VLOOKUP($B617,taxonomy!$B:$Y,19,FALSE)</f>
        <v>0</v>
      </c>
      <c r="X617">
        <f>VLOOKUP($B617,taxonomy!$B:$Y,20,FALSE)</f>
        <v>0</v>
      </c>
      <c r="Y617">
        <f>VLOOKUP($B617,taxonomy!$B:$Y,21,FALSE)</f>
        <v>0</v>
      </c>
      <c r="Z617">
        <f>VLOOKUP($B617,taxonomy!$B:$Y,22,FALSE)</f>
        <v>0</v>
      </c>
      <c r="AA617">
        <f>VLOOKUP($B617,taxonomy!$B:$Y,23,FALSE)</f>
        <v>0</v>
      </c>
    </row>
    <row r="618" spans="1:27" x14ac:dyDescent="0.25">
      <c r="A618" s="1" t="s">
        <v>1258</v>
      </c>
      <c r="B618" s="1" t="s">
        <v>1259</v>
      </c>
      <c r="C618" s="1" t="s">
        <v>1260</v>
      </c>
      <c r="D618" s="1" t="s">
        <v>15</v>
      </c>
      <c r="E618" s="1" t="s">
        <v>83</v>
      </c>
      <c r="F618" s="1" t="s">
        <v>151</v>
      </c>
      <c r="G618" s="1" t="s">
        <v>18</v>
      </c>
      <c r="H618" s="1" t="s">
        <v>19</v>
      </c>
      <c r="I618" s="1">
        <f t="shared" si="9"/>
        <v>267</v>
      </c>
      <c r="J618" t="str">
        <f>VLOOKUP($B618,taxonomy!$B:$Y,6,FALSE)</f>
        <v>Eukaryota</v>
      </c>
      <c r="K618" t="str">
        <f>VLOOKUP($B618,taxonomy!$B:$Y,7,FALSE)</f>
        <v xml:space="preserve"> Viridiplantae</v>
      </c>
      <c r="L618" t="str">
        <f>VLOOKUP($B618,taxonomy!$B:$Y,8,FALSE)</f>
        <v xml:space="preserve"> Streptophyta</v>
      </c>
      <c r="M618" t="str">
        <f>VLOOKUP($B618,taxonomy!$B:$Y,9,FALSE)</f>
        <v xml:space="preserve"> Embryophyta</v>
      </c>
      <c r="N618" t="str">
        <f>VLOOKUP($B618,taxonomy!$B:$Y,10,FALSE)</f>
        <v xml:space="preserve"> Tracheophyta</v>
      </c>
      <c r="O618" t="str">
        <f>VLOOKUP($B618,taxonomy!$B:$Y,11,FALSE)</f>
        <v>Spermatophyta</v>
      </c>
      <c r="P618" t="str">
        <f>VLOOKUP($B618,taxonomy!$B:$Y,12,FALSE)</f>
        <v xml:space="preserve"> Magnoliophyta</v>
      </c>
      <c r="Q618" t="str">
        <f>VLOOKUP($B618,taxonomy!$B:$Y,13,FALSE)</f>
        <v xml:space="preserve"> eudicotyledons</v>
      </c>
      <c r="R618" t="str">
        <f>VLOOKUP($B618,taxonomy!$B:$Y,14,FALSE)</f>
        <v xml:space="preserve"> Gunneridae</v>
      </c>
      <c r="S618" t="str">
        <f>VLOOKUP($B618,taxonomy!$B:$Y,15,FALSE)</f>
        <v>Pentapetalae</v>
      </c>
      <c r="T618" t="str">
        <f>VLOOKUP($B618,taxonomy!$B:$Y,16,FALSE)</f>
        <v xml:space="preserve"> rosids</v>
      </c>
      <c r="U618" t="str">
        <f>VLOOKUP($B618,taxonomy!$B:$Y,17,FALSE)</f>
        <v xml:space="preserve"> fabids</v>
      </c>
      <c r="V618" t="str">
        <f>VLOOKUP($B618,taxonomy!$B:$Y,18,FALSE)</f>
        <v xml:space="preserve"> Fabales</v>
      </c>
      <c r="W618" t="str">
        <f>VLOOKUP($B618,taxonomy!$B:$Y,19,FALSE)</f>
        <v xml:space="preserve"> Fabaceae</v>
      </c>
      <c r="X618" t="str">
        <f>VLOOKUP($B618,taxonomy!$B:$Y,20,FALSE)</f>
        <v xml:space="preserve"> Papilionoideae</v>
      </c>
      <c r="Y618" t="str">
        <f>VLOOKUP($B618,taxonomy!$B:$Y,21,FALSE)</f>
        <v>Trifolieae</v>
      </c>
      <c r="Z618" t="str">
        <f>VLOOKUP($B618,taxonomy!$B:$Y,22,FALSE)</f>
        <v xml:space="preserve"> Medicago.</v>
      </c>
      <c r="AA618">
        <f>VLOOKUP($B618,taxonomy!$B:$Y,23,FALSE)</f>
        <v>0</v>
      </c>
    </row>
    <row r="619" spans="1:27" x14ac:dyDescent="0.25">
      <c r="A619" s="1" t="s">
        <v>1258</v>
      </c>
      <c r="B619" s="1" t="s">
        <v>1259</v>
      </c>
      <c r="C619" s="1" t="s">
        <v>1260</v>
      </c>
      <c r="D619" s="1" t="s">
        <v>60</v>
      </c>
      <c r="E619" s="1" t="s">
        <v>927</v>
      </c>
      <c r="F619" s="1" t="s">
        <v>1100</v>
      </c>
      <c r="G619" s="1" t="s">
        <v>63</v>
      </c>
      <c r="H619" s="1" t="s">
        <v>64</v>
      </c>
      <c r="I619" s="1">
        <f t="shared" si="9"/>
        <v>262</v>
      </c>
      <c r="J619" t="str">
        <f>VLOOKUP($B619,taxonomy!$B:$Y,6,FALSE)</f>
        <v>Eukaryota</v>
      </c>
      <c r="K619" t="str">
        <f>VLOOKUP($B619,taxonomy!$B:$Y,7,FALSE)</f>
        <v xml:space="preserve"> Viridiplantae</v>
      </c>
      <c r="L619" t="str">
        <f>VLOOKUP($B619,taxonomy!$B:$Y,8,FALSE)</f>
        <v xml:space="preserve"> Streptophyta</v>
      </c>
      <c r="M619" t="str">
        <f>VLOOKUP($B619,taxonomy!$B:$Y,9,FALSE)</f>
        <v xml:space="preserve"> Embryophyta</v>
      </c>
      <c r="N619" t="str">
        <f>VLOOKUP($B619,taxonomy!$B:$Y,10,FALSE)</f>
        <v xml:space="preserve"> Tracheophyta</v>
      </c>
      <c r="O619" t="str">
        <f>VLOOKUP($B619,taxonomy!$B:$Y,11,FALSE)</f>
        <v>Spermatophyta</v>
      </c>
      <c r="P619" t="str">
        <f>VLOOKUP($B619,taxonomy!$B:$Y,12,FALSE)</f>
        <v xml:space="preserve"> Magnoliophyta</v>
      </c>
      <c r="Q619" t="str">
        <f>VLOOKUP($B619,taxonomy!$B:$Y,13,FALSE)</f>
        <v xml:space="preserve"> eudicotyledons</v>
      </c>
      <c r="R619" t="str">
        <f>VLOOKUP($B619,taxonomy!$B:$Y,14,FALSE)</f>
        <v xml:space="preserve"> Gunneridae</v>
      </c>
      <c r="S619" t="str">
        <f>VLOOKUP($B619,taxonomy!$B:$Y,15,FALSE)</f>
        <v>Pentapetalae</v>
      </c>
      <c r="T619" t="str">
        <f>VLOOKUP($B619,taxonomy!$B:$Y,16,FALSE)</f>
        <v xml:space="preserve"> rosids</v>
      </c>
      <c r="U619" t="str">
        <f>VLOOKUP($B619,taxonomy!$B:$Y,17,FALSE)</f>
        <v xml:space="preserve"> fabids</v>
      </c>
      <c r="V619" t="str">
        <f>VLOOKUP($B619,taxonomy!$B:$Y,18,FALSE)</f>
        <v xml:space="preserve"> Fabales</v>
      </c>
      <c r="W619" t="str">
        <f>VLOOKUP($B619,taxonomy!$B:$Y,19,FALSE)</f>
        <v xml:space="preserve"> Fabaceae</v>
      </c>
      <c r="X619" t="str">
        <f>VLOOKUP($B619,taxonomy!$B:$Y,20,FALSE)</f>
        <v xml:space="preserve"> Papilionoideae</v>
      </c>
      <c r="Y619" t="str">
        <f>VLOOKUP($B619,taxonomy!$B:$Y,21,FALSE)</f>
        <v>Trifolieae</v>
      </c>
      <c r="Z619" t="str">
        <f>VLOOKUP($B619,taxonomy!$B:$Y,22,FALSE)</f>
        <v xml:space="preserve"> Medicago.</v>
      </c>
      <c r="AA619">
        <f>VLOOKUP($B619,taxonomy!$B:$Y,23,FALSE)</f>
        <v>0</v>
      </c>
    </row>
    <row r="620" spans="1:27" x14ac:dyDescent="0.25">
      <c r="A620" s="1" t="s">
        <v>1261</v>
      </c>
      <c r="B620" s="1" t="s">
        <v>1262</v>
      </c>
      <c r="C620" s="1" t="s">
        <v>1161</v>
      </c>
      <c r="D620" s="1" t="s">
        <v>272</v>
      </c>
      <c r="E620" s="1" t="s">
        <v>982</v>
      </c>
      <c r="F620" s="1" t="s">
        <v>686</v>
      </c>
      <c r="G620" s="1" t="s">
        <v>274</v>
      </c>
      <c r="H620" s="1" t="s">
        <v>272</v>
      </c>
      <c r="I620" s="1">
        <f t="shared" si="9"/>
        <v>56</v>
      </c>
      <c r="J620" t="str">
        <f>VLOOKUP($B620,taxonomy!$B:$Y,6,FALSE)</f>
        <v>Eukaryota</v>
      </c>
      <c r="K620" t="str">
        <f>VLOOKUP($B620,taxonomy!$B:$Y,7,FALSE)</f>
        <v xml:space="preserve"> Metazoa</v>
      </c>
      <c r="L620" t="str">
        <f>VLOOKUP($B620,taxonomy!$B:$Y,8,FALSE)</f>
        <v xml:space="preserve"> Chordata</v>
      </c>
      <c r="M620" t="str">
        <f>VLOOKUP($B620,taxonomy!$B:$Y,9,FALSE)</f>
        <v xml:space="preserve"> Craniata</v>
      </c>
      <c r="N620" t="str">
        <f>VLOOKUP($B620,taxonomy!$B:$Y,10,FALSE)</f>
        <v xml:space="preserve"> Vertebrata</v>
      </c>
      <c r="O620" t="str">
        <f>VLOOKUP($B620,taxonomy!$B:$Y,11,FALSE)</f>
        <v xml:space="preserve"> Euteleostomi</v>
      </c>
      <c r="P620" t="str">
        <f>VLOOKUP($B620,taxonomy!$B:$Y,12,FALSE)</f>
        <v>Mammalia</v>
      </c>
      <c r="Q620" t="str">
        <f>VLOOKUP($B620,taxonomy!$B:$Y,13,FALSE)</f>
        <v xml:space="preserve"> Eutheria</v>
      </c>
      <c r="R620" t="str">
        <f>VLOOKUP($B620,taxonomy!$B:$Y,14,FALSE)</f>
        <v xml:space="preserve"> Euarchontoglires</v>
      </c>
      <c r="S620" t="str">
        <f>VLOOKUP($B620,taxonomy!$B:$Y,15,FALSE)</f>
        <v xml:space="preserve"> Primates</v>
      </c>
      <c r="T620" t="str">
        <f>VLOOKUP($B620,taxonomy!$B:$Y,16,FALSE)</f>
        <v xml:space="preserve"> Haplorrhini</v>
      </c>
      <c r="U620" t="str">
        <f>VLOOKUP($B620,taxonomy!$B:$Y,17,FALSE)</f>
        <v>Catarrhini</v>
      </c>
      <c r="V620" t="str">
        <f>VLOOKUP($B620,taxonomy!$B:$Y,18,FALSE)</f>
        <v xml:space="preserve"> Cercopithecidae</v>
      </c>
      <c r="W620" t="str">
        <f>VLOOKUP($B620,taxonomy!$B:$Y,19,FALSE)</f>
        <v xml:space="preserve"> Cercopithecinae</v>
      </c>
      <c r="X620" t="str">
        <f>VLOOKUP($B620,taxonomy!$B:$Y,20,FALSE)</f>
        <v xml:space="preserve"> Macaca.</v>
      </c>
      <c r="Y620">
        <f>VLOOKUP($B620,taxonomy!$B:$Y,21,FALSE)</f>
        <v>0</v>
      </c>
      <c r="Z620">
        <f>VLOOKUP($B620,taxonomy!$B:$Y,22,FALSE)</f>
        <v>0</v>
      </c>
      <c r="AA620">
        <f>VLOOKUP($B620,taxonomy!$B:$Y,23,FALSE)</f>
        <v>0</v>
      </c>
    </row>
    <row r="621" spans="1:27" x14ac:dyDescent="0.25">
      <c r="A621" s="1" t="s">
        <v>1261</v>
      </c>
      <c r="B621" s="1" t="s">
        <v>1262</v>
      </c>
      <c r="C621" s="1" t="s">
        <v>1161</v>
      </c>
      <c r="D621" s="1" t="s">
        <v>15</v>
      </c>
      <c r="E621" s="1" t="s">
        <v>43</v>
      </c>
      <c r="F621" s="1" t="s">
        <v>250</v>
      </c>
      <c r="G621" s="1" t="s">
        <v>18</v>
      </c>
      <c r="H621" s="1" t="s">
        <v>19</v>
      </c>
      <c r="I621" s="1">
        <f t="shared" si="9"/>
        <v>265</v>
      </c>
      <c r="J621" t="str">
        <f>VLOOKUP($B621,taxonomy!$B:$Y,6,FALSE)</f>
        <v>Eukaryota</v>
      </c>
      <c r="K621" t="str">
        <f>VLOOKUP($B621,taxonomy!$B:$Y,7,FALSE)</f>
        <v xml:space="preserve"> Metazoa</v>
      </c>
      <c r="L621" t="str">
        <f>VLOOKUP($B621,taxonomy!$B:$Y,8,FALSE)</f>
        <v xml:space="preserve"> Chordata</v>
      </c>
      <c r="M621" t="str">
        <f>VLOOKUP($B621,taxonomy!$B:$Y,9,FALSE)</f>
        <v xml:space="preserve"> Craniata</v>
      </c>
      <c r="N621" t="str">
        <f>VLOOKUP($B621,taxonomy!$B:$Y,10,FALSE)</f>
        <v xml:space="preserve"> Vertebrata</v>
      </c>
      <c r="O621" t="str">
        <f>VLOOKUP($B621,taxonomy!$B:$Y,11,FALSE)</f>
        <v xml:space="preserve"> Euteleostomi</v>
      </c>
      <c r="P621" t="str">
        <f>VLOOKUP($B621,taxonomy!$B:$Y,12,FALSE)</f>
        <v>Mammalia</v>
      </c>
      <c r="Q621" t="str">
        <f>VLOOKUP($B621,taxonomy!$B:$Y,13,FALSE)</f>
        <v xml:space="preserve"> Eutheria</v>
      </c>
      <c r="R621" t="str">
        <f>VLOOKUP($B621,taxonomy!$B:$Y,14,FALSE)</f>
        <v xml:space="preserve"> Euarchontoglires</v>
      </c>
      <c r="S621" t="str">
        <f>VLOOKUP($B621,taxonomy!$B:$Y,15,FALSE)</f>
        <v xml:space="preserve"> Primates</v>
      </c>
      <c r="T621" t="str">
        <f>VLOOKUP($B621,taxonomy!$B:$Y,16,FALSE)</f>
        <v xml:space="preserve"> Haplorrhini</v>
      </c>
      <c r="U621" t="str">
        <f>VLOOKUP($B621,taxonomy!$B:$Y,17,FALSE)</f>
        <v>Catarrhini</v>
      </c>
      <c r="V621" t="str">
        <f>VLOOKUP($B621,taxonomy!$B:$Y,18,FALSE)</f>
        <v xml:space="preserve"> Cercopithecidae</v>
      </c>
      <c r="W621" t="str">
        <f>VLOOKUP($B621,taxonomy!$B:$Y,19,FALSE)</f>
        <v xml:space="preserve"> Cercopithecinae</v>
      </c>
      <c r="X621" t="str">
        <f>VLOOKUP($B621,taxonomy!$B:$Y,20,FALSE)</f>
        <v xml:space="preserve"> Macaca.</v>
      </c>
      <c r="Y621">
        <f>VLOOKUP($B621,taxonomy!$B:$Y,21,FALSE)</f>
        <v>0</v>
      </c>
      <c r="Z621">
        <f>VLOOKUP($B621,taxonomy!$B:$Y,22,FALSE)</f>
        <v>0</v>
      </c>
      <c r="AA621">
        <f>VLOOKUP($B621,taxonomy!$B:$Y,23,FALSE)</f>
        <v>0</v>
      </c>
    </row>
    <row r="622" spans="1:27" x14ac:dyDescent="0.25">
      <c r="A622" s="1" t="s">
        <v>1261</v>
      </c>
      <c r="B622" s="1" t="s">
        <v>1262</v>
      </c>
      <c r="C622" s="1" t="s">
        <v>1161</v>
      </c>
      <c r="D622" s="1" t="s">
        <v>60</v>
      </c>
      <c r="E622" s="1" t="s">
        <v>360</v>
      </c>
      <c r="F622" s="1" t="s">
        <v>1161</v>
      </c>
      <c r="G622" s="1" t="s">
        <v>63</v>
      </c>
      <c r="H622" s="1" t="s">
        <v>64</v>
      </c>
      <c r="I622" s="1">
        <f t="shared" si="9"/>
        <v>479</v>
      </c>
      <c r="J622" t="str">
        <f>VLOOKUP($B622,taxonomy!$B:$Y,6,FALSE)</f>
        <v>Eukaryota</v>
      </c>
      <c r="K622" t="str">
        <f>VLOOKUP($B622,taxonomy!$B:$Y,7,FALSE)</f>
        <v xml:space="preserve"> Metazoa</v>
      </c>
      <c r="L622" t="str">
        <f>VLOOKUP($B622,taxonomy!$B:$Y,8,FALSE)</f>
        <v xml:space="preserve"> Chordata</v>
      </c>
      <c r="M622" t="str">
        <f>VLOOKUP($B622,taxonomy!$B:$Y,9,FALSE)</f>
        <v xml:space="preserve"> Craniata</v>
      </c>
      <c r="N622" t="str">
        <f>VLOOKUP($B622,taxonomy!$B:$Y,10,FALSE)</f>
        <v xml:space="preserve"> Vertebrata</v>
      </c>
      <c r="O622" t="str">
        <f>VLOOKUP($B622,taxonomy!$B:$Y,11,FALSE)</f>
        <v xml:space="preserve"> Euteleostomi</v>
      </c>
      <c r="P622" t="str">
        <f>VLOOKUP($B622,taxonomy!$B:$Y,12,FALSE)</f>
        <v>Mammalia</v>
      </c>
      <c r="Q622" t="str">
        <f>VLOOKUP($B622,taxonomy!$B:$Y,13,FALSE)</f>
        <v xml:space="preserve"> Eutheria</v>
      </c>
      <c r="R622" t="str">
        <f>VLOOKUP($B622,taxonomy!$B:$Y,14,FALSE)</f>
        <v xml:space="preserve"> Euarchontoglires</v>
      </c>
      <c r="S622" t="str">
        <f>VLOOKUP($B622,taxonomy!$B:$Y,15,FALSE)</f>
        <v xml:space="preserve"> Primates</v>
      </c>
      <c r="T622" t="str">
        <f>VLOOKUP($B622,taxonomy!$B:$Y,16,FALSE)</f>
        <v xml:space="preserve"> Haplorrhini</v>
      </c>
      <c r="U622" t="str">
        <f>VLOOKUP($B622,taxonomy!$B:$Y,17,FALSE)</f>
        <v>Catarrhini</v>
      </c>
      <c r="V622" t="str">
        <f>VLOOKUP($B622,taxonomy!$B:$Y,18,FALSE)</f>
        <v xml:space="preserve"> Cercopithecidae</v>
      </c>
      <c r="W622" t="str">
        <f>VLOOKUP($B622,taxonomy!$B:$Y,19,FALSE)</f>
        <v xml:space="preserve"> Cercopithecinae</v>
      </c>
      <c r="X622" t="str">
        <f>VLOOKUP($B622,taxonomy!$B:$Y,20,FALSE)</f>
        <v xml:space="preserve"> Macaca.</v>
      </c>
      <c r="Y622">
        <f>VLOOKUP($B622,taxonomy!$B:$Y,21,FALSE)</f>
        <v>0</v>
      </c>
      <c r="Z622">
        <f>VLOOKUP($B622,taxonomy!$B:$Y,22,FALSE)</f>
        <v>0</v>
      </c>
      <c r="AA622">
        <f>VLOOKUP($B622,taxonomy!$B:$Y,23,FALSE)</f>
        <v>0</v>
      </c>
    </row>
    <row r="623" spans="1:27" x14ac:dyDescent="0.25">
      <c r="A623" s="1" t="s">
        <v>1263</v>
      </c>
      <c r="B623" s="1" t="s">
        <v>1264</v>
      </c>
      <c r="C623" s="1" t="s">
        <v>988</v>
      </c>
      <c r="D623" s="1" t="s">
        <v>272</v>
      </c>
      <c r="E623" s="1" t="s">
        <v>982</v>
      </c>
      <c r="F623" s="1" t="s">
        <v>686</v>
      </c>
      <c r="G623" s="1" t="s">
        <v>274</v>
      </c>
      <c r="H623" s="1" t="s">
        <v>272</v>
      </c>
      <c r="I623" s="1">
        <f t="shared" si="9"/>
        <v>56</v>
      </c>
      <c r="J623" t="str">
        <f>VLOOKUP($B623,taxonomy!$B:$Y,6,FALSE)</f>
        <v>Eukaryota</v>
      </c>
      <c r="K623" t="str">
        <f>VLOOKUP($B623,taxonomy!$B:$Y,7,FALSE)</f>
        <v xml:space="preserve"> Metazoa</v>
      </c>
      <c r="L623" t="str">
        <f>VLOOKUP($B623,taxonomy!$B:$Y,8,FALSE)</f>
        <v xml:space="preserve"> Chordata</v>
      </c>
      <c r="M623" t="str">
        <f>VLOOKUP($B623,taxonomy!$B:$Y,9,FALSE)</f>
        <v xml:space="preserve"> Craniata</v>
      </c>
      <c r="N623" t="str">
        <f>VLOOKUP($B623,taxonomy!$B:$Y,10,FALSE)</f>
        <v xml:space="preserve"> Vertebrata</v>
      </c>
      <c r="O623" t="str">
        <f>VLOOKUP($B623,taxonomy!$B:$Y,11,FALSE)</f>
        <v xml:space="preserve"> Euteleostomi</v>
      </c>
      <c r="P623" t="str">
        <f>VLOOKUP($B623,taxonomy!$B:$Y,12,FALSE)</f>
        <v>Mammalia</v>
      </c>
      <c r="Q623" t="str">
        <f>VLOOKUP($B623,taxonomy!$B:$Y,13,FALSE)</f>
        <v xml:space="preserve"> Eutheria</v>
      </c>
      <c r="R623" t="str">
        <f>VLOOKUP($B623,taxonomy!$B:$Y,14,FALSE)</f>
        <v xml:space="preserve"> Euarchontoglires</v>
      </c>
      <c r="S623" t="str">
        <f>VLOOKUP($B623,taxonomy!$B:$Y,15,FALSE)</f>
        <v xml:space="preserve"> Primates</v>
      </c>
      <c r="T623" t="str">
        <f>VLOOKUP($B623,taxonomy!$B:$Y,16,FALSE)</f>
        <v xml:space="preserve"> Haplorrhini</v>
      </c>
      <c r="U623" t="str">
        <f>VLOOKUP($B623,taxonomy!$B:$Y,17,FALSE)</f>
        <v>Catarrhini</v>
      </c>
      <c r="V623" t="str">
        <f>VLOOKUP($B623,taxonomy!$B:$Y,18,FALSE)</f>
        <v xml:space="preserve"> Cercopithecidae</v>
      </c>
      <c r="W623" t="str">
        <f>VLOOKUP($B623,taxonomy!$B:$Y,19,FALSE)</f>
        <v xml:space="preserve"> Cercopithecinae</v>
      </c>
      <c r="X623" t="str">
        <f>VLOOKUP($B623,taxonomy!$B:$Y,20,FALSE)</f>
        <v xml:space="preserve"> Macaca.</v>
      </c>
      <c r="Y623">
        <f>VLOOKUP($B623,taxonomy!$B:$Y,21,FALSE)</f>
        <v>0</v>
      </c>
      <c r="Z623">
        <f>VLOOKUP($B623,taxonomy!$B:$Y,22,FALSE)</f>
        <v>0</v>
      </c>
      <c r="AA623">
        <f>VLOOKUP($B623,taxonomy!$B:$Y,23,FALSE)</f>
        <v>0</v>
      </c>
    </row>
    <row r="624" spans="1:27" x14ac:dyDescent="0.25">
      <c r="A624" s="1" t="s">
        <v>1263</v>
      </c>
      <c r="B624" s="1" t="s">
        <v>1264</v>
      </c>
      <c r="C624" s="1" t="s">
        <v>988</v>
      </c>
      <c r="D624" s="1" t="s">
        <v>15</v>
      </c>
      <c r="E624" s="1" t="s">
        <v>43</v>
      </c>
      <c r="F624" s="1" t="s">
        <v>250</v>
      </c>
      <c r="G624" s="1" t="s">
        <v>18</v>
      </c>
      <c r="H624" s="1" t="s">
        <v>19</v>
      </c>
      <c r="I624" s="1">
        <f t="shared" si="9"/>
        <v>265</v>
      </c>
      <c r="J624" t="str">
        <f>VLOOKUP($B624,taxonomy!$B:$Y,6,FALSE)</f>
        <v>Eukaryota</v>
      </c>
      <c r="K624" t="str">
        <f>VLOOKUP($B624,taxonomy!$B:$Y,7,FALSE)</f>
        <v xml:space="preserve"> Metazoa</v>
      </c>
      <c r="L624" t="str">
        <f>VLOOKUP($B624,taxonomy!$B:$Y,8,FALSE)</f>
        <v xml:space="preserve"> Chordata</v>
      </c>
      <c r="M624" t="str">
        <f>VLOOKUP($B624,taxonomy!$B:$Y,9,FALSE)</f>
        <v xml:space="preserve"> Craniata</v>
      </c>
      <c r="N624" t="str">
        <f>VLOOKUP($B624,taxonomy!$B:$Y,10,FALSE)</f>
        <v xml:space="preserve"> Vertebrata</v>
      </c>
      <c r="O624" t="str">
        <f>VLOOKUP($B624,taxonomy!$B:$Y,11,FALSE)</f>
        <v xml:space="preserve"> Euteleostomi</v>
      </c>
      <c r="P624" t="str">
        <f>VLOOKUP($B624,taxonomy!$B:$Y,12,FALSE)</f>
        <v>Mammalia</v>
      </c>
      <c r="Q624" t="str">
        <f>VLOOKUP($B624,taxonomy!$B:$Y,13,FALSE)</f>
        <v xml:space="preserve"> Eutheria</v>
      </c>
      <c r="R624" t="str">
        <f>VLOOKUP($B624,taxonomy!$B:$Y,14,FALSE)</f>
        <v xml:space="preserve"> Euarchontoglires</v>
      </c>
      <c r="S624" t="str">
        <f>VLOOKUP($B624,taxonomy!$B:$Y,15,FALSE)</f>
        <v xml:space="preserve"> Primates</v>
      </c>
      <c r="T624" t="str">
        <f>VLOOKUP($B624,taxonomy!$B:$Y,16,FALSE)</f>
        <v xml:space="preserve"> Haplorrhini</v>
      </c>
      <c r="U624" t="str">
        <f>VLOOKUP($B624,taxonomy!$B:$Y,17,FALSE)</f>
        <v>Catarrhini</v>
      </c>
      <c r="V624" t="str">
        <f>VLOOKUP($B624,taxonomy!$B:$Y,18,FALSE)</f>
        <v xml:space="preserve"> Cercopithecidae</v>
      </c>
      <c r="W624" t="str">
        <f>VLOOKUP($B624,taxonomy!$B:$Y,19,FALSE)</f>
        <v xml:space="preserve"> Cercopithecinae</v>
      </c>
      <c r="X624" t="str">
        <f>VLOOKUP($B624,taxonomy!$B:$Y,20,FALSE)</f>
        <v xml:space="preserve"> Macaca.</v>
      </c>
      <c r="Y624">
        <f>VLOOKUP($B624,taxonomy!$B:$Y,21,FALSE)</f>
        <v>0</v>
      </c>
      <c r="Z624">
        <f>VLOOKUP($B624,taxonomy!$B:$Y,22,FALSE)</f>
        <v>0</v>
      </c>
      <c r="AA624">
        <f>VLOOKUP($B624,taxonomy!$B:$Y,23,FALSE)</f>
        <v>0</v>
      </c>
    </row>
    <row r="625" spans="1:27" x14ac:dyDescent="0.25">
      <c r="A625" s="1" t="s">
        <v>1263</v>
      </c>
      <c r="B625" s="1" t="s">
        <v>1264</v>
      </c>
      <c r="C625" s="1" t="s">
        <v>988</v>
      </c>
      <c r="D625" s="1" t="s">
        <v>60</v>
      </c>
      <c r="E625" s="1" t="s">
        <v>117</v>
      </c>
      <c r="F625" s="1" t="s">
        <v>988</v>
      </c>
      <c r="G625" s="1" t="s">
        <v>63</v>
      </c>
      <c r="H625" s="1" t="s">
        <v>64</v>
      </c>
      <c r="I625" s="1">
        <f t="shared" si="9"/>
        <v>479</v>
      </c>
      <c r="J625" t="str">
        <f>VLOOKUP($B625,taxonomy!$B:$Y,6,FALSE)</f>
        <v>Eukaryota</v>
      </c>
      <c r="K625" t="str">
        <f>VLOOKUP($B625,taxonomy!$B:$Y,7,FALSE)</f>
        <v xml:space="preserve"> Metazoa</v>
      </c>
      <c r="L625" t="str">
        <f>VLOOKUP($B625,taxonomy!$B:$Y,8,FALSE)</f>
        <v xml:space="preserve"> Chordata</v>
      </c>
      <c r="M625" t="str">
        <f>VLOOKUP($B625,taxonomy!$B:$Y,9,FALSE)</f>
        <v xml:space="preserve"> Craniata</v>
      </c>
      <c r="N625" t="str">
        <f>VLOOKUP($B625,taxonomy!$B:$Y,10,FALSE)</f>
        <v xml:space="preserve"> Vertebrata</v>
      </c>
      <c r="O625" t="str">
        <f>VLOOKUP($B625,taxonomy!$B:$Y,11,FALSE)</f>
        <v xml:space="preserve"> Euteleostomi</v>
      </c>
      <c r="P625" t="str">
        <f>VLOOKUP($B625,taxonomy!$B:$Y,12,FALSE)</f>
        <v>Mammalia</v>
      </c>
      <c r="Q625" t="str">
        <f>VLOOKUP($B625,taxonomy!$B:$Y,13,FALSE)</f>
        <v xml:space="preserve"> Eutheria</v>
      </c>
      <c r="R625" t="str">
        <f>VLOOKUP($B625,taxonomy!$B:$Y,14,FALSE)</f>
        <v xml:space="preserve"> Euarchontoglires</v>
      </c>
      <c r="S625" t="str">
        <f>VLOOKUP($B625,taxonomy!$B:$Y,15,FALSE)</f>
        <v xml:space="preserve"> Primates</v>
      </c>
      <c r="T625" t="str">
        <f>VLOOKUP($B625,taxonomy!$B:$Y,16,FALSE)</f>
        <v xml:space="preserve"> Haplorrhini</v>
      </c>
      <c r="U625" t="str">
        <f>VLOOKUP($B625,taxonomy!$B:$Y,17,FALSE)</f>
        <v>Catarrhini</v>
      </c>
      <c r="V625" t="str">
        <f>VLOOKUP($B625,taxonomy!$B:$Y,18,FALSE)</f>
        <v xml:space="preserve"> Cercopithecidae</v>
      </c>
      <c r="W625" t="str">
        <f>VLOOKUP($B625,taxonomy!$B:$Y,19,FALSE)</f>
        <v xml:space="preserve"> Cercopithecinae</v>
      </c>
      <c r="X625" t="str">
        <f>VLOOKUP($B625,taxonomy!$B:$Y,20,FALSE)</f>
        <v xml:space="preserve"> Macaca.</v>
      </c>
      <c r="Y625">
        <f>VLOOKUP($B625,taxonomy!$B:$Y,21,FALSE)</f>
        <v>0</v>
      </c>
      <c r="Z625">
        <f>VLOOKUP($B625,taxonomy!$B:$Y,22,FALSE)</f>
        <v>0</v>
      </c>
      <c r="AA625">
        <f>VLOOKUP($B625,taxonomy!$B:$Y,23,FALSE)</f>
        <v>0</v>
      </c>
    </row>
    <row r="626" spans="1:27" x14ac:dyDescent="0.25">
      <c r="A626" s="1" t="s">
        <v>1265</v>
      </c>
      <c r="B626" s="1" t="s">
        <v>1266</v>
      </c>
      <c r="C626" s="1" t="s">
        <v>1267</v>
      </c>
      <c r="D626" s="1" t="s">
        <v>15</v>
      </c>
      <c r="E626" s="1" t="s">
        <v>12</v>
      </c>
      <c r="F626" s="1" t="s">
        <v>1268</v>
      </c>
      <c r="G626" s="1" t="s">
        <v>18</v>
      </c>
      <c r="H626" s="1" t="s">
        <v>19</v>
      </c>
      <c r="I626" s="1">
        <f t="shared" si="9"/>
        <v>199</v>
      </c>
      <c r="J626" t="str">
        <f>VLOOKUP($B626,taxonomy!$B:$Y,6,FALSE)</f>
        <v>Eukaryota</v>
      </c>
      <c r="K626" t="str">
        <f>VLOOKUP($B626,taxonomy!$B:$Y,7,FALSE)</f>
        <v xml:space="preserve"> Fungi</v>
      </c>
      <c r="L626" t="str">
        <f>VLOOKUP($B626,taxonomy!$B:$Y,8,FALSE)</f>
        <v xml:space="preserve"> Dikarya</v>
      </c>
      <c r="M626" t="str">
        <f>VLOOKUP($B626,taxonomy!$B:$Y,9,FALSE)</f>
        <v xml:space="preserve"> Ascomycota</v>
      </c>
      <c r="N626" t="str">
        <f>VLOOKUP($B626,taxonomy!$B:$Y,10,FALSE)</f>
        <v xml:space="preserve"> Pezizomycotina</v>
      </c>
      <c r="O626" t="str">
        <f>VLOOKUP($B626,taxonomy!$B:$Y,11,FALSE)</f>
        <v xml:space="preserve"> Eurotiomycetes</v>
      </c>
      <c r="P626" t="str">
        <f>VLOOKUP($B626,taxonomy!$B:$Y,12,FALSE)</f>
        <v>Eurotiomycetidae</v>
      </c>
      <c r="Q626" t="str">
        <f>VLOOKUP($B626,taxonomy!$B:$Y,13,FALSE)</f>
        <v xml:space="preserve"> Eurotiales</v>
      </c>
      <c r="R626" t="str">
        <f>VLOOKUP($B626,taxonomy!$B:$Y,14,FALSE)</f>
        <v xml:space="preserve"> Aspergillaceae</v>
      </c>
      <c r="S626" t="str">
        <f>VLOOKUP($B626,taxonomy!$B:$Y,15,FALSE)</f>
        <v xml:space="preserve"> Aspergillus.</v>
      </c>
      <c r="T626">
        <f>VLOOKUP($B626,taxonomy!$B:$Y,16,FALSE)</f>
        <v>0</v>
      </c>
      <c r="U626">
        <f>VLOOKUP($B626,taxonomy!$B:$Y,17,FALSE)</f>
        <v>0</v>
      </c>
      <c r="V626">
        <f>VLOOKUP($B626,taxonomy!$B:$Y,18,FALSE)</f>
        <v>0</v>
      </c>
      <c r="W626">
        <f>VLOOKUP($B626,taxonomy!$B:$Y,19,FALSE)</f>
        <v>0</v>
      </c>
      <c r="X626">
        <f>VLOOKUP($B626,taxonomy!$B:$Y,20,FALSE)</f>
        <v>0</v>
      </c>
      <c r="Y626">
        <f>VLOOKUP($B626,taxonomy!$B:$Y,21,FALSE)</f>
        <v>0</v>
      </c>
      <c r="Z626">
        <f>VLOOKUP($B626,taxonomy!$B:$Y,22,FALSE)</f>
        <v>0</v>
      </c>
      <c r="AA626">
        <f>VLOOKUP($B626,taxonomy!$B:$Y,23,FALSE)</f>
        <v>0</v>
      </c>
    </row>
    <row r="627" spans="1:27" x14ac:dyDescent="0.25">
      <c r="A627" s="1" t="s">
        <v>1265</v>
      </c>
      <c r="B627" s="1" t="s">
        <v>1266</v>
      </c>
      <c r="C627" s="1" t="s">
        <v>1267</v>
      </c>
      <c r="D627" s="1" t="s">
        <v>60</v>
      </c>
      <c r="E627" s="1" t="s">
        <v>219</v>
      </c>
      <c r="F627" s="1" t="s">
        <v>1269</v>
      </c>
      <c r="G627" s="1" t="s">
        <v>63</v>
      </c>
      <c r="H627" s="1" t="s">
        <v>64</v>
      </c>
      <c r="I627" s="1">
        <f t="shared" si="9"/>
        <v>389</v>
      </c>
      <c r="J627" t="str">
        <f>VLOOKUP($B627,taxonomy!$B:$Y,6,FALSE)</f>
        <v>Eukaryota</v>
      </c>
      <c r="K627" t="str">
        <f>VLOOKUP($B627,taxonomy!$B:$Y,7,FALSE)</f>
        <v xml:space="preserve"> Fungi</v>
      </c>
      <c r="L627" t="str">
        <f>VLOOKUP($B627,taxonomy!$B:$Y,8,FALSE)</f>
        <v xml:space="preserve"> Dikarya</v>
      </c>
      <c r="M627" t="str">
        <f>VLOOKUP($B627,taxonomy!$B:$Y,9,FALSE)</f>
        <v xml:space="preserve"> Ascomycota</v>
      </c>
      <c r="N627" t="str">
        <f>VLOOKUP($B627,taxonomy!$B:$Y,10,FALSE)</f>
        <v xml:space="preserve"> Pezizomycotina</v>
      </c>
      <c r="O627" t="str">
        <f>VLOOKUP($B627,taxonomy!$B:$Y,11,FALSE)</f>
        <v xml:space="preserve"> Eurotiomycetes</v>
      </c>
      <c r="P627" t="str">
        <f>VLOOKUP($B627,taxonomy!$B:$Y,12,FALSE)</f>
        <v>Eurotiomycetidae</v>
      </c>
      <c r="Q627" t="str">
        <f>VLOOKUP($B627,taxonomy!$B:$Y,13,FALSE)</f>
        <v xml:space="preserve"> Eurotiales</v>
      </c>
      <c r="R627" t="str">
        <f>VLOOKUP($B627,taxonomy!$B:$Y,14,FALSE)</f>
        <v xml:space="preserve"> Aspergillaceae</v>
      </c>
      <c r="S627" t="str">
        <f>VLOOKUP($B627,taxonomy!$B:$Y,15,FALSE)</f>
        <v xml:space="preserve"> Aspergillus.</v>
      </c>
      <c r="T627">
        <f>VLOOKUP($B627,taxonomy!$B:$Y,16,FALSE)</f>
        <v>0</v>
      </c>
      <c r="U627">
        <f>VLOOKUP($B627,taxonomy!$B:$Y,17,FALSE)</f>
        <v>0</v>
      </c>
      <c r="V627">
        <f>VLOOKUP($B627,taxonomy!$B:$Y,18,FALSE)</f>
        <v>0</v>
      </c>
      <c r="W627">
        <f>VLOOKUP($B627,taxonomy!$B:$Y,19,FALSE)</f>
        <v>0</v>
      </c>
      <c r="X627">
        <f>VLOOKUP($B627,taxonomy!$B:$Y,20,FALSE)</f>
        <v>0</v>
      </c>
      <c r="Y627">
        <f>VLOOKUP($B627,taxonomy!$B:$Y,21,FALSE)</f>
        <v>0</v>
      </c>
      <c r="Z627">
        <f>VLOOKUP($B627,taxonomy!$B:$Y,22,FALSE)</f>
        <v>0</v>
      </c>
      <c r="AA627">
        <f>VLOOKUP($B627,taxonomy!$B:$Y,23,FALSE)</f>
        <v>0</v>
      </c>
    </row>
    <row r="628" spans="1:27" x14ac:dyDescent="0.25">
      <c r="A628" s="1" t="s">
        <v>1270</v>
      </c>
      <c r="B628" s="1" t="s">
        <v>1271</v>
      </c>
      <c r="C628" s="1" t="s">
        <v>1272</v>
      </c>
      <c r="D628" s="1" t="s">
        <v>597</v>
      </c>
      <c r="E628" s="1" t="s">
        <v>1273</v>
      </c>
      <c r="F628" s="1" t="s">
        <v>1210</v>
      </c>
      <c r="G628" s="1" t="s">
        <v>600</v>
      </c>
      <c r="H628" s="1" t="s">
        <v>597</v>
      </c>
      <c r="I628" s="1">
        <f t="shared" si="9"/>
        <v>34</v>
      </c>
      <c r="J628" t="str">
        <f>VLOOKUP($B628,taxonomy!$B:$Y,6,FALSE)</f>
        <v>Eukaryota</v>
      </c>
      <c r="K628" t="str">
        <f>VLOOKUP($B628,taxonomy!$B:$Y,7,FALSE)</f>
        <v xml:space="preserve"> Fungi</v>
      </c>
      <c r="L628" t="str">
        <f>VLOOKUP($B628,taxonomy!$B:$Y,8,FALSE)</f>
        <v xml:space="preserve"> Dikarya</v>
      </c>
      <c r="M628" t="str">
        <f>VLOOKUP($B628,taxonomy!$B:$Y,9,FALSE)</f>
        <v xml:space="preserve"> Ascomycota</v>
      </c>
      <c r="N628" t="str">
        <f>VLOOKUP($B628,taxonomy!$B:$Y,10,FALSE)</f>
        <v xml:space="preserve"> Saccharomycotina</v>
      </c>
      <c r="O628" t="str">
        <f>VLOOKUP($B628,taxonomy!$B:$Y,11,FALSE)</f>
        <v>Saccharomycetes</v>
      </c>
      <c r="P628" t="str">
        <f>VLOOKUP($B628,taxonomy!$B:$Y,12,FALSE)</f>
        <v xml:space="preserve"> Saccharomycetales</v>
      </c>
      <c r="Q628" t="str">
        <f>VLOOKUP($B628,taxonomy!$B:$Y,13,FALSE)</f>
        <v xml:space="preserve"> mitosporic Saccharomycetales</v>
      </c>
      <c r="R628" t="str">
        <f>VLOOKUP($B628,taxonomy!$B:$Y,14,FALSE)</f>
        <v>Candida.</v>
      </c>
      <c r="S628">
        <f>VLOOKUP($B628,taxonomy!$B:$Y,15,FALSE)</f>
        <v>0</v>
      </c>
      <c r="T628">
        <f>VLOOKUP($B628,taxonomy!$B:$Y,16,FALSE)</f>
        <v>0</v>
      </c>
      <c r="U628">
        <f>VLOOKUP($B628,taxonomy!$B:$Y,17,FALSE)</f>
        <v>0</v>
      </c>
      <c r="V628">
        <f>VLOOKUP($B628,taxonomy!$B:$Y,18,FALSE)</f>
        <v>0</v>
      </c>
      <c r="W628">
        <f>VLOOKUP($B628,taxonomy!$B:$Y,19,FALSE)</f>
        <v>0</v>
      </c>
      <c r="X628">
        <f>VLOOKUP($B628,taxonomy!$B:$Y,20,FALSE)</f>
        <v>0</v>
      </c>
      <c r="Y628">
        <f>VLOOKUP($B628,taxonomy!$B:$Y,21,FALSE)</f>
        <v>0</v>
      </c>
      <c r="Z628">
        <f>VLOOKUP($B628,taxonomy!$B:$Y,22,FALSE)</f>
        <v>0</v>
      </c>
      <c r="AA628">
        <f>VLOOKUP($B628,taxonomy!$B:$Y,23,FALSE)</f>
        <v>0</v>
      </c>
    </row>
    <row r="629" spans="1:27" x14ac:dyDescent="0.25">
      <c r="A629" s="1" t="s">
        <v>1270</v>
      </c>
      <c r="B629" s="1" t="s">
        <v>1271</v>
      </c>
      <c r="C629" s="1" t="s">
        <v>1272</v>
      </c>
      <c r="D629" s="1" t="s">
        <v>76</v>
      </c>
      <c r="E629" s="1" t="s">
        <v>1274</v>
      </c>
      <c r="F629" s="1" t="s">
        <v>728</v>
      </c>
      <c r="G629" s="1" t="s">
        <v>79</v>
      </c>
      <c r="H629" s="1" t="s">
        <v>76</v>
      </c>
      <c r="I629" s="1">
        <f t="shared" si="9"/>
        <v>58</v>
      </c>
      <c r="J629" t="str">
        <f>VLOOKUP($B629,taxonomy!$B:$Y,6,FALSE)</f>
        <v>Eukaryota</v>
      </c>
      <c r="K629" t="str">
        <f>VLOOKUP($B629,taxonomy!$B:$Y,7,FALSE)</f>
        <v xml:space="preserve"> Fungi</v>
      </c>
      <c r="L629" t="str">
        <f>VLOOKUP($B629,taxonomy!$B:$Y,8,FALSE)</f>
        <v xml:space="preserve"> Dikarya</v>
      </c>
      <c r="M629" t="str">
        <f>VLOOKUP($B629,taxonomy!$B:$Y,9,FALSE)</f>
        <v xml:space="preserve"> Ascomycota</v>
      </c>
      <c r="N629" t="str">
        <f>VLOOKUP($B629,taxonomy!$B:$Y,10,FALSE)</f>
        <v xml:space="preserve"> Saccharomycotina</v>
      </c>
      <c r="O629" t="str">
        <f>VLOOKUP($B629,taxonomy!$B:$Y,11,FALSE)</f>
        <v>Saccharomycetes</v>
      </c>
      <c r="P629" t="str">
        <f>VLOOKUP($B629,taxonomy!$B:$Y,12,FALSE)</f>
        <v xml:space="preserve"> Saccharomycetales</v>
      </c>
      <c r="Q629" t="str">
        <f>VLOOKUP($B629,taxonomy!$B:$Y,13,FALSE)</f>
        <v xml:space="preserve"> mitosporic Saccharomycetales</v>
      </c>
      <c r="R629" t="str">
        <f>VLOOKUP($B629,taxonomy!$B:$Y,14,FALSE)</f>
        <v>Candida.</v>
      </c>
      <c r="S629">
        <f>VLOOKUP($B629,taxonomy!$B:$Y,15,FALSE)</f>
        <v>0</v>
      </c>
      <c r="T629">
        <f>VLOOKUP($B629,taxonomy!$B:$Y,16,FALSE)</f>
        <v>0</v>
      </c>
      <c r="U629">
        <f>VLOOKUP($B629,taxonomy!$B:$Y,17,FALSE)</f>
        <v>0</v>
      </c>
      <c r="V629">
        <f>VLOOKUP($B629,taxonomy!$B:$Y,18,FALSE)</f>
        <v>0</v>
      </c>
      <c r="W629">
        <f>VLOOKUP($B629,taxonomy!$B:$Y,19,FALSE)</f>
        <v>0</v>
      </c>
      <c r="X629">
        <f>VLOOKUP($B629,taxonomy!$B:$Y,20,FALSE)</f>
        <v>0</v>
      </c>
      <c r="Y629">
        <f>VLOOKUP($B629,taxonomy!$B:$Y,21,FALSE)</f>
        <v>0</v>
      </c>
      <c r="Z629">
        <f>VLOOKUP($B629,taxonomy!$B:$Y,22,FALSE)</f>
        <v>0</v>
      </c>
      <c r="AA629">
        <f>VLOOKUP($B629,taxonomy!$B:$Y,23,FALSE)</f>
        <v>0</v>
      </c>
    </row>
    <row r="630" spans="1:27" x14ac:dyDescent="0.25">
      <c r="A630" s="1" t="s">
        <v>1270</v>
      </c>
      <c r="B630" s="1" t="s">
        <v>1271</v>
      </c>
      <c r="C630" s="1" t="s">
        <v>1272</v>
      </c>
      <c r="D630" s="1" t="s">
        <v>15</v>
      </c>
      <c r="E630" s="1" t="s">
        <v>869</v>
      </c>
      <c r="F630" s="1" t="s">
        <v>1275</v>
      </c>
      <c r="G630" s="1" t="s">
        <v>18</v>
      </c>
      <c r="H630" s="1" t="s">
        <v>19</v>
      </c>
      <c r="I630" s="1">
        <f t="shared" si="9"/>
        <v>311</v>
      </c>
      <c r="J630" t="str">
        <f>VLOOKUP($B630,taxonomy!$B:$Y,6,FALSE)</f>
        <v>Eukaryota</v>
      </c>
      <c r="K630" t="str">
        <f>VLOOKUP($B630,taxonomy!$B:$Y,7,FALSE)</f>
        <v xml:space="preserve"> Fungi</v>
      </c>
      <c r="L630" t="str">
        <f>VLOOKUP($B630,taxonomy!$B:$Y,8,FALSE)</f>
        <v xml:space="preserve"> Dikarya</v>
      </c>
      <c r="M630" t="str">
        <f>VLOOKUP($B630,taxonomy!$B:$Y,9,FALSE)</f>
        <v xml:space="preserve"> Ascomycota</v>
      </c>
      <c r="N630" t="str">
        <f>VLOOKUP($B630,taxonomy!$B:$Y,10,FALSE)</f>
        <v xml:space="preserve"> Saccharomycotina</v>
      </c>
      <c r="O630" t="str">
        <f>VLOOKUP($B630,taxonomy!$B:$Y,11,FALSE)</f>
        <v>Saccharomycetes</v>
      </c>
      <c r="P630" t="str">
        <f>VLOOKUP($B630,taxonomy!$B:$Y,12,FALSE)</f>
        <v xml:space="preserve"> Saccharomycetales</v>
      </c>
      <c r="Q630" t="str">
        <f>VLOOKUP($B630,taxonomy!$B:$Y,13,FALSE)</f>
        <v xml:space="preserve"> mitosporic Saccharomycetales</v>
      </c>
      <c r="R630" t="str">
        <f>VLOOKUP($B630,taxonomy!$B:$Y,14,FALSE)</f>
        <v>Candida.</v>
      </c>
      <c r="S630">
        <f>VLOOKUP($B630,taxonomy!$B:$Y,15,FALSE)</f>
        <v>0</v>
      </c>
      <c r="T630">
        <f>VLOOKUP($B630,taxonomy!$B:$Y,16,FALSE)</f>
        <v>0</v>
      </c>
      <c r="U630">
        <f>VLOOKUP($B630,taxonomy!$B:$Y,17,FALSE)</f>
        <v>0</v>
      </c>
      <c r="V630">
        <f>VLOOKUP($B630,taxonomy!$B:$Y,18,FALSE)</f>
        <v>0</v>
      </c>
      <c r="W630">
        <f>VLOOKUP($B630,taxonomy!$B:$Y,19,FALSE)</f>
        <v>0</v>
      </c>
      <c r="X630">
        <f>VLOOKUP($B630,taxonomy!$B:$Y,20,FALSE)</f>
        <v>0</v>
      </c>
      <c r="Y630">
        <f>VLOOKUP($B630,taxonomy!$B:$Y,21,FALSE)</f>
        <v>0</v>
      </c>
      <c r="Z630">
        <f>VLOOKUP($B630,taxonomy!$B:$Y,22,FALSE)</f>
        <v>0</v>
      </c>
      <c r="AA630">
        <f>VLOOKUP($B630,taxonomy!$B:$Y,23,FALSE)</f>
        <v>0</v>
      </c>
    </row>
    <row r="631" spans="1:27" x14ac:dyDescent="0.25">
      <c r="A631" s="1" t="s">
        <v>1276</v>
      </c>
      <c r="B631" s="1" t="s">
        <v>1277</v>
      </c>
      <c r="C631" s="1" t="s">
        <v>587</v>
      </c>
      <c r="D631" s="1" t="s">
        <v>76</v>
      </c>
      <c r="E631" s="1" t="s">
        <v>246</v>
      </c>
      <c r="F631" s="1" t="s">
        <v>1176</v>
      </c>
      <c r="G631" s="1" t="s">
        <v>79</v>
      </c>
      <c r="H631" s="1" t="s">
        <v>76</v>
      </c>
      <c r="I631" s="1">
        <f t="shared" si="9"/>
        <v>66</v>
      </c>
      <c r="J631" t="str">
        <f>VLOOKUP($B631,taxonomy!$B:$Y,6,FALSE)</f>
        <v>Eukaryota</v>
      </c>
      <c r="K631" t="str">
        <f>VLOOKUP($B631,taxonomy!$B:$Y,7,FALSE)</f>
        <v xml:space="preserve"> Fungi</v>
      </c>
      <c r="L631" t="str">
        <f>VLOOKUP($B631,taxonomy!$B:$Y,8,FALSE)</f>
        <v xml:space="preserve"> Dikarya</v>
      </c>
      <c r="M631" t="str">
        <f>VLOOKUP($B631,taxonomy!$B:$Y,9,FALSE)</f>
        <v xml:space="preserve"> Ascomycota</v>
      </c>
      <c r="N631" t="str">
        <f>VLOOKUP($B631,taxonomy!$B:$Y,10,FALSE)</f>
        <v xml:space="preserve"> Saccharomycotina</v>
      </c>
      <c r="O631" t="str">
        <f>VLOOKUP($B631,taxonomy!$B:$Y,11,FALSE)</f>
        <v>Saccharomycetes</v>
      </c>
      <c r="P631" t="str">
        <f>VLOOKUP($B631,taxonomy!$B:$Y,12,FALSE)</f>
        <v xml:space="preserve"> Saccharomycetales</v>
      </c>
      <c r="Q631" t="str">
        <f>VLOOKUP($B631,taxonomy!$B:$Y,13,FALSE)</f>
        <v xml:space="preserve"> Saccharomycetaceae</v>
      </c>
      <c r="R631" t="str">
        <f>VLOOKUP($B631,taxonomy!$B:$Y,14,FALSE)</f>
        <v>Tetrapisispora.</v>
      </c>
      <c r="S631">
        <f>VLOOKUP($B631,taxonomy!$B:$Y,15,FALSE)</f>
        <v>0</v>
      </c>
      <c r="T631">
        <f>VLOOKUP($B631,taxonomy!$B:$Y,16,FALSE)</f>
        <v>0</v>
      </c>
      <c r="U631">
        <f>VLOOKUP($B631,taxonomy!$B:$Y,17,FALSE)</f>
        <v>0</v>
      </c>
      <c r="V631">
        <f>VLOOKUP($B631,taxonomy!$B:$Y,18,FALSE)</f>
        <v>0</v>
      </c>
      <c r="W631">
        <f>VLOOKUP($B631,taxonomy!$B:$Y,19,FALSE)</f>
        <v>0</v>
      </c>
      <c r="X631">
        <f>VLOOKUP($B631,taxonomy!$B:$Y,20,FALSE)</f>
        <v>0</v>
      </c>
      <c r="Y631">
        <f>VLOOKUP($B631,taxonomy!$B:$Y,21,FALSE)</f>
        <v>0</v>
      </c>
      <c r="Z631">
        <f>VLOOKUP($B631,taxonomy!$B:$Y,22,FALSE)</f>
        <v>0</v>
      </c>
      <c r="AA631">
        <f>VLOOKUP($B631,taxonomy!$B:$Y,23,FALSE)</f>
        <v>0</v>
      </c>
    </row>
    <row r="632" spans="1:27" x14ac:dyDescent="0.25">
      <c r="A632" s="1" t="s">
        <v>1276</v>
      </c>
      <c r="B632" s="1" t="s">
        <v>1277</v>
      </c>
      <c r="C632" s="1" t="s">
        <v>587</v>
      </c>
      <c r="D632" s="1" t="s">
        <v>1125</v>
      </c>
      <c r="E632" s="1" t="s">
        <v>1133</v>
      </c>
      <c r="F632" s="1" t="s">
        <v>1065</v>
      </c>
      <c r="G632" s="1" t="s">
        <v>873</v>
      </c>
      <c r="H632" s="1" t="s">
        <v>1125</v>
      </c>
      <c r="I632" s="1">
        <f t="shared" si="9"/>
        <v>168</v>
      </c>
      <c r="J632" t="str">
        <f>VLOOKUP($B632,taxonomy!$B:$Y,6,FALSE)</f>
        <v>Eukaryota</v>
      </c>
      <c r="K632" t="str">
        <f>VLOOKUP($B632,taxonomy!$B:$Y,7,FALSE)</f>
        <v xml:space="preserve"> Fungi</v>
      </c>
      <c r="L632" t="str">
        <f>VLOOKUP($B632,taxonomy!$B:$Y,8,FALSE)</f>
        <v xml:space="preserve"> Dikarya</v>
      </c>
      <c r="M632" t="str">
        <f>VLOOKUP($B632,taxonomy!$B:$Y,9,FALSE)</f>
        <v xml:space="preserve"> Ascomycota</v>
      </c>
      <c r="N632" t="str">
        <f>VLOOKUP($B632,taxonomy!$B:$Y,10,FALSE)</f>
        <v xml:space="preserve"> Saccharomycotina</v>
      </c>
      <c r="O632" t="str">
        <f>VLOOKUP($B632,taxonomy!$B:$Y,11,FALSE)</f>
        <v>Saccharomycetes</v>
      </c>
      <c r="P632" t="str">
        <f>VLOOKUP($B632,taxonomy!$B:$Y,12,FALSE)</f>
        <v xml:space="preserve"> Saccharomycetales</v>
      </c>
      <c r="Q632" t="str">
        <f>VLOOKUP($B632,taxonomy!$B:$Y,13,FALSE)</f>
        <v xml:space="preserve"> Saccharomycetaceae</v>
      </c>
      <c r="R632" t="str">
        <f>VLOOKUP($B632,taxonomy!$B:$Y,14,FALSE)</f>
        <v>Tetrapisispora.</v>
      </c>
      <c r="S632">
        <f>VLOOKUP($B632,taxonomy!$B:$Y,15,FALSE)</f>
        <v>0</v>
      </c>
      <c r="T632">
        <f>VLOOKUP($B632,taxonomy!$B:$Y,16,FALSE)</f>
        <v>0</v>
      </c>
      <c r="U632">
        <f>VLOOKUP($B632,taxonomy!$B:$Y,17,FALSE)</f>
        <v>0</v>
      </c>
      <c r="V632">
        <f>VLOOKUP($B632,taxonomy!$B:$Y,18,FALSE)</f>
        <v>0</v>
      </c>
      <c r="W632">
        <f>VLOOKUP($B632,taxonomy!$B:$Y,19,FALSE)</f>
        <v>0</v>
      </c>
      <c r="X632">
        <f>VLOOKUP($B632,taxonomy!$B:$Y,20,FALSE)</f>
        <v>0</v>
      </c>
      <c r="Y632">
        <f>VLOOKUP($B632,taxonomy!$B:$Y,21,FALSE)</f>
        <v>0</v>
      </c>
      <c r="Z632">
        <f>VLOOKUP($B632,taxonomy!$B:$Y,22,FALSE)</f>
        <v>0</v>
      </c>
      <c r="AA632">
        <f>VLOOKUP($B632,taxonomy!$B:$Y,23,FALSE)</f>
        <v>0</v>
      </c>
    </row>
    <row r="633" spans="1:27" x14ac:dyDescent="0.25">
      <c r="A633" s="1" t="s">
        <v>1276</v>
      </c>
      <c r="B633" s="1" t="s">
        <v>1277</v>
      </c>
      <c r="C633" s="1" t="s">
        <v>587</v>
      </c>
      <c r="D633" s="1" t="s">
        <v>84</v>
      </c>
      <c r="E633" s="1" t="s">
        <v>1278</v>
      </c>
      <c r="F633" s="1" t="s">
        <v>1279</v>
      </c>
      <c r="G633" s="1" t="s">
        <v>68</v>
      </c>
      <c r="H633" s="1" t="s">
        <v>84</v>
      </c>
      <c r="I633" s="1">
        <f t="shared" si="9"/>
        <v>99</v>
      </c>
      <c r="J633" t="str">
        <f>VLOOKUP($B633,taxonomy!$B:$Y,6,FALSE)</f>
        <v>Eukaryota</v>
      </c>
      <c r="K633" t="str">
        <f>VLOOKUP($B633,taxonomy!$B:$Y,7,FALSE)</f>
        <v xml:space="preserve"> Fungi</v>
      </c>
      <c r="L633" t="str">
        <f>VLOOKUP($B633,taxonomy!$B:$Y,8,FALSE)</f>
        <v xml:space="preserve"> Dikarya</v>
      </c>
      <c r="M633" t="str">
        <f>VLOOKUP($B633,taxonomy!$B:$Y,9,FALSE)</f>
        <v xml:space="preserve"> Ascomycota</v>
      </c>
      <c r="N633" t="str">
        <f>VLOOKUP($B633,taxonomy!$B:$Y,10,FALSE)</f>
        <v xml:space="preserve"> Saccharomycotina</v>
      </c>
      <c r="O633" t="str">
        <f>VLOOKUP($B633,taxonomy!$B:$Y,11,FALSE)</f>
        <v>Saccharomycetes</v>
      </c>
      <c r="P633" t="str">
        <f>VLOOKUP($B633,taxonomy!$B:$Y,12,FALSE)</f>
        <v xml:space="preserve"> Saccharomycetales</v>
      </c>
      <c r="Q633" t="str">
        <f>VLOOKUP($B633,taxonomy!$B:$Y,13,FALSE)</f>
        <v xml:space="preserve"> Saccharomycetaceae</v>
      </c>
      <c r="R633" t="str">
        <f>VLOOKUP($B633,taxonomy!$B:$Y,14,FALSE)</f>
        <v>Tetrapisispora.</v>
      </c>
      <c r="S633">
        <f>VLOOKUP($B633,taxonomy!$B:$Y,15,FALSE)</f>
        <v>0</v>
      </c>
      <c r="T633">
        <f>VLOOKUP($B633,taxonomy!$B:$Y,16,FALSE)</f>
        <v>0</v>
      </c>
      <c r="U633">
        <f>VLOOKUP($B633,taxonomy!$B:$Y,17,FALSE)</f>
        <v>0</v>
      </c>
      <c r="V633">
        <f>VLOOKUP($B633,taxonomy!$B:$Y,18,FALSE)</f>
        <v>0</v>
      </c>
      <c r="W633">
        <f>VLOOKUP($B633,taxonomy!$B:$Y,19,FALSE)</f>
        <v>0</v>
      </c>
      <c r="X633">
        <f>VLOOKUP($B633,taxonomy!$B:$Y,20,FALSE)</f>
        <v>0</v>
      </c>
      <c r="Y633">
        <f>VLOOKUP($B633,taxonomy!$B:$Y,21,FALSE)</f>
        <v>0</v>
      </c>
      <c r="Z633">
        <f>VLOOKUP($B633,taxonomy!$B:$Y,22,FALSE)</f>
        <v>0</v>
      </c>
      <c r="AA633">
        <f>VLOOKUP($B633,taxonomy!$B:$Y,23,FALSE)</f>
        <v>0</v>
      </c>
    </row>
    <row r="634" spans="1:27" x14ac:dyDescent="0.25">
      <c r="A634" s="1" t="s">
        <v>1276</v>
      </c>
      <c r="B634" s="1" t="s">
        <v>1277</v>
      </c>
      <c r="C634" s="1" t="s">
        <v>587</v>
      </c>
      <c r="D634" s="1" t="s">
        <v>15</v>
      </c>
      <c r="E634" s="1" t="s">
        <v>129</v>
      </c>
      <c r="F634" s="1" t="s">
        <v>458</v>
      </c>
      <c r="G634" s="1" t="s">
        <v>18</v>
      </c>
      <c r="H634" s="1" t="s">
        <v>19</v>
      </c>
      <c r="I634" s="1">
        <f t="shared" si="9"/>
        <v>329</v>
      </c>
      <c r="J634" t="str">
        <f>VLOOKUP($B634,taxonomy!$B:$Y,6,FALSE)</f>
        <v>Eukaryota</v>
      </c>
      <c r="K634" t="str">
        <f>VLOOKUP($B634,taxonomy!$B:$Y,7,FALSE)</f>
        <v xml:space="preserve"> Fungi</v>
      </c>
      <c r="L634" t="str">
        <f>VLOOKUP($B634,taxonomy!$B:$Y,8,FALSE)</f>
        <v xml:space="preserve"> Dikarya</v>
      </c>
      <c r="M634" t="str">
        <f>VLOOKUP($B634,taxonomy!$B:$Y,9,FALSE)</f>
        <v xml:space="preserve"> Ascomycota</v>
      </c>
      <c r="N634" t="str">
        <f>VLOOKUP($B634,taxonomy!$B:$Y,10,FALSE)</f>
        <v xml:space="preserve"> Saccharomycotina</v>
      </c>
      <c r="O634" t="str">
        <f>VLOOKUP($B634,taxonomy!$B:$Y,11,FALSE)</f>
        <v>Saccharomycetes</v>
      </c>
      <c r="P634" t="str">
        <f>VLOOKUP($B634,taxonomy!$B:$Y,12,FALSE)</f>
        <v xml:space="preserve"> Saccharomycetales</v>
      </c>
      <c r="Q634" t="str">
        <f>VLOOKUP($B634,taxonomy!$B:$Y,13,FALSE)</f>
        <v xml:space="preserve"> Saccharomycetaceae</v>
      </c>
      <c r="R634" t="str">
        <f>VLOOKUP($B634,taxonomy!$B:$Y,14,FALSE)</f>
        <v>Tetrapisispora.</v>
      </c>
      <c r="S634">
        <f>VLOOKUP($B634,taxonomy!$B:$Y,15,FALSE)</f>
        <v>0</v>
      </c>
      <c r="T634">
        <f>VLOOKUP($B634,taxonomy!$B:$Y,16,FALSE)</f>
        <v>0</v>
      </c>
      <c r="U634">
        <f>VLOOKUP($B634,taxonomy!$B:$Y,17,FALSE)</f>
        <v>0</v>
      </c>
      <c r="V634">
        <f>VLOOKUP($B634,taxonomy!$B:$Y,18,FALSE)</f>
        <v>0</v>
      </c>
      <c r="W634">
        <f>VLOOKUP($B634,taxonomy!$B:$Y,19,FALSE)</f>
        <v>0</v>
      </c>
      <c r="X634">
        <f>VLOOKUP($B634,taxonomy!$B:$Y,20,FALSE)</f>
        <v>0</v>
      </c>
      <c r="Y634">
        <f>VLOOKUP($B634,taxonomy!$B:$Y,21,FALSE)</f>
        <v>0</v>
      </c>
      <c r="Z634">
        <f>VLOOKUP($B634,taxonomy!$B:$Y,22,FALSE)</f>
        <v>0</v>
      </c>
      <c r="AA634">
        <f>VLOOKUP($B634,taxonomy!$B:$Y,23,FALSE)</f>
        <v>0</v>
      </c>
    </row>
    <row r="635" spans="1:27" x14ac:dyDescent="0.25">
      <c r="A635" s="1" t="s">
        <v>1280</v>
      </c>
      <c r="B635" s="1" t="s">
        <v>1281</v>
      </c>
      <c r="C635" s="1" t="s">
        <v>1282</v>
      </c>
      <c r="D635" s="1" t="s">
        <v>121</v>
      </c>
      <c r="E635" s="1" t="s">
        <v>1283</v>
      </c>
      <c r="F635" s="1" t="s">
        <v>854</v>
      </c>
      <c r="G635" s="1" t="s">
        <v>123</v>
      </c>
      <c r="H635" s="1" t="s">
        <v>121</v>
      </c>
      <c r="I635" s="1">
        <f t="shared" si="9"/>
        <v>123</v>
      </c>
      <c r="J635" t="str">
        <f>VLOOKUP($B635,taxonomy!$B:$Y,6,FALSE)</f>
        <v>Eukaryota</v>
      </c>
      <c r="K635" t="str">
        <f>VLOOKUP($B635,taxonomy!$B:$Y,7,FALSE)</f>
        <v xml:space="preserve"> Fungi</v>
      </c>
      <c r="L635" t="str">
        <f>VLOOKUP($B635,taxonomy!$B:$Y,8,FALSE)</f>
        <v xml:space="preserve"> Dikarya</v>
      </c>
      <c r="M635" t="str">
        <f>VLOOKUP($B635,taxonomy!$B:$Y,9,FALSE)</f>
        <v xml:space="preserve"> Ascomycota</v>
      </c>
      <c r="N635" t="str">
        <f>VLOOKUP($B635,taxonomy!$B:$Y,10,FALSE)</f>
        <v xml:space="preserve"> Saccharomycotina</v>
      </c>
      <c r="O635" t="str">
        <f>VLOOKUP($B635,taxonomy!$B:$Y,11,FALSE)</f>
        <v>Saccharomycetes</v>
      </c>
      <c r="P635" t="str">
        <f>VLOOKUP($B635,taxonomy!$B:$Y,12,FALSE)</f>
        <v xml:space="preserve"> Saccharomycetales</v>
      </c>
      <c r="Q635" t="str">
        <f>VLOOKUP($B635,taxonomy!$B:$Y,13,FALSE)</f>
        <v xml:space="preserve"> Saccharomycetaceae</v>
      </c>
      <c r="R635" t="str">
        <f>VLOOKUP($B635,taxonomy!$B:$Y,14,FALSE)</f>
        <v xml:space="preserve"> Eremothecium.</v>
      </c>
      <c r="S635">
        <f>VLOOKUP($B635,taxonomy!$B:$Y,15,FALSE)</f>
        <v>0</v>
      </c>
      <c r="T635">
        <f>VLOOKUP($B635,taxonomy!$B:$Y,16,FALSE)</f>
        <v>0</v>
      </c>
      <c r="U635">
        <f>VLOOKUP($B635,taxonomy!$B:$Y,17,FALSE)</f>
        <v>0</v>
      </c>
      <c r="V635">
        <f>VLOOKUP($B635,taxonomy!$B:$Y,18,FALSE)</f>
        <v>0</v>
      </c>
      <c r="W635">
        <f>VLOOKUP($B635,taxonomy!$B:$Y,19,FALSE)</f>
        <v>0</v>
      </c>
      <c r="X635">
        <f>VLOOKUP($B635,taxonomy!$B:$Y,20,FALSE)</f>
        <v>0</v>
      </c>
      <c r="Y635">
        <f>VLOOKUP($B635,taxonomy!$B:$Y,21,FALSE)</f>
        <v>0</v>
      </c>
      <c r="Z635">
        <f>VLOOKUP($B635,taxonomy!$B:$Y,22,FALSE)</f>
        <v>0</v>
      </c>
      <c r="AA635">
        <f>VLOOKUP($B635,taxonomy!$B:$Y,23,FALSE)</f>
        <v>0</v>
      </c>
    </row>
    <row r="636" spans="1:27" x14ac:dyDescent="0.25">
      <c r="A636" s="1" t="s">
        <v>1280</v>
      </c>
      <c r="B636" s="1" t="s">
        <v>1281</v>
      </c>
      <c r="C636" s="1" t="s">
        <v>1282</v>
      </c>
      <c r="D636" s="1" t="s">
        <v>1284</v>
      </c>
      <c r="E636" s="1" t="s">
        <v>1285</v>
      </c>
      <c r="F636" s="1" t="s">
        <v>74</v>
      </c>
      <c r="G636" s="1" t="s">
        <v>114</v>
      </c>
      <c r="H636" s="1" t="s">
        <v>1284</v>
      </c>
      <c r="I636" s="1">
        <f t="shared" si="9"/>
        <v>159</v>
      </c>
      <c r="J636" t="str">
        <f>VLOOKUP($B636,taxonomy!$B:$Y,6,FALSE)</f>
        <v>Eukaryota</v>
      </c>
      <c r="K636" t="str">
        <f>VLOOKUP($B636,taxonomy!$B:$Y,7,FALSE)</f>
        <v xml:space="preserve"> Fungi</v>
      </c>
      <c r="L636" t="str">
        <f>VLOOKUP($B636,taxonomy!$B:$Y,8,FALSE)</f>
        <v xml:space="preserve"> Dikarya</v>
      </c>
      <c r="M636" t="str">
        <f>VLOOKUP($B636,taxonomy!$B:$Y,9,FALSE)</f>
        <v xml:space="preserve"> Ascomycota</v>
      </c>
      <c r="N636" t="str">
        <f>VLOOKUP($B636,taxonomy!$B:$Y,10,FALSE)</f>
        <v xml:space="preserve"> Saccharomycotina</v>
      </c>
      <c r="O636" t="str">
        <f>VLOOKUP($B636,taxonomy!$B:$Y,11,FALSE)</f>
        <v>Saccharomycetes</v>
      </c>
      <c r="P636" t="str">
        <f>VLOOKUP($B636,taxonomy!$B:$Y,12,FALSE)</f>
        <v xml:space="preserve"> Saccharomycetales</v>
      </c>
      <c r="Q636" t="str">
        <f>VLOOKUP($B636,taxonomy!$B:$Y,13,FALSE)</f>
        <v xml:space="preserve"> Saccharomycetaceae</v>
      </c>
      <c r="R636" t="str">
        <f>VLOOKUP($B636,taxonomy!$B:$Y,14,FALSE)</f>
        <v xml:space="preserve"> Eremothecium.</v>
      </c>
      <c r="S636">
        <f>VLOOKUP($B636,taxonomy!$B:$Y,15,FALSE)</f>
        <v>0</v>
      </c>
      <c r="T636">
        <f>VLOOKUP($B636,taxonomy!$B:$Y,16,FALSE)</f>
        <v>0</v>
      </c>
      <c r="U636">
        <f>VLOOKUP($B636,taxonomy!$B:$Y,17,FALSE)</f>
        <v>0</v>
      </c>
      <c r="V636">
        <f>VLOOKUP($B636,taxonomy!$B:$Y,18,FALSE)</f>
        <v>0</v>
      </c>
      <c r="W636">
        <f>VLOOKUP($B636,taxonomy!$B:$Y,19,FALSE)</f>
        <v>0</v>
      </c>
      <c r="X636">
        <f>VLOOKUP($B636,taxonomy!$B:$Y,20,FALSE)</f>
        <v>0</v>
      </c>
      <c r="Y636">
        <f>VLOOKUP($B636,taxonomy!$B:$Y,21,FALSE)</f>
        <v>0</v>
      </c>
      <c r="Z636">
        <f>VLOOKUP($B636,taxonomy!$B:$Y,22,FALSE)</f>
        <v>0</v>
      </c>
      <c r="AA636">
        <f>VLOOKUP($B636,taxonomy!$B:$Y,23,FALSE)</f>
        <v>0</v>
      </c>
    </row>
    <row r="637" spans="1:27" x14ac:dyDescent="0.25">
      <c r="A637" s="1" t="s">
        <v>1280</v>
      </c>
      <c r="B637" s="1" t="s">
        <v>1281</v>
      </c>
      <c r="C637" s="1" t="s">
        <v>1282</v>
      </c>
      <c r="D637" s="1" t="s">
        <v>1286</v>
      </c>
      <c r="E637" s="1" t="s">
        <v>1114</v>
      </c>
      <c r="F637" s="1" t="s">
        <v>707</v>
      </c>
      <c r="G637" s="1" t="s">
        <v>114</v>
      </c>
      <c r="H637" s="1" t="s">
        <v>1286</v>
      </c>
      <c r="I637" s="1">
        <f t="shared" si="9"/>
        <v>159</v>
      </c>
      <c r="J637" t="str">
        <f>VLOOKUP($B637,taxonomy!$B:$Y,6,FALSE)</f>
        <v>Eukaryota</v>
      </c>
      <c r="K637" t="str">
        <f>VLOOKUP($B637,taxonomy!$B:$Y,7,FALSE)</f>
        <v xml:space="preserve"> Fungi</v>
      </c>
      <c r="L637" t="str">
        <f>VLOOKUP($B637,taxonomy!$B:$Y,8,FALSE)</f>
        <v xml:space="preserve"> Dikarya</v>
      </c>
      <c r="M637" t="str">
        <f>VLOOKUP($B637,taxonomy!$B:$Y,9,FALSE)</f>
        <v xml:space="preserve"> Ascomycota</v>
      </c>
      <c r="N637" t="str">
        <f>VLOOKUP($B637,taxonomy!$B:$Y,10,FALSE)</f>
        <v xml:space="preserve"> Saccharomycotina</v>
      </c>
      <c r="O637" t="str">
        <f>VLOOKUP($B637,taxonomy!$B:$Y,11,FALSE)</f>
        <v>Saccharomycetes</v>
      </c>
      <c r="P637" t="str">
        <f>VLOOKUP($B637,taxonomy!$B:$Y,12,FALSE)</f>
        <v xml:space="preserve"> Saccharomycetales</v>
      </c>
      <c r="Q637" t="str">
        <f>VLOOKUP($B637,taxonomy!$B:$Y,13,FALSE)</f>
        <v xml:space="preserve"> Saccharomycetaceae</v>
      </c>
      <c r="R637" t="str">
        <f>VLOOKUP($B637,taxonomy!$B:$Y,14,FALSE)</f>
        <v xml:space="preserve"> Eremothecium.</v>
      </c>
      <c r="S637">
        <f>VLOOKUP($B637,taxonomy!$B:$Y,15,FALSE)</f>
        <v>0</v>
      </c>
      <c r="T637">
        <f>VLOOKUP($B637,taxonomy!$B:$Y,16,FALSE)</f>
        <v>0</v>
      </c>
      <c r="U637">
        <f>VLOOKUP($B637,taxonomy!$B:$Y,17,FALSE)</f>
        <v>0</v>
      </c>
      <c r="V637">
        <f>VLOOKUP($B637,taxonomy!$B:$Y,18,FALSE)</f>
        <v>0</v>
      </c>
      <c r="W637">
        <f>VLOOKUP($B637,taxonomy!$B:$Y,19,FALSE)</f>
        <v>0</v>
      </c>
      <c r="X637">
        <f>VLOOKUP($B637,taxonomy!$B:$Y,20,FALSE)</f>
        <v>0</v>
      </c>
      <c r="Y637">
        <f>VLOOKUP($B637,taxonomy!$B:$Y,21,FALSE)</f>
        <v>0</v>
      </c>
      <c r="Z637">
        <f>VLOOKUP($B637,taxonomy!$B:$Y,22,FALSE)</f>
        <v>0</v>
      </c>
      <c r="AA637">
        <f>VLOOKUP($B637,taxonomy!$B:$Y,23,FALSE)</f>
        <v>0</v>
      </c>
    </row>
    <row r="638" spans="1:27" x14ac:dyDescent="0.25">
      <c r="A638" s="1" t="s">
        <v>1280</v>
      </c>
      <c r="B638" s="1" t="s">
        <v>1281</v>
      </c>
      <c r="C638" s="1" t="s">
        <v>1282</v>
      </c>
      <c r="D638" s="1" t="s">
        <v>1287</v>
      </c>
      <c r="E638" s="1" t="s">
        <v>85</v>
      </c>
      <c r="F638" s="1" t="s">
        <v>1288</v>
      </c>
      <c r="G638" s="1" t="s">
        <v>1289</v>
      </c>
      <c r="H638" s="1" t="s">
        <v>1287</v>
      </c>
      <c r="I638" s="1">
        <f t="shared" si="9"/>
        <v>139</v>
      </c>
      <c r="J638" t="str">
        <f>VLOOKUP($B638,taxonomy!$B:$Y,6,FALSE)</f>
        <v>Eukaryota</v>
      </c>
      <c r="K638" t="str">
        <f>VLOOKUP($B638,taxonomy!$B:$Y,7,FALSE)</f>
        <v xml:space="preserve"> Fungi</v>
      </c>
      <c r="L638" t="str">
        <f>VLOOKUP($B638,taxonomy!$B:$Y,8,FALSE)</f>
        <v xml:space="preserve"> Dikarya</v>
      </c>
      <c r="M638" t="str">
        <f>VLOOKUP($B638,taxonomy!$B:$Y,9,FALSE)</f>
        <v xml:space="preserve"> Ascomycota</v>
      </c>
      <c r="N638" t="str">
        <f>VLOOKUP($B638,taxonomy!$B:$Y,10,FALSE)</f>
        <v xml:space="preserve"> Saccharomycotina</v>
      </c>
      <c r="O638" t="str">
        <f>VLOOKUP($B638,taxonomy!$B:$Y,11,FALSE)</f>
        <v>Saccharomycetes</v>
      </c>
      <c r="P638" t="str">
        <f>VLOOKUP($B638,taxonomy!$B:$Y,12,FALSE)</f>
        <v xml:space="preserve"> Saccharomycetales</v>
      </c>
      <c r="Q638" t="str">
        <f>VLOOKUP($B638,taxonomy!$B:$Y,13,FALSE)</f>
        <v xml:space="preserve"> Saccharomycetaceae</v>
      </c>
      <c r="R638" t="str">
        <f>VLOOKUP($B638,taxonomy!$B:$Y,14,FALSE)</f>
        <v xml:space="preserve"> Eremothecium.</v>
      </c>
      <c r="S638">
        <f>VLOOKUP($B638,taxonomy!$B:$Y,15,FALSE)</f>
        <v>0</v>
      </c>
      <c r="T638">
        <f>VLOOKUP($B638,taxonomy!$B:$Y,16,FALSE)</f>
        <v>0</v>
      </c>
      <c r="U638">
        <f>VLOOKUP($B638,taxonomy!$B:$Y,17,FALSE)</f>
        <v>0</v>
      </c>
      <c r="V638">
        <f>VLOOKUP($B638,taxonomy!$B:$Y,18,FALSE)</f>
        <v>0</v>
      </c>
      <c r="W638">
        <f>VLOOKUP($B638,taxonomy!$B:$Y,19,FALSE)</f>
        <v>0</v>
      </c>
      <c r="X638">
        <f>VLOOKUP($B638,taxonomy!$B:$Y,20,FALSE)</f>
        <v>0</v>
      </c>
      <c r="Y638">
        <f>VLOOKUP($B638,taxonomy!$B:$Y,21,FALSE)</f>
        <v>0</v>
      </c>
      <c r="Z638">
        <f>VLOOKUP($B638,taxonomy!$B:$Y,22,FALSE)</f>
        <v>0</v>
      </c>
      <c r="AA638">
        <f>VLOOKUP($B638,taxonomy!$B:$Y,23,FALSE)</f>
        <v>0</v>
      </c>
    </row>
    <row r="639" spans="1:27" x14ac:dyDescent="0.25">
      <c r="A639" s="1" t="s">
        <v>1280</v>
      </c>
      <c r="B639" s="1" t="s">
        <v>1281</v>
      </c>
      <c r="C639" s="1" t="s">
        <v>1282</v>
      </c>
      <c r="D639" s="1" t="s">
        <v>15</v>
      </c>
      <c r="E639" s="1" t="s">
        <v>16</v>
      </c>
      <c r="F639" s="1" t="s">
        <v>609</v>
      </c>
      <c r="G639" s="1" t="s">
        <v>18</v>
      </c>
      <c r="H639" s="1" t="s">
        <v>19</v>
      </c>
      <c r="I639" s="1">
        <f t="shared" si="9"/>
        <v>334</v>
      </c>
      <c r="J639" t="str">
        <f>VLOOKUP($B639,taxonomy!$B:$Y,6,FALSE)</f>
        <v>Eukaryota</v>
      </c>
      <c r="K639" t="str">
        <f>VLOOKUP($B639,taxonomy!$B:$Y,7,FALSE)</f>
        <v xml:space="preserve"> Fungi</v>
      </c>
      <c r="L639" t="str">
        <f>VLOOKUP($B639,taxonomy!$B:$Y,8,FALSE)</f>
        <v xml:space="preserve"> Dikarya</v>
      </c>
      <c r="M639" t="str">
        <f>VLOOKUP($B639,taxonomy!$B:$Y,9,FALSE)</f>
        <v xml:space="preserve"> Ascomycota</v>
      </c>
      <c r="N639" t="str">
        <f>VLOOKUP($B639,taxonomy!$B:$Y,10,FALSE)</f>
        <v xml:space="preserve"> Saccharomycotina</v>
      </c>
      <c r="O639" t="str">
        <f>VLOOKUP($B639,taxonomy!$B:$Y,11,FALSE)</f>
        <v>Saccharomycetes</v>
      </c>
      <c r="P639" t="str">
        <f>VLOOKUP($B639,taxonomy!$B:$Y,12,FALSE)</f>
        <v xml:space="preserve"> Saccharomycetales</v>
      </c>
      <c r="Q639" t="str">
        <f>VLOOKUP($B639,taxonomy!$B:$Y,13,FALSE)</f>
        <v xml:space="preserve"> Saccharomycetaceae</v>
      </c>
      <c r="R639" t="str">
        <f>VLOOKUP($B639,taxonomy!$B:$Y,14,FALSE)</f>
        <v xml:space="preserve"> Eremothecium.</v>
      </c>
      <c r="S639">
        <f>VLOOKUP($B639,taxonomy!$B:$Y,15,FALSE)</f>
        <v>0</v>
      </c>
      <c r="T639">
        <f>VLOOKUP($B639,taxonomy!$B:$Y,16,FALSE)</f>
        <v>0</v>
      </c>
      <c r="U639">
        <f>VLOOKUP($B639,taxonomy!$B:$Y,17,FALSE)</f>
        <v>0</v>
      </c>
      <c r="V639">
        <f>VLOOKUP($B639,taxonomy!$B:$Y,18,FALSE)</f>
        <v>0</v>
      </c>
      <c r="W639">
        <f>VLOOKUP($B639,taxonomy!$B:$Y,19,FALSE)</f>
        <v>0</v>
      </c>
      <c r="X639">
        <f>VLOOKUP($B639,taxonomy!$B:$Y,20,FALSE)</f>
        <v>0</v>
      </c>
      <c r="Y639">
        <f>VLOOKUP($B639,taxonomy!$B:$Y,21,FALSE)</f>
        <v>0</v>
      </c>
      <c r="Z639">
        <f>VLOOKUP($B639,taxonomy!$B:$Y,22,FALSE)</f>
        <v>0</v>
      </c>
      <c r="AA639">
        <f>VLOOKUP($B639,taxonomy!$B:$Y,23,FALSE)</f>
        <v>0</v>
      </c>
    </row>
    <row r="640" spans="1:27" x14ac:dyDescent="0.25">
      <c r="A640" s="1" t="s">
        <v>1290</v>
      </c>
      <c r="B640" s="1" t="s">
        <v>1291</v>
      </c>
      <c r="C640" s="1" t="s">
        <v>1292</v>
      </c>
      <c r="D640" s="1" t="s">
        <v>76</v>
      </c>
      <c r="E640" s="1" t="s">
        <v>261</v>
      </c>
      <c r="F640" s="1" t="s">
        <v>217</v>
      </c>
      <c r="G640" s="1" t="s">
        <v>79</v>
      </c>
      <c r="H640" s="1" t="s">
        <v>76</v>
      </c>
      <c r="I640" s="1">
        <f t="shared" si="9"/>
        <v>54</v>
      </c>
      <c r="J640" t="str">
        <f>VLOOKUP($B640,taxonomy!$B:$Y,6,FALSE)</f>
        <v>Eukaryota</v>
      </c>
      <c r="K640" t="str">
        <f>VLOOKUP($B640,taxonomy!$B:$Y,7,FALSE)</f>
        <v xml:space="preserve"> Fungi</v>
      </c>
      <c r="L640" t="str">
        <f>VLOOKUP($B640,taxonomy!$B:$Y,8,FALSE)</f>
        <v xml:space="preserve"> Dikarya</v>
      </c>
      <c r="M640" t="str">
        <f>VLOOKUP($B640,taxonomy!$B:$Y,9,FALSE)</f>
        <v xml:space="preserve"> Ascomycota</v>
      </c>
      <c r="N640" t="str">
        <f>VLOOKUP($B640,taxonomy!$B:$Y,10,FALSE)</f>
        <v xml:space="preserve"> Saccharomycotina</v>
      </c>
      <c r="O640" t="str">
        <f>VLOOKUP($B640,taxonomy!$B:$Y,11,FALSE)</f>
        <v>Saccharomycetes</v>
      </c>
      <c r="P640" t="str">
        <f>VLOOKUP($B640,taxonomy!$B:$Y,12,FALSE)</f>
        <v xml:space="preserve"> Saccharomycetales</v>
      </c>
      <c r="Q640" t="str">
        <f>VLOOKUP($B640,taxonomy!$B:$Y,13,FALSE)</f>
        <v xml:space="preserve"> Debaryomycetaceae</v>
      </c>
      <c r="R640" t="str">
        <f>VLOOKUP($B640,taxonomy!$B:$Y,14,FALSE)</f>
        <v xml:space="preserve"> Millerozyma.</v>
      </c>
      <c r="S640">
        <f>VLOOKUP($B640,taxonomy!$B:$Y,15,FALSE)</f>
        <v>0</v>
      </c>
      <c r="T640">
        <f>VLOOKUP($B640,taxonomy!$B:$Y,16,FALSE)</f>
        <v>0</v>
      </c>
      <c r="U640">
        <f>VLOOKUP($B640,taxonomy!$B:$Y,17,FALSE)</f>
        <v>0</v>
      </c>
      <c r="V640">
        <f>VLOOKUP($B640,taxonomy!$B:$Y,18,FALSE)</f>
        <v>0</v>
      </c>
      <c r="W640">
        <f>VLOOKUP($B640,taxonomy!$B:$Y,19,FALSE)</f>
        <v>0</v>
      </c>
      <c r="X640">
        <f>VLOOKUP($B640,taxonomy!$B:$Y,20,FALSE)</f>
        <v>0</v>
      </c>
      <c r="Y640">
        <f>VLOOKUP($B640,taxonomy!$B:$Y,21,FALSE)</f>
        <v>0</v>
      </c>
      <c r="Z640">
        <f>VLOOKUP($B640,taxonomy!$B:$Y,22,FALSE)</f>
        <v>0</v>
      </c>
      <c r="AA640">
        <f>VLOOKUP($B640,taxonomy!$B:$Y,23,FALSE)</f>
        <v>0</v>
      </c>
    </row>
    <row r="641" spans="1:27" x14ac:dyDescent="0.25">
      <c r="A641" s="1" t="s">
        <v>1290</v>
      </c>
      <c r="B641" s="1" t="s">
        <v>1291</v>
      </c>
      <c r="C641" s="1" t="s">
        <v>1292</v>
      </c>
      <c r="D641" s="1" t="s">
        <v>84</v>
      </c>
      <c r="E641" s="1" t="s">
        <v>1293</v>
      </c>
      <c r="F641" s="1" t="s">
        <v>317</v>
      </c>
      <c r="G641" s="1" t="s">
        <v>68</v>
      </c>
      <c r="H641" s="1" t="s">
        <v>84</v>
      </c>
      <c r="I641" s="1">
        <f t="shared" si="9"/>
        <v>222</v>
      </c>
      <c r="J641" t="str">
        <f>VLOOKUP($B641,taxonomy!$B:$Y,6,FALSE)</f>
        <v>Eukaryota</v>
      </c>
      <c r="K641" t="str">
        <f>VLOOKUP($B641,taxonomy!$B:$Y,7,FALSE)</f>
        <v xml:space="preserve"> Fungi</v>
      </c>
      <c r="L641" t="str">
        <f>VLOOKUP($B641,taxonomy!$B:$Y,8,FALSE)</f>
        <v xml:space="preserve"> Dikarya</v>
      </c>
      <c r="M641" t="str">
        <f>VLOOKUP($B641,taxonomy!$B:$Y,9,FALSE)</f>
        <v xml:space="preserve"> Ascomycota</v>
      </c>
      <c r="N641" t="str">
        <f>VLOOKUP($B641,taxonomy!$B:$Y,10,FALSE)</f>
        <v xml:space="preserve"> Saccharomycotina</v>
      </c>
      <c r="O641" t="str">
        <f>VLOOKUP($B641,taxonomy!$B:$Y,11,FALSE)</f>
        <v>Saccharomycetes</v>
      </c>
      <c r="P641" t="str">
        <f>VLOOKUP($B641,taxonomy!$B:$Y,12,FALSE)</f>
        <v xml:space="preserve"> Saccharomycetales</v>
      </c>
      <c r="Q641" t="str">
        <f>VLOOKUP($B641,taxonomy!$B:$Y,13,FALSE)</f>
        <v xml:space="preserve"> Debaryomycetaceae</v>
      </c>
      <c r="R641" t="str">
        <f>VLOOKUP($B641,taxonomy!$B:$Y,14,FALSE)</f>
        <v xml:space="preserve"> Millerozyma.</v>
      </c>
      <c r="S641">
        <f>VLOOKUP($B641,taxonomy!$B:$Y,15,FALSE)</f>
        <v>0</v>
      </c>
      <c r="T641">
        <f>VLOOKUP($B641,taxonomy!$B:$Y,16,FALSE)</f>
        <v>0</v>
      </c>
      <c r="U641">
        <f>VLOOKUP($B641,taxonomy!$B:$Y,17,FALSE)</f>
        <v>0</v>
      </c>
      <c r="V641">
        <f>VLOOKUP($B641,taxonomy!$B:$Y,18,FALSE)</f>
        <v>0</v>
      </c>
      <c r="W641">
        <f>VLOOKUP($B641,taxonomy!$B:$Y,19,FALSE)</f>
        <v>0</v>
      </c>
      <c r="X641">
        <f>VLOOKUP($B641,taxonomy!$B:$Y,20,FALSE)</f>
        <v>0</v>
      </c>
      <c r="Y641">
        <f>VLOOKUP($B641,taxonomy!$B:$Y,21,FALSE)</f>
        <v>0</v>
      </c>
      <c r="Z641">
        <f>VLOOKUP($B641,taxonomy!$B:$Y,22,FALSE)</f>
        <v>0</v>
      </c>
      <c r="AA641">
        <f>VLOOKUP($B641,taxonomy!$B:$Y,23,FALSE)</f>
        <v>0</v>
      </c>
    </row>
    <row r="642" spans="1:27" x14ac:dyDescent="0.25">
      <c r="A642" s="1" t="s">
        <v>1290</v>
      </c>
      <c r="B642" s="1" t="s">
        <v>1291</v>
      </c>
      <c r="C642" s="1" t="s">
        <v>1292</v>
      </c>
      <c r="D642" s="1" t="s">
        <v>15</v>
      </c>
      <c r="E642" s="1" t="s">
        <v>451</v>
      </c>
      <c r="F642" s="1" t="s">
        <v>814</v>
      </c>
      <c r="G642" s="1" t="s">
        <v>18</v>
      </c>
      <c r="H642" s="1" t="s">
        <v>19</v>
      </c>
      <c r="I642" s="1">
        <f t="shared" si="9"/>
        <v>307</v>
      </c>
      <c r="J642" t="str">
        <f>VLOOKUP($B642,taxonomy!$B:$Y,6,FALSE)</f>
        <v>Eukaryota</v>
      </c>
      <c r="K642" t="str">
        <f>VLOOKUP($B642,taxonomy!$B:$Y,7,FALSE)</f>
        <v xml:space="preserve"> Fungi</v>
      </c>
      <c r="L642" t="str">
        <f>VLOOKUP($B642,taxonomy!$B:$Y,8,FALSE)</f>
        <v xml:space="preserve"> Dikarya</v>
      </c>
      <c r="M642" t="str">
        <f>VLOOKUP($B642,taxonomy!$B:$Y,9,FALSE)</f>
        <v xml:space="preserve"> Ascomycota</v>
      </c>
      <c r="N642" t="str">
        <f>VLOOKUP($B642,taxonomy!$B:$Y,10,FALSE)</f>
        <v xml:space="preserve"> Saccharomycotina</v>
      </c>
      <c r="O642" t="str">
        <f>VLOOKUP($B642,taxonomy!$B:$Y,11,FALSE)</f>
        <v>Saccharomycetes</v>
      </c>
      <c r="P642" t="str">
        <f>VLOOKUP($B642,taxonomy!$B:$Y,12,FALSE)</f>
        <v xml:space="preserve"> Saccharomycetales</v>
      </c>
      <c r="Q642" t="str">
        <f>VLOOKUP($B642,taxonomy!$B:$Y,13,FALSE)</f>
        <v xml:space="preserve"> Debaryomycetaceae</v>
      </c>
      <c r="R642" t="str">
        <f>VLOOKUP($B642,taxonomy!$B:$Y,14,FALSE)</f>
        <v xml:space="preserve"> Millerozyma.</v>
      </c>
      <c r="S642">
        <f>VLOOKUP($B642,taxonomy!$B:$Y,15,FALSE)</f>
        <v>0</v>
      </c>
      <c r="T642">
        <f>VLOOKUP($B642,taxonomy!$B:$Y,16,FALSE)</f>
        <v>0</v>
      </c>
      <c r="U642">
        <f>VLOOKUP($B642,taxonomy!$B:$Y,17,FALSE)</f>
        <v>0</v>
      </c>
      <c r="V642">
        <f>VLOOKUP($B642,taxonomy!$B:$Y,18,FALSE)</f>
        <v>0</v>
      </c>
      <c r="W642">
        <f>VLOOKUP($B642,taxonomy!$B:$Y,19,FALSE)</f>
        <v>0</v>
      </c>
      <c r="X642">
        <f>VLOOKUP($B642,taxonomy!$B:$Y,20,FALSE)</f>
        <v>0</v>
      </c>
      <c r="Y642">
        <f>VLOOKUP($B642,taxonomy!$B:$Y,21,FALSE)</f>
        <v>0</v>
      </c>
      <c r="Z642">
        <f>VLOOKUP($B642,taxonomy!$B:$Y,22,FALSE)</f>
        <v>0</v>
      </c>
      <c r="AA642">
        <f>VLOOKUP($B642,taxonomy!$B:$Y,23,FALSE)</f>
        <v>0</v>
      </c>
    </row>
    <row r="643" spans="1:27" x14ac:dyDescent="0.25">
      <c r="A643" s="1" t="s">
        <v>1294</v>
      </c>
      <c r="B643" s="1" t="s">
        <v>1295</v>
      </c>
      <c r="C643" s="1" t="s">
        <v>1296</v>
      </c>
      <c r="D643" s="1" t="s">
        <v>76</v>
      </c>
      <c r="E643" s="1" t="s">
        <v>1297</v>
      </c>
      <c r="F643" s="1" t="s">
        <v>1298</v>
      </c>
      <c r="G643" s="1" t="s">
        <v>79</v>
      </c>
      <c r="H643" s="1" t="s">
        <v>76</v>
      </c>
      <c r="I643" s="1">
        <f t="shared" ref="I643:I706" si="10">F643-E643+1</f>
        <v>54</v>
      </c>
      <c r="J643" t="str">
        <f>VLOOKUP($B643,taxonomy!$B:$Y,6,FALSE)</f>
        <v>Eukaryota</v>
      </c>
      <c r="K643" t="str">
        <f>VLOOKUP($B643,taxonomy!$B:$Y,7,FALSE)</f>
        <v xml:space="preserve"> Fungi</v>
      </c>
      <c r="L643" t="str">
        <f>VLOOKUP($B643,taxonomy!$B:$Y,8,FALSE)</f>
        <v xml:space="preserve"> Dikarya</v>
      </c>
      <c r="M643" t="str">
        <f>VLOOKUP($B643,taxonomy!$B:$Y,9,FALSE)</f>
        <v xml:space="preserve"> Ascomycota</v>
      </c>
      <c r="N643" t="str">
        <f>VLOOKUP($B643,taxonomy!$B:$Y,10,FALSE)</f>
        <v xml:space="preserve"> Saccharomycotina</v>
      </c>
      <c r="O643" t="str">
        <f>VLOOKUP($B643,taxonomy!$B:$Y,11,FALSE)</f>
        <v>Saccharomycetes</v>
      </c>
      <c r="P643" t="str">
        <f>VLOOKUP($B643,taxonomy!$B:$Y,12,FALSE)</f>
        <v xml:space="preserve"> Saccharomycetales</v>
      </c>
      <c r="Q643" t="str">
        <f>VLOOKUP($B643,taxonomy!$B:$Y,13,FALSE)</f>
        <v xml:space="preserve"> Debaryomycetaceae</v>
      </c>
      <c r="R643" t="str">
        <f>VLOOKUP($B643,taxonomy!$B:$Y,14,FALSE)</f>
        <v xml:space="preserve"> Millerozyma.</v>
      </c>
      <c r="S643">
        <f>VLOOKUP($B643,taxonomy!$B:$Y,15,FALSE)</f>
        <v>0</v>
      </c>
      <c r="T643">
        <f>VLOOKUP($B643,taxonomy!$B:$Y,16,FALSE)</f>
        <v>0</v>
      </c>
      <c r="U643">
        <f>VLOOKUP($B643,taxonomy!$B:$Y,17,FALSE)</f>
        <v>0</v>
      </c>
      <c r="V643">
        <f>VLOOKUP($B643,taxonomy!$B:$Y,18,FALSE)</f>
        <v>0</v>
      </c>
      <c r="W643">
        <f>VLOOKUP($B643,taxonomy!$B:$Y,19,FALSE)</f>
        <v>0</v>
      </c>
      <c r="X643">
        <f>VLOOKUP($B643,taxonomy!$B:$Y,20,FALSE)</f>
        <v>0</v>
      </c>
      <c r="Y643">
        <f>VLOOKUP($B643,taxonomy!$B:$Y,21,FALSE)</f>
        <v>0</v>
      </c>
      <c r="Z643">
        <f>VLOOKUP($B643,taxonomy!$B:$Y,22,FALSE)</f>
        <v>0</v>
      </c>
      <c r="AA643">
        <f>VLOOKUP($B643,taxonomy!$B:$Y,23,FALSE)</f>
        <v>0</v>
      </c>
    </row>
    <row r="644" spans="1:27" x14ac:dyDescent="0.25">
      <c r="A644" s="1" t="s">
        <v>1294</v>
      </c>
      <c r="B644" s="1" t="s">
        <v>1295</v>
      </c>
      <c r="C644" s="1" t="s">
        <v>1296</v>
      </c>
      <c r="D644" s="1" t="s">
        <v>84</v>
      </c>
      <c r="E644" s="1" t="s">
        <v>1293</v>
      </c>
      <c r="F644" s="1" t="s">
        <v>317</v>
      </c>
      <c r="G644" s="1" t="s">
        <v>68</v>
      </c>
      <c r="H644" s="1" t="s">
        <v>84</v>
      </c>
      <c r="I644" s="1">
        <f t="shared" si="10"/>
        <v>222</v>
      </c>
      <c r="J644" t="str">
        <f>VLOOKUP($B644,taxonomy!$B:$Y,6,FALSE)</f>
        <v>Eukaryota</v>
      </c>
      <c r="K644" t="str">
        <f>VLOOKUP($B644,taxonomy!$B:$Y,7,FALSE)</f>
        <v xml:space="preserve"> Fungi</v>
      </c>
      <c r="L644" t="str">
        <f>VLOOKUP($B644,taxonomy!$B:$Y,8,FALSE)</f>
        <v xml:space="preserve"> Dikarya</v>
      </c>
      <c r="M644" t="str">
        <f>VLOOKUP($B644,taxonomy!$B:$Y,9,FALSE)</f>
        <v xml:space="preserve"> Ascomycota</v>
      </c>
      <c r="N644" t="str">
        <f>VLOOKUP($B644,taxonomy!$B:$Y,10,FALSE)</f>
        <v xml:space="preserve"> Saccharomycotina</v>
      </c>
      <c r="O644" t="str">
        <f>VLOOKUP($B644,taxonomy!$B:$Y,11,FALSE)</f>
        <v>Saccharomycetes</v>
      </c>
      <c r="P644" t="str">
        <f>VLOOKUP($B644,taxonomy!$B:$Y,12,FALSE)</f>
        <v xml:space="preserve"> Saccharomycetales</v>
      </c>
      <c r="Q644" t="str">
        <f>VLOOKUP($B644,taxonomy!$B:$Y,13,FALSE)</f>
        <v xml:space="preserve"> Debaryomycetaceae</v>
      </c>
      <c r="R644" t="str">
        <f>VLOOKUP($B644,taxonomy!$B:$Y,14,FALSE)</f>
        <v xml:space="preserve"> Millerozyma.</v>
      </c>
      <c r="S644">
        <f>VLOOKUP($B644,taxonomy!$B:$Y,15,FALSE)</f>
        <v>0</v>
      </c>
      <c r="T644">
        <f>VLOOKUP($B644,taxonomy!$B:$Y,16,FALSE)</f>
        <v>0</v>
      </c>
      <c r="U644">
        <f>VLOOKUP($B644,taxonomy!$B:$Y,17,FALSE)</f>
        <v>0</v>
      </c>
      <c r="V644">
        <f>VLOOKUP($B644,taxonomy!$B:$Y,18,FALSE)</f>
        <v>0</v>
      </c>
      <c r="W644">
        <f>VLOOKUP($B644,taxonomy!$B:$Y,19,FALSE)</f>
        <v>0</v>
      </c>
      <c r="X644">
        <f>VLOOKUP($B644,taxonomy!$B:$Y,20,FALSE)</f>
        <v>0</v>
      </c>
      <c r="Y644">
        <f>VLOOKUP($B644,taxonomy!$B:$Y,21,FALSE)</f>
        <v>0</v>
      </c>
      <c r="Z644">
        <f>VLOOKUP($B644,taxonomy!$B:$Y,22,FALSE)</f>
        <v>0</v>
      </c>
      <c r="AA644">
        <f>VLOOKUP($B644,taxonomy!$B:$Y,23,FALSE)</f>
        <v>0</v>
      </c>
    </row>
    <row r="645" spans="1:27" x14ac:dyDescent="0.25">
      <c r="A645" s="1" t="s">
        <v>1294</v>
      </c>
      <c r="B645" s="1" t="s">
        <v>1295</v>
      </c>
      <c r="C645" s="1" t="s">
        <v>1296</v>
      </c>
      <c r="D645" s="1" t="s">
        <v>15</v>
      </c>
      <c r="E645" s="1" t="s">
        <v>451</v>
      </c>
      <c r="F645" s="1" t="s">
        <v>814</v>
      </c>
      <c r="G645" s="1" t="s">
        <v>18</v>
      </c>
      <c r="H645" s="1" t="s">
        <v>19</v>
      </c>
      <c r="I645" s="1">
        <f t="shared" si="10"/>
        <v>307</v>
      </c>
      <c r="J645" t="str">
        <f>VLOOKUP($B645,taxonomy!$B:$Y,6,FALSE)</f>
        <v>Eukaryota</v>
      </c>
      <c r="K645" t="str">
        <f>VLOOKUP($B645,taxonomy!$B:$Y,7,FALSE)</f>
        <v xml:space="preserve"> Fungi</v>
      </c>
      <c r="L645" t="str">
        <f>VLOOKUP($B645,taxonomy!$B:$Y,8,FALSE)</f>
        <v xml:space="preserve"> Dikarya</v>
      </c>
      <c r="M645" t="str">
        <f>VLOOKUP($B645,taxonomy!$B:$Y,9,FALSE)</f>
        <v xml:space="preserve"> Ascomycota</v>
      </c>
      <c r="N645" t="str">
        <f>VLOOKUP($B645,taxonomy!$B:$Y,10,FALSE)</f>
        <v xml:space="preserve"> Saccharomycotina</v>
      </c>
      <c r="O645" t="str">
        <f>VLOOKUP($B645,taxonomy!$B:$Y,11,FALSE)</f>
        <v>Saccharomycetes</v>
      </c>
      <c r="P645" t="str">
        <f>VLOOKUP($B645,taxonomy!$B:$Y,12,FALSE)</f>
        <v xml:space="preserve"> Saccharomycetales</v>
      </c>
      <c r="Q645" t="str">
        <f>VLOOKUP($B645,taxonomy!$B:$Y,13,FALSE)</f>
        <v xml:space="preserve"> Debaryomycetaceae</v>
      </c>
      <c r="R645" t="str">
        <f>VLOOKUP($B645,taxonomy!$B:$Y,14,FALSE)</f>
        <v xml:space="preserve"> Millerozyma.</v>
      </c>
      <c r="S645">
        <f>VLOOKUP($B645,taxonomy!$B:$Y,15,FALSE)</f>
        <v>0</v>
      </c>
      <c r="T645">
        <f>VLOOKUP($B645,taxonomy!$B:$Y,16,FALSE)</f>
        <v>0</v>
      </c>
      <c r="U645">
        <f>VLOOKUP($B645,taxonomy!$B:$Y,17,FALSE)</f>
        <v>0</v>
      </c>
      <c r="V645">
        <f>VLOOKUP($B645,taxonomy!$B:$Y,18,FALSE)</f>
        <v>0</v>
      </c>
      <c r="W645">
        <f>VLOOKUP($B645,taxonomy!$B:$Y,19,FALSE)</f>
        <v>0</v>
      </c>
      <c r="X645">
        <f>VLOOKUP($B645,taxonomy!$B:$Y,20,FALSE)</f>
        <v>0</v>
      </c>
      <c r="Y645">
        <f>VLOOKUP($B645,taxonomy!$B:$Y,21,FALSE)</f>
        <v>0</v>
      </c>
      <c r="Z645">
        <f>VLOOKUP($B645,taxonomy!$B:$Y,22,FALSE)</f>
        <v>0</v>
      </c>
      <c r="AA645">
        <f>VLOOKUP($B645,taxonomy!$B:$Y,23,FALSE)</f>
        <v>0</v>
      </c>
    </row>
    <row r="646" spans="1:27" x14ac:dyDescent="0.25">
      <c r="A646" s="1" t="s">
        <v>1299</v>
      </c>
      <c r="B646" s="1" t="s">
        <v>1300</v>
      </c>
      <c r="C646" s="1" t="s">
        <v>795</v>
      </c>
      <c r="D646" s="1" t="s">
        <v>1125</v>
      </c>
      <c r="E646" s="1" t="s">
        <v>1301</v>
      </c>
      <c r="F646" s="1" t="s">
        <v>1302</v>
      </c>
      <c r="G646" s="1" t="s">
        <v>873</v>
      </c>
      <c r="H646" s="1" t="s">
        <v>1125</v>
      </c>
      <c r="I646" s="1">
        <f t="shared" si="10"/>
        <v>54</v>
      </c>
      <c r="J646" t="str">
        <f>VLOOKUP($B646,taxonomy!$B:$Y,6,FALSE)</f>
        <v>Eukaryota</v>
      </c>
      <c r="K646" t="str">
        <f>VLOOKUP($B646,taxonomy!$B:$Y,7,FALSE)</f>
        <v xml:space="preserve"> Fungi</v>
      </c>
      <c r="L646" t="str">
        <f>VLOOKUP($B646,taxonomy!$B:$Y,8,FALSE)</f>
        <v xml:space="preserve"> Dikarya</v>
      </c>
      <c r="M646" t="str">
        <f>VLOOKUP($B646,taxonomy!$B:$Y,9,FALSE)</f>
        <v xml:space="preserve"> Ascomycota</v>
      </c>
      <c r="N646" t="str">
        <f>VLOOKUP($B646,taxonomy!$B:$Y,10,FALSE)</f>
        <v xml:space="preserve"> Saccharomycotina</v>
      </c>
      <c r="O646" t="str">
        <f>VLOOKUP($B646,taxonomy!$B:$Y,11,FALSE)</f>
        <v>Saccharomycetes</v>
      </c>
      <c r="P646" t="str">
        <f>VLOOKUP($B646,taxonomy!$B:$Y,12,FALSE)</f>
        <v xml:space="preserve"> Saccharomycetales</v>
      </c>
      <c r="Q646" t="str">
        <f>VLOOKUP($B646,taxonomy!$B:$Y,13,FALSE)</f>
        <v xml:space="preserve"> Saccharomycetaceae</v>
      </c>
      <c r="R646" t="str">
        <f>VLOOKUP($B646,taxonomy!$B:$Y,14,FALSE)</f>
        <v xml:space="preserve"> Torulaspora.</v>
      </c>
      <c r="S646">
        <f>VLOOKUP($B646,taxonomy!$B:$Y,15,FALSE)</f>
        <v>0</v>
      </c>
      <c r="T646">
        <f>VLOOKUP($B646,taxonomy!$B:$Y,16,FALSE)</f>
        <v>0</v>
      </c>
      <c r="U646">
        <f>VLOOKUP($B646,taxonomy!$B:$Y,17,FALSE)</f>
        <v>0</v>
      </c>
      <c r="V646">
        <f>VLOOKUP($B646,taxonomy!$B:$Y,18,FALSE)</f>
        <v>0</v>
      </c>
      <c r="W646">
        <f>VLOOKUP($B646,taxonomy!$B:$Y,19,FALSE)</f>
        <v>0</v>
      </c>
      <c r="X646">
        <f>VLOOKUP($B646,taxonomy!$B:$Y,20,FALSE)</f>
        <v>0</v>
      </c>
      <c r="Y646">
        <f>VLOOKUP($B646,taxonomy!$B:$Y,21,FALSE)</f>
        <v>0</v>
      </c>
      <c r="Z646">
        <f>VLOOKUP($B646,taxonomy!$B:$Y,22,FALSE)</f>
        <v>0</v>
      </c>
      <c r="AA646">
        <f>VLOOKUP($B646,taxonomy!$B:$Y,23,FALSE)</f>
        <v>0</v>
      </c>
    </row>
    <row r="647" spans="1:27" x14ac:dyDescent="0.25">
      <c r="A647" s="1" t="s">
        <v>1299</v>
      </c>
      <c r="B647" s="1" t="s">
        <v>1300</v>
      </c>
      <c r="C647" s="1" t="s">
        <v>795</v>
      </c>
      <c r="D647" s="1" t="s">
        <v>84</v>
      </c>
      <c r="E647" s="1" t="s">
        <v>1154</v>
      </c>
      <c r="F647" s="1" t="s">
        <v>1303</v>
      </c>
      <c r="G647" s="1" t="s">
        <v>68</v>
      </c>
      <c r="H647" s="1" t="s">
        <v>84</v>
      </c>
      <c r="I647" s="1">
        <f t="shared" si="10"/>
        <v>38</v>
      </c>
      <c r="J647" t="str">
        <f>VLOOKUP($B647,taxonomy!$B:$Y,6,FALSE)</f>
        <v>Eukaryota</v>
      </c>
      <c r="K647" t="str">
        <f>VLOOKUP($B647,taxonomy!$B:$Y,7,FALSE)</f>
        <v xml:space="preserve"> Fungi</v>
      </c>
      <c r="L647" t="str">
        <f>VLOOKUP($B647,taxonomy!$B:$Y,8,FALSE)</f>
        <v xml:space="preserve"> Dikarya</v>
      </c>
      <c r="M647" t="str">
        <f>VLOOKUP($B647,taxonomy!$B:$Y,9,FALSE)</f>
        <v xml:space="preserve"> Ascomycota</v>
      </c>
      <c r="N647" t="str">
        <f>VLOOKUP($B647,taxonomy!$B:$Y,10,FALSE)</f>
        <v xml:space="preserve"> Saccharomycotina</v>
      </c>
      <c r="O647" t="str">
        <f>VLOOKUP($B647,taxonomy!$B:$Y,11,FALSE)</f>
        <v>Saccharomycetes</v>
      </c>
      <c r="P647" t="str">
        <f>VLOOKUP($B647,taxonomy!$B:$Y,12,FALSE)</f>
        <v xml:space="preserve"> Saccharomycetales</v>
      </c>
      <c r="Q647" t="str">
        <f>VLOOKUP($B647,taxonomy!$B:$Y,13,FALSE)</f>
        <v xml:space="preserve"> Saccharomycetaceae</v>
      </c>
      <c r="R647" t="str">
        <f>VLOOKUP($B647,taxonomy!$B:$Y,14,FALSE)</f>
        <v xml:space="preserve"> Torulaspora.</v>
      </c>
      <c r="S647">
        <f>VLOOKUP($B647,taxonomy!$B:$Y,15,FALSE)</f>
        <v>0</v>
      </c>
      <c r="T647">
        <f>VLOOKUP($B647,taxonomy!$B:$Y,16,FALSE)</f>
        <v>0</v>
      </c>
      <c r="U647">
        <f>VLOOKUP($B647,taxonomy!$B:$Y,17,FALSE)</f>
        <v>0</v>
      </c>
      <c r="V647">
        <f>VLOOKUP($B647,taxonomy!$B:$Y,18,FALSE)</f>
        <v>0</v>
      </c>
      <c r="W647">
        <f>VLOOKUP($B647,taxonomy!$B:$Y,19,FALSE)</f>
        <v>0</v>
      </c>
      <c r="X647">
        <f>VLOOKUP($B647,taxonomy!$B:$Y,20,FALSE)</f>
        <v>0</v>
      </c>
      <c r="Y647">
        <f>VLOOKUP($B647,taxonomy!$B:$Y,21,FALSE)</f>
        <v>0</v>
      </c>
      <c r="Z647">
        <f>VLOOKUP($B647,taxonomy!$B:$Y,22,FALSE)</f>
        <v>0</v>
      </c>
      <c r="AA647">
        <f>VLOOKUP($B647,taxonomy!$B:$Y,23,FALSE)</f>
        <v>0</v>
      </c>
    </row>
    <row r="648" spans="1:27" x14ac:dyDescent="0.25">
      <c r="A648" s="1" t="s">
        <v>1299</v>
      </c>
      <c r="B648" s="1" t="s">
        <v>1300</v>
      </c>
      <c r="C648" s="1" t="s">
        <v>795</v>
      </c>
      <c r="D648" s="1" t="s">
        <v>15</v>
      </c>
      <c r="E648" s="1" t="s">
        <v>158</v>
      </c>
      <c r="F648" s="1" t="s">
        <v>1304</v>
      </c>
      <c r="G648" s="1" t="s">
        <v>18</v>
      </c>
      <c r="H648" s="1" t="s">
        <v>19</v>
      </c>
      <c r="I648" s="1">
        <f t="shared" si="10"/>
        <v>322</v>
      </c>
      <c r="J648" t="str">
        <f>VLOOKUP($B648,taxonomy!$B:$Y,6,FALSE)</f>
        <v>Eukaryota</v>
      </c>
      <c r="K648" t="str">
        <f>VLOOKUP($B648,taxonomy!$B:$Y,7,FALSE)</f>
        <v xml:space="preserve"> Fungi</v>
      </c>
      <c r="L648" t="str">
        <f>VLOOKUP($B648,taxonomy!$B:$Y,8,FALSE)</f>
        <v xml:space="preserve"> Dikarya</v>
      </c>
      <c r="M648" t="str">
        <f>VLOOKUP($B648,taxonomy!$B:$Y,9,FALSE)</f>
        <v xml:space="preserve"> Ascomycota</v>
      </c>
      <c r="N648" t="str">
        <f>VLOOKUP($B648,taxonomy!$B:$Y,10,FALSE)</f>
        <v xml:space="preserve"> Saccharomycotina</v>
      </c>
      <c r="O648" t="str">
        <f>VLOOKUP($B648,taxonomy!$B:$Y,11,FALSE)</f>
        <v>Saccharomycetes</v>
      </c>
      <c r="P648" t="str">
        <f>VLOOKUP($B648,taxonomy!$B:$Y,12,FALSE)</f>
        <v xml:space="preserve"> Saccharomycetales</v>
      </c>
      <c r="Q648" t="str">
        <f>VLOOKUP($B648,taxonomy!$B:$Y,13,FALSE)</f>
        <v xml:space="preserve"> Saccharomycetaceae</v>
      </c>
      <c r="R648" t="str">
        <f>VLOOKUP($B648,taxonomy!$B:$Y,14,FALSE)</f>
        <v xml:space="preserve"> Torulaspora.</v>
      </c>
      <c r="S648">
        <f>VLOOKUP($B648,taxonomy!$B:$Y,15,FALSE)</f>
        <v>0</v>
      </c>
      <c r="T648">
        <f>VLOOKUP($B648,taxonomy!$B:$Y,16,FALSE)</f>
        <v>0</v>
      </c>
      <c r="U648">
        <f>VLOOKUP($B648,taxonomy!$B:$Y,17,FALSE)</f>
        <v>0</v>
      </c>
      <c r="V648">
        <f>VLOOKUP($B648,taxonomy!$B:$Y,18,FALSE)</f>
        <v>0</v>
      </c>
      <c r="W648">
        <f>VLOOKUP($B648,taxonomy!$B:$Y,19,FALSE)</f>
        <v>0</v>
      </c>
      <c r="X648">
        <f>VLOOKUP($B648,taxonomy!$B:$Y,20,FALSE)</f>
        <v>0</v>
      </c>
      <c r="Y648">
        <f>VLOOKUP($B648,taxonomy!$B:$Y,21,FALSE)</f>
        <v>0</v>
      </c>
      <c r="Z648">
        <f>VLOOKUP($B648,taxonomy!$B:$Y,22,FALSE)</f>
        <v>0</v>
      </c>
      <c r="AA648">
        <f>VLOOKUP($B648,taxonomy!$B:$Y,23,FALSE)</f>
        <v>0</v>
      </c>
    </row>
    <row r="649" spans="1:27" x14ac:dyDescent="0.25">
      <c r="A649" s="1" t="s">
        <v>1305</v>
      </c>
      <c r="B649" s="1" t="s">
        <v>1306</v>
      </c>
      <c r="C649" s="1" t="s">
        <v>731</v>
      </c>
      <c r="D649" s="1" t="s">
        <v>140</v>
      </c>
      <c r="E649" s="1" t="s">
        <v>953</v>
      </c>
      <c r="F649" s="1" t="s">
        <v>1177</v>
      </c>
      <c r="G649" s="1" t="s">
        <v>143</v>
      </c>
      <c r="H649" s="1" t="s">
        <v>140</v>
      </c>
      <c r="I649" s="1">
        <f t="shared" si="10"/>
        <v>46</v>
      </c>
      <c r="J649" t="str">
        <f>VLOOKUP($B649,taxonomy!$B:$Y,6,FALSE)</f>
        <v>Eukaryota</v>
      </c>
      <c r="K649" t="str">
        <f>VLOOKUP($B649,taxonomy!$B:$Y,7,FALSE)</f>
        <v xml:space="preserve"> Metazoa</v>
      </c>
      <c r="L649" t="str">
        <f>VLOOKUP($B649,taxonomy!$B:$Y,8,FALSE)</f>
        <v xml:space="preserve"> Ecdysozoa</v>
      </c>
      <c r="M649" t="str">
        <f>VLOOKUP($B649,taxonomy!$B:$Y,9,FALSE)</f>
        <v xml:space="preserve"> Arthropoda</v>
      </c>
      <c r="N649" t="str">
        <f>VLOOKUP($B649,taxonomy!$B:$Y,10,FALSE)</f>
        <v xml:space="preserve"> Hexapoda</v>
      </c>
      <c r="O649" t="str">
        <f>VLOOKUP($B649,taxonomy!$B:$Y,11,FALSE)</f>
        <v xml:space="preserve"> Insecta</v>
      </c>
      <c r="P649" t="str">
        <f>VLOOKUP($B649,taxonomy!$B:$Y,12,FALSE)</f>
        <v>Thysanura</v>
      </c>
      <c r="Q649" t="str">
        <f>VLOOKUP($B649,taxonomy!$B:$Y,13,FALSE)</f>
        <v xml:space="preserve"> Lepismatidae</v>
      </c>
      <c r="R649" t="str">
        <f>VLOOKUP($B649,taxonomy!$B:$Y,14,FALSE)</f>
        <v xml:space="preserve"> Thermobia.</v>
      </c>
      <c r="S649">
        <f>VLOOKUP($B649,taxonomy!$B:$Y,15,FALSE)</f>
        <v>0</v>
      </c>
      <c r="T649">
        <f>VLOOKUP($B649,taxonomy!$B:$Y,16,FALSE)</f>
        <v>0</v>
      </c>
      <c r="U649">
        <f>VLOOKUP($B649,taxonomy!$B:$Y,17,FALSE)</f>
        <v>0</v>
      </c>
      <c r="V649">
        <f>VLOOKUP($B649,taxonomy!$B:$Y,18,FALSE)</f>
        <v>0</v>
      </c>
      <c r="W649">
        <f>VLOOKUP($B649,taxonomy!$B:$Y,19,FALSE)</f>
        <v>0</v>
      </c>
      <c r="X649">
        <f>VLOOKUP($B649,taxonomy!$B:$Y,20,FALSE)</f>
        <v>0</v>
      </c>
      <c r="Y649">
        <f>VLOOKUP($B649,taxonomy!$B:$Y,21,FALSE)</f>
        <v>0</v>
      </c>
      <c r="Z649">
        <f>VLOOKUP($B649,taxonomy!$B:$Y,22,FALSE)</f>
        <v>0</v>
      </c>
      <c r="AA649">
        <f>VLOOKUP($B649,taxonomy!$B:$Y,23,FALSE)</f>
        <v>0</v>
      </c>
    </row>
    <row r="650" spans="1:27" x14ac:dyDescent="0.25">
      <c r="A650" s="1" t="s">
        <v>1305</v>
      </c>
      <c r="B650" s="1" t="s">
        <v>1306</v>
      </c>
      <c r="C650" s="1" t="s">
        <v>731</v>
      </c>
      <c r="D650" s="1" t="s">
        <v>15</v>
      </c>
      <c r="E650" s="1" t="s">
        <v>43</v>
      </c>
      <c r="F650" s="1" t="s">
        <v>151</v>
      </c>
      <c r="G650" s="1" t="s">
        <v>18</v>
      </c>
      <c r="H650" s="1" t="s">
        <v>19</v>
      </c>
      <c r="I650" s="1">
        <f t="shared" si="10"/>
        <v>269</v>
      </c>
      <c r="J650" t="str">
        <f>VLOOKUP($B650,taxonomy!$B:$Y,6,FALSE)</f>
        <v>Eukaryota</v>
      </c>
      <c r="K650" t="str">
        <f>VLOOKUP($B650,taxonomy!$B:$Y,7,FALSE)</f>
        <v xml:space="preserve"> Metazoa</v>
      </c>
      <c r="L650" t="str">
        <f>VLOOKUP($B650,taxonomy!$B:$Y,8,FALSE)</f>
        <v xml:space="preserve"> Ecdysozoa</v>
      </c>
      <c r="M650" t="str">
        <f>VLOOKUP($B650,taxonomy!$B:$Y,9,FALSE)</f>
        <v xml:space="preserve"> Arthropoda</v>
      </c>
      <c r="N650" t="str">
        <f>VLOOKUP($B650,taxonomy!$B:$Y,10,FALSE)</f>
        <v xml:space="preserve"> Hexapoda</v>
      </c>
      <c r="O650" t="str">
        <f>VLOOKUP($B650,taxonomy!$B:$Y,11,FALSE)</f>
        <v xml:space="preserve"> Insecta</v>
      </c>
      <c r="P650" t="str">
        <f>VLOOKUP($B650,taxonomy!$B:$Y,12,FALSE)</f>
        <v>Thysanura</v>
      </c>
      <c r="Q650" t="str">
        <f>VLOOKUP($B650,taxonomy!$B:$Y,13,FALSE)</f>
        <v xml:space="preserve"> Lepismatidae</v>
      </c>
      <c r="R650" t="str">
        <f>VLOOKUP($B650,taxonomy!$B:$Y,14,FALSE)</f>
        <v xml:space="preserve"> Thermobia.</v>
      </c>
      <c r="S650">
        <f>VLOOKUP($B650,taxonomy!$B:$Y,15,FALSE)</f>
        <v>0</v>
      </c>
      <c r="T650">
        <f>VLOOKUP($B650,taxonomy!$B:$Y,16,FALSE)</f>
        <v>0</v>
      </c>
      <c r="U650">
        <f>VLOOKUP($B650,taxonomy!$B:$Y,17,FALSE)</f>
        <v>0</v>
      </c>
      <c r="V650">
        <f>VLOOKUP($B650,taxonomy!$B:$Y,18,FALSE)</f>
        <v>0</v>
      </c>
      <c r="W650">
        <f>VLOOKUP($B650,taxonomy!$B:$Y,19,FALSE)</f>
        <v>0</v>
      </c>
      <c r="X650">
        <f>VLOOKUP($B650,taxonomy!$B:$Y,20,FALSE)</f>
        <v>0</v>
      </c>
      <c r="Y650">
        <f>VLOOKUP($B650,taxonomy!$B:$Y,21,FALSE)</f>
        <v>0</v>
      </c>
      <c r="Z650">
        <f>VLOOKUP($B650,taxonomy!$B:$Y,22,FALSE)</f>
        <v>0</v>
      </c>
      <c r="AA650">
        <f>VLOOKUP($B650,taxonomy!$B:$Y,23,FALSE)</f>
        <v>0</v>
      </c>
    </row>
    <row r="651" spans="1:27" x14ac:dyDescent="0.25">
      <c r="A651" s="1" t="s">
        <v>1307</v>
      </c>
      <c r="B651" s="1" t="s">
        <v>1308</v>
      </c>
      <c r="C651" s="1" t="s">
        <v>502</v>
      </c>
      <c r="D651" s="1" t="s">
        <v>659</v>
      </c>
      <c r="E651" s="1" t="s">
        <v>639</v>
      </c>
      <c r="F651" s="1" t="s">
        <v>1309</v>
      </c>
      <c r="G651" s="1" t="s">
        <v>633</v>
      </c>
      <c r="H651" s="1" t="s">
        <v>659</v>
      </c>
      <c r="I651" s="1">
        <f t="shared" si="10"/>
        <v>59</v>
      </c>
      <c r="J651" t="str">
        <f>VLOOKUP($B651,taxonomy!$B:$Y,6,FALSE)</f>
        <v>Eukaryota</v>
      </c>
      <c r="K651" t="str">
        <f>VLOOKUP($B651,taxonomy!$B:$Y,7,FALSE)</f>
        <v xml:space="preserve"> Fungi</v>
      </c>
      <c r="L651" t="str">
        <f>VLOOKUP($B651,taxonomy!$B:$Y,8,FALSE)</f>
        <v xml:space="preserve"> Dikarya</v>
      </c>
      <c r="M651" t="str">
        <f>VLOOKUP($B651,taxonomy!$B:$Y,9,FALSE)</f>
        <v xml:space="preserve"> Ascomycota</v>
      </c>
      <c r="N651" t="str">
        <f>VLOOKUP($B651,taxonomy!$B:$Y,10,FALSE)</f>
        <v xml:space="preserve"> Pezizomycotina</v>
      </c>
      <c r="O651" t="str">
        <f>VLOOKUP($B651,taxonomy!$B:$Y,11,FALSE)</f>
        <v>Sordariomycetes</v>
      </c>
      <c r="P651" t="str">
        <f>VLOOKUP($B651,taxonomy!$B:$Y,12,FALSE)</f>
        <v xml:space="preserve"> Hypocreomycetidae</v>
      </c>
      <c r="Q651" t="str">
        <f>VLOOKUP($B651,taxonomy!$B:$Y,13,FALSE)</f>
        <v xml:space="preserve"> Hypocreales</v>
      </c>
      <c r="R651" t="str">
        <f>VLOOKUP($B651,taxonomy!$B:$Y,14,FALSE)</f>
        <v xml:space="preserve"> Hypocreaceae</v>
      </c>
      <c r="S651" t="str">
        <f>VLOOKUP($B651,taxonomy!$B:$Y,15,FALSE)</f>
        <v>Trichoderma.</v>
      </c>
      <c r="T651">
        <f>VLOOKUP($B651,taxonomy!$B:$Y,16,FALSE)</f>
        <v>0</v>
      </c>
      <c r="U651">
        <f>VLOOKUP($B651,taxonomy!$B:$Y,17,FALSE)</f>
        <v>0</v>
      </c>
      <c r="V651">
        <f>VLOOKUP($B651,taxonomy!$B:$Y,18,FALSE)</f>
        <v>0</v>
      </c>
      <c r="W651">
        <f>VLOOKUP($B651,taxonomy!$B:$Y,19,FALSE)</f>
        <v>0</v>
      </c>
      <c r="X651">
        <f>VLOOKUP($B651,taxonomy!$B:$Y,20,FALSE)</f>
        <v>0</v>
      </c>
      <c r="Y651">
        <f>VLOOKUP($B651,taxonomy!$B:$Y,21,FALSE)</f>
        <v>0</v>
      </c>
      <c r="Z651">
        <f>VLOOKUP($B651,taxonomy!$B:$Y,22,FALSE)</f>
        <v>0</v>
      </c>
      <c r="AA651">
        <f>VLOOKUP($B651,taxonomy!$B:$Y,23,FALSE)</f>
        <v>0</v>
      </c>
    </row>
    <row r="652" spans="1:27" x14ac:dyDescent="0.25">
      <c r="A652" s="1" t="s">
        <v>1307</v>
      </c>
      <c r="B652" s="1" t="s">
        <v>1308</v>
      </c>
      <c r="C652" s="1" t="s">
        <v>502</v>
      </c>
      <c r="D652" s="1" t="s">
        <v>15</v>
      </c>
      <c r="E652" s="1" t="s">
        <v>104</v>
      </c>
      <c r="F652" s="1" t="s">
        <v>367</v>
      </c>
      <c r="G652" s="1" t="s">
        <v>18</v>
      </c>
      <c r="H652" s="1" t="s">
        <v>19</v>
      </c>
      <c r="I652" s="1">
        <f t="shared" si="10"/>
        <v>274</v>
      </c>
      <c r="J652" t="str">
        <f>VLOOKUP($B652,taxonomy!$B:$Y,6,FALSE)</f>
        <v>Eukaryota</v>
      </c>
      <c r="K652" t="str">
        <f>VLOOKUP($B652,taxonomy!$B:$Y,7,FALSE)</f>
        <v xml:space="preserve"> Fungi</v>
      </c>
      <c r="L652" t="str">
        <f>VLOOKUP($B652,taxonomy!$B:$Y,8,FALSE)</f>
        <v xml:space="preserve"> Dikarya</v>
      </c>
      <c r="M652" t="str">
        <f>VLOOKUP($B652,taxonomy!$B:$Y,9,FALSE)</f>
        <v xml:space="preserve"> Ascomycota</v>
      </c>
      <c r="N652" t="str">
        <f>VLOOKUP($B652,taxonomy!$B:$Y,10,FALSE)</f>
        <v xml:space="preserve"> Pezizomycotina</v>
      </c>
      <c r="O652" t="str">
        <f>VLOOKUP($B652,taxonomy!$B:$Y,11,FALSE)</f>
        <v>Sordariomycetes</v>
      </c>
      <c r="P652" t="str">
        <f>VLOOKUP($B652,taxonomy!$B:$Y,12,FALSE)</f>
        <v xml:space="preserve"> Hypocreomycetidae</v>
      </c>
      <c r="Q652" t="str">
        <f>VLOOKUP($B652,taxonomy!$B:$Y,13,FALSE)</f>
        <v xml:space="preserve"> Hypocreales</v>
      </c>
      <c r="R652" t="str">
        <f>VLOOKUP($B652,taxonomy!$B:$Y,14,FALSE)</f>
        <v xml:space="preserve"> Hypocreaceae</v>
      </c>
      <c r="S652" t="str">
        <f>VLOOKUP($B652,taxonomy!$B:$Y,15,FALSE)</f>
        <v>Trichoderma.</v>
      </c>
      <c r="T652">
        <f>VLOOKUP($B652,taxonomy!$B:$Y,16,FALSE)</f>
        <v>0</v>
      </c>
      <c r="U652">
        <f>VLOOKUP($B652,taxonomy!$B:$Y,17,FALSE)</f>
        <v>0</v>
      </c>
      <c r="V652">
        <f>VLOOKUP($B652,taxonomy!$B:$Y,18,FALSE)</f>
        <v>0</v>
      </c>
      <c r="W652">
        <f>VLOOKUP($B652,taxonomy!$B:$Y,19,FALSE)</f>
        <v>0</v>
      </c>
      <c r="X652">
        <f>VLOOKUP($B652,taxonomy!$B:$Y,20,FALSE)</f>
        <v>0</v>
      </c>
      <c r="Y652">
        <f>VLOOKUP($B652,taxonomy!$B:$Y,21,FALSE)</f>
        <v>0</v>
      </c>
      <c r="Z652">
        <f>VLOOKUP($B652,taxonomy!$B:$Y,22,FALSE)</f>
        <v>0</v>
      </c>
      <c r="AA652">
        <f>VLOOKUP($B652,taxonomy!$B:$Y,23,FALSE)</f>
        <v>0</v>
      </c>
    </row>
    <row r="653" spans="1:27" x14ac:dyDescent="0.25">
      <c r="A653" s="1" t="s">
        <v>1307</v>
      </c>
      <c r="B653" s="1" t="s">
        <v>1308</v>
      </c>
      <c r="C653" s="1" t="s">
        <v>502</v>
      </c>
      <c r="D653" s="1" t="s">
        <v>60</v>
      </c>
      <c r="E653" s="1" t="s">
        <v>514</v>
      </c>
      <c r="F653" s="1" t="s">
        <v>1310</v>
      </c>
      <c r="G653" s="1" t="s">
        <v>63</v>
      </c>
      <c r="H653" s="1" t="s">
        <v>64</v>
      </c>
      <c r="I653" s="1">
        <f t="shared" si="10"/>
        <v>174</v>
      </c>
      <c r="J653" t="str">
        <f>VLOOKUP($B653,taxonomy!$B:$Y,6,FALSE)</f>
        <v>Eukaryota</v>
      </c>
      <c r="K653" t="str">
        <f>VLOOKUP($B653,taxonomy!$B:$Y,7,FALSE)</f>
        <v xml:space="preserve"> Fungi</v>
      </c>
      <c r="L653" t="str">
        <f>VLOOKUP($B653,taxonomy!$B:$Y,8,FALSE)</f>
        <v xml:space="preserve"> Dikarya</v>
      </c>
      <c r="M653" t="str">
        <f>VLOOKUP($B653,taxonomy!$B:$Y,9,FALSE)</f>
        <v xml:space="preserve"> Ascomycota</v>
      </c>
      <c r="N653" t="str">
        <f>VLOOKUP($B653,taxonomy!$B:$Y,10,FALSE)</f>
        <v xml:space="preserve"> Pezizomycotina</v>
      </c>
      <c r="O653" t="str">
        <f>VLOOKUP($B653,taxonomy!$B:$Y,11,FALSE)</f>
        <v>Sordariomycetes</v>
      </c>
      <c r="P653" t="str">
        <f>VLOOKUP($B653,taxonomy!$B:$Y,12,FALSE)</f>
        <v xml:space="preserve"> Hypocreomycetidae</v>
      </c>
      <c r="Q653" t="str">
        <f>VLOOKUP($B653,taxonomy!$B:$Y,13,FALSE)</f>
        <v xml:space="preserve"> Hypocreales</v>
      </c>
      <c r="R653" t="str">
        <f>VLOOKUP($B653,taxonomy!$B:$Y,14,FALSE)</f>
        <v xml:space="preserve"> Hypocreaceae</v>
      </c>
      <c r="S653" t="str">
        <f>VLOOKUP($B653,taxonomy!$B:$Y,15,FALSE)</f>
        <v>Trichoderma.</v>
      </c>
      <c r="T653">
        <f>VLOOKUP($B653,taxonomy!$B:$Y,16,FALSE)</f>
        <v>0</v>
      </c>
      <c r="U653">
        <f>VLOOKUP($B653,taxonomy!$B:$Y,17,FALSE)</f>
        <v>0</v>
      </c>
      <c r="V653">
        <f>VLOOKUP($B653,taxonomy!$B:$Y,18,FALSE)</f>
        <v>0</v>
      </c>
      <c r="W653">
        <f>VLOOKUP($B653,taxonomy!$B:$Y,19,FALSE)</f>
        <v>0</v>
      </c>
      <c r="X653">
        <f>VLOOKUP($B653,taxonomy!$B:$Y,20,FALSE)</f>
        <v>0</v>
      </c>
      <c r="Y653">
        <f>VLOOKUP($B653,taxonomy!$B:$Y,21,FALSE)</f>
        <v>0</v>
      </c>
      <c r="Z653">
        <f>VLOOKUP($B653,taxonomy!$B:$Y,22,FALSE)</f>
        <v>0</v>
      </c>
      <c r="AA653">
        <f>VLOOKUP($B653,taxonomy!$B:$Y,23,FALSE)</f>
        <v>0</v>
      </c>
    </row>
    <row r="654" spans="1:27" x14ac:dyDescent="0.25">
      <c r="A654" s="1" t="s">
        <v>1311</v>
      </c>
      <c r="B654" s="1" t="s">
        <v>1312</v>
      </c>
      <c r="C654" s="1" t="s">
        <v>1313</v>
      </c>
      <c r="D654" s="1" t="s">
        <v>15</v>
      </c>
      <c r="E654" s="1" t="s">
        <v>104</v>
      </c>
      <c r="F654" s="1" t="s">
        <v>367</v>
      </c>
      <c r="G654" s="1" t="s">
        <v>18</v>
      </c>
      <c r="H654" s="1" t="s">
        <v>19</v>
      </c>
      <c r="I654" s="1">
        <f t="shared" si="10"/>
        <v>274</v>
      </c>
      <c r="J654" t="str">
        <f>VLOOKUP($B654,taxonomy!$B:$Y,6,FALSE)</f>
        <v>Eukaryota</v>
      </c>
      <c r="K654" t="str">
        <f>VLOOKUP($B654,taxonomy!$B:$Y,7,FALSE)</f>
        <v xml:space="preserve"> Fungi</v>
      </c>
      <c r="L654" t="str">
        <f>VLOOKUP($B654,taxonomy!$B:$Y,8,FALSE)</f>
        <v xml:space="preserve"> Dikarya</v>
      </c>
      <c r="M654" t="str">
        <f>VLOOKUP($B654,taxonomy!$B:$Y,9,FALSE)</f>
        <v xml:space="preserve"> Ascomycota</v>
      </c>
      <c r="N654" t="str">
        <f>VLOOKUP($B654,taxonomy!$B:$Y,10,FALSE)</f>
        <v xml:space="preserve"> Pezizomycotina</v>
      </c>
      <c r="O654" t="str">
        <f>VLOOKUP($B654,taxonomy!$B:$Y,11,FALSE)</f>
        <v>Sordariomycetes</v>
      </c>
      <c r="P654" t="str">
        <f>VLOOKUP($B654,taxonomy!$B:$Y,12,FALSE)</f>
        <v xml:space="preserve"> Hypocreomycetidae</v>
      </c>
      <c r="Q654" t="str">
        <f>VLOOKUP($B654,taxonomy!$B:$Y,13,FALSE)</f>
        <v xml:space="preserve"> Hypocreales</v>
      </c>
      <c r="R654" t="str">
        <f>VLOOKUP($B654,taxonomy!$B:$Y,14,FALSE)</f>
        <v xml:space="preserve"> Hypocreaceae</v>
      </c>
      <c r="S654" t="str">
        <f>VLOOKUP($B654,taxonomy!$B:$Y,15,FALSE)</f>
        <v>Trichoderma.</v>
      </c>
      <c r="T654">
        <f>VLOOKUP($B654,taxonomy!$B:$Y,16,FALSE)</f>
        <v>0</v>
      </c>
      <c r="U654">
        <f>VLOOKUP($B654,taxonomy!$B:$Y,17,FALSE)</f>
        <v>0</v>
      </c>
      <c r="V654">
        <f>VLOOKUP($B654,taxonomy!$B:$Y,18,FALSE)</f>
        <v>0</v>
      </c>
      <c r="W654">
        <f>VLOOKUP($B654,taxonomy!$B:$Y,19,FALSE)</f>
        <v>0</v>
      </c>
      <c r="X654">
        <f>VLOOKUP($B654,taxonomy!$B:$Y,20,FALSE)</f>
        <v>0</v>
      </c>
      <c r="Y654">
        <f>VLOOKUP($B654,taxonomy!$B:$Y,21,FALSE)</f>
        <v>0</v>
      </c>
      <c r="Z654">
        <f>VLOOKUP($B654,taxonomy!$B:$Y,22,FALSE)</f>
        <v>0</v>
      </c>
      <c r="AA654">
        <f>VLOOKUP($B654,taxonomy!$B:$Y,23,FALSE)</f>
        <v>0</v>
      </c>
    </row>
    <row r="655" spans="1:27" x14ac:dyDescent="0.25">
      <c r="A655" s="1" t="s">
        <v>1311</v>
      </c>
      <c r="B655" s="1" t="s">
        <v>1312</v>
      </c>
      <c r="C655" s="1" t="s">
        <v>1313</v>
      </c>
      <c r="D655" s="1" t="s">
        <v>60</v>
      </c>
      <c r="E655" s="1" t="s">
        <v>1314</v>
      </c>
      <c r="F655" s="1" t="s">
        <v>1315</v>
      </c>
      <c r="G655" s="1" t="s">
        <v>63</v>
      </c>
      <c r="H655" s="1" t="s">
        <v>64</v>
      </c>
      <c r="I655" s="1">
        <f t="shared" si="10"/>
        <v>365</v>
      </c>
      <c r="J655" t="str">
        <f>VLOOKUP($B655,taxonomy!$B:$Y,6,FALSE)</f>
        <v>Eukaryota</v>
      </c>
      <c r="K655" t="str">
        <f>VLOOKUP($B655,taxonomy!$B:$Y,7,FALSE)</f>
        <v xml:space="preserve"> Fungi</v>
      </c>
      <c r="L655" t="str">
        <f>VLOOKUP($B655,taxonomy!$B:$Y,8,FALSE)</f>
        <v xml:space="preserve"> Dikarya</v>
      </c>
      <c r="M655" t="str">
        <f>VLOOKUP($B655,taxonomy!$B:$Y,9,FALSE)</f>
        <v xml:space="preserve"> Ascomycota</v>
      </c>
      <c r="N655" t="str">
        <f>VLOOKUP($B655,taxonomy!$B:$Y,10,FALSE)</f>
        <v xml:space="preserve"> Pezizomycotina</v>
      </c>
      <c r="O655" t="str">
        <f>VLOOKUP($B655,taxonomy!$B:$Y,11,FALSE)</f>
        <v>Sordariomycetes</v>
      </c>
      <c r="P655" t="str">
        <f>VLOOKUP($B655,taxonomy!$B:$Y,12,FALSE)</f>
        <v xml:space="preserve"> Hypocreomycetidae</v>
      </c>
      <c r="Q655" t="str">
        <f>VLOOKUP($B655,taxonomy!$B:$Y,13,FALSE)</f>
        <v xml:space="preserve"> Hypocreales</v>
      </c>
      <c r="R655" t="str">
        <f>VLOOKUP($B655,taxonomy!$B:$Y,14,FALSE)</f>
        <v xml:space="preserve"> Hypocreaceae</v>
      </c>
      <c r="S655" t="str">
        <f>VLOOKUP($B655,taxonomy!$B:$Y,15,FALSE)</f>
        <v>Trichoderma.</v>
      </c>
      <c r="T655">
        <f>VLOOKUP($B655,taxonomy!$B:$Y,16,FALSE)</f>
        <v>0</v>
      </c>
      <c r="U655">
        <f>VLOOKUP($B655,taxonomy!$B:$Y,17,FALSE)</f>
        <v>0</v>
      </c>
      <c r="V655">
        <f>VLOOKUP($B655,taxonomy!$B:$Y,18,FALSE)</f>
        <v>0</v>
      </c>
      <c r="W655">
        <f>VLOOKUP($B655,taxonomy!$B:$Y,19,FALSE)</f>
        <v>0</v>
      </c>
      <c r="X655">
        <f>VLOOKUP($B655,taxonomy!$B:$Y,20,FALSE)</f>
        <v>0</v>
      </c>
      <c r="Y655">
        <f>VLOOKUP($B655,taxonomy!$B:$Y,21,FALSE)</f>
        <v>0</v>
      </c>
      <c r="Z655">
        <f>VLOOKUP($B655,taxonomy!$B:$Y,22,FALSE)</f>
        <v>0</v>
      </c>
      <c r="AA655">
        <f>VLOOKUP($B655,taxonomy!$B:$Y,23,FALSE)</f>
        <v>0</v>
      </c>
    </row>
    <row r="656" spans="1:27" x14ac:dyDescent="0.25">
      <c r="A656" s="1" t="s">
        <v>1316</v>
      </c>
      <c r="B656" s="1" t="s">
        <v>1317</v>
      </c>
      <c r="C656" s="1" t="s">
        <v>71</v>
      </c>
      <c r="D656" s="1" t="s">
        <v>72</v>
      </c>
      <c r="E656" s="1" t="s">
        <v>73</v>
      </c>
      <c r="F656" s="1" t="s">
        <v>74</v>
      </c>
      <c r="G656" s="1" t="s">
        <v>75</v>
      </c>
      <c r="H656" s="1" t="s">
        <v>72</v>
      </c>
      <c r="I656" s="1">
        <f t="shared" si="10"/>
        <v>149</v>
      </c>
      <c r="J656" t="str">
        <f>VLOOKUP($B656,taxonomy!$B:$Y,6,FALSE)</f>
        <v>Eukaryota</v>
      </c>
      <c r="K656" t="str">
        <f>VLOOKUP($B656,taxonomy!$B:$Y,7,FALSE)</f>
        <v xml:space="preserve"> Fungi</v>
      </c>
      <c r="L656" t="str">
        <f>VLOOKUP($B656,taxonomy!$B:$Y,8,FALSE)</f>
        <v xml:space="preserve"> Dikarya</v>
      </c>
      <c r="M656" t="str">
        <f>VLOOKUP($B656,taxonomy!$B:$Y,9,FALSE)</f>
        <v xml:space="preserve"> Ascomycota</v>
      </c>
      <c r="N656" t="str">
        <f>VLOOKUP($B656,taxonomy!$B:$Y,10,FALSE)</f>
        <v xml:space="preserve"> Saccharomycotina</v>
      </c>
      <c r="O656" t="str">
        <f>VLOOKUP($B656,taxonomy!$B:$Y,11,FALSE)</f>
        <v>Saccharomycetes</v>
      </c>
      <c r="P656" t="str">
        <f>VLOOKUP($B656,taxonomy!$B:$Y,12,FALSE)</f>
        <v xml:space="preserve"> Saccharomycetales</v>
      </c>
      <c r="Q656" t="str">
        <f>VLOOKUP($B656,taxonomy!$B:$Y,13,FALSE)</f>
        <v xml:space="preserve"> Saccharomycetaceae</v>
      </c>
      <c r="R656" t="str">
        <f>VLOOKUP($B656,taxonomy!$B:$Y,14,FALSE)</f>
        <v xml:space="preserve"> Saccharomyces.</v>
      </c>
      <c r="S656">
        <f>VLOOKUP($B656,taxonomy!$B:$Y,15,FALSE)</f>
        <v>0</v>
      </c>
      <c r="T656">
        <f>VLOOKUP($B656,taxonomy!$B:$Y,16,FALSE)</f>
        <v>0</v>
      </c>
      <c r="U656">
        <f>VLOOKUP($B656,taxonomy!$B:$Y,17,FALSE)</f>
        <v>0</v>
      </c>
      <c r="V656">
        <f>VLOOKUP($B656,taxonomy!$B:$Y,18,FALSE)</f>
        <v>0</v>
      </c>
      <c r="W656">
        <f>VLOOKUP($B656,taxonomy!$B:$Y,19,FALSE)</f>
        <v>0</v>
      </c>
      <c r="X656">
        <f>VLOOKUP($B656,taxonomy!$B:$Y,20,FALSE)</f>
        <v>0</v>
      </c>
      <c r="Y656">
        <f>VLOOKUP($B656,taxonomy!$B:$Y,21,FALSE)</f>
        <v>0</v>
      </c>
      <c r="Z656">
        <f>VLOOKUP($B656,taxonomy!$B:$Y,22,FALSE)</f>
        <v>0</v>
      </c>
      <c r="AA656">
        <f>VLOOKUP($B656,taxonomy!$B:$Y,23,FALSE)</f>
        <v>0</v>
      </c>
    </row>
    <row r="657" spans="1:27" x14ac:dyDescent="0.25">
      <c r="A657" s="1" t="s">
        <v>1316</v>
      </c>
      <c r="B657" s="1" t="s">
        <v>1317</v>
      </c>
      <c r="C657" s="1" t="s">
        <v>71</v>
      </c>
      <c r="D657" s="1" t="s">
        <v>76</v>
      </c>
      <c r="E657" s="1" t="s">
        <v>77</v>
      </c>
      <c r="F657" s="1" t="s">
        <v>78</v>
      </c>
      <c r="G657" s="1" t="s">
        <v>79</v>
      </c>
      <c r="H657" s="1" t="s">
        <v>76</v>
      </c>
      <c r="I657" s="1">
        <f t="shared" si="10"/>
        <v>169</v>
      </c>
      <c r="J657" t="str">
        <f>VLOOKUP($B657,taxonomy!$B:$Y,6,FALSE)</f>
        <v>Eukaryota</v>
      </c>
      <c r="K657" t="str">
        <f>VLOOKUP($B657,taxonomy!$B:$Y,7,FALSE)</f>
        <v xml:space="preserve"> Fungi</v>
      </c>
      <c r="L657" t="str">
        <f>VLOOKUP($B657,taxonomy!$B:$Y,8,FALSE)</f>
        <v xml:space="preserve"> Dikarya</v>
      </c>
      <c r="M657" t="str">
        <f>VLOOKUP($B657,taxonomy!$B:$Y,9,FALSE)</f>
        <v xml:space="preserve"> Ascomycota</v>
      </c>
      <c r="N657" t="str">
        <f>VLOOKUP($B657,taxonomy!$B:$Y,10,FALSE)</f>
        <v xml:space="preserve"> Saccharomycotina</v>
      </c>
      <c r="O657" t="str">
        <f>VLOOKUP($B657,taxonomy!$B:$Y,11,FALSE)</f>
        <v>Saccharomycetes</v>
      </c>
      <c r="P657" t="str">
        <f>VLOOKUP($B657,taxonomy!$B:$Y,12,FALSE)</f>
        <v xml:space="preserve"> Saccharomycetales</v>
      </c>
      <c r="Q657" t="str">
        <f>VLOOKUP($B657,taxonomy!$B:$Y,13,FALSE)</f>
        <v xml:space="preserve"> Saccharomycetaceae</v>
      </c>
      <c r="R657" t="str">
        <f>VLOOKUP($B657,taxonomy!$B:$Y,14,FALSE)</f>
        <v xml:space="preserve"> Saccharomyces.</v>
      </c>
      <c r="S657">
        <f>VLOOKUP($B657,taxonomy!$B:$Y,15,FALSE)</f>
        <v>0</v>
      </c>
      <c r="T657">
        <f>VLOOKUP($B657,taxonomy!$B:$Y,16,FALSE)</f>
        <v>0</v>
      </c>
      <c r="U657">
        <f>VLOOKUP($B657,taxonomy!$B:$Y,17,FALSE)</f>
        <v>0</v>
      </c>
      <c r="V657">
        <f>VLOOKUP($B657,taxonomy!$B:$Y,18,FALSE)</f>
        <v>0</v>
      </c>
      <c r="W657">
        <f>VLOOKUP($B657,taxonomy!$B:$Y,19,FALSE)</f>
        <v>0</v>
      </c>
      <c r="X657">
        <f>VLOOKUP($B657,taxonomy!$B:$Y,20,FALSE)</f>
        <v>0</v>
      </c>
      <c r="Y657">
        <f>VLOOKUP($B657,taxonomy!$B:$Y,21,FALSE)</f>
        <v>0</v>
      </c>
      <c r="Z657">
        <f>VLOOKUP($B657,taxonomy!$B:$Y,22,FALSE)</f>
        <v>0</v>
      </c>
      <c r="AA657">
        <f>VLOOKUP($B657,taxonomy!$B:$Y,23,FALSE)</f>
        <v>0</v>
      </c>
    </row>
    <row r="658" spans="1:27" x14ac:dyDescent="0.25">
      <c r="A658" s="1" t="s">
        <v>1316</v>
      </c>
      <c r="B658" s="1" t="s">
        <v>1317</v>
      </c>
      <c r="C658" s="1" t="s">
        <v>71</v>
      </c>
      <c r="D658" s="1" t="s">
        <v>80</v>
      </c>
      <c r="E658" s="1" t="s">
        <v>81</v>
      </c>
      <c r="F658" s="1" t="s">
        <v>82</v>
      </c>
      <c r="G658" s="1" t="s">
        <v>83</v>
      </c>
      <c r="H658" s="1" t="s">
        <v>80</v>
      </c>
      <c r="I658" s="1">
        <f t="shared" si="10"/>
        <v>79</v>
      </c>
      <c r="J658" t="str">
        <f>VLOOKUP($B658,taxonomy!$B:$Y,6,FALSE)</f>
        <v>Eukaryota</v>
      </c>
      <c r="K658" t="str">
        <f>VLOOKUP($B658,taxonomy!$B:$Y,7,FALSE)</f>
        <v xml:space="preserve"> Fungi</v>
      </c>
      <c r="L658" t="str">
        <f>VLOOKUP($B658,taxonomy!$B:$Y,8,FALSE)</f>
        <v xml:space="preserve"> Dikarya</v>
      </c>
      <c r="M658" t="str">
        <f>VLOOKUP($B658,taxonomy!$B:$Y,9,FALSE)</f>
        <v xml:space="preserve"> Ascomycota</v>
      </c>
      <c r="N658" t="str">
        <f>VLOOKUP($B658,taxonomy!$B:$Y,10,FALSE)</f>
        <v xml:space="preserve"> Saccharomycotina</v>
      </c>
      <c r="O658" t="str">
        <f>VLOOKUP($B658,taxonomy!$B:$Y,11,FALSE)</f>
        <v>Saccharomycetes</v>
      </c>
      <c r="P658" t="str">
        <f>VLOOKUP($B658,taxonomy!$B:$Y,12,FALSE)</f>
        <v xml:space="preserve"> Saccharomycetales</v>
      </c>
      <c r="Q658" t="str">
        <f>VLOOKUP($B658,taxonomy!$B:$Y,13,FALSE)</f>
        <v xml:space="preserve"> Saccharomycetaceae</v>
      </c>
      <c r="R658" t="str">
        <f>VLOOKUP($B658,taxonomy!$B:$Y,14,FALSE)</f>
        <v xml:space="preserve"> Saccharomyces.</v>
      </c>
      <c r="S658">
        <f>VLOOKUP($B658,taxonomy!$B:$Y,15,FALSE)</f>
        <v>0</v>
      </c>
      <c r="T658">
        <f>VLOOKUP($B658,taxonomy!$B:$Y,16,FALSE)</f>
        <v>0</v>
      </c>
      <c r="U658">
        <f>VLOOKUP($B658,taxonomy!$B:$Y,17,FALSE)</f>
        <v>0</v>
      </c>
      <c r="V658">
        <f>VLOOKUP($B658,taxonomy!$B:$Y,18,FALSE)</f>
        <v>0</v>
      </c>
      <c r="W658">
        <f>VLOOKUP($B658,taxonomy!$B:$Y,19,FALSE)</f>
        <v>0</v>
      </c>
      <c r="X658">
        <f>VLOOKUP($B658,taxonomy!$B:$Y,20,FALSE)</f>
        <v>0</v>
      </c>
      <c r="Y658">
        <f>VLOOKUP($B658,taxonomy!$B:$Y,21,FALSE)</f>
        <v>0</v>
      </c>
      <c r="Z658">
        <f>VLOOKUP($B658,taxonomy!$B:$Y,22,FALSE)</f>
        <v>0</v>
      </c>
      <c r="AA658">
        <f>VLOOKUP($B658,taxonomy!$B:$Y,23,FALSE)</f>
        <v>0</v>
      </c>
    </row>
    <row r="659" spans="1:27" x14ac:dyDescent="0.25">
      <c r="A659" s="1" t="s">
        <v>1316</v>
      </c>
      <c r="B659" s="1" t="s">
        <v>1317</v>
      </c>
      <c r="C659" s="1" t="s">
        <v>71</v>
      </c>
      <c r="D659" s="1" t="s">
        <v>84</v>
      </c>
      <c r="E659" s="1" t="s">
        <v>85</v>
      </c>
      <c r="F659" s="1" t="s">
        <v>86</v>
      </c>
      <c r="G659" s="1" t="s">
        <v>68</v>
      </c>
      <c r="H659" s="1" t="s">
        <v>84</v>
      </c>
      <c r="I659" s="1">
        <f t="shared" si="10"/>
        <v>149</v>
      </c>
      <c r="J659" t="str">
        <f>VLOOKUP($B659,taxonomy!$B:$Y,6,FALSE)</f>
        <v>Eukaryota</v>
      </c>
      <c r="K659" t="str">
        <f>VLOOKUP($B659,taxonomy!$B:$Y,7,FALSE)</f>
        <v xml:space="preserve"> Fungi</v>
      </c>
      <c r="L659" t="str">
        <f>VLOOKUP($B659,taxonomy!$B:$Y,8,FALSE)</f>
        <v xml:space="preserve"> Dikarya</v>
      </c>
      <c r="M659" t="str">
        <f>VLOOKUP($B659,taxonomy!$B:$Y,9,FALSE)</f>
        <v xml:space="preserve"> Ascomycota</v>
      </c>
      <c r="N659" t="str">
        <f>VLOOKUP($B659,taxonomy!$B:$Y,10,FALSE)</f>
        <v xml:space="preserve"> Saccharomycotina</v>
      </c>
      <c r="O659" t="str">
        <f>VLOOKUP($B659,taxonomy!$B:$Y,11,FALSE)</f>
        <v>Saccharomycetes</v>
      </c>
      <c r="P659" t="str">
        <f>VLOOKUP($B659,taxonomy!$B:$Y,12,FALSE)</f>
        <v xml:space="preserve"> Saccharomycetales</v>
      </c>
      <c r="Q659" t="str">
        <f>VLOOKUP($B659,taxonomy!$B:$Y,13,FALSE)</f>
        <v xml:space="preserve"> Saccharomycetaceae</v>
      </c>
      <c r="R659" t="str">
        <f>VLOOKUP($B659,taxonomy!$B:$Y,14,FALSE)</f>
        <v xml:space="preserve"> Saccharomyces.</v>
      </c>
      <c r="S659">
        <f>VLOOKUP($B659,taxonomy!$B:$Y,15,FALSE)</f>
        <v>0</v>
      </c>
      <c r="T659">
        <f>VLOOKUP($B659,taxonomy!$B:$Y,16,FALSE)</f>
        <v>0</v>
      </c>
      <c r="U659">
        <f>VLOOKUP($B659,taxonomy!$B:$Y,17,FALSE)</f>
        <v>0</v>
      </c>
      <c r="V659">
        <f>VLOOKUP($B659,taxonomy!$B:$Y,18,FALSE)</f>
        <v>0</v>
      </c>
      <c r="W659">
        <f>VLOOKUP($B659,taxonomy!$B:$Y,19,FALSE)</f>
        <v>0</v>
      </c>
      <c r="X659">
        <f>VLOOKUP($B659,taxonomy!$B:$Y,20,FALSE)</f>
        <v>0</v>
      </c>
      <c r="Y659">
        <f>VLOOKUP($B659,taxonomy!$B:$Y,21,FALSE)</f>
        <v>0</v>
      </c>
      <c r="Z659">
        <f>VLOOKUP($B659,taxonomy!$B:$Y,22,FALSE)</f>
        <v>0</v>
      </c>
      <c r="AA659">
        <f>VLOOKUP($B659,taxonomy!$B:$Y,23,FALSE)</f>
        <v>0</v>
      </c>
    </row>
    <row r="660" spans="1:27" x14ac:dyDescent="0.25">
      <c r="A660" s="1" t="s">
        <v>1316</v>
      </c>
      <c r="B660" s="1" t="s">
        <v>1317</v>
      </c>
      <c r="C660" s="1" t="s">
        <v>71</v>
      </c>
      <c r="D660" s="1" t="s">
        <v>87</v>
      </c>
      <c r="E660" s="1" t="s">
        <v>88</v>
      </c>
      <c r="F660" s="1" t="s">
        <v>89</v>
      </c>
      <c r="G660" s="1" t="s">
        <v>90</v>
      </c>
      <c r="H660" s="1" t="s">
        <v>87</v>
      </c>
      <c r="I660" s="1">
        <f t="shared" si="10"/>
        <v>56</v>
      </c>
      <c r="J660" t="str">
        <f>VLOOKUP($B660,taxonomy!$B:$Y,6,FALSE)</f>
        <v>Eukaryota</v>
      </c>
      <c r="K660" t="str">
        <f>VLOOKUP($B660,taxonomy!$B:$Y,7,FALSE)</f>
        <v xml:space="preserve"> Fungi</v>
      </c>
      <c r="L660" t="str">
        <f>VLOOKUP($B660,taxonomy!$B:$Y,8,FALSE)</f>
        <v xml:space="preserve"> Dikarya</v>
      </c>
      <c r="M660" t="str">
        <f>VLOOKUP($B660,taxonomy!$B:$Y,9,FALSE)</f>
        <v xml:space="preserve"> Ascomycota</v>
      </c>
      <c r="N660" t="str">
        <f>VLOOKUP($B660,taxonomy!$B:$Y,10,FALSE)</f>
        <v xml:space="preserve"> Saccharomycotina</v>
      </c>
      <c r="O660" t="str">
        <f>VLOOKUP($B660,taxonomy!$B:$Y,11,FALSE)</f>
        <v>Saccharomycetes</v>
      </c>
      <c r="P660" t="str">
        <f>VLOOKUP($B660,taxonomy!$B:$Y,12,FALSE)</f>
        <v xml:space="preserve"> Saccharomycetales</v>
      </c>
      <c r="Q660" t="str">
        <f>VLOOKUP($B660,taxonomy!$B:$Y,13,FALSE)</f>
        <v xml:space="preserve"> Saccharomycetaceae</v>
      </c>
      <c r="R660" t="str">
        <f>VLOOKUP($B660,taxonomy!$B:$Y,14,FALSE)</f>
        <v xml:space="preserve"> Saccharomyces.</v>
      </c>
      <c r="S660">
        <f>VLOOKUP($B660,taxonomy!$B:$Y,15,FALSE)</f>
        <v>0</v>
      </c>
      <c r="T660">
        <f>VLOOKUP($B660,taxonomy!$B:$Y,16,FALSE)</f>
        <v>0</v>
      </c>
      <c r="U660">
        <f>VLOOKUP($B660,taxonomy!$B:$Y,17,FALSE)</f>
        <v>0</v>
      </c>
      <c r="V660">
        <f>VLOOKUP($B660,taxonomy!$B:$Y,18,FALSE)</f>
        <v>0</v>
      </c>
      <c r="W660">
        <f>VLOOKUP($B660,taxonomy!$B:$Y,19,FALSE)</f>
        <v>0</v>
      </c>
      <c r="X660">
        <f>VLOOKUP($B660,taxonomy!$B:$Y,20,FALSE)</f>
        <v>0</v>
      </c>
      <c r="Y660">
        <f>VLOOKUP($B660,taxonomy!$B:$Y,21,FALSE)</f>
        <v>0</v>
      </c>
      <c r="Z660">
        <f>VLOOKUP($B660,taxonomy!$B:$Y,22,FALSE)</f>
        <v>0</v>
      </c>
      <c r="AA660">
        <f>VLOOKUP($B660,taxonomy!$B:$Y,23,FALSE)</f>
        <v>0</v>
      </c>
    </row>
    <row r="661" spans="1:27" x14ac:dyDescent="0.25">
      <c r="A661" s="1" t="s">
        <v>1316</v>
      </c>
      <c r="B661" s="1" t="s">
        <v>1317</v>
      </c>
      <c r="C661" s="1" t="s">
        <v>71</v>
      </c>
      <c r="D661" s="1" t="s">
        <v>91</v>
      </c>
      <c r="E661" s="1" t="s">
        <v>92</v>
      </c>
      <c r="F661" s="1" t="s">
        <v>93</v>
      </c>
      <c r="G661" s="1" t="s">
        <v>94</v>
      </c>
      <c r="H661" s="1" t="s">
        <v>91</v>
      </c>
      <c r="I661" s="1">
        <f t="shared" si="10"/>
        <v>129</v>
      </c>
      <c r="J661" t="str">
        <f>VLOOKUP($B661,taxonomy!$B:$Y,6,FALSE)</f>
        <v>Eukaryota</v>
      </c>
      <c r="K661" t="str">
        <f>VLOOKUP($B661,taxonomy!$B:$Y,7,FALSE)</f>
        <v xml:space="preserve"> Fungi</v>
      </c>
      <c r="L661" t="str">
        <f>VLOOKUP($B661,taxonomy!$B:$Y,8,FALSE)</f>
        <v xml:space="preserve"> Dikarya</v>
      </c>
      <c r="M661" t="str">
        <f>VLOOKUP($B661,taxonomy!$B:$Y,9,FALSE)</f>
        <v xml:space="preserve"> Ascomycota</v>
      </c>
      <c r="N661" t="str">
        <f>VLOOKUP($B661,taxonomy!$B:$Y,10,FALSE)</f>
        <v xml:space="preserve"> Saccharomycotina</v>
      </c>
      <c r="O661" t="str">
        <f>VLOOKUP($B661,taxonomy!$B:$Y,11,FALSE)</f>
        <v>Saccharomycetes</v>
      </c>
      <c r="P661" t="str">
        <f>VLOOKUP($B661,taxonomy!$B:$Y,12,FALSE)</f>
        <v xml:space="preserve"> Saccharomycetales</v>
      </c>
      <c r="Q661" t="str">
        <f>VLOOKUP($B661,taxonomy!$B:$Y,13,FALSE)</f>
        <v xml:space="preserve"> Saccharomycetaceae</v>
      </c>
      <c r="R661" t="str">
        <f>VLOOKUP($B661,taxonomy!$B:$Y,14,FALSE)</f>
        <v xml:space="preserve"> Saccharomyces.</v>
      </c>
      <c r="S661">
        <f>VLOOKUP($B661,taxonomy!$B:$Y,15,FALSE)</f>
        <v>0</v>
      </c>
      <c r="T661">
        <f>VLOOKUP($B661,taxonomy!$B:$Y,16,FALSE)</f>
        <v>0</v>
      </c>
      <c r="U661">
        <f>VLOOKUP($B661,taxonomy!$B:$Y,17,FALSE)</f>
        <v>0</v>
      </c>
      <c r="V661">
        <f>VLOOKUP($B661,taxonomy!$B:$Y,18,FALSE)</f>
        <v>0</v>
      </c>
      <c r="W661">
        <f>VLOOKUP($B661,taxonomy!$B:$Y,19,FALSE)</f>
        <v>0</v>
      </c>
      <c r="X661">
        <f>VLOOKUP($B661,taxonomy!$B:$Y,20,FALSE)</f>
        <v>0</v>
      </c>
      <c r="Y661">
        <f>VLOOKUP($B661,taxonomy!$B:$Y,21,FALSE)</f>
        <v>0</v>
      </c>
      <c r="Z661">
        <f>VLOOKUP($B661,taxonomy!$B:$Y,22,FALSE)</f>
        <v>0</v>
      </c>
      <c r="AA661">
        <f>VLOOKUP($B661,taxonomy!$B:$Y,23,FALSE)</f>
        <v>0</v>
      </c>
    </row>
    <row r="662" spans="1:27" x14ac:dyDescent="0.25">
      <c r="A662" s="1" t="s">
        <v>1316</v>
      </c>
      <c r="B662" s="1" t="s">
        <v>1317</v>
      </c>
      <c r="C662" s="1" t="s">
        <v>71</v>
      </c>
      <c r="D662" s="1" t="s">
        <v>95</v>
      </c>
      <c r="E662" s="1" t="s">
        <v>96</v>
      </c>
      <c r="F662" s="1" t="s">
        <v>97</v>
      </c>
      <c r="G662" s="1" t="s">
        <v>98</v>
      </c>
      <c r="H662" s="1" t="s">
        <v>95</v>
      </c>
      <c r="I662" s="1">
        <f t="shared" si="10"/>
        <v>99</v>
      </c>
      <c r="J662" t="str">
        <f>VLOOKUP($B662,taxonomy!$B:$Y,6,FALSE)</f>
        <v>Eukaryota</v>
      </c>
      <c r="K662" t="str">
        <f>VLOOKUP($B662,taxonomy!$B:$Y,7,FALSE)</f>
        <v xml:space="preserve"> Fungi</v>
      </c>
      <c r="L662" t="str">
        <f>VLOOKUP($B662,taxonomy!$B:$Y,8,FALSE)</f>
        <v xml:space="preserve"> Dikarya</v>
      </c>
      <c r="M662" t="str">
        <f>VLOOKUP($B662,taxonomy!$B:$Y,9,FALSE)</f>
        <v xml:space="preserve"> Ascomycota</v>
      </c>
      <c r="N662" t="str">
        <f>VLOOKUP($B662,taxonomy!$B:$Y,10,FALSE)</f>
        <v xml:space="preserve"> Saccharomycotina</v>
      </c>
      <c r="O662" t="str">
        <f>VLOOKUP($B662,taxonomy!$B:$Y,11,FALSE)</f>
        <v>Saccharomycetes</v>
      </c>
      <c r="P662" t="str">
        <f>VLOOKUP($B662,taxonomy!$B:$Y,12,FALSE)</f>
        <v xml:space="preserve"> Saccharomycetales</v>
      </c>
      <c r="Q662" t="str">
        <f>VLOOKUP($B662,taxonomy!$B:$Y,13,FALSE)</f>
        <v xml:space="preserve"> Saccharomycetaceae</v>
      </c>
      <c r="R662" t="str">
        <f>VLOOKUP($B662,taxonomy!$B:$Y,14,FALSE)</f>
        <v xml:space="preserve"> Saccharomyces.</v>
      </c>
      <c r="S662">
        <f>VLOOKUP($B662,taxonomy!$B:$Y,15,FALSE)</f>
        <v>0</v>
      </c>
      <c r="T662">
        <f>VLOOKUP($B662,taxonomy!$B:$Y,16,FALSE)</f>
        <v>0</v>
      </c>
      <c r="U662">
        <f>VLOOKUP($B662,taxonomy!$B:$Y,17,FALSE)</f>
        <v>0</v>
      </c>
      <c r="V662">
        <f>VLOOKUP($B662,taxonomy!$B:$Y,18,FALSE)</f>
        <v>0</v>
      </c>
      <c r="W662">
        <f>VLOOKUP($B662,taxonomy!$B:$Y,19,FALSE)</f>
        <v>0</v>
      </c>
      <c r="X662">
        <f>VLOOKUP($B662,taxonomy!$B:$Y,20,FALSE)</f>
        <v>0</v>
      </c>
      <c r="Y662">
        <f>VLOOKUP($B662,taxonomy!$B:$Y,21,FALSE)</f>
        <v>0</v>
      </c>
      <c r="Z662">
        <f>VLOOKUP($B662,taxonomy!$B:$Y,22,FALSE)</f>
        <v>0</v>
      </c>
      <c r="AA662">
        <f>VLOOKUP($B662,taxonomy!$B:$Y,23,FALSE)</f>
        <v>0</v>
      </c>
    </row>
    <row r="663" spans="1:27" x14ac:dyDescent="0.25">
      <c r="A663" s="1" t="s">
        <v>1316</v>
      </c>
      <c r="B663" s="1" t="s">
        <v>1317</v>
      </c>
      <c r="C663" s="1" t="s">
        <v>71</v>
      </c>
      <c r="D663" s="1" t="s">
        <v>15</v>
      </c>
      <c r="E663" s="1" t="s">
        <v>99</v>
      </c>
      <c r="F663" s="1" t="s">
        <v>100</v>
      </c>
      <c r="G663" s="1" t="s">
        <v>18</v>
      </c>
      <c r="H663" s="1" t="s">
        <v>19</v>
      </c>
      <c r="I663" s="1">
        <f t="shared" si="10"/>
        <v>327</v>
      </c>
      <c r="J663" t="str">
        <f>VLOOKUP($B663,taxonomy!$B:$Y,6,FALSE)</f>
        <v>Eukaryota</v>
      </c>
      <c r="K663" t="str">
        <f>VLOOKUP($B663,taxonomy!$B:$Y,7,FALSE)</f>
        <v xml:space="preserve"> Fungi</v>
      </c>
      <c r="L663" t="str">
        <f>VLOOKUP($B663,taxonomy!$B:$Y,8,FALSE)</f>
        <v xml:space="preserve"> Dikarya</v>
      </c>
      <c r="M663" t="str">
        <f>VLOOKUP($B663,taxonomy!$B:$Y,9,FALSE)</f>
        <v xml:space="preserve"> Ascomycota</v>
      </c>
      <c r="N663" t="str">
        <f>VLOOKUP($B663,taxonomy!$B:$Y,10,FALSE)</f>
        <v xml:space="preserve"> Saccharomycotina</v>
      </c>
      <c r="O663" t="str">
        <f>VLOOKUP($B663,taxonomy!$B:$Y,11,FALSE)</f>
        <v>Saccharomycetes</v>
      </c>
      <c r="P663" t="str">
        <f>VLOOKUP($B663,taxonomy!$B:$Y,12,FALSE)</f>
        <v xml:space="preserve"> Saccharomycetales</v>
      </c>
      <c r="Q663" t="str">
        <f>VLOOKUP($B663,taxonomy!$B:$Y,13,FALSE)</f>
        <v xml:space="preserve"> Saccharomycetaceae</v>
      </c>
      <c r="R663" t="str">
        <f>VLOOKUP($B663,taxonomy!$B:$Y,14,FALSE)</f>
        <v xml:space="preserve"> Saccharomyces.</v>
      </c>
      <c r="S663">
        <f>VLOOKUP($B663,taxonomy!$B:$Y,15,FALSE)</f>
        <v>0</v>
      </c>
      <c r="T663">
        <f>VLOOKUP($B663,taxonomy!$B:$Y,16,FALSE)</f>
        <v>0</v>
      </c>
      <c r="U663">
        <f>VLOOKUP($B663,taxonomy!$B:$Y,17,FALSE)</f>
        <v>0</v>
      </c>
      <c r="V663">
        <f>VLOOKUP($B663,taxonomy!$B:$Y,18,FALSE)</f>
        <v>0</v>
      </c>
      <c r="W663">
        <f>VLOOKUP($B663,taxonomy!$B:$Y,19,FALSE)</f>
        <v>0</v>
      </c>
      <c r="X663">
        <f>VLOOKUP($B663,taxonomy!$B:$Y,20,FALSE)</f>
        <v>0</v>
      </c>
      <c r="Y663">
        <f>VLOOKUP($B663,taxonomy!$B:$Y,21,FALSE)</f>
        <v>0</v>
      </c>
      <c r="Z663">
        <f>VLOOKUP($B663,taxonomy!$B:$Y,22,FALSE)</f>
        <v>0</v>
      </c>
      <c r="AA663">
        <f>VLOOKUP($B663,taxonomy!$B:$Y,23,FALSE)</f>
        <v>0</v>
      </c>
    </row>
    <row r="664" spans="1:27" x14ac:dyDescent="0.25">
      <c r="A664" s="1" t="s">
        <v>1318</v>
      </c>
      <c r="B664" s="1" t="s">
        <v>1319</v>
      </c>
      <c r="C664" s="1" t="s">
        <v>1320</v>
      </c>
      <c r="D664" s="1" t="s">
        <v>272</v>
      </c>
      <c r="E664" s="1" t="s">
        <v>924</v>
      </c>
      <c r="F664" s="1" t="s">
        <v>565</v>
      </c>
      <c r="G664" s="1" t="s">
        <v>274</v>
      </c>
      <c r="H664" s="1" t="s">
        <v>272</v>
      </c>
      <c r="I664" s="1">
        <f t="shared" si="10"/>
        <v>55</v>
      </c>
      <c r="J664" t="str">
        <f>VLOOKUP($B664,taxonomy!$B:$Y,6,FALSE)</f>
        <v>Eukaryota</v>
      </c>
      <c r="K664" t="str">
        <f>VLOOKUP($B664,taxonomy!$B:$Y,7,FALSE)</f>
        <v xml:space="preserve"> Metazoa</v>
      </c>
      <c r="L664" t="str">
        <f>VLOOKUP($B664,taxonomy!$B:$Y,8,FALSE)</f>
        <v xml:space="preserve"> Chordata</v>
      </c>
      <c r="M664" t="str">
        <f>VLOOKUP($B664,taxonomy!$B:$Y,9,FALSE)</f>
        <v xml:space="preserve"> Craniata</v>
      </c>
      <c r="N664" t="str">
        <f>VLOOKUP($B664,taxonomy!$B:$Y,10,FALSE)</f>
        <v xml:space="preserve"> Vertebrata</v>
      </c>
      <c r="O664" t="str">
        <f>VLOOKUP($B664,taxonomy!$B:$Y,11,FALSE)</f>
        <v xml:space="preserve"> Euteleostomi</v>
      </c>
      <c r="P664" t="str">
        <f>VLOOKUP($B664,taxonomy!$B:$Y,12,FALSE)</f>
        <v>Mammalia</v>
      </c>
      <c r="Q664" t="str">
        <f>VLOOKUP($B664,taxonomy!$B:$Y,13,FALSE)</f>
        <v xml:space="preserve"> Eutheria</v>
      </c>
      <c r="R664" t="str">
        <f>VLOOKUP($B664,taxonomy!$B:$Y,14,FALSE)</f>
        <v xml:space="preserve"> Euarchontoglires</v>
      </c>
      <c r="S664" t="str">
        <f>VLOOKUP($B664,taxonomy!$B:$Y,15,FALSE)</f>
        <v xml:space="preserve"> Glires</v>
      </c>
      <c r="T664" t="str">
        <f>VLOOKUP($B664,taxonomy!$B:$Y,16,FALSE)</f>
        <v xml:space="preserve"> Rodentia</v>
      </c>
      <c r="U664" t="str">
        <f>VLOOKUP($B664,taxonomy!$B:$Y,17,FALSE)</f>
        <v>Hystricognathi</v>
      </c>
      <c r="V664" t="str">
        <f>VLOOKUP($B664,taxonomy!$B:$Y,18,FALSE)</f>
        <v xml:space="preserve"> Caviidae</v>
      </c>
      <c r="W664" t="str">
        <f>VLOOKUP($B664,taxonomy!$B:$Y,19,FALSE)</f>
        <v xml:space="preserve"> Cavia.</v>
      </c>
      <c r="X664">
        <f>VLOOKUP($B664,taxonomy!$B:$Y,20,FALSE)</f>
        <v>0</v>
      </c>
      <c r="Y664">
        <f>VLOOKUP($B664,taxonomy!$B:$Y,21,FALSE)</f>
        <v>0</v>
      </c>
      <c r="Z664">
        <f>VLOOKUP($B664,taxonomy!$B:$Y,22,FALSE)</f>
        <v>0</v>
      </c>
      <c r="AA664">
        <f>VLOOKUP($B664,taxonomy!$B:$Y,23,FALSE)</f>
        <v>0</v>
      </c>
    </row>
    <row r="665" spans="1:27" x14ac:dyDescent="0.25">
      <c r="A665" s="1" t="s">
        <v>1318</v>
      </c>
      <c r="B665" s="1" t="s">
        <v>1319</v>
      </c>
      <c r="C665" s="1" t="s">
        <v>1320</v>
      </c>
      <c r="D665" s="1" t="s">
        <v>15</v>
      </c>
      <c r="E665" s="1" t="s">
        <v>43</v>
      </c>
      <c r="F665" s="1" t="s">
        <v>250</v>
      </c>
      <c r="G665" s="1" t="s">
        <v>18</v>
      </c>
      <c r="H665" s="1" t="s">
        <v>19</v>
      </c>
      <c r="I665" s="1">
        <f t="shared" si="10"/>
        <v>265</v>
      </c>
      <c r="J665" t="str">
        <f>VLOOKUP($B665,taxonomy!$B:$Y,6,FALSE)</f>
        <v>Eukaryota</v>
      </c>
      <c r="K665" t="str">
        <f>VLOOKUP($B665,taxonomy!$B:$Y,7,FALSE)</f>
        <v xml:space="preserve"> Metazoa</v>
      </c>
      <c r="L665" t="str">
        <f>VLOOKUP($B665,taxonomy!$B:$Y,8,FALSE)</f>
        <v xml:space="preserve"> Chordata</v>
      </c>
      <c r="M665" t="str">
        <f>VLOOKUP($B665,taxonomy!$B:$Y,9,FALSE)</f>
        <v xml:space="preserve"> Craniata</v>
      </c>
      <c r="N665" t="str">
        <f>VLOOKUP($B665,taxonomy!$B:$Y,10,FALSE)</f>
        <v xml:space="preserve"> Vertebrata</v>
      </c>
      <c r="O665" t="str">
        <f>VLOOKUP($B665,taxonomy!$B:$Y,11,FALSE)</f>
        <v xml:space="preserve"> Euteleostomi</v>
      </c>
      <c r="P665" t="str">
        <f>VLOOKUP($B665,taxonomy!$B:$Y,12,FALSE)</f>
        <v>Mammalia</v>
      </c>
      <c r="Q665" t="str">
        <f>VLOOKUP($B665,taxonomy!$B:$Y,13,FALSE)</f>
        <v xml:space="preserve"> Eutheria</v>
      </c>
      <c r="R665" t="str">
        <f>VLOOKUP($B665,taxonomy!$B:$Y,14,FALSE)</f>
        <v xml:space="preserve"> Euarchontoglires</v>
      </c>
      <c r="S665" t="str">
        <f>VLOOKUP($B665,taxonomy!$B:$Y,15,FALSE)</f>
        <v xml:space="preserve"> Glires</v>
      </c>
      <c r="T665" t="str">
        <f>VLOOKUP($B665,taxonomy!$B:$Y,16,FALSE)</f>
        <v xml:space="preserve"> Rodentia</v>
      </c>
      <c r="U665" t="str">
        <f>VLOOKUP($B665,taxonomy!$B:$Y,17,FALSE)</f>
        <v>Hystricognathi</v>
      </c>
      <c r="V665" t="str">
        <f>VLOOKUP($B665,taxonomy!$B:$Y,18,FALSE)</f>
        <v xml:space="preserve"> Caviidae</v>
      </c>
      <c r="W665" t="str">
        <f>VLOOKUP($B665,taxonomy!$B:$Y,19,FALSE)</f>
        <v xml:space="preserve"> Cavia.</v>
      </c>
      <c r="X665">
        <f>VLOOKUP($B665,taxonomy!$B:$Y,20,FALSE)</f>
        <v>0</v>
      </c>
      <c r="Y665">
        <f>VLOOKUP($B665,taxonomy!$B:$Y,21,FALSE)</f>
        <v>0</v>
      </c>
      <c r="Z665">
        <f>VLOOKUP($B665,taxonomy!$B:$Y,22,FALSE)</f>
        <v>0</v>
      </c>
      <c r="AA665">
        <f>VLOOKUP($B665,taxonomy!$B:$Y,23,FALSE)</f>
        <v>0</v>
      </c>
    </row>
    <row r="666" spans="1:27" x14ac:dyDescent="0.25">
      <c r="A666" s="1" t="s">
        <v>1318</v>
      </c>
      <c r="B666" s="1" t="s">
        <v>1319</v>
      </c>
      <c r="C666" s="1" t="s">
        <v>1320</v>
      </c>
      <c r="D666" s="1" t="s">
        <v>60</v>
      </c>
      <c r="E666" s="1" t="s">
        <v>275</v>
      </c>
      <c r="F666" s="1" t="s">
        <v>1321</v>
      </c>
      <c r="G666" s="1" t="s">
        <v>63</v>
      </c>
      <c r="H666" s="1" t="s">
        <v>64</v>
      </c>
      <c r="I666" s="1">
        <f t="shared" si="10"/>
        <v>469</v>
      </c>
      <c r="J666" t="str">
        <f>VLOOKUP($B666,taxonomy!$B:$Y,6,FALSE)</f>
        <v>Eukaryota</v>
      </c>
      <c r="K666" t="str">
        <f>VLOOKUP($B666,taxonomy!$B:$Y,7,FALSE)</f>
        <v xml:space="preserve"> Metazoa</v>
      </c>
      <c r="L666" t="str">
        <f>VLOOKUP($B666,taxonomy!$B:$Y,8,FALSE)</f>
        <v xml:space="preserve"> Chordata</v>
      </c>
      <c r="M666" t="str">
        <f>VLOOKUP($B666,taxonomy!$B:$Y,9,FALSE)</f>
        <v xml:space="preserve"> Craniata</v>
      </c>
      <c r="N666" t="str">
        <f>VLOOKUP($B666,taxonomy!$B:$Y,10,FALSE)</f>
        <v xml:space="preserve"> Vertebrata</v>
      </c>
      <c r="O666" t="str">
        <f>VLOOKUP($B666,taxonomy!$B:$Y,11,FALSE)</f>
        <v xml:space="preserve"> Euteleostomi</v>
      </c>
      <c r="P666" t="str">
        <f>VLOOKUP($B666,taxonomy!$B:$Y,12,FALSE)</f>
        <v>Mammalia</v>
      </c>
      <c r="Q666" t="str">
        <f>VLOOKUP($B666,taxonomy!$B:$Y,13,FALSE)</f>
        <v xml:space="preserve"> Eutheria</v>
      </c>
      <c r="R666" t="str">
        <f>VLOOKUP($B666,taxonomy!$B:$Y,14,FALSE)</f>
        <v xml:space="preserve"> Euarchontoglires</v>
      </c>
      <c r="S666" t="str">
        <f>VLOOKUP($B666,taxonomy!$B:$Y,15,FALSE)</f>
        <v xml:space="preserve"> Glires</v>
      </c>
      <c r="T666" t="str">
        <f>VLOOKUP($B666,taxonomy!$B:$Y,16,FALSE)</f>
        <v xml:space="preserve"> Rodentia</v>
      </c>
      <c r="U666" t="str">
        <f>VLOOKUP($B666,taxonomy!$B:$Y,17,FALSE)</f>
        <v>Hystricognathi</v>
      </c>
      <c r="V666" t="str">
        <f>VLOOKUP($B666,taxonomy!$B:$Y,18,FALSE)</f>
        <v xml:space="preserve"> Caviidae</v>
      </c>
      <c r="W666" t="str">
        <f>VLOOKUP($B666,taxonomy!$B:$Y,19,FALSE)</f>
        <v xml:space="preserve"> Cavia.</v>
      </c>
      <c r="X666">
        <f>VLOOKUP($B666,taxonomy!$B:$Y,20,FALSE)</f>
        <v>0</v>
      </c>
      <c r="Y666">
        <f>VLOOKUP($B666,taxonomy!$B:$Y,21,FALSE)</f>
        <v>0</v>
      </c>
      <c r="Z666">
        <f>VLOOKUP($B666,taxonomy!$B:$Y,22,FALSE)</f>
        <v>0</v>
      </c>
      <c r="AA666">
        <f>VLOOKUP($B666,taxonomy!$B:$Y,23,FALSE)</f>
        <v>0</v>
      </c>
    </row>
    <row r="667" spans="1:27" x14ac:dyDescent="0.25">
      <c r="A667" s="1" t="s">
        <v>1322</v>
      </c>
      <c r="B667" s="1" t="s">
        <v>1323</v>
      </c>
      <c r="C667" s="1" t="s">
        <v>795</v>
      </c>
      <c r="D667" s="1" t="s">
        <v>272</v>
      </c>
      <c r="E667" s="1" t="s">
        <v>982</v>
      </c>
      <c r="F667" s="1" t="s">
        <v>686</v>
      </c>
      <c r="G667" s="1" t="s">
        <v>274</v>
      </c>
      <c r="H667" s="1" t="s">
        <v>272</v>
      </c>
      <c r="I667" s="1">
        <f t="shared" si="10"/>
        <v>56</v>
      </c>
      <c r="J667" t="str">
        <f>VLOOKUP($B667,taxonomy!$B:$Y,6,FALSE)</f>
        <v>Eukaryota</v>
      </c>
      <c r="K667" t="str">
        <f>VLOOKUP($B667,taxonomy!$B:$Y,7,FALSE)</f>
        <v xml:space="preserve"> Metazoa</v>
      </c>
      <c r="L667" t="str">
        <f>VLOOKUP($B667,taxonomy!$B:$Y,8,FALSE)</f>
        <v xml:space="preserve"> Chordata</v>
      </c>
      <c r="M667" t="str">
        <f>VLOOKUP($B667,taxonomy!$B:$Y,9,FALSE)</f>
        <v xml:space="preserve"> Craniata</v>
      </c>
      <c r="N667" t="str">
        <f>VLOOKUP($B667,taxonomy!$B:$Y,10,FALSE)</f>
        <v xml:space="preserve"> Vertebrata</v>
      </c>
      <c r="O667" t="str">
        <f>VLOOKUP($B667,taxonomy!$B:$Y,11,FALSE)</f>
        <v xml:space="preserve"> Euteleostomi</v>
      </c>
      <c r="P667" t="str">
        <f>VLOOKUP($B667,taxonomy!$B:$Y,12,FALSE)</f>
        <v>Mammalia</v>
      </c>
      <c r="Q667" t="str">
        <f>VLOOKUP($B667,taxonomy!$B:$Y,13,FALSE)</f>
        <v xml:space="preserve"> Eutheria</v>
      </c>
      <c r="R667" t="str">
        <f>VLOOKUP($B667,taxonomy!$B:$Y,14,FALSE)</f>
        <v xml:space="preserve"> Euarchontoglires</v>
      </c>
      <c r="S667" t="str">
        <f>VLOOKUP($B667,taxonomy!$B:$Y,15,FALSE)</f>
        <v xml:space="preserve"> Primates</v>
      </c>
      <c r="T667" t="str">
        <f>VLOOKUP($B667,taxonomy!$B:$Y,16,FALSE)</f>
        <v xml:space="preserve"> Strepsirrhini</v>
      </c>
      <c r="U667" t="str">
        <f>VLOOKUP($B667,taxonomy!$B:$Y,17,FALSE)</f>
        <v>Lorisiformes</v>
      </c>
      <c r="V667" t="str">
        <f>VLOOKUP($B667,taxonomy!$B:$Y,18,FALSE)</f>
        <v xml:space="preserve"> Galagidae</v>
      </c>
      <c r="W667" t="str">
        <f>VLOOKUP($B667,taxonomy!$B:$Y,19,FALSE)</f>
        <v xml:space="preserve"> Otolemur.</v>
      </c>
      <c r="X667">
        <f>VLOOKUP($B667,taxonomy!$B:$Y,20,FALSE)</f>
        <v>0</v>
      </c>
      <c r="Y667">
        <f>VLOOKUP($B667,taxonomy!$B:$Y,21,FALSE)</f>
        <v>0</v>
      </c>
      <c r="Z667">
        <f>VLOOKUP($B667,taxonomy!$B:$Y,22,FALSE)</f>
        <v>0</v>
      </c>
      <c r="AA667">
        <f>VLOOKUP($B667,taxonomy!$B:$Y,23,FALSE)</f>
        <v>0</v>
      </c>
    </row>
    <row r="668" spans="1:27" x14ac:dyDescent="0.25">
      <c r="A668" s="1" t="s">
        <v>1322</v>
      </c>
      <c r="B668" s="1" t="s">
        <v>1323</v>
      </c>
      <c r="C668" s="1" t="s">
        <v>795</v>
      </c>
      <c r="D668" s="1" t="s">
        <v>15</v>
      </c>
      <c r="E668" s="1" t="s">
        <v>43</v>
      </c>
      <c r="F668" s="1" t="s">
        <v>250</v>
      </c>
      <c r="G668" s="1" t="s">
        <v>18</v>
      </c>
      <c r="H668" s="1" t="s">
        <v>19</v>
      </c>
      <c r="I668" s="1">
        <f t="shared" si="10"/>
        <v>265</v>
      </c>
      <c r="J668" t="str">
        <f>VLOOKUP($B668,taxonomy!$B:$Y,6,FALSE)</f>
        <v>Eukaryota</v>
      </c>
      <c r="K668" t="str">
        <f>VLOOKUP($B668,taxonomy!$B:$Y,7,FALSE)</f>
        <v xml:space="preserve"> Metazoa</v>
      </c>
      <c r="L668" t="str">
        <f>VLOOKUP($B668,taxonomy!$B:$Y,8,FALSE)</f>
        <v xml:space="preserve"> Chordata</v>
      </c>
      <c r="M668" t="str">
        <f>VLOOKUP($B668,taxonomy!$B:$Y,9,FALSE)</f>
        <v xml:space="preserve"> Craniata</v>
      </c>
      <c r="N668" t="str">
        <f>VLOOKUP($B668,taxonomy!$B:$Y,10,FALSE)</f>
        <v xml:space="preserve"> Vertebrata</v>
      </c>
      <c r="O668" t="str">
        <f>VLOOKUP($B668,taxonomy!$B:$Y,11,FALSE)</f>
        <v xml:space="preserve"> Euteleostomi</v>
      </c>
      <c r="P668" t="str">
        <f>VLOOKUP($B668,taxonomy!$B:$Y,12,FALSE)</f>
        <v>Mammalia</v>
      </c>
      <c r="Q668" t="str">
        <f>VLOOKUP($B668,taxonomy!$B:$Y,13,FALSE)</f>
        <v xml:space="preserve"> Eutheria</v>
      </c>
      <c r="R668" t="str">
        <f>VLOOKUP($B668,taxonomy!$B:$Y,14,FALSE)</f>
        <v xml:space="preserve"> Euarchontoglires</v>
      </c>
      <c r="S668" t="str">
        <f>VLOOKUP($B668,taxonomy!$B:$Y,15,FALSE)</f>
        <v xml:space="preserve"> Primates</v>
      </c>
      <c r="T668" t="str">
        <f>VLOOKUP($B668,taxonomy!$B:$Y,16,FALSE)</f>
        <v xml:space="preserve"> Strepsirrhini</v>
      </c>
      <c r="U668" t="str">
        <f>VLOOKUP($B668,taxonomy!$B:$Y,17,FALSE)</f>
        <v>Lorisiformes</v>
      </c>
      <c r="V668" t="str">
        <f>VLOOKUP($B668,taxonomy!$B:$Y,18,FALSE)</f>
        <v xml:space="preserve"> Galagidae</v>
      </c>
      <c r="W668" t="str">
        <f>VLOOKUP($B668,taxonomy!$B:$Y,19,FALSE)</f>
        <v xml:space="preserve"> Otolemur.</v>
      </c>
      <c r="X668">
        <f>VLOOKUP($B668,taxonomy!$B:$Y,20,FALSE)</f>
        <v>0</v>
      </c>
      <c r="Y668">
        <f>VLOOKUP($B668,taxonomy!$B:$Y,21,FALSE)</f>
        <v>0</v>
      </c>
      <c r="Z668">
        <f>VLOOKUP($B668,taxonomy!$B:$Y,22,FALSE)</f>
        <v>0</v>
      </c>
      <c r="AA668">
        <f>VLOOKUP($B668,taxonomy!$B:$Y,23,FALSE)</f>
        <v>0</v>
      </c>
    </row>
    <row r="669" spans="1:27" x14ac:dyDescent="0.25">
      <c r="A669" s="1" t="s">
        <v>1322</v>
      </c>
      <c r="B669" s="1" t="s">
        <v>1323</v>
      </c>
      <c r="C669" s="1" t="s">
        <v>795</v>
      </c>
      <c r="D669" s="1" t="s">
        <v>60</v>
      </c>
      <c r="E669" s="1" t="s">
        <v>983</v>
      </c>
      <c r="F669" s="1" t="s">
        <v>795</v>
      </c>
      <c r="G669" s="1" t="s">
        <v>63</v>
      </c>
      <c r="H669" s="1" t="s">
        <v>64</v>
      </c>
      <c r="I669" s="1">
        <f t="shared" si="10"/>
        <v>490</v>
      </c>
      <c r="J669" t="str">
        <f>VLOOKUP($B669,taxonomy!$B:$Y,6,FALSE)</f>
        <v>Eukaryota</v>
      </c>
      <c r="K669" t="str">
        <f>VLOOKUP($B669,taxonomy!$B:$Y,7,FALSE)</f>
        <v xml:space="preserve"> Metazoa</v>
      </c>
      <c r="L669" t="str">
        <f>VLOOKUP($B669,taxonomy!$B:$Y,8,FALSE)</f>
        <v xml:space="preserve"> Chordata</v>
      </c>
      <c r="M669" t="str">
        <f>VLOOKUP($B669,taxonomy!$B:$Y,9,FALSE)</f>
        <v xml:space="preserve"> Craniata</v>
      </c>
      <c r="N669" t="str">
        <f>VLOOKUP($B669,taxonomy!$B:$Y,10,FALSE)</f>
        <v xml:space="preserve"> Vertebrata</v>
      </c>
      <c r="O669" t="str">
        <f>VLOOKUP($B669,taxonomy!$B:$Y,11,FALSE)</f>
        <v xml:space="preserve"> Euteleostomi</v>
      </c>
      <c r="P669" t="str">
        <f>VLOOKUP($B669,taxonomy!$B:$Y,12,FALSE)</f>
        <v>Mammalia</v>
      </c>
      <c r="Q669" t="str">
        <f>VLOOKUP($B669,taxonomy!$B:$Y,13,FALSE)</f>
        <v xml:space="preserve"> Eutheria</v>
      </c>
      <c r="R669" t="str">
        <f>VLOOKUP($B669,taxonomy!$B:$Y,14,FALSE)</f>
        <v xml:space="preserve"> Euarchontoglires</v>
      </c>
      <c r="S669" t="str">
        <f>VLOOKUP($B669,taxonomy!$B:$Y,15,FALSE)</f>
        <v xml:space="preserve"> Primates</v>
      </c>
      <c r="T669" t="str">
        <f>VLOOKUP($B669,taxonomy!$B:$Y,16,FALSE)</f>
        <v xml:space="preserve"> Strepsirrhini</v>
      </c>
      <c r="U669" t="str">
        <f>VLOOKUP($B669,taxonomy!$B:$Y,17,FALSE)</f>
        <v>Lorisiformes</v>
      </c>
      <c r="V669" t="str">
        <f>VLOOKUP($B669,taxonomy!$B:$Y,18,FALSE)</f>
        <v xml:space="preserve"> Galagidae</v>
      </c>
      <c r="W669" t="str">
        <f>VLOOKUP($B669,taxonomy!$B:$Y,19,FALSE)</f>
        <v xml:space="preserve"> Otolemur.</v>
      </c>
      <c r="X669">
        <f>VLOOKUP($B669,taxonomy!$B:$Y,20,FALSE)</f>
        <v>0</v>
      </c>
      <c r="Y669">
        <f>VLOOKUP($B669,taxonomy!$B:$Y,21,FALSE)</f>
        <v>0</v>
      </c>
      <c r="Z669">
        <f>VLOOKUP($B669,taxonomy!$B:$Y,22,FALSE)</f>
        <v>0</v>
      </c>
      <c r="AA669">
        <f>VLOOKUP($B669,taxonomy!$B:$Y,23,FALSE)</f>
        <v>0</v>
      </c>
    </row>
    <row r="670" spans="1:27" x14ac:dyDescent="0.25">
      <c r="A670" s="1" t="s">
        <v>1324</v>
      </c>
      <c r="B670" s="1" t="s">
        <v>1325</v>
      </c>
      <c r="C670" s="1" t="s">
        <v>1326</v>
      </c>
      <c r="D670" s="1" t="s">
        <v>882</v>
      </c>
      <c r="E670" s="1" t="s">
        <v>883</v>
      </c>
      <c r="F670" s="1" t="s">
        <v>884</v>
      </c>
      <c r="G670" s="1" t="s">
        <v>114</v>
      </c>
      <c r="H670" s="1" t="s">
        <v>882</v>
      </c>
      <c r="I670" s="1">
        <f t="shared" si="10"/>
        <v>43</v>
      </c>
      <c r="J670" t="str">
        <f>VLOOKUP($B670,taxonomy!$B:$Y,6,FALSE)</f>
        <v>Eukaryota</v>
      </c>
      <c r="K670" t="str">
        <f>VLOOKUP($B670,taxonomy!$B:$Y,7,FALSE)</f>
        <v xml:space="preserve"> Fungi</v>
      </c>
      <c r="L670" t="str">
        <f>VLOOKUP($B670,taxonomy!$B:$Y,8,FALSE)</f>
        <v xml:space="preserve"> Dikarya</v>
      </c>
      <c r="M670" t="str">
        <f>VLOOKUP($B670,taxonomy!$B:$Y,9,FALSE)</f>
        <v xml:space="preserve"> Ascomycota</v>
      </c>
      <c r="N670" t="str">
        <f>VLOOKUP($B670,taxonomy!$B:$Y,10,FALSE)</f>
        <v xml:space="preserve"> Pezizomycotina</v>
      </c>
      <c r="O670" t="str">
        <f>VLOOKUP($B670,taxonomy!$B:$Y,11,FALSE)</f>
        <v>Sordariomycetes</v>
      </c>
      <c r="P670" t="str">
        <f>VLOOKUP($B670,taxonomy!$B:$Y,12,FALSE)</f>
        <v xml:space="preserve"> Hypocreomycetidae</v>
      </c>
      <c r="Q670" t="str">
        <f>VLOOKUP($B670,taxonomy!$B:$Y,13,FALSE)</f>
        <v xml:space="preserve"> Glomerellales</v>
      </c>
      <c r="R670" t="str">
        <f>VLOOKUP($B670,taxonomy!$B:$Y,14,FALSE)</f>
        <v xml:space="preserve"> Glomerellaceae</v>
      </c>
      <c r="S670" t="str">
        <f>VLOOKUP($B670,taxonomy!$B:$Y,15,FALSE)</f>
        <v>mitosporic Glomerellaceae</v>
      </c>
      <c r="T670" t="str">
        <f>VLOOKUP($B670,taxonomy!$B:$Y,16,FALSE)</f>
        <v xml:space="preserve"> Colletotrichum.</v>
      </c>
      <c r="U670">
        <f>VLOOKUP($B670,taxonomy!$B:$Y,17,FALSE)</f>
        <v>0</v>
      </c>
      <c r="V670">
        <f>VLOOKUP($B670,taxonomy!$B:$Y,18,FALSE)</f>
        <v>0</v>
      </c>
      <c r="W670">
        <f>VLOOKUP($B670,taxonomy!$B:$Y,19,FALSE)</f>
        <v>0</v>
      </c>
      <c r="X670">
        <f>VLOOKUP($B670,taxonomy!$B:$Y,20,FALSE)</f>
        <v>0</v>
      </c>
      <c r="Y670">
        <f>VLOOKUP($B670,taxonomy!$B:$Y,21,FALSE)</f>
        <v>0</v>
      </c>
      <c r="Z670">
        <f>VLOOKUP($B670,taxonomy!$B:$Y,22,FALSE)</f>
        <v>0</v>
      </c>
      <c r="AA670">
        <f>VLOOKUP($B670,taxonomy!$B:$Y,23,FALSE)</f>
        <v>0</v>
      </c>
    </row>
    <row r="671" spans="1:27" x14ac:dyDescent="0.25">
      <c r="A671" s="1" t="s">
        <v>1324</v>
      </c>
      <c r="B671" s="1" t="s">
        <v>1325</v>
      </c>
      <c r="C671" s="1" t="s">
        <v>1326</v>
      </c>
      <c r="D671" s="1" t="s">
        <v>15</v>
      </c>
      <c r="E671" s="1" t="s">
        <v>104</v>
      </c>
      <c r="F671" s="1" t="s">
        <v>367</v>
      </c>
      <c r="G671" s="1" t="s">
        <v>18</v>
      </c>
      <c r="H671" s="1" t="s">
        <v>19</v>
      </c>
      <c r="I671" s="1">
        <f t="shared" si="10"/>
        <v>274</v>
      </c>
      <c r="J671" t="str">
        <f>VLOOKUP($B671,taxonomy!$B:$Y,6,FALSE)</f>
        <v>Eukaryota</v>
      </c>
      <c r="K671" t="str">
        <f>VLOOKUP($B671,taxonomy!$B:$Y,7,FALSE)</f>
        <v xml:space="preserve"> Fungi</v>
      </c>
      <c r="L671" t="str">
        <f>VLOOKUP($B671,taxonomy!$B:$Y,8,FALSE)</f>
        <v xml:space="preserve"> Dikarya</v>
      </c>
      <c r="M671" t="str">
        <f>VLOOKUP($B671,taxonomy!$B:$Y,9,FALSE)</f>
        <v xml:space="preserve"> Ascomycota</v>
      </c>
      <c r="N671" t="str">
        <f>VLOOKUP($B671,taxonomy!$B:$Y,10,FALSE)</f>
        <v xml:space="preserve"> Pezizomycotina</v>
      </c>
      <c r="O671" t="str">
        <f>VLOOKUP($B671,taxonomy!$B:$Y,11,FALSE)</f>
        <v>Sordariomycetes</v>
      </c>
      <c r="P671" t="str">
        <f>VLOOKUP($B671,taxonomy!$B:$Y,12,FALSE)</f>
        <v xml:space="preserve"> Hypocreomycetidae</v>
      </c>
      <c r="Q671" t="str">
        <f>VLOOKUP($B671,taxonomy!$B:$Y,13,FALSE)</f>
        <v xml:space="preserve"> Glomerellales</v>
      </c>
      <c r="R671" t="str">
        <f>VLOOKUP($B671,taxonomy!$B:$Y,14,FALSE)</f>
        <v xml:space="preserve"> Glomerellaceae</v>
      </c>
      <c r="S671" t="str">
        <f>VLOOKUP($B671,taxonomy!$B:$Y,15,FALSE)</f>
        <v>mitosporic Glomerellaceae</v>
      </c>
      <c r="T671" t="str">
        <f>VLOOKUP($B671,taxonomy!$B:$Y,16,FALSE)</f>
        <v xml:space="preserve"> Colletotrichum.</v>
      </c>
      <c r="U671">
        <f>VLOOKUP($B671,taxonomy!$B:$Y,17,FALSE)</f>
        <v>0</v>
      </c>
      <c r="V671">
        <f>VLOOKUP($B671,taxonomy!$B:$Y,18,FALSE)</f>
        <v>0</v>
      </c>
      <c r="W671">
        <f>VLOOKUP($B671,taxonomy!$B:$Y,19,FALSE)</f>
        <v>0</v>
      </c>
      <c r="X671">
        <f>VLOOKUP($B671,taxonomy!$B:$Y,20,FALSE)</f>
        <v>0</v>
      </c>
      <c r="Y671">
        <f>VLOOKUP($B671,taxonomy!$B:$Y,21,FALSE)</f>
        <v>0</v>
      </c>
      <c r="Z671">
        <f>VLOOKUP($B671,taxonomy!$B:$Y,22,FALSE)</f>
        <v>0</v>
      </c>
      <c r="AA671">
        <f>VLOOKUP($B671,taxonomy!$B:$Y,23,FALSE)</f>
        <v>0</v>
      </c>
    </row>
    <row r="672" spans="1:27" x14ac:dyDescent="0.25">
      <c r="A672" s="1" t="s">
        <v>1324</v>
      </c>
      <c r="B672" s="1" t="s">
        <v>1325</v>
      </c>
      <c r="C672" s="1" t="s">
        <v>1326</v>
      </c>
      <c r="D672" s="1" t="s">
        <v>60</v>
      </c>
      <c r="E672" s="1" t="s">
        <v>1314</v>
      </c>
      <c r="F672" s="1" t="s">
        <v>315</v>
      </c>
      <c r="G672" s="1" t="s">
        <v>63</v>
      </c>
      <c r="H672" s="1" t="s">
        <v>64</v>
      </c>
      <c r="I672" s="1">
        <f t="shared" si="10"/>
        <v>395</v>
      </c>
      <c r="J672" t="str">
        <f>VLOOKUP($B672,taxonomy!$B:$Y,6,FALSE)</f>
        <v>Eukaryota</v>
      </c>
      <c r="K672" t="str">
        <f>VLOOKUP($B672,taxonomy!$B:$Y,7,FALSE)</f>
        <v xml:space="preserve"> Fungi</v>
      </c>
      <c r="L672" t="str">
        <f>VLOOKUP($B672,taxonomy!$B:$Y,8,FALSE)</f>
        <v xml:space="preserve"> Dikarya</v>
      </c>
      <c r="M672" t="str">
        <f>VLOOKUP($B672,taxonomy!$B:$Y,9,FALSE)</f>
        <v xml:space="preserve"> Ascomycota</v>
      </c>
      <c r="N672" t="str">
        <f>VLOOKUP($B672,taxonomy!$B:$Y,10,FALSE)</f>
        <v xml:space="preserve"> Pezizomycotina</v>
      </c>
      <c r="O672" t="str">
        <f>VLOOKUP($B672,taxonomy!$B:$Y,11,FALSE)</f>
        <v>Sordariomycetes</v>
      </c>
      <c r="P672" t="str">
        <f>VLOOKUP($B672,taxonomy!$B:$Y,12,FALSE)</f>
        <v xml:space="preserve"> Hypocreomycetidae</v>
      </c>
      <c r="Q672" t="str">
        <f>VLOOKUP($B672,taxonomy!$B:$Y,13,FALSE)</f>
        <v xml:space="preserve"> Glomerellales</v>
      </c>
      <c r="R672" t="str">
        <f>VLOOKUP($B672,taxonomy!$B:$Y,14,FALSE)</f>
        <v xml:space="preserve"> Glomerellaceae</v>
      </c>
      <c r="S672" t="str">
        <f>VLOOKUP($B672,taxonomy!$B:$Y,15,FALSE)</f>
        <v>mitosporic Glomerellaceae</v>
      </c>
      <c r="T672" t="str">
        <f>VLOOKUP($B672,taxonomy!$B:$Y,16,FALSE)</f>
        <v xml:space="preserve"> Colletotrichum.</v>
      </c>
      <c r="U672">
        <f>VLOOKUP($B672,taxonomy!$B:$Y,17,FALSE)</f>
        <v>0</v>
      </c>
      <c r="V672">
        <f>VLOOKUP($B672,taxonomy!$B:$Y,18,FALSE)</f>
        <v>0</v>
      </c>
      <c r="W672">
        <f>VLOOKUP($B672,taxonomy!$B:$Y,19,FALSE)</f>
        <v>0</v>
      </c>
      <c r="X672">
        <f>VLOOKUP($B672,taxonomy!$B:$Y,20,FALSE)</f>
        <v>0</v>
      </c>
      <c r="Y672">
        <f>VLOOKUP($B672,taxonomy!$B:$Y,21,FALSE)</f>
        <v>0</v>
      </c>
      <c r="Z672">
        <f>VLOOKUP($B672,taxonomy!$B:$Y,22,FALSE)</f>
        <v>0</v>
      </c>
      <c r="AA672">
        <f>VLOOKUP($B672,taxonomy!$B:$Y,23,FALSE)</f>
        <v>0</v>
      </c>
    </row>
    <row r="673" spans="1:27" x14ac:dyDescent="0.25">
      <c r="A673" s="1" t="s">
        <v>1327</v>
      </c>
      <c r="B673" s="1" t="s">
        <v>1328</v>
      </c>
      <c r="C673" s="1" t="s">
        <v>1329</v>
      </c>
      <c r="D673" s="1" t="s">
        <v>76</v>
      </c>
      <c r="E673" s="1" t="s">
        <v>1001</v>
      </c>
      <c r="F673" s="1" t="s">
        <v>1330</v>
      </c>
      <c r="G673" s="1" t="s">
        <v>79</v>
      </c>
      <c r="H673" s="1" t="s">
        <v>76</v>
      </c>
      <c r="I673" s="1">
        <f t="shared" si="10"/>
        <v>38</v>
      </c>
      <c r="J673" t="str">
        <f>VLOOKUP($B673,taxonomy!$B:$Y,6,FALSE)</f>
        <v>Eukaryota</v>
      </c>
      <c r="K673" t="str">
        <f>VLOOKUP($B673,taxonomy!$B:$Y,7,FALSE)</f>
        <v xml:space="preserve"> Fungi</v>
      </c>
      <c r="L673" t="str">
        <f>VLOOKUP($B673,taxonomy!$B:$Y,8,FALSE)</f>
        <v xml:space="preserve"> Dikarya</v>
      </c>
      <c r="M673" t="str">
        <f>VLOOKUP($B673,taxonomy!$B:$Y,9,FALSE)</f>
        <v xml:space="preserve"> Ascomycota</v>
      </c>
      <c r="N673" t="str">
        <f>VLOOKUP($B673,taxonomy!$B:$Y,10,FALSE)</f>
        <v xml:space="preserve"> Saccharomycotina</v>
      </c>
      <c r="O673" t="str">
        <f>VLOOKUP($B673,taxonomy!$B:$Y,11,FALSE)</f>
        <v>Saccharomycetes</v>
      </c>
      <c r="P673" t="str">
        <f>VLOOKUP($B673,taxonomy!$B:$Y,12,FALSE)</f>
        <v xml:space="preserve"> Saccharomycetales</v>
      </c>
      <c r="Q673" t="str">
        <f>VLOOKUP($B673,taxonomy!$B:$Y,13,FALSE)</f>
        <v xml:space="preserve"> Saccharomycetaceae</v>
      </c>
      <c r="R673" t="str">
        <f>VLOOKUP($B673,taxonomy!$B:$Y,14,FALSE)</f>
        <v xml:space="preserve"> Kazachstania.</v>
      </c>
      <c r="S673">
        <f>VLOOKUP($B673,taxonomy!$B:$Y,15,FALSE)</f>
        <v>0</v>
      </c>
      <c r="T673">
        <f>VLOOKUP($B673,taxonomy!$B:$Y,16,FALSE)</f>
        <v>0</v>
      </c>
      <c r="U673">
        <f>VLOOKUP($B673,taxonomy!$B:$Y,17,FALSE)</f>
        <v>0</v>
      </c>
      <c r="V673">
        <f>VLOOKUP($B673,taxonomy!$B:$Y,18,FALSE)</f>
        <v>0</v>
      </c>
      <c r="W673">
        <f>VLOOKUP($B673,taxonomy!$B:$Y,19,FALSE)</f>
        <v>0</v>
      </c>
      <c r="X673">
        <f>VLOOKUP($B673,taxonomy!$B:$Y,20,FALSE)</f>
        <v>0</v>
      </c>
      <c r="Y673">
        <f>VLOOKUP($B673,taxonomy!$B:$Y,21,FALSE)</f>
        <v>0</v>
      </c>
      <c r="Z673">
        <f>VLOOKUP($B673,taxonomy!$B:$Y,22,FALSE)</f>
        <v>0</v>
      </c>
      <c r="AA673">
        <f>VLOOKUP($B673,taxonomy!$B:$Y,23,FALSE)</f>
        <v>0</v>
      </c>
    </row>
    <row r="674" spans="1:27" x14ac:dyDescent="0.25">
      <c r="A674" s="1" t="s">
        <v>1327</v>
      </c>
      <c r="B674" s="1" t="s">
        <v>1328</v>
      </c>
      <c r="C674" s="1" t="s">
        <v>1329</v>
      </c>
      <c r="D674" s="1" t="s">
        <v>1125</v>
      </c>
      <c r="E674" s="1" t="s">
        <v>1331</v>
      </c>
      <c r="F674" s="1" t="s">
        <v>686</v>
      </c>
      <c r="G674" s="1" t="s">
        <v>873</v>
      </c>
      <c r="H674" s="1" t="s">
        <v>1125</v>
      </c>
      <c r="I674" s="1">
        <f t="shared" si="10"/>
        <v>171</v>
      </c>
      <c r="J674" t="str">
        <f>VLOOKUP($B674,taxonomy!$B:$Y,6,FALSE)</f>
        <v>Eukaryota</v>
      </c>
      <c r="K674" t="str">
        <f>VLOOKUP($B674,taxonomy!$B:$Y,7,FALSE)</f>
        <v xml:space="preserve"> Fungi</v>
      </c>
      <c r="L674" t="str">
        <f>VLOOKUP($B674,taxonomy!$B:$Y,8,FALSE)</f>
        <v xml:space="preserve"> Dikarya</v>
      </c>
      <c r="M674" t="str">
        <f>VLOOKUP($B674,taxonomy!$B:$Y,9,FALSE)</f>
        <v xml:space="preserve"> Ascomycota</v>
      </c>
      <c r="N674" t="str">
        <f>VLOOKUP($B674,taxonomy!$B:$Y,10,FALSE)</f>
        <v xml:space="preserve"> Saccharomycotina</v>
      </c>
      <c r="O674" t="str">
        <f>VLOOKUP($B674,taxonomy!$B:$Y,11,FALSE)</f>
        <v>Saccharomycetes</v>
      </c>
      <c r="P674" t="str">
        <f>VLOOKUP($B674,taxonomy!$B:$Y,12,FALSE)</f>
        <v xml:space="preserve"> Saccharomycetales</v>
      </c>
      <c r="Q674" t="str">
        <f>VLOOKUP($B674,taxonomy!$B:$Y,13,FALSE)</f>
        <v xml:space="preserve"> Saccharomycetaceae</v>
      </c>
      <c r="R674" t="str">
        <f>VLOOKUP($B674,taxonomy!$B:$Y,14,FALSE)</f>
        <v xml:space="preserve"> Kazachstania.</v>
      </c>
      <c r="S674">
        <f>VLOOKUP($B674,taxonomy!$B:$Y,15,FALSE)</f>
        <v>0</v>
      </c>
      <c r="T674">
        <f>VLOOKUP($B674,taxonomy!$B:$Y,16,FALSE)</f>
        <v>0</v>
      </c>
      <c r="U674">
        <f>VLOOKUP($B674,taxonomy!$B:$Y,17,FALSE)</f>
        <v>0</v>
      </c>
      <c r="V674">
        <f>VLOOKUP($B674,taxonomy!$B:$Y,18,FALSE)</f>
        <v>0</v>
      </c>
      <c r="W674">
        <f>VLOOKUP($B674,taxonomy!$B:$Y,19,FALSE)</f>
        <v>0</v>
      </c>
      <c r="X674">
        <f>VLOOKUP($B674,taxonomy!$B:$Y,20,FALSE)</f>
        <v>0</v>
      </c>
      <c r="Y674">
        <f>VLOOKUP($B674,taxonomy!$B:$Y,21,FALSE)</f>
        <v>0</v>
      </c>
      <c r="Z674">
        <f>VLOOKUP($B674,taxonomy!$B:$Y,22,FALSE)</f>
        <v>0</v>
      </c>
      <c r="AA674">
        <f>VLOOKUP($B674,taxonomy!$B:$Y,23,FALSE)</f>
        <v>0</v>
      </c>
    </row>
    <row r="675" spans="1:27" x14ac:dyDescent="0.25">
      <c r="A675" s="1" t="s">
        <v>1327</v>
      </c>
      <c r="B675" s="1" t="s">
        <v>1328</v>
      </c>
      <c r="C675" s="1" t="s">
        <v>1329</v>
      </c>
      <c r="D675" s="1" t="s">
        <v>80</v>
      </c>
      <c r="E675" s="1" t="s">
        <v>1332</v>
      </c>
      <c r="F675" s="1" t="s">
        <v>1333</v>
      </c>
      <c r="G675" s="1" t="s">
        <v>83</v>
      </c>
      <c r="H675" s="1" t="s">
        <v>80</v>
      </c>
      <c r="I675" s="1">
        <f t="shared" si="10"/>
        <v>37</v>
      </c>
      <c r="J675" t="str">
        <f>VLOOKUP($B675,taxonomy!$B:$Y,6,FALSE)</f>
        <v>Eukaryota</v>
      </c>
      <c r="K675" t="str">
        <f>VLOOKUP($B675,taxonomy!$B:$Y,7,FALSE)</f>
        <v xml:space="preserve"> Fungi</v>
      </c>
      <c r="L675" t="str">
        <f>VLOOKUP($B675,taxonomy!$B:$Y,8,FALSE)</f>
        <v xml:space="preserve"> Dikarya</v>
      </c>
      <c r="M675" t="str">
        <f>VLOOKUP($B675,taxonomy!$B:$Y,9,FALSE)</f>
        <v xml:space="preserve"> Ascomycota</v>
      </c>
      <c r="N675" t="str">
        <f>VLOOKUP($B675,taxonomy!$B:$Y,10,FALSE)</f>
        <v xml:space="preserve"> Saccharomycotina</v>
      </c>
      <c r="O675" t="str">
        <f>VLOOKUP($B675,taxonomy!$B:$Y,11,FALSE)</f>
        <v>Saccharomycetes</v>
      </c>
      <c r="P675" t="str">
        <f>VLOOKUP($B675,taxonomy!$B:$Y,12,FALSE)</f>
        <v xml:space="preserve"> Saccharomycetales</v>
      </c>
      <c r="Q675" t="str">
        <f>VLOOKUP($B675,taxonomy!$B:$Y,13,FALSE)</f>
        <v xml:space="preserve"> Saccharomycetaceae</v>
      </c>
      <c r="R675" t="str">
        <f>VLOOKUP($B675,taxonomy!$B:$Y,14,FALSE)</f>
        <v xml:space="preserve"> Kazachstania.</v>
      </c>
      <c r="S675">
        <f>VLOOKUP($B675,taxonomy!$B:$Y,15,FALSE)</f>
        <v>0</v>
      </c>
      <c r="T675">
        <f>VLOOKUP($B675,taxonomy!$B:$Y,16,FALSE)</f>
        <v>0</v>
      </c>
      <c r="U675">
        <f>VLOOKUP($B675,taxonomy!$B:$Y,17,FALSE)</f>
        <v>0</v>
      </c>
      <c r="V675">
        <f>VLOOKUP($B675,taxonomy!$B:$Y,18,FALSE)</f>
        <v>0</v>
      </c>
      <c r="W675">
        <f>VLOOKUP($B675,taxonomy!$B:$Y,19,FALSE)</f>
        <v>0</v>
      </c>
      <c r="X675">
        <f>VLOOKUP($B675,taxonomy!$B:$Y,20,FALSE)</f>
        <v>0</v>
      </c>
      <c r="Y675">
        <f>VLOOKUP($B675,taxonomy!$B:$Y,21,FALSE)</f>
        <v>0</v>
      </c>
      <c r="Z675">
        <f>VLOOKUP($B675,taxonomy!$B:$Y,22,FALSE)</f>
        <v>0</v>
      </c>
      <c r="AA675">
        <f>VLOOKUP($B675,taxonomy!$B:$Y,23,FALSE)</f>
        <v>0</v>
      </c>
    </row>
    <row r="676" spans="1:27" x14ac:dyDescent="0.25">
      <c r="A676" s="1" t="s">
        <v>1327</v>
      </c>
      <c r="B676" s="1" t="s">
        <v>1328</v>
      </c>
      <c r="C676" s="1" t="s">
        <v>1329</v>
      </c>
      <c r="D676" s="1" t="s">
        <v>84</v>
      </c>
      <c r="E676" s="1" t="s">
        <v>965</v>
      </c>
      <c r="F676" s="1" t="s">
        <v>1334</v>
      </c>
      <c r="G676" s="1" t="s">
        <v>68</v>
      </c>
      <c r="H676" s="1" t="s">
        <v>84</v>
      </c>
      <c r="I676" s="1">
        <f t="shared" si="10"/>
        <v>149</v>
      </c>
      <c r="J676" t="str">
        <f>VLOOKUP($B676,taxonomy!$B:$Y,6,FALSE)</f>
        <v>Eukaryota</v>
      </c>
      <c r="K676" t="str">
        <f>VLOOKUP($B676,taxonomy!$B:$Y,7,FALSE)</f>
        <v xml:space="preserve"> Fungi</v>
      </c>
      <c r="L676" t="str">
        <f>VLOOKUP($B676,taxonomy!$B:$Y,8,FALSE)</f>
        <v xml:space="preserve"> Dikarya</v>
      </c>
      <c r="M676" t="str">
        <f>VLOOKUP($B676,taxonomy!$B:$Y,9,FALSE)</f>
        <v xml:space="preserve"> Ascomycota</v>
      </c>
      <c r="N676" t="str">
        <f>VLOOKUP($B676,taxonomy!$B:$Y,10,FALSE)</f>
        <v xml:space="preserve"> Saccharomycotina</v>
      </c>
      <c r="O676" t="str">
        <f>VLOOKUP($B676,taxonomy!$B:$Y,11,FALSE)</f>
        <v>Saccharomycetes</v>
      </c>
      <c r="P676" t="str">
        <f>VLOOKUP($B676,taxonomy!$B:$Y,12,FALSE)</f>
        <v xml:space="preserve"> Saccharomycetales</v>
      </c>
      <c r="Q676" t="str">
        <f>VLOOKUP($B676,taxonomy!$B:$Y,13,FALSE)</f>
        <v xml:space="preserve"> Saccharomycetaceae</v>
      </c>
      <c r="R676" t="str">
        <f>VLOOKUP($B676,taxonomy!$B:$Y,14,FALSE)</f>
        <v xml:space="preserve"> Kazachstania.</v>
      </c>
      <c r="S676">
        <f>VLOOKUP($B676,taxonomy!$B:$Y,15,FALSE)</f>
        <v>0</v>
      </c>
      <c r="T676">
        <f>VLOOKUP($B676,taxonomy!$B:$Y,16,FALSE)</f>
        <v>0</v>
      </c>
      <c r="U676">
        <f>VLOOKUP($B676,taxonomy!$B:$Y,17,FALSE)</f>
        <v>0</v>
      </c>
      <c r="V676">
        <f>VLOOKUP($B676,taxonomy!$B:$Y,18,FALSE)</f>
        <v>0</v>
      </c>
      <c r="W676">
        <f>VLOOKUP($B676,taxonomy!$B:$Y,19,FALSE)</f>
        <v>0</v>
      </c>
      <c r="X676">
        <f>VLOOKUP($B676,taxonomy!$B:$Y,20,FALSE)</f>
        <v>0</v>
      </c>
      <c r="Y676">
        <f>VLOOKUP($B676,taxonomy!$B:$Y,21,FALSE)</f>
        <v>0</v>
      </c>
      <c r="Z676">
        <f>VLOOKUP($B676,taxonomy!$B:$Y,22,FALSE)</f>
        <v>0</v>
      </c>
      <c r="AA676">
        <f>VLOOKUP($B676,taxonomy!$B:$Y,23,FALSE)</f>
        <v>0</v>
      </c>
    </row>
    <row r="677" spans="1:27" x14ac:dyDescent="0.25">
      <c r="A677" s="1" t="s">
        <v>1327</v>
      </c>
      <c r="B677" s="1" t="s">
        <v>1328</v>
      </c>
      <c r="C677" s="1" t="s">
        <v>1329</v>
      </c>
      <c r="D677" s="1" t="s">
        <v>15</v>
      </c>
      <c r="E677" s="1" t="s">
        <v>104</v>
      </c>
      <c r="F677" s="1" t="s">
        <v>1129</v>
      </c>
      <c r="G677" s="1" t="s">
        <v>18</v>
      </c>
      <c r="H677" s="1" t="s">
        <v>19</v>
      </c>
      <c r="I677" s="1">
        <f t="shared" si="10"/>
        <v>328</v>
      </c>
      <c r="J677" t="str">
        <f>VLOOKUP($B677,taxonomy!$B:$Y,6,FALSE)</f>
        <v>Eukaryota</v>
      </c>
      <c r="K677" t="str">
        <f>VLOOKUP($B677,taxonomy!$B:$Y,7,FALSE)</f>
        <v xml:space="preserve"> Fungi</v>
      </c>
      <c r="L677" t="str">
        <f>VLOOKUP($B677,taxonomy!$B:$Y,8,FALSE)</f>
        <v xml:space="preserve"> Dikarya</v>
      </c>
      <c r="M677" t="str">
        <f>VLOOKUP($B677,taxonomy!$B:$Y,9,FALSE)</f>
        <v xml:space="preserve"> Ascomycota</v>
      </c>
      <c r="N677" t="str">
        <f>VLOOKUP($B677,taxonomy!$B:$Y,10,FALSE)</f>
        <v xml:space="preserve"> Saccharomycotina</v>
      </c>
      <c r="O677" t="str">
        <f>VLOOKUP($B677,taxonomy!$B:$Y,11,FALSE)</f>
        <v>Saccharomycetes</v>
      </c>
      <c r="P677" t="str">
        <f>VLOOKUP($B677,taxonomy!$B:$Y,12,FALSE)</f>
        <v xml:space="preserve"> Saccharomycetales</v>
      </c>
      <c r="Q677" t="str">
        <f>VLOOKUP($B677,taxonomy!$B:$Y,13,FALSE)</f>
        <v xml:space="preserve"> Saccharomycetaceae</v>
      </c>
      <c r="R677" t="str">
        <f>VLOOKUP($B677,taxonomy!$B:$Y,14,FALSE)</f>
        <v xml:space="preserve"> Kazachstania.</v>
      </c>
      <c r="S677">
        <f>VLOOKUP($B677,taxonomy!$B:$Y,15,FALSE)</f>
        <v>0</v>
      </c>
      <c r="T677">
        <f>VLOOKUP($B677,taxonomy!$B:$Y,16,FALSE)</f>
        <v>0</v>
      </c>
      <c r="U677">
        <f>VLOOKUP($B677,taxonomy!$B:$Y,17,FALSE)</f>
        <v>0</v>
      </c>
      <c r="V677">
        <f>VLOOKUP($B677,taxonomy!$B:$Y,18,FALSE)</f>
        <v>0</v>
      </c>
      <c r="W677">
        <f>VLOOKUP($B677,taxonomy!$B:$Y,19,FALSE)</f>
        <v>0</v>
      </c>
      <c r="X677">
        <f>VLOOKUP($B677,taxonomy!$B:$Y,20,FALSE)</f>
        <v>0</v>
      </c>
      <c r="Y677">
        <f>VLOOKUP($B677,taxonomy!$B:$Y,21,FALSE)</f>
        <v>0</v>
      </c>
      <c r="Z677">
        <f>VLOOKUP($B677,taxonomy!$B:$Y,22,FALSE)</f>
        <v>0</v>
      </c>
      <c r="AA677">
        <f>VLOOKUP($B677,taxonomy!$B:$Y,23,FALSE)</f>
        <v>0</v>
      </c>
    </row>
    <row r="678" spans="1:27" x14ac:dyDescent="0.25">
      <c r="A678" s="1" t="s">
        <v>1335</v>
      </c>
      <c r="B678" s="1" t="s">
        <v>1336</v>
      </c>
      <c r="C678" s="1" t="s">
        <v>1011</v>
      </c>
      <c r="D678" s="1" t="s">
        <v>140</v>
      </c>
      <c r="E678" s="1" t="s">
        <v>579</v>
      </c>
      <c r="F678" s="1" t="s">
        <v>1164</v>
      </c>
      <c r="G678" s="1" t="s">
        <v>143</v>
      </c>
      <c r="H678" s="1" t="s">
        <v>140</v>
      </c>
      <c r="I678" s="1">
        <f t="shared" si="10"/>
        <v>44</v>
      </c>
      <c r="J678" t="str">
        <f>VLOOKUP($B678,taxonomy!$B:$Y,6,FALSE)</f>
        <v>Eukaryota</v>
      </c>
      <c r="K678" t="str">
        <f>VLOOKUP($B678,taxonomy!$B:$Y,7,FALSE)</f>
        <v xml:space="preserve"> Metazoa</v>
      </c>
      <c r="L678" t="str">
        <f>VLOOKUP($B678,taxonomy!$B:$Y,8,FALSE)</f>
        <v xml:space="preserve"> Ecdysozoa</v>
      </c>
      <c r="M678" t="str">
        <f>VLOOKUP($B678,taxonomy!$B:$Y,9,FALSE)</f>
        <v xml:space="preserve"> Arthropoda</v>
      </c>
      <c r="N678" t="str">
        <f>VLOOKUP($B678,taxonomy!$B:$Y,10,FALSE)</f>
        <v xml:space="preserve"> Hexapoda</v>
      </c>
      <c r="O678" t="str">
        <f>VLOOKUP($B678,taxonomy!$B:$Y,11,FALSE)</f>
        <v xml:space="preserve"> Insecta</v>
      </c>
      <c r="P678" t="str">
        <f>VLOOKUP($B678,taxonomy!$B:$Y,12,FALSE)</f>
        <v>Pterygota</v>
      </c>
      <c r="Q678" t="str">
        <f>VLOOKUP($B678,taxonomy!$B:$Y,13,FALSE)</f>
        <v xml:space="preserve"> Neoptera</v>
      </c>
      <c r="R678" t="str">
        <f>VLOOKUP($B678,taxonomy!$B:$Y,14,FALSE)</f>
        <v xml:space="preserve"> Endopterygota</v>
      </c>
      <c r="S678" t="str">
        <f>VLOOKUP($B678,taxonomy!$B:$Y,15,FALSE)</f>
        <v xml:space="preserve"> Diptera</v>
      </c>
      <c r="T678" t="str">
        <f>VLOOKUP($B678,taxonomy!$B:$Y,16,FALSE)</f>
        <v xml:space="preserve"> Nematocera</v>
      </c>
      <c r="U678" t="str">
        <f>VLOOKUP($B678,taxonomy!$B:$Y,17,FALSE)</f>
        <v xml:space="preserve"> Culicoidea</v>
      </c>
      <c r="V678" t="str">
        <f>VLOOKUP($B678,taxonomy!$B:$Y,18,FALSE)</f>
        <v>Culicidae</v>
      </c>
      <c r="W678" t="str">
        <f>VLOOKUP($B678,taxonomy!$B:$Y,19,FALSE)</f>
        <v xml:space="preserve"> Culicinae</v>
      </c>
      <c r="X678" t="str">
        <f>VLOOKUP($B678,taxonomy!$B:$Y,20,FALSE)</f>
        <v xml:space="preserve"> Aedini</v>
      </c>
      <c r="Y678" t="str">
        <f>VLOOKUP($B678,taxonomy!$B:$Y,21,FALSE)</f>
        <v xml:space="preserve"> Aedes</v>
      </c>
      <c r="Z678" t="str">
        <f>VLOOKUP($B678,taxonomy!$B:$Y,22,FALSE)</f>
        <v xml:space="preserve"> Stegomyia.</v>
      </c>
      <c r="AA678">
        <f>VLOOKUP($B678,taxonomy!$B:$Y,23,FALSE)</f>
        <v>0</v>
      </c>
    </row>
    <row r="679" spans="1:27" x14ac:dyDescent="0.25">
      <c r="A679" s="1" t="s">
        <v>1335</v>
      </c>
      <c r="B679" s="1" t="s">
        <v>1336</v>
      </c>
      <c r="C679" s="1" t="s">
        <v>1011</v>
      </c>
      <c r="D679" s="1" t="s">
        <v>15</v>
      </c>
      <c r="E679" s="1" t="s">
        <v>43</v>
      </c>
      <c r="F679" s="1" t="s">
        <v>1069</v>
      </c>
      <c r="G679" s="1" t="s">
        <v>18</v>
      </c>
      <c r="H679" s="1" t="s">
        <v>19</v>
      </c>
      <c r="I679" s="1">
        <f t="shared" si="10"/>
        <v>277</v>
      </c>
      <c r="J679" t="str">
        <f>VLOOKUP($B679,taxonomy!$B:$Y,6,FALSE)</f>
        <v>Eukaryota</v>
      </c>
      <c r="K679" t="str">
        <f>VLOOKUP($B679,taxonomy!$B:$Y,7,FALSE)</f>
        <v xml:space="preserve"> Metazoa</v>
      </c>
      <c r="L679" t="str">
        <f>VLOOKUP($B679,taxonomy!$B:$Y,8,FALSE)</f>
        <v xml:space="preserve"> Ecdysozoa</v>
      </c>
      <c r="M679" t="str">
        <f>VLOOKUP($B679,taxonomy!$B:$Y,9,FALSE)</f>
        <v xml:space="preserve"> Arthropoda</v>
      </c>
      <c r="N679" t="str">
        <f>VLOOKUP($B679,taxonomy!$B:$Y,10,FALSE)</f>
        <v xml:space="preserve"> Hexapoda</v>
      </c>
      <c r="O679" t="str">
        <f>VLOOKUP($B679,taxonomy!$B:$Y,11,FALSE)</f>
        <v xml:space="preserve"> Insecta</v>
      </c>
      <c r="P679" t="str">
        <f>VLOOKUP($B679,taxonomy!$B:$Y,12,FALSE)</f>
        <v>Pterygota</v>
      </c>
      <c r="Q679" t="str">
        <f>VLOOKUP($B679,taxonomy!$B:$Y,13,FALSE)</f>
        <v xml:space="preserve"> Neoptera</v>
      </c>
      <c r="R679" t="str">
        <f>VLOOKUP($B679,taxonomy!$B:$Y,14,FALSE)</f>
        <v xml:space="preserve"> Endopterygota</v>
      </c>
      <c r="S679" t="str">
        <f>VLOOKUP($B679,taxonomy!$B:$Y,15,FALSE)</f>
        <v xml:space="preserve"> Diptera</v>
      </c>
      <c r="T679" t="str">
        <f>VLOOKUP($B679,taxonomy!$B:$Y,16,FALSE)</f>
        <v xml:space="preserve"> Nematocera</v>
      </c>
      <c r="U679" t="str">
        <f>VLOOKUP($B679,taxonomy!$B:$Y,17,FALSE)</f>
        <v xml:space="preserve"> Culicoidea</v>
      </c>
      <c r="V679" t="str">
        <f>VLOOKUP($B679,taxonomy!$B:$Y,18,FALSE)</f>
        <v>Culicidae</v>
      </c>
      <c r="W679" t="str">
        <f>VLOOKUP($B679,taxonomy!$B:$Y,19,FALSE)</f>
        <v xml:space="preserve"> Culicinae</v>
      </c>
      <c r="X679" t="str">
        <f>VLOOKUP($B679,taxonomy!$B:$Y,20,FALSE)</f>
        <v xml:space="preserve"> Aedini</v>
      </c>
      <c r="Y679" t="str">
        <f>VLOOKUP($B679,taxonomy!$B:$Y,21,FALSE)</f>
        <v xml:space="preserve"> Aedes</v>
      </c>
      <c r="Z679" t="str">
        <f>VLOOKUP($B679,taxonomy!$B:$Y,22,FALSE)</f>
        <v xml:space="preserve"> Stegomyia.</v>
      </c>
      <c r="AA679">
        <f>VLOOKUP($B679,taxonomy!$B:$Y,23,FALSE)</f>
        <v>0</v>
      </c>
    </row>
    <row r="680" spans="1:27" x14ac:dyDescent="0.25">
      <c r="A680" s="1" t="s">
        <v>1337</v>
      </c>
      <c r="B680" s="1" t="s">
        <v>1338</v>
      </c>
      <c r="C680" s="1" t="s">
        <v>1339</v>
      </c>
      <c r="D680" s="1" t="s">
        <v>15</v>
      </c>
      <c r="E680" s="1" t="s">
        <v>1012</v>
      </c>
      <c r="F680" s="1" t="s">
        <v>526</v>
      </c>
      <c r="G680" s="1" t="s">
        <v>18</v>
      </c>
      <c r="H680" s="1" t="s">
        <v>19</v>
      </c>
      <c r="I680" s="1">
        <f t="shared" si="10"/>
        <v>262</v>
      </c>
      <c r="J680" t="str">
        <f>VLOOKUP($B680,taxonomy!$B:$Y,6,FALSE)</f>
        <v>Eukaryota</v>
      </c>
      <c r="K680" t="str">
        <f>VLOOKUP($B680,taxonomy!$B:$Y,7,FALSE)</f>
        <v xml:space="preserve"> Metazoa</v>
      </c>
      <c r="L680" t="str">
        <f>VLOOKUP($B680,taxonomy!$B:$Y,8,FALSE)</f>
        <v xml:space="preserve"> Platyhelminthes</v>
      </c>
      <c r="M680" t="str">
        <f>VLOOKUP($B680,taxonomy!$B:$Y,9,FALSE)</f>
        <v xml:space="preserve"> Trematoda</v>
      </c>
      <c r="N680" t="str">
        <f>VLOOKUP($B680,taxonomy!$B:$Y,10,FALSE)</f>
        <v xml:space="preserve"> Digenea</v>
      </c>
      <c r="O680" t="str">
        <f>VLOOKUP($B680,taxonomy!$B:$Y,11,FALSE)</f>
        <v>Opisthorchiida</v>
      </c>
      <c r="P680" t="str">
        <f>VLOOKUP($B680,taxonomy!$B:$Y,12,FALSE)</f>
        <v xml:space="preserve"> Opisthorchiata</v>
      </c>
      <c r="Q680" t="str">
        <f>VLOOKUP($B680,taxonomy!$B:$Y,13,FALSE)</f>
        <v xml:space="preserve"> Opisthorchiidae</v>
      </c>
      <c r="R680" t="str">
        <f>VLOOKUP($B680,taxonomy!$B:$Y,14,FALSE)</f>
        <v xml:space="preserve"> Clonorchis.</v>
      </c>
      <c r="S680">
        <f>VLOOKUP($B680,taxonomy!$B:$Y,15,FALSE)</f>
        <v>0</v>
      </c>
      <c r="T680">
        <f>VLOOKUP($B680,taxonomy!$B:$Y,16,FALSE)</f>
        <v>0</v>
      </c>
      <c r="U680">
        <f>VLOOKUP($B680,taxonomy!$B:$Y,17,FALSE)</f>
        <v>0</v>
      </c>
      <c r="V680">
        <f>VLOOKUP($B680,taxonomy!$B:$Y,18,FALSE)</f>
        <v>0</v>
      </c>
      <c r="W680">
        <f>VLOOKUP($B680,taxonomy!$B:$Y,19,FALSE)</f>
        <v>0</v>
      </c>
      <c r="X680">
        <f>VLOOKUP($B680,taxonomy!$B:$Y,20,FALSE)</f>
        <v>0</v>
      </c>
      <c r="Y680">
        <f>VLOOKUP($B680,taxonomy!$B:$Y,21,FALSE)</f>
        <v>0</v>
      </c>
      <c r="Z680">
        <f>VLOOKUP($B680,taxonomy!$B:$Y,22,FALSE)</f>
        <v>0</v>
      </c>
      <c r="AA680">
        <f>VLOOKUP($B680,taxonomy!$B:$Y,23,FALSE)</f>
        <v>0</v>
      </c>
    </row>
    <row r="681" spans="1:27" x14ac:dyDescent="0.25">
      <c r="A681" s="1" t="s">
        <v>1337</v>
      </c>
      <c r="B681" s="1" t="s">
        <v>1338</v>
      </c>
      <c r="C681" s="1" t="s">
        <v>1339</v>
      </c>
      <c r="D681" s="1" t="s">
        <v>60</v>
      </c>
      <c r="E681" s="1" t="s">
        <v>1340</v>
      </c>
      <c r="F681" s="1" t="s">
        <v>1000</v>
      </c>
      <c r="G681" s="1" t="s">
        <v>63</v>
      </c>
      <c r="H681" s="1" t="s">
        <v>64</v>
      </c>
      <c r="I681" s="1">
        <f t="shared" si="10"/>
        <v>333</v>
      </c>
      <c r="J681" t="str">
        <f>VLOOKUP($B681,taxonomy!$B:$Y,6,FALSE)</f>
        <v>Eukaryota</v>
      </c>
      <c r="K681" t="str">
        <f>VLOOKUP($B681,taxonomy!$B:$Y,7,FALSE)</f>
        <v xml:space="preserve"> Metazoa</v>
      </c>
      <c r="L681" t="str">
        <f>VLOOKUP($B681,taxonomy!$B:$Y,8,FALSE)</f>
        <v xml:space="preserve"> Platyhelminthes</v>
      </c>
      <c r="M681" t="str">
        <f>VLOOKUP($B681,taxonomy!$B:$Y,9,FALSE)</f>
        <v xml:space="preserve"> Trematoda</v>
      </c>
      <c r="N681" t="str">
        <f>VLOOKUP($B681,taxonomy!$B:$Y,10,FALSE)</f>
        <v xml:space="preserve"> Digenea</v>
      </c>
      <c r="O681" t="str">
        <f>VLOOKUP($B681,taxonomy!$B:$Y,11,FALSE)</f>
        <v>Opisthorchiida</v>
      </c>
      <c r="P681" t="str">
        <f>VLOOKUP($B681,taxonomy!$B:$Y,12,FALSE)</f>
        <v xml:space="preserve"> Opisthorchiata</v>
      </c>
      <c r="Q681" t="str">
        <f>VLOOKUP($B681,taxonomy!$B:$Y,13,FALSE)</f>
        <v xml:space="preserve"> Opisthorchiidae</v>
      </c>
      <c r="R681" t="str">
        <f>VLOOKUP($B681,taxonomy!$B:$Y,14,FALSE)</f>
        <v xml:space="preserve"> Clonorchis.</v>
      </c>
      <c r="S681">
        <f>VLOOKUP($B681,taxonomy!$B:$Y,15,FALSE)</f>
        <v>0</v>
      </c>
      <c r="T681">
        <f>VLOOKUP($B681,taxonomy!$B:$Y,16,FALSE)</f>
        <v>0</v>
      </c>
      <c r="U681">
        <f>VLOOKUP($B681,taxonomy!$B:$Y,17,FALSE)</f>
        <v>0</v>
      </c>
      <c r="V681">
        <f>VLOOKUP($B681,taxonomy!$B:$Y,18,FALSE)</f>
        <v>0</v>
      </c>
      <c r="W681">
        <f>VLOOKUP($B681,taxonomy!$B:$Y,19,FALSE)</f>
        <v>0</v>
      </c>
      <c r="X681">
        <f>VLOOKUP($B681,taxonomy!$B:$Y,20,FALSE)</f>
        <v>0</v>
      </c>
      <c r="Y681">
        <f>VLOOKUP($B681,taxonomy!$B:$Y,21,FALSE)</f>
        <v>0</v>
      </c>
      <c r="Z681">
        <f>VLOOKUP($B681,taxonomy!$B:$Y,22,FALSE)</f>
        <v>0</v>
      </c>
      <c r="AA681">
        <f>VLOOKUP($B681,taxonomy!$B:$Y,23,FALSE)</f>
        <v>0</v>
      </c>
    </row>
    <row r="682" spans="1:27" x14ac:dyDescent="0.25">
      <c r="A682" s="1" t="s">
        <v>1341</v>
      </c>
      <c r="B682" s="1" t="s">
        <v>1342</v>
      </c>
      <c r="C682" s="1" t="s">
        <v>1343</v>
      </c>
      <c r="D682" s="1" t="s">
        <v>15</v>
      </c>
      <c r="E682" s="1" t="s">
        <v>43</v>
      </c>
      <c r="F682" s="1" t="s">
        <v>250</v>
      </c>
      <c r="G682" s="1" t="s">
        <v>18</v>
      </c>
      <c r="H682" s="1" t="s">
        <v>19</v>
      </c>
      <c r="I682" s="1">
        <f t="shared" si="10"/>
        <v>265</v>
      </c>
      <c r="J682" t="str">
        <f>VLOOKUP($B682,taxonomy!$B:$Y,6,FALSE)</f>
        <v>Eukaryota</v>
      </c>
      <c r="K682" t="str">
        <f>VLOOKUP($B682,taxonomy!$B:$Y,7,FALSE)</f>
        <v xml:space="preserve"> Metazoa</v>
      </c>
      <c r="L682" t="str">
        <f>VLOOKUP($B682,taxonomy!$B:$Y,8,FALSE)</f>
        <v xml:space="preserve"> Chordata</v>
      </c>
      <c r="M682" t="str">
        <f>VLOOKUP($B682,taxonomy!$B:$Y,9,FALSE)</f>
        <v xml:space="preserve"> Craniata</v>
      </c>
      <c r="N682" t="str">
        <f>VLOOKUP($B682,taxonomy!$B:$Y,10,FALSE)</f>
        <v xml:space="preserve"> Vertebrata</v>
      </c>
      <c r="O682" t="str">
        <f>VLOOKUP($B682,taxonomy!$B:$Y,11,FALSE)</f>
        <v xml:space="preserve"> Euteleostomi</v>
      </c>
      <c r="P682" t="str">
        <f>VLOOKUP($B682,taxonomy!$B:$Y,12,FALSE)</f>
        <v>Actinopterygii</v>
      </c>
      <c r="Q682" t="str">
        <f>VLOOKUP($B682,taxonomy!$B:$Y,13,FALSE)</f>
        <v xml:space="preserve"> Neopterygii</v>
      </c>
      <c r="R682" t="str">
        <f>VLOOKUP($B682,taxonomy!$B:$Y,14,FALSE)</f>
        <v xml:space="preserve"> Teleostei</v>
      </c>
      <c r="S682" t="str">
        <f>VLOOKUP($B682,taxonomy!$B:$Y,15,FALSE)</f>
        <v xml:space="preserve"> Neoteleostei</v>
      </c>
      <c r="T682" t="str">
        <f>VLOOKUP($B682,taxonomy!$B:$Y,16,FALSE)</f>
        <v xml:space="preserve"> Acanthomorphata</v>
      </c>
      <c r="U682" t="str">
        <f>VLOOKUP($B682,taxonomy!$B:$Y,17,FALSE)</f>
        <v>Ovalentaria</v>
      </c>
      <c r="V682" t="str">
        <f>VLOOKUP($B682,taxonomy!$B:$Y,18,FALSE)</f>
        <v xml:space="preserve"> Atherinomorphae</v>
      </c>
      <c r="W682" t="str">
        <f>VLOOKUP($B682,taxonomy!$B:$Y,19,FALSE)</f>
        <v xml:space="preserve"> Beloniformes</v>
      </c>
      <c r="X682" t="str">
        <f>VLOOKUP($B682,taxonomy!$B:$Y,20,FALSE)</f>
        <v xml:space="preserve"> Adrianichthyidae</v>
      </c>
      <c r="Y682" t="str">
        <f>VLOOKUP($B682,taxonomy!$B:$Y,21,FALSE)</f>
        <v>Oryziinae</v>
      </c>
      <c r="Z682" t="str">
        <f>VLOOKUP($B682,taxonomy!$B:$Y,22,FALSE)</f>
        <v xml:space="preserve"> Oryzias.</v>
      </c>
      <c r="AA682">
        <f>VLOOKUP($B682,taxonomy!$B:$Y,23,FALSE)</f>
        <v>0</v>
      </c>
    </row>
    <row r="683" spans="1:27" x14ac:dyDescent="0.25">
      <c r="A683" s="1" t="s">
        <v>1341</v>
      </c>
      <c r="B683" s="1" t="s">
        <v>1342</v>
      </c>
      <c r="C683" s="1" t="s">
        <v>1343</v>
      </c>
      <c r="D683" s="1" t="s">
        <v>60</v>
      </c>
      <c r="E683" s="1" t="s">
        <v>498</v>
      </c>
      <c r="F683" s="1" t="s">
        <v>795</v>
      </c>
      <c r="G683" s="1" t="s">
        <v>63</v>
      </c>
      <c r="H683" s="1" t="s">
        <v>64</v>
      </c>
      <c r="I683" s="1">
        <f t="shared" si="10"/>
        <v>492</v>
      </c>
      <c r="J683" t="str">
        <f>VLOOKUP($B683,taxonomy!$B:$Y,6,FALSE)</f>
        <v>Eukaryota</v>
      </c>
      <c r="K683" t="str">
        <f>VLOOKUP($B683,taxonomy!$B:$Y,7,FALSE)</f>
        <v xml:space="preserve"> Metazoa</v>
      </c>
      <c r="L683" t="str">
        <f>VLOOKUP($B683,taxonomy!$B:$Y,8,FALSE)</f>
        <v xml:space="preserve"> Chordata</v>
      </c>
      <c r="M683" t="str">
        <f>VLOOKUP($B683,taxonomy!$B:$Y,9,FALSE)</f>
        <v xml:space="preserve"> Craniata</v>
      </c>
      <c r="N683" t="str">
        <f>VLOOKUP($B683,taxonomy!$B:$Y,10,FALSE)</f>
        <v xml:space="preserve"> Vertebrata</v>
      </c>
      <c r="O683" t="str">
        <f>VLOOKUP($B683,taxonomy!$B:$Y,11,FALSE)</f>
        <v xml:space="preserve"> Euteleostomi</v>
      </c>
      <c r="P683" t="str">
        <f>VLOOKUP($B683,taxonomy!$B:$Y,12,FALSE)</f>
        <v>Actinopterygii</v>
      </c>
      <c r="Q683" t="str">
        <f>VLOOKUP($B683,taxonomy!$B:$Y,13,FALSE)</f>
        <v xml:space="preserve"> Neopterygii</v>
      </c>
      <c r="R683" t="str">
        <f>VLOOKUP($B683,taxonomy!$B:$Y,14,FALSE)</f>
        <v xml:space="preserve"> Teleostei</v>
      </c>
      <c r="S683" t="str">
        <f>VLOOKUP($B683,taxonomy!$B:$Y,15,FALSE)</f>
        <v xml:space="preserve"> Neoteleostei</v>
      </c>
      <c r="T683" t="str">
        <f>VLOOKUP($B683,taxonomy!$B:$Y,16,FALSE)</f>
        <v xml:space="preserve"> Acanthomorphata</v>
      </c>
      <c r="U683" t="str">
        <f>VLOOKUP($B683,taxonomy!$B:$Y,17,FALSE)</f>
        <v>Ovalentaria</v>
      </c>
      <c r="V683" t="str">
        <f>VLOOKUP($B683,taxonomy!$B:$Y,18,FALSE)</f>
        <v xml:space="preserve"> Atherinomorphae</v>
      </c>
      <c r="W683" t="str">
        <f>VLOOKUP($B683,taxonomy!$B:$Y,19,FALSE)</f>
        <v xml:space="preserve"> Beloniformes</v>
      </c>
      <c r="X683" t="str">
        <f>VLOOKUP($B683,taxonomy!$B:$Y,20,FALSE)</f>
        <v xml:space="preserve"> Adrianichthyidae</v>
      </c>
      <c r="Y683" t="str">
        <f>VLOOKUP($B683,taxonomy!$B:$Y,21,FALSE)</f>
        <v>Oryziinae</v>
      </c>
      <c r="Z683" t="str">
        <f>VLOOKUP($B683,taxonomy!$B:$Y,22,FALSE)</f>
        <v xml:space="preserve"> Oryzias.</v>
      </c>
      <c r="AA683">
        <f>VLOOKUP($B683,taxonomy!$B:$Y,23,FALSE)</f>
        <v>0</v>
      </c>
    </row>
    <row r="684" spans="1:27" x14ac:dyDescent="0.25">
      <c r="A684" s="1" t="s">
        <v>1344</v>
      </c>
      <c r="B684" s="1" t="s">
        <v>1345</v>
      </c>
      <c r="C684" s="1" t="s">
        <v>1047</v>
      </c>
      <c r="D684" s="1" t="s">
        <v>272</v>
      </c>
      <c r="E684" s="1" t="s">
        <v>1152</v>
      </c>
      <c r="F684" s="1" t="s">
        <v>1065</v>
      </c>
      <c r="G684" s="1" t="s">
        <v>274</v>
      </c>
      <c r="H684" s="1" t="s">
        <v>272</v>
      </c>
      <c r="I684" s="1">
        <f t="shared" si="10"/>
        <v>56</v>
      </c>
      <c r="J684" t="str">
        <f>VLOOKUP($B684,taxonomy!$B:$Y,6,FALSE)</f>
        <v>Eukaryota</v>
      </c>
      <c r="K684" t="str">
        <f>VLOOKUP($B684,taxonomy!$B:$Y,7,FALSE)</f>
        <v xml:space="preserve"> Metazoa</v>
      </c>
      <c r="L684" t="str">
        <f>VLOOKUP($B684,taxonomy!$B:$Y,8,FALSE)</f>
        <v xml:space="preserve"> Chordata</v>
      </c>
      <c r="M684" t="str">
        <f>VLOOKUP($B684,taxonomy!$B:$Y,9,FALSE)</f>
        <v xml:space="preserve"> Craniata</v>
      </c>
      <c r="N684" t="str">
        <f>VLOOKUP($B684,taxonomy!$B:$Y,10,FALSE)</f>
        <v xml:space="preserve"> Vertebrata</v>
      </c>
      <c r="O684" t="str">
        <f>VLOOKUP($B684,taxonomy!$B:$Y,11,FALSE)</f>
        <v xml:space="preserve"> Euteleostomi</v>
      </c>
      <c r="P684" t="str">
        <f>VLOOKUP($B684,taxonomy!$B:$Y,12,FALSE)</f>
        <v>Mammalia</v>
      </c>
      <c r="Q684" t="str">
        <f>VLOOKUP($B684,taxonomy!$B:$Y,13,FALSE)</f>
        <v xml:space="preserve"> Eutheria</v>
      </c>
      <c r="R684" t="str">
        <f>VLOOKUP($B684,taxonomy!$B:$Y,14,FALSE)</f>
        <v xml:space="preserve"> Euarchontoglires</v>
      </c>
      <c r="S684" t="str">
        <f>VLOOKUP($B684,taxonomy!$B:$Y,15,FALSE)</f>
        <v xml:space="preserve"> Primates</v>
      </c>
      <c r="T684" t="str">
        <f>VLOOKUP($B684,taxonomy!$B:$Y,16,FALSE)</f>
        <v xml:space="preserve"> Haplorrhini</v>
      </c>
      <c r="U684" t="str">
        <f>VLOOKUP($B684,taxonomy!$B:$Y,17,FALSE)</f>
        <v>Catarrhini</v>
      </c>
      <c r="V684" t="str">
        <f>VLOOKUP($B684,taxonomy!$B:$Y,18,FALSE)</f>
        <v xml:space="preserve"> Hominidae</v>
      </c>
      <c r="W684" t="str">
        <f>VLOOKUP($B684,taxonomy!$B:$Y,19,FALSE)</f>
        <v xml:space="preserve"> Pongo.</v>
      </c>
      <c r="X684">
        <f>VLOOKUP($B684,taxonomy!$B:$Y,20,FALSE)</f>
        <v>0</v>
      </c>
      <c r="Y684">
        <f>VLOOKUP($B684,taxonomy!$B:$Y,21,FALSE)</f>
        <v>0</v>
      </c>
      <c r="Z684">
        <f>VLOOKUP($B684,taxonomy!$B:$Y,22,FALSE)</f>
        <v>0</v>
      </c>
      <c r="AA684">
        <f>VLOOKUP($B684,taxonomy!$B:$Y,23,FALSE)</f>
        <v>0</v>
      </c>
    </row>
    <row r="685" spans="1:27" x14ac:dyDescent="0.25">
      <c r="A685" s="1" t="s">
        <v>1344</v>
      </c>
      <c r="B685" s="1" t="s">
        <v>1345</v>
      </c>
      <c r="C685" s="1" t="s">
        <v>1047</v>
      </c>
      <c r="D685" s="1" t="s">
        <v>15</v>
      </c>
      <c r="E685" s="1" t="s">
        <v>43</v>
      </c>
      <c r="F685" s="1" t="s">
        <v>250</v>
      </c>
      <c r="G685" s="1" t="s">
        <v>18</v>
      </c>
      <c r="H685" s="1" t="s">
        <v>19</v>
      </c>
      <c r="I685" s="1">
        <f t="shared" si="10"/>
        <v>265</v>
      </c>
      <c r="J685" t="str">
        <f>VLOOKUP($B685,taxonomy!$B:$Y,6,FALSE)</f>
        <v>Eukaryota</v>
      </c>
      <c r="K685" t="str">
        <f>VLOOKUP($B685,taxonomy!$B:$Y,7,FALSE)</f>
        <v xml:space="preserve"> Metazoa</v>
      </c>
      <c r="L685" t="str">
        <f>VLOOKUP($B685,taxonomy!$B:$Y,8,FALSE)</f>
        <v xml:space="preserve"> Chordata</v>
      </c>
      <c r="M685" t="str">
        <f>VLOOKUP($B685,taxonomy!$B:$Y,9,FALSE)</f>
        <v xml:space="preserve"> Craniata</v>
      </c>
      <c r="N685" t="str">
        <f>VLOOKUP($B685,taxonomy!$B:$Y,10,FALSE)</f>
        <v xml:space="preserve"> Vertebrata</v>
      </c>
      <c r="O685" t="str">
        <f>VLOOKUP($B685,taxonomy!$B:$Y,11,FALSE)</f>
        <v xml:space="preserve"> Euteleostomi</v>
      </c>
      <c r="P685" t="str">
        <f>VLOOKUP($B685,taxonomy!$B:$Y,12,FALSE)</f>
        <v>Mammalia</v>
      </c>
      <c r="Q685" t="str">
        <f>VLOOKUP($B685,taxonomy!$B:$Y,13,FALSE)</f>
        <v xml:space="preserve"> Eutheria</v>
      </c>
      <c r="R685" t="str">
        <f>VLOOKUP($B685,taxonomy!$B:$Y,14,FALSE)</f>
        <v xml:space="preserve"> Euarchontoglires</v>
      </c>
      <c r="S685" t="str">
        <f>VLOOKUP($B685,taxonomy!$B:$Y,15,FALSE)</f>
        <v xml:space="preserve"> Primates</v>
      </c>
      <c r="T685" t="str">
        <f>VLOOKUP($B685,taxonomy!$B:$Y,16,FALSE)</f>
        <v xml:space="preserve"> Haplorrhini</v>
      </c>
      <c r="U685" t="str">
        <f>VLOOKUP($B685,taxonomy!$B:$Y,17,FALSE)</f>
        <v>Catarrhini</v>
      </c>
      <c r="V685" t="str">
        <f>VLOOKUP($B685,taxonomy!$B:$Y,18,FALSE)</f>
        <v xml:space="preserve"> Hominidae</v>
      </c>
      <c r="W685" t="str">
        <f>VLOOKUP($B685,taxonomy!$B:$Y,19,FALSE)</f>
        <v xml:space="preserve"> Pongo.</v>
      </c>
      <c r="X685">
        <f>VLOOKUP($B685,taxonomy!$B:$Y,20,FALSE)</f>
        <v>0</v>
      </c>
      <c r="Y685">
        <f>VLOOKUP($B685,taxonomy!$B:$Y,21,FALSE)</f>
        <v>0</v>
      </c>
      <c r="Z685">
        <f>VLOOKUP($B685,taxonomy!$B:$Y,22,FALSE)</f>
        <v>0</v>
      </c>
      <c r="AA685">
        <f>VLOOKUP($B685,taxonomy!$B:$Y,23,FALSE)</f>
        <v>0</v>
      </c>
    </row>
    <row r="686" spans="1:27" x14ac:dyDescent="0.25">
      <c r="A686" s="1" t="s">
        <v>1344</v>
      </c>
      <c r="B686" s="1" t="s">
        <v>1345</v>
      </c>
      <c r="C686" s="1" t="s">
        <v>1047</v>
      </c>
      <c r="D686" s="1" t="s">
        <v>60</v>
      </c>
      <c r="E686" s="1" t="s">
        <v>335</v>
      </c>
      <c r="F686" s="1" t="s">
        <v>1074</v>
      </c>
      <c r="G686" s="1" t="s">
        <v>63</v>
      </c>
      <c r="H686" s="1" t="s">
        <v>64</v>
      </c>
      <c r="I686" s="1">
        <f t="shared" si="10"/>
        <v>480</v>
      </c>
      <c r="J686" t="str">
        <f>VLOOKUP($B686,taxonomy!$B:$Y,6,FALSE)</f>
        <v>Eukaryota</v>
      </c>
      <c r="K686" t="str">
        <f>VLOOKUP($B686,taxonomy!$B:$Y,7,FALSE)</f>
        <v xml:space="preserve"> Metazoa</v>
      </c>
      <c r="L686" t="str">
        <f>VLOOKUP($B686,taxonomy!$B:$Y,8,FALSE)</f>
        <v xml:space="preserve"> Chordata</v>
      </c>
      <c r="M686" t="str">
        <f>VLOOKUP($B686,taxonomy!$B:$Y,9,FALSE)</f>
        <v xml:space="preserve"> Craniata</v>
      </c>
      <c r="N686" t="str">
        <f>VLOOKUP($B686,taxonomy!$B:$Y,10,FALSE)</f>
        <v xml:space="preserve"> Vertebrata</v>
      </c>
      <c r="O686" t="str">
        <f>VLOOKUP($B686,taxonomy!$B:$Y,11,FALSE)</f>
        <v xml:space="preserve"> Euteleostomi</v>
      </c>
      <c r="P686" t="str">
        <f>VLOOKUP($B686,taxonomy!$B:$Y,12,FALSE)</f>
        <v>Mammalia</v>
      </c>
      <c r="Q686" t="str">
        <f>VLOOKUP($B686,taxonomy!$B:$Y,13,FALSE)</f>
        <v xml:space="preserve"> Eutheria</v>
      </c>
      <c r="R686" t="str">
        <f>VLOOKUP($B686,taxonomy!$B:$Y,14,FALSE)</f>
        <v xml:space="preserve"> Euarchontoglires</v>
      </c>
      <c r="S686" t="str">
        <f>VLOOKUP($B686,taxonomy!$B:$Y,15,FALSE)</f>
        <v xml:space="preserve"> Primates</v>
      </c>
      <c r="T686" t="str">
        <f>VLOOKUP($B686,taxonomy!$B:$Y,16,FALSE)</f>
        <v xml:space="preserve"> Haplorrhini</v>
      </c>
      <c r="U686" t="str">
        <f>VLOOKUP($B686,taxonomy!$B:$Y,17,FALSE)</f>
        <v>Catarrhini</v>
      </c>
      <c r="V686" t="str">
        <f>VLOOKUP($B686,taxonomy!$B:$Y,18,FALSE)</f>
        <v xml:space="preserve"> Hominidae</v>
      </c>
      <c r="W686" t="str">
        <f>VLOOKUP($B686,taxonomy!$B:$Y,19,FALSE)</f>
        <v xml:space="preserve"> Pongo.</v>
      </c>
      <c r="X686">
        <f>VLOOKUP($B686,taxonomy!$B:$Y,20,FALSE)</f>
        <v>0</v>
      </c>
      <c r="Y686">
        <f>VLOOKUP($B686,taxonomy!$B:$Y,21,FALSE)</f>
        <v>0</v>
      </c>
      <c r="Z686">
        <f>VLOOKUP($B686,taxonomy!$B:$Y,22,FALSE)</f>
        <v>0</v>
      </c>
      <c r="AA686">
        <f>VLOOKUP($B686,taxonomy!$B:$Y,23,FALSE)</f>
        <v>0</v>
      </c>
    </row>
    <row r="687" spans="1:27" x14ac:dyDescent="0.25">
      <c r="A687" s="1" t="s">
        <v>1346</v>
      </c>
      <c r="B687" s="1" t="s">
        <v>1347</v>
      </c>
      <c r="C687" s="1" t="s">
        <v>731</v>
      </c>
      <c r="D687" s="1" t="s">
        <v>272</v>
      </c>
      <c r="E687" s="1" t="s">
        <v>1152</v>
      </c>
      <c r="F687" s="1" t="s">
        <v>1065</v>
      </c>
      <c r="G687" s="1" t="s">
        <v>274</v>
      </c>
      <c r="H687" s="1" t="s">
        <v>272</v>
      </c>
      <c r="I687" s="1">
        <f t="shared" si="10"/>
        <v>56</v>
      </c>
      <c r="J687" t="str">
        <f>VLOOKUP($B687,taxonomy!$B:$Y,6,FALSE)</f>
        <v>Eukaryota</v>
      </c>
      <c r="K687" t="str">
        <f>VLOOKUP($B687,taxonomy!$B:$Y,7,FALSE)</f>
        <v xml:space="preserve"> Metazoa</v>
      </c>
      <c r="L687" t="str">
        <f>VLOOKUP($B687,taxonomy!$B:$Y,8,FALSE)</f>
        <v xml:space="preserve"> Chordata</v>
      </c>
      <c r="M687" t="str">
        <f>VLOOKUP($B687,taxonomy!$B:$Y,9,FALSE)</f>
        <v xml:space="preserve"> Craniata</v>
      </c>
      <c r="N687" t="str">
        <f>VLOOKUP($B687,taxonomy!$B:$Y,10,FALSE)</f>
        <v xml:space="preserve"> Vertebrata</v>
      </c>
      <c r="O687" t="str">
        <f>VLOOKUP($B687,taxonomy!$B:$Y,11,FALSE)</f>
        <v xml:space="preserve"> Euteleostomi</v>
      </c>
      <c r="P687" t="str">
        <f>VLOOKUP($B687,taxonomy!$B:$Y,12,FALSE)</f>
        <v>Mammalia</v>
      </c>
      <c r="Q687" t="str">
        <f>VLOOKUP($B687,taxonomy!$B:$Y,13,FALSE)</f>
        <v xml:space="preserve"> Eutheria</v>
      </c>
      <c r="R687" t="str">
        <f>VLOOKUP($B687,taxonomy!$B:$Y,14,FALSE)</f>
        <v xml:space="preserve"> Euarchontoglires</v>
      </c>
      <c r="S687" t="str">
        <f>VLOOKUP($B687,taxonomy!$B:$Y,15,FALSE)</f>
        <v xml:space="preserve"> Primates</v>
      </c>
      <c r="T687" t="str">
        <f>VLOOKUP($B687,taxonomy!$B:$Y,16,FALSE)</f>
        <v xml:space="preserve"> Haplorrhini</v>
      </c>
      <c r="U687" t="str">
        <f>VLOOKUP($B687,taxonomy!$B:$Y,17,FALSE)</f>
        <v>Catarrhini</v>
      </c>
      <c r="V687" t="str">
        <f>VLOOKUP($B687,taxonomy!$B:$Y,18,FALSE)</f>
        <v xml:space="preserve"> Hominidae</v>
      </c>
      <c r="W687" t="str">
        <f>VLOOKUP($B687,taxonomy!$B:$Y,19,FALSE)</f>
        <v xml:space="preserve"> Pan.</v>
      </c>
      <c r="X687">
        <f>VLOOKUP($B687,taxonomy!$B:$Y,20,FALSE)</f>
        <v>0</v>
      </c>
      <c r="Y687">
        <f>VLOOKUP($B687,taxonomy!$B:$Y,21,FALSE)</f>
        <v>0</v>
      </c>
      <c r="Z687">
        <f>VLOOKUP($B687,taxonomy!$B:$Y,22,FALSE)</f>
        <v>0</v>
      </c>
      <c r="AA687">
        <f>VLOOKUP($B687,taxonomy!$B:$Y,23,FALSE)</f>
        <v>0</v>
      </c>
    </row>
    <row r="688" spans="1:27" x14ac:dyDescent="0.25">
      <c r="A688" s="1" t="s">
        <v>1346</v>
      </c>
      <c r="B688" s="1" t="s">
        <v>1347</v>
      </c>
      <c r="C688" s="1" t="s">
        <v>731</v>
      </c>
      <c r="D688" s="1" t="s">
        <v>15</v>
      </c>
      <c r="E688" s="1" t="s">
        <v>43</v>
      </c>
      <c r="F688" s="1" t="s">
        <v>250</v>
      </c>
      <c r="G688" s="1" t="s">
        <v>18</v>
      </c>
      <c r="H688" s="1" t="s">
        <v>19</v>
      </c>
      <c r="I688" s="1">
        <f t="shared" si="10"/>
        <v>265</v>
      </c>
      <c r="J688" t="str">
        <f>VLOOKUP($B688,taxonomy!$B:$Y,6,FALSE)</f>
        <v>Eukaryota</v>
      </c>
      <c r="K688" t="str">
        <f>VLOOKUP($B688,taxonomy!$B:$Y,7,FALSE)</f>
        <v xml:space="preserve"> Metazoa</v>
      </c>
      <c r="L688" t="str">
        <f>VLOOKUP($B688,taxonomy!$B:$Y,8,FALSE)</f>
        <v xml:space="preserve"> Chordata</v>
      </c>
      <c r="M688" t="str">
        <f>VLOOKUP($B688,taxonomy!$B:$Y,9,FALSE)</f>
        <v xml:space="preserve"> Craniata</v>
      </c>
      <c r="N688" t="str">
        <f>VLOOKUP($B688,taxonomy!$B:$Y,10,FALSE)</f>
        <v xml:space="preserve"> Vertebrata</v>
      </c>
      <c r="O688" t="str">
        <f>VLOOKUP($B688,taxonomy!$B:$Y,11,FALSE)</f>
        <v xml:space="preserve"> Euteleostomi</v>
      </c>
      <c r="P688" t="str">
        <f>VLOOKUP($B688,taxonomy!$B:$Y,12,FALSE)</f>
        <v>Mammalia</v>
      </c>
      <c r="Q688" t="str">
        <f>VLOOKUP($B688,taxonomy!$B:$Y,13,FALSE)</f>
        <v xml:space="preserve"> Eutheria</v>
      </c>
      <c r="R688" t="str">
        <f>VLOOKUP($B688,taxonomy!$B:$Y,14,FALSE)</f>
        <v xml:space="preserve"> Euarchontoglires</v>
      </c>
      <c r="S688" t="str">
        <f>VLOOKUP($B688,taxonomy!$B:$Y,15,FALSE)</f>
        <v xml:space="preserve"> Primates</v>
      </c>
      <c r="T688" t="str">
        <f>VLOOKUP($B688,taxonomy!$B:$Y,16,FALSE)</f>
        <v xml:space="preserve"> Haplorrhini</v>
      </c>
      <c r="U688" t="str">
        <f>VLOOKUP($B688,taxonomy!$B:$Y,17,FALSE)</f>
        <v>Catarrhini</v>
      </c>
      <c r="V688" t="str">
        <f>VLOOKUP($B688,taxonomy!$B:$Y,18,FALSE)</f>
        <v xml:space="preserve"> Hominidae</v>
      </c>
      <c r="W688" t="str">
        <f>VLOOKUP($B688,taxonomy!$B:$Y,19,FALSE)</f>
        <v xml:space="preserve"> Pan.</v>
      </c>
      <c r="X688">
        <f>VLOOKUP($B688,taxonomy!$B:$Y,20,FALSE)</f>
        <v>0</v>
      </c>
      <c r="Y688">
        <f>VLOOKUP($B688,taxonomy!$B:$Y,21,FALSE)</f>
        <v>0</v>
      </c>
      <c r="Z688">
        <f>VLOOKUP($B688,taxonomy!$B:$Y,22,FALSE)</f>
        <v>0</v>
      </c>
      <c r="AA688">
        <f>VLOOKUP($B688,taxonomy!$B:$Y,23,FALSE)</f>
        <v>0</v>
      </c>
    </row>
    <row r="689" spans="1:27" x14ac:dyDescent="0.25">
      <c r="A689" s="1" t="s">
        <v>1346</v>
      </c>
      <c r="B689" s="1" t="s">
        <v>1347</v>
      </c>
      <c r="C689" s="1" t="s">
        <v>731</v>
      </c>
      <c r="D689" s="1" t="s">
        <v>60</v>
      </c>
      <c r="E689" s="1" t="s">
        <v>117</v>
      </c>
      <c r="F689" s="1" t="s">
        <v>259</v>
      </c>
      <c r="G689" s="1" t="s">
        <v>63</v>
      </c>
      <c r="H689" s="1" t="s">
        <v>64</v>
      </c>
      <c r="I689" s="1">
        <f t="shared" si="10"/>
        <v>480</v>
      </c>
      <c r="J689" t="str">
        <f>VLOOKUP($B689,taxonomy!$B:$Y,6,FALSE)</f>
        <v>Eukaryota</v>
      </c>
      <c r="K689" t="str">
        <f>VLOOKUP($B689,taxonomy!$B:$Y,7,FALSE)</f>
        <v xml:space="preserve"> Metazoa</v>
      </c>
      <c r="L689" t="str">
        <f>VLOOKUP($B689,taxonomy!$B:$Y,8,FALSE)</f>
        <v xml:space="preserve"> Chordata</v>
      </c>
      <c r="M689" t="str">
        <f>VLOOKUP($B689,taxonomy!$B:$Y,9,FALSE)</f>
        <v xml:space="preserve"> Craniata</v>
      </c>
      <c r="N689" t="str">
        <f>VLOOKUP($B689,taxonomy!$B:$Y,10,FALSE)</f>
        <v xml:space="preserve"> Vertebrata</v>
      </c>
      <c r="O689" t="str">
        <f>VLOOKUP($B689,taxonomy!$B:$Y,11,FALSE)</f>
        <v xml:space="preserve"> Euteleostomi</v>
      </c>
      <c r="P689" t="str">
        <f>VLOOKUP($B689,taxonomy!$B:$Y,12,FALSE)</f>
        <v>Mammalia</v>
      </c>
      <c r="Q689" t="str">
        <f>VLOOKUP($B689,taxonomy!$B:$Y,13,FALSE)</f>
        <v xml:space="preserve"> Eutheria</v>
      </c>
      <c r="R689" t="str">
        <f>VLOOKUP($B689,taxonomy!$B:$Y,14,FALSE)</f>
        <v xml:space="preserve"> Euarchontoglires</v>
      </c>
      <c r="S689" t="str">
        <f>VLOOKUP($B689,taxonomy!$B:$Y,15,FALSE)</f>
        <v xml:space="preserve"> Primates</v>
      </c>
      <c r="T689" t="str">
        <f>VLOOKUP($B689,taxonomy!$B:$Y,16,FALSE)</f>
        <v xml:space="preserve"> Haplorrhini</v>
      </c>
      <c r="U689" t="str">
        <f>VLOOKUP($B689,taxonomy!$B:$Y,17,FALSE)</f>
        <v>Catarrhini</v>
      </c>
      <c r="V689" t="str">
        <f>VLOOKUP($B689,taxonomy!$B:$Y,18,FALSE)</f>
        <v xml:space="preserve"> Hominidae</v>
      </c>
      <c r="W689" t="str">
        <f>VLOOKUP($B689,taxonomy!$B:$Y,19,FALSE)</f>
        <v xml:space="preserve"> Pan.</v>
      </c>
      <c r="X689">
        <f>VLOOKUP($B689,taxonomy!$B:$Y,20,FALSE)</f>
        <v>0</v>
      </c>
      <c r="Y689">
        <f>VLOOKUP($B689,taxonomy!$B:$Y,21,FALSE)</f>
        <v>0</v>
      </c>
      <c r="Z689">
        <f>VLOOKUP($B689,taxonomy!$B:$Y,22,FALSE)</f>
        <v>0</v>
      </c>
      <c r="AA689">
        <f>VLOOKUP($B689,taxonomy!$B:$Y,23,FALSE)</f>
        <v>0</v>
      </c>
    </row>
    <row r="690" spans="1:27" x14ac:dyDescent="0.25">
      <c r="A690" s="1" t="s">
        <v>1348</v>
      </c>
      <c r="B690" s="1" t="s">
        <v>1349</v>
      </c>
      <c r="C690" s="1" t="s">
        <v>795</v>
      </c>
      <c r="D690" s="1" t="s">
        <v>15</v>
      </c>
      <c r="E690" s="1" t="s">
        <v>115</v>
      </c>
      <c r="F690" s="1" t="s">
        <v>1153</v>
      </c>
      <c r="G690" s="1" t="s">
        <v>18</v>
      </c>
      <c r="H690" s="1" t="s">
        <v>19</v>
      </c>
      <c r="I690" s="1">
        <f t="shared" si="10"/>
        <v>265</v>
      </c>
      <c r="J690" t="str">
        <f>VLOOKUP($B690,taxonomy!$B:$Y,6,FALSE)</f>
        <v>Eukaryota</v>
      </c>
      <c r="K690" t="str">
        <f>VLOOKUP($B690,taxonomy!$B:$Y,7,FALSE)</f>
        <v xml:space="preserve"> Metazoa</v>
      </c>
      <c r="L690" t="str">
        <f>VLOOKUP($B690,taxonomy!$B:$Y,8,FALSE)</f>
        <v xml:space="preserve"> Chordata</v>
      </c>
      <c r="M690" t="str">
        <f>VLOOKUP($B690,taxonomy!$B:$Y,9,FALSE)</f>
        <v xml:space="preserve"> Craniata</v>
      </c>
      <c r="N690" t="str">
        <f>VLOOKUP($B690,taxonomy!$B:$Y,10,FALSE)</f>
        <v xml:space="preserve"> Vertebrata</v>
      </c>
      <c r="O690" t="str">
        <f>VLOOKUP($B690,taxonomy!$B:$Y,11,FALSE)</f>
        <v xml:space="preserve"> Euteleostomi</v>
      </c>
      <c r="P690" t="str">
        <f>VLOOKUP($B690,taxonomy!$B:$Y,12,FALSE)</f>
        <v>Actinopterygii</v>
      </c>
      <c r="Q690" t="str">
        <f>VLOOKUP($B690,taxonomy!$B:$Y,13,FALSE)</f>
        <v xml:space="preserve"> Neopterygii</v>
      </c>
      <c r="R690" t="str">
        <f>VLOOKUP($B690,taxonomy!$B:$Y,14,FALSE)</f>
        <v xml:space="preserve"> Teleostei</v>
      </c>
      <c r="S690" t="str">
        <f>VLOOKUP($B690,taxonomy!$B:$Y,15,FALSE)</f>
        <v xml:space="preserve"> Neoteleostei</v>
      </c>
      <c r="T690" t="str">
        <f>VLOOKUP($B690,taxonomy!$B:$Y,16,FALSE)</f>
        <v xml:space="preserve"> Acanthomorphata</v>
      </c>
      <c r="U690" t="str">
        <f>VLOOKUP($B690,taxonomy!$B:$Y,17,FALSE)</f>
        <v>Percomorpharia</v>
      </c>
      <c r="V690" t="str">
        <f>VLOOKUP($B690,taxonomy!$B:$Y,18,FALSE)</f>
        <v xml:space="preserve"> Tetraodontiformes</v>
      </c>
      <c r="W690" t="str">
        <f>VLOOKUP($B690,taxonomy!$B:$Y,19,FALSE)</f>
        <v xml:space="preserve"> Tetradontoidea</v>
      </c>
      <c r="X690" t="str">
        <f>VLOOKUP($B690,taxonomy!$B:$Y,20,FALSE)</f>
        <v xml:space="preserve"> Tetraodontidae</v>
      </c>
      <c r="Y690" t="str">
        <f>VLOOKUP($B690,taxonomy!$B:$Y,21,FALSE)</f>
        <v>Takifugu.</v>
      </c>
      <c r="Z690">
        <f>VLOOKUP($B690,taxonomy!$B:$Y,22,FALSE)</f>
        <v>0</v>
      </c>
      <c r="AA690">
        <f>VLOOKUP($B690,taxonomy!$B:$Y,23,FALSE)</f>
        <v>0</v>
      </c>
    </row>
    <row r="691" spans="1:27" x14ac:dyDescent="0.25">
      <c r="A691" s="1" t="s">
        <v>1348</v>
      </c>
      <c r="B691" s="1" t="s">
        <v>1349</v>
      </c>
      <c r="C691" s="1" t="s">
        <v>795</v>
      </c>
      <c r="D691" s="1" t="s">
        <v>60</v>
      </c>
      <c r="E691" s="1" t="s">
        <v>275</v>
      </c>
      <c r="F691" s="1" t="s">
        <v>253</v>
      </c>
      <c r="G691" s="1" t="s">
        <v>63</v>
      </c>
      <c r="H691" s="1" t="s">
        <v>64</v>
      </c>
      <c r="I691" s="1">
        <f t="shared" si="10"/>
        <v>493</v>
      </c>
      <c r="J691" t="str">
        <f>VLOOKUP($B691,taxonomy!$B:$Y,6,FALSE)</f>
        <v>Eukaryota</v>
      </c>
      <c r="K691" t="str">
        <f>VLOOKUP($B691,taxonomy!$B:$Y,7,FALSE)</f>
        <v xml:space="preserve"> Metazoa</v>
      </c>
      <c r="L691" t="str">
        <f>VLOOKUP($B691,taxonomy!$B:$Y,8,FALSE)</f>
        <v xml:space="preserve"> Chordata</v>
      </c>
      <c r="M691" t="str">
        <f>VLOOKUP($B691,taxonomy!$B:$Y,9,FALSE)</f>
        <v xml:space="preserve"> Craniata</v>
      </c>
      <c r="N691" t="str">
        <f>VLOOKUP($B691,taxonomy!$B:$Y,10,FALSE)</f>
        <v xml:space="preserve"> Vertebrata</v>
      </c>
      <c r="O691" t="str">
        <f>VLOOKUP($B691,taxonomy!$B:$Y,11,FALSE)</f>
        <v xml:space="preserve"> Euteleostomi</v>
      </c>
      <c r="P691" t="str">
        <f>VLOOKUP($B691,taxonomy!$B:$Y,12,FALSE)</f>
        <v>Actinopterygii</v>
      </c>
      <c r="Q691" t="str">
        <f>VLOOKUP($B691,taxonomy!$B:$Y,13,FALSE)</f>
        <v xml:space="preserve"> Neopterygii</v>
      </c>
      <c r="R691" t="str">
        <f>VLOOKUP($B691,taxonomy!$B:$Y,14,FALSE)</f>
        <v xml:space="preserve"> Teleostei</v>
      </c>
      <c r="S691" t="str">
        <f>VLOOKUP($B691,taxonomy!$B:$Y,15,FALSE)</f>
        <v xml:space="preserve"> Neoteleostei</v>
      </c>
      <c r="T691" t="str">
        <f>VLOOKUP($B691,taxonomy!$B:$Y,16,FALSE)</f>
        <v xml:space="preserve"> Acanthomorphata</v>
      </c>
      <c r="U691" t="str">
        <f>VLOOKUP($B691,taxonomy!$B:$Y,17,FALSE)</f>
        <v>Percomorpharia</v>
      </c>
      <c r="V691" t="str">
        <f>VLOOKUP($B691,taxonomy!$B:$Y,18,FALSE)</f>
        <v xml:space="preserve"> Tetraodontiformes</v>
      </c>
      <c r="W691" t="str">
        <f>VLOOKUP($B691,taxonomy!$B:$Y,19,FALSE)</f>
        <v xml:space="preserve"> Tetradontoidea</v>
      </c>
      <c r="X691" t="str">
        <f>VLOOKUP($B691,taxonomy!$B:$Y,20,FALSE)</f>
        <v xml:space="preserve"> Tetraodontidae</v>
      </c>
      <c r="Y691" t="str">
        <f>VLOOKUP($B691,taxonomy!$B:$Y,21,FALSE)</f>
        <v>Takifugu.</v>
      </c>
      <c r="Z691">
        <f>VLOOKUP($B691,taxonomy!$B:$Y,22,FALSE)</f>
        <v>0</v>
      </c>
      <c r="AA691">
        <f>VLOOKUP($B691,taxonomy!$B:$Y,23,FALSE)</f>
        <v>0</v>
      </c>
    </row>
    <row r="692" spans="1:27" x14ac:dyDescent="0.25">
      <c r="A692" s="1" t="s">
        <v>1350</v>
      </c>
      <c r="B692" s="1" t="s">
        <v>1351</v>
      </c>
      <c r="C692" s="1" t="s">
        <v>731</v>
      </c>
      <c r="D692" s="1" t="s">
        <v>15</v>
      </c>
      <c r="E692" s="1" t="s">
        <v>115</v>
      </c>
      <c r="F692" s="1" t="s">
        <v>1153</v>
      </c>
      <c r="G692" s="1" t="s">
        <v>18</v>
      </c>
      <c r="H692" s="1" t="s">
        <v>19</v>
      </c>
      <c r="I692" s="1">
        <f t="shared" si="10"/>
        <v>265</v>
      </c>
      <c r="J692" t="str">
        <f>VLOOKUP($B692,taxonomy!$B:$Y,6,FALSE)</f>
        <v>Eukaryota</v>
      </c>
      <c r="K692" t="str">
        <f>VLOOKUP($B692,taxonomy!$B:$Y,7,FALSE)</f>
        <v xml:space="preserve"> Metazoa</v>
      </c>
      <c r="L692" t="str">
        <f>VLOOKUP($B692,taxonomy!$B:$Y,8,FALSE)</f>
        <v xml:space="preserve"> Chordata</v>
      </c>
      <c r="M692" t="str">
        <f>VLOOKUP($B692,taxonomy!$B:$Y,9,FALSE)</f>
        <v xml:space="preserve"> Craniata</v>
      </c>
      <c r="N692" t="str">
        <f>VLOOKUP($B692,taxonomy!$B:$Y,10,FALSE)</f>
        <v xml:space="preserve"> Vertebrata</v>
      </c>
      <c r="O692" t="str">
        <f>VLOOKUP($B692,taxonomy!$B:$Y,11,FALSE)</f>
        <v xml:space="preserve"> Euteleostomi</v>
      </c>
      <c r="P692" t="str">
        <f>VLOOKUP($B692,taxonomy!$B:$Y,12,FALSE)</f>
        <v>Actinopterygii</v>
      </c>
      <c r="Q692" t="str">
        <f>VLOOKUP($B692,taxonomy!$B:$Y,13,FALSE)</f>
        <v xml:space="preserve"> Neopterygii</v>
      </c>
      <c r="R692" t="str">
        <f>VLOOKUP($B692,taxonomy!$B:$Y,14,FALSE)</f>
        <v xml:space="preserve"> Teleostei</v>
      </c>
      <c r="S692" t="str">
        <f>VLOOKUP($B692,taxonomy!$B:$Y,15,FALSE)</f>
        <v xml:space="preserve"> Neoteleostei</v>
      </c>
      <c r="T692" t="str">
        <f>VLOOKUP($B692,taxonomy!$B:$Y,16,FALSE)</f>
        <v xml:space="preserve"> Acanthomorphata</v>
      </c>
      <c r="U692" t="str">
        <f>VLOOKUP($B692,taxonomy!$B:$Y,17,FALSE)</f>
        <v>Percomorpharia</v>
      </c>
      <c r="V692" t="str">
        <f>VLOOKUP($B692,taxonomy!$B:$Y,18,FALSE)</f>
        <v xml:space="preserve"> Tetraodontiformes</v>
      </c>
      <c r="W692" t="str">
        <f>VLOOKUP($B692,taxonomy!$B:$Y,19,FALSE)</f>
        <v xml:space="preserve"> Tetradontoidea</v>
      </c>
      <c r="X692" t="str">
        <f>VLOOKUP($B692,taxonomy!$B:$Y,20,FALSE)</f>
        <v xml:space="preserve"> Tetraodontidae</v>
      </c>
      <c r="Y692" t="str">
        <f>VLOOKUP($B692,taxonomy!$B:$Y,21,FALSE)</f>
        <v>Takifugu.</v>
      </c>
      <c r="Z692">
        <f>VLOOKUP($B692,taxonomy!$B:$Y,22,FALSE)</f>
        <v>0</v>
      </c>
      <c r="AA692">
        <f>VLOOKUP($B692,taxonomy!$B:$Y,23,FALSE)</f>
        <v>0</v>
      </c>
    </row>
    <row r="693" spans="1:27" x14ac:dyDescent="0.25">
      <c r="A693" s="1" t="s">
        <v>1350</v>
      </c>
      <c r="B693" s="1" t="s">
        <v>1351</v>
      </c>
      <c r="C693" s="1" t="s">
        <v>731</v>
      </c>
      <c r="D693" s="1" t="s">
        <v>60</v>
      </c>
      <c r="E693" s="1" t="s">
        <v>850</v>
      </c>
      <c r="F693" s="1" t="s">
        <v>555</v>
      </c>
      <c r="G693" s="1" t="s">
        <v>63</v>
      </c>
      <c r="H693" s="1" t="s">
        <v>64</v>
      </c>
      <c r="I693" s="1">
        <f t="shared" si="10"/>
        <v>469</v>
      </c>
      <c r="J693" t="str">
        <f>VLOOKUP($B693,taxonomy!$B:$Y,6,FALSE)</f>
        <v>Eukaryota</v>
      </c>
      <c r="K693" t="str">
        <f>VLOOKUP($B693,taxonomy!$B:$Y,7,FALSE)</f>
        <v xml:space="preserve"> Metazoa</v>
      </c>
      <c r="L693" t="str">
        <f>VLOOKUP($B693,taxonomy!$B:$Y,8,FALSE)</f>
        <v xml:space="preserve"> Chordata</v>
      </c>
      <c r="M693" t="str">
        <f>VLOOKUP($B693,taxonomy!$B:$Y,9,FALSE)</f>
        <v xml:space="preserve"> Craniata</v>
      </c>
      <c r="N693" t="str">
        <f>VLOOKUP($B693,taxonomy!$B:$Y,10,FALSE)</f>
        <v xml:space="preserve"> Vertebrata</v>
      </c>
      <c r="O693" t="str">
        <f>VLOOKUP($B693,taxonomy!$B:$Y,11,FALSE)</f>
        <v xml:space="preserve"> Euteleostomi</v>
      </c>
      <c r="P693" t="str">
        <f>VLOOKUP($B693,taxonomy!$B:$Y,12,FALSE)</f>
        <v>Actinopterygii</v>
      </c>
      <c r="Q693" t="str">
        <f>VLOOKUP($B693,taxonomy!$B:$Y,13,FALSE)</f>
        <v xml:space="preserve"> Neopterygii</v>
      </c>
      <c r="R693" t="str">
        <f>VLOOKUP($B693,taxonomy!$B:$Y,14,FALSE)</f>
        <v xml:space="preserve"> Teleostei</v>
      </c>
      <c r="S693" t="str">
        <f>VLOOKUP($B693,taxonomy!$B:$Y,15,FALSE)</f>
        <v xml:space="preserve"> Neoteleostei</v>
      </c>
      <c r="T693" t="str">
        <f>VLOOKUP($B693,taxonomy!$B:$Y,16,FALSE)</f>
        <v xml:space="preserve"> Acanthomorphata</v>
      </c>
      <c r="U693" t="str">
        <f>VLOOKUP($B693,taxonomy!$B:$Y,17,FALSE)</f>
        <v>Percomorpharia</v>
      </c>
      <c r="V693" t="str">
        <f>VLOOKUP($B693,taxonomy!$B:$Y,18,FALSE)</f>
        <v xml:space="preserve"> Tetraodontiformes</v>
      </c>
      <c r="W693" t="str">
        <f>VLOOKUP($B693,taxonomy!$B:$Y,19,FALSE)</f>
        <v xml:space="preserve"> Tetradontoidea</v>
      </c>
      <c r="X693" t="str">
        <f>VLOOKUP($B693,taxonomy!$B:$Y,20,FALSE)</f>
        <v xml:space="preserve"> Tetraodontidae</v>
      </c>
      <c r="Y693" t="str">
        <f>VLOOKUP($B693,taxonomy!$B:$Y,21,FALSE)</f>
        <v>Takifugu.</v>
      </c>
      <c r="Z693">
        <f>VLOOKUP($B693,taxonomy!$B:$Y,22,FALSE)</f>
        <v>0</v>
      </c>
      <c r="AA693">
        <f>VLOOKUP($B693,taxonomy!$B:$Y,23,FALSE)</f>
        <v>0</v>
      </c>
    </row>
    <row r="694" spans="1:27" x14ac:dyDescent="0.25">
      <c r="A694" s="1" t="s">
        <v>1352</v>
      </c>
      <c r="B694" s="1" t="s">
        <v>1353</v>
      </c>
      <c r="C694" s="1" t="s">
        <v>1000</v>
      </c>
      <c r="D694" s="1" t="s">
        <v>15</v>
      </c>
      <c r="E694" s="1" t="s">
        <v>115</v>
      </c>
      <c r="F694" s="1" t="s">
        <v>1153</v>
      </c>
      <c r="G694" s="1" t="s">
        <v>18</v>
      </c>
      <c r="H694" s="1" t="s">
        <v>19</v>
      </c>
      <c r="I694" s="1">
        <f t="shared" si="10"/>
        <v>265</v>
      </c>
      <c r="J694" t="str">
        <f>VLOOKUP($B694,taxonomy!$B:$Y,6,FALSE)</f>
        <v>Eukaryota</v>
      </c>
      <c r="K694" t="str">
        <f>VLOOKUP($B694,taxonomy!$B:$Y,7,FALSE)</f>
        <v xml:space="preserve"> Metazoa</v>
      </c>
      <c r="L694" t="str">
        <f>VLOOKUP($B694,taxonomy!$B:$Y,8,FALSE)</f>
        <v xml:space="preserve"> Chordata</v>
      </c>
      <c r="M694" t="str">
        <f>VLOOKUP($B694,taxonomy!$B:$Y,9,FALSE)</f>
        <v xml:space="preserve"> Craniata</v>
      </c>
      <c r="N694" t="str">
        <f>VLOOKUP($B694,taxonomy!$B:$Y,10,FALSE)</f>
        <v xml:space="preserve"> Vertebrata</v>
      </c>
      <c r="O694" t="str">
        <f>VLOOKUP($B694,taxonomy!$B:$Y,11,FALSE)</f>
        <v xml:space="preserve"> Euteleostomi</v>
      </c>
      <c r="P694" t="str">
        <f>VLOOKUP($B694,taxonomy!$B:$Y,12,FALSE)</f>
        <v>Actinopterygii</v>
      </c>
      <c r="Q694" t="str">
        <f>VLOOKUP($B694,taxonomy!$B:$Y,13,FALSE)</f>
        <v xml:space="preserve"> Neopterygii</v>
      </c>
      <c r="R694" t="str">
        <f>VLOOKUP($B694,taxonomy!$B:$Y,14,FALSE)</f>
        <v xml:space="preserve"> Teleostei</v>
      </c>
      <c r="S694" t="str">
        <f>VLOOKUP($B694,taxonomy!$B:$Y,15,FALSE)</f>
        <v xml:space="preserve"> Neoteleostei</v>
      </c>
      <c r="T694" t="str">
        <f>VLOOKUP($B694,taxonomy!$B:$Y,16,FALSE)</f>
        <v xml:space="preserve"> Acanthomorphata</v>
      </c>
      <c r="U694" t="str">
        <f>VLOOKUP($B694,taxonomy!$B:$Y,17,FALSE)</f>
        <v>Percomorpharia</v>
      </c>
      <c r="V694" t="str">
        <f>VLOOKUP($B694,taxonomy!$B:$Y,18,FALSE)</f>
        <v xml:space="preserve"> Tetraodontiformes</v>
      </c>
      <c r="W694" t="str">
        <f>VLOOKUP($B694,taxonomy!$B:$Y,19,FALSE)</f>
        <v xml:space="preserve"> Tetradontoidea</v>
      </c>
      <c r="X694" t="str">
        <f>VLOOKUP($B694,taxonomy!$B:$Y,20,FALSE)</f>
        <v xml:space="preserve"> Tetraodontidae</v>
      </c>
      <c r="Y694" t="str">
        <f>VLOOKUP($B694,taxonomy!$B:$Y,21,FALSE)</f>
        <v>Takifugu.</v>
      </c>
      <c r="Z694">
        <f>VLOOKUP($B694,taxonomy!$B:$Y,22,FALSE)</f>
        <v>0</v>
      </c>
      <c r="AA694">
        <f>VLOOKUP($B694,taxonomy!$B:$Y,23,FALSE)</f>
        <v>0</v>
      </c>
    </row>
    <row r="695" spans="1:27" x14ac:dyDescent="0.25">
      <c r="A695" s="1" t="s">
        <v>1352</v>
      </c>
      <c r="B695" s="1" t="s">
        <v>1353</v>
      </c>
      <c r="C695" s="1" t="s">
        <v>1000</v>
      </c>
      <c r="D695" s="1" t="s">
        <v>60</v>
      </c>
      <c r="E695" s="1" t="s">
        <v>850</v>
      </c>
      <c r="F695" s="1" t="s">
        <v>1354</v>
      </c>
      <c r="G695" s="1" t="s">
        <v>63</v>
      </c>
      <c r="H695" s="1" t="s">
        <v>64</v>
      </c>
      <c r="I695" s="1">
        <f t="shared" si="10"/>
        <v>474</v>
      </c>
      <c r="J695" t="str">
        <f>VLOOKUP($B695,taxonomy!$B:$Y,6,FALSE)</f>
        <v>Eukaryota</v>
      </c>
      <c r="K695" t="str">
        <f>VLOOKUP($B695,taxonomy!$B:$Y,7,FALSE)</f>
        <v xml:space="preserve"> Metazoa</v>
      </c>
      <c r="L695" t="str">
        <f>VLOOKUP($B695,taxonomy!$B:$Y,8,FALSE)</f>
        <v xml:space="preserve"> Chordata</v>
      </c>
      <c r="M695" t="str">
        <f>VLOOKUP($B695,taxonomy!$B:$Y,9,FALSE)</f>
        <v xml:space="preserve"> Craniata</v>
      </c>
      <c r="N695" t="str">
        <f>VLOOKUP($B695,taxonomy!$B:$Y,10,FALSE)</f>
        <v xml:space="preserve"> Vertebrata</v>
      </c>
      <c r="O695" t="str">
        <f>VLOOKUP($B695,taxonomy!$B:$Y,11,FALSE)</f>
        <v xml:space="preserve"> Euteleostomi</v>
      </c>
      <c r="P695" t="str">
        <f>VLOOKUP($B695,taxonomy!$B:$Y,12,FALSE)</f>
        <v>Actinopterygii</v>
      </c>
      <c r="Q695" t="str">
        <f>VLOOKUP($B695,taxonomy!$B:$Y,13,FALSE)</f>
        <v xml:space="preserve"> Neopterygii</v>
      </c>
      <c r="R695" t="str">
        <f>VLOOKUP($B695,taxonomy!$B:$Y,14,FALSE)</f>
        <v xml:space="preserve"> Teleostei</v>
      </c>
      <c r="S695" t="str">
        <f>VLOOKUP($B695,taxonomy!$B:$Y,15,FALSE)</f>
        <v xml:space="preserve"> Neoteleostei</v>
      </c>
      <c r="T695" t="str">
        <f>VLOOKUP($B695,taxonomy!$B:$Y,16,FALSE)</f>
        <v xml:space="preserve"> Acanthomorphata</v>
      </c>
      <c r="U695" t="str">
        <f>VLOOKUP($B695,taxonomy!$B:$Y,17,FALSE)</f>
        <v>Percomorpharia</v>
      </c>
      <c r="V695" t="str">
        <f>VLOOKUP($B695,taxonomy!$B:$Y,18,FALSE)</f>
        <v xml:space="preserve"> Tetraodontiformes</v>
      </c>
      <c r="W695" t="str">
        <f>VLOOKUP($B695,taxonomy!$B:$Y,19,FALSE)</f>
        <v xml:space="preserve"> Tetradontoidea</v>
      </c>
      <c r="X695" t="str">
        <f>VLOOKUP($B695,taxonomy!$B:$Y,20,FALSE)</f>
        <v xml:space="preserve"> Tetraodontidae</v>
      </c>
      <c r="Y695" t="str">
        <f>VLOOKUP($B695,taxonomy!$B:$Y,21,FALSE)</f>
        <v>Takifugu.</v>
      </c>
      <c r="Z695">
        <f>VLOOKUP($B695,taxonomy!$B:$Y,22,FALSE)</f>
        <v>0</v>
      </c>
      <c r="AA695">
        <f>VLOOKUP($B695,taxonomy!$B:$Y,23,FALSE)</f>
        <v>0</v>
      </c>
    </row>
    <row r="696" spans="1:27" x14ac:dyDescent="0.25">
      <c r="A696" s="1" t="s">
        <v>1355</v>
      </c>
      <c r="B696" s="1" t="s">
        <v>1356</v>
      </c>
      <c r="C696" s="1" t="s">
        <v>271</v>
      </c>
      <c r="D696" s="1" t="s">
        <v>15</v>
      </c>
      <c r="E696" s="1" t="s">
        <v>190</v>
      </c>
      <c r="F696" s="1" t="s">
        <v>1113</v>
      </c>
      <c r="G696" s="1" t="s">
        <v>18</v>
      </c>
      <c r="H696" s="1" t="s">
        <v>19</v>
      </c>
      <c r="I696" s="1">
        <f t="shared" si="10"/>
        <v>264</v>
      </c>
      <c r="J696" t="str">
        <f>VLOOKUP($B696,taxonomy!$B:$Y,6,FALSE)</f>
        <v>Eukaryota</v>
      </c>
      <c r="K696" t="str">
        <f>VLOOKUP($B696,taxonomy!$B:$Y,7,FALSE)</f>
        <v xml:space="preserve"> Metazoa</v>
      </c>
      <c r="L696" t="str">
        <f>VLOOKUP($B696,taxonomy!$B:$Y,8,FALSE)</f>
        <v xml:space="preserve"> Ecdysozoa</v>
      </c>
      <c r="M696" t="str">
        <f>VLOOKUP($B696,taxonomy!$B:$Y,9,FALSE)</f>
        <v xml:space="preserve"> Nematoda</v>
      </c>
      <c r="N696" t="str">
        <f>VLOOKUP($B696,taxonomy!$B:$Y,10,FALSE)</f>
        <v xml:space="preserve"> Chromadorea</v>
      </c>
      <c r="O696" t="str">
        <f>VLOOKUP($B696,taxonomy!$B:$Y,11,FALSE)</f>
        <v xml:space="preserve"> Rhabditida</v>
      </c>
      <c r="P696" t="str">
        <f>VLOOKUP($B696,taxonomy!$B:$Y,12,FALSE)</f>
        <v>Rhabditoidea</v>
      </c>
      <c r="Q696" t="str">
        <f>VLOOKUP($B696,taxonomy!$B:$Y,13,FALSE)</f>
        <v xml:space="preserve"> Rhabditidae</v>
      </c>
      <c r="R696" t="str">
        <f>VLOOKUP($B696,taxonomy!$B:$Y,14,FALSE)</f>
        <v xml:space="preserve"> Peloderinae</v>
      </c>
      <c r="S696" t="str">
        <f>VLOOKUP($B696,taxonomy!$B:$Y,15,FALSE)</f>
        <v xml:space="preserve"> Caenorhabditis.</v>
      </c>
      <c r="T696">
        <f>VLOOKUP($B696,taxonomy!$B:$Y,16,FALSE)</f>
        <v>0</v>
      </c>
      <c r="U696">
        <f>VLOOKUP($B696,taxonomy!$B:$Y,17,FALSE)</f>
        <v>0</v>
      </c>
      <c r="V696">
        <f>VLOOKUP($B696,taxonomy!$B:$Y,18,FALSE)</f>
        <v>0</v>
      </c>
      <c r="W696">
        <f>VLOOKUP($B696,taxonomy!$B:$Y,19,FALSE)</f>
        <v>0</v>
      </c>
      <c r="X696">
        <f>VLOOKUP($B696,taxonomy!$B:$Y,20,FALSE)</f>
        <v>0</v>
      </c>
      <c r="Y696">
        <f>VLOOKUP($B696,taxonomy!$B:$Y,21,FALSE)</f>
        <v>0</v>
      </c>
      <c r="Z696">
        <f>VLOOKUP($B696,taxonomy!$B:$Y,22,FALSE)</f>
        <v>0</v>
      </c>
      <c r="AA696">
        <f>VLOOKUP($B696,taxonomy!$B:$Y,23,FALSE)</f>
        <v>0</v>
      </c>
    </row>
    <row r="697" spans="1:27" x14ac:dyDescent="0.25">
      <c r="A697" s="1" t="s">
        <v>1355</v>
      </c>
      <c r="B697" s="1" t="s">
        <v>1356</v>
      </c>
      <c r="C697" s="1" t="s">
        <v>271</v>
      </c>
      <c r="D697" s="1" t="s">
        <v>60</v>
      </c>
      <c r="E697" s="1" t="s">
        <v>975</v>
      </c>
      <c r="F697" s="1" t="s">
        <v>1132</v>
      </c>
      <c r="G697" s="1" t="s">
        <v>63</v>
      </c>
      <c r="H697" s="1" t="s">
        <v>64</v>
      </c>
      <c r="I697" s="1">
        <f t="shared" si="10"/>
        <v>335</v>
      </c>
      <c r="J697" t="str">
        <f>VLOOKUP($B697,taxonomy!$B:$Y,6,FALSE)</f>
        <v>Eukaryota</v>
      </c>
      <c r="K697" t="str">
        <f>VLOOKUP($B697,taxonomy!$B:$Y,7,FALSE)</f>
        <v xml:space="preserve"> Metazoa</v>
      </c>
      <c r="L697" t="str">
        <f>VLOOKUP($B697,taxonomy!$B:$Y,8,FALSE)</f>
        <v xml:space="preserve"> Ecdysozoa</v>
      </c>
      <c r="M697" t="str">
        <f>VLOOKUP($B697,taxonomy!$B:$Y,9,FALSE)</f>
        <v xml:space="preserve"> Nematoda</v>
      </c>
      <c r="N697" t="str">
        <f>VLOOKUP($B697,taxonomy!$B:$Y,10,FALSE)</f>
        <v xml:space="preserve"> Chromadorea</v>
      </c>
      <c r="O697" t="str">
        <f>VLOOKUP($B697,taxonomy!$B:$Y,11,FALSE)</f>
        <v xml:space="preserve"> Rhabditida</v>
      </c>
      <c r="P697" t="str">
        <f>VLOOKUP($B697,taxonomy!$B:$Y,12,FALSE)</f>
        <v>Rhabditoidea</v>
      </c>
      <c r="Q697" t="str">
        <f>VLOOKUP($B697,taxonomy!$B:$Y,13,FALSE)</f>
        <v xml:space="preserve"> Rhabditidae</v>
      </c>
      <c r="R697" t="str">
        <f>VLOOKUP($B697,taxonomy!$B:$Y,14,FALSE)</f>
        <v xml:space="preserve"> Peloderinae</v>
      </c>
      <c r="S697" t="str">
        <f>VLOOKUP($B697,taxonomy!$B:$Y,15,FALSE)</f>
        <v xml:space="preserve"> Caenorhabditis.</v>
      </c>
      <c r="T697">
        <f>VLOOKUP($B697,taxonomy!$B:$Y,16,FALSE)</f>
        <v>0</v>
      </c>
      <c r="U697">
        <f>VLOOKUP($B697,taxonomy!$B:$Y,17,FALSE)</f>
        <v>0</v>
      </c>
      <c r="V697">
        <f>VLOOKUP($B697,taxonomy!$B:$Y,18,FALSE)</f>
        <v>0</v>
      </c>
      <c r="W697">
        <f>VLOOKUP($B697,taxonomy!$B:$Y,19,FALSE)</f>
        <v>0</v>
      </c>
      <c r="X697">
        <f>VLOOKUP($B697,taxonomy!$B:$Y,20,FALSE)</f>
        <v>0</v>
      </c>
      <c r="Y697">
        <f>VLOOKUP($B697,taxonomy!$B:$Y,21,FALSE)</f>
        <v>0</v>
      </c>
      <c r="Z697">
        <f>VLOOKUP($B697,taxonomy!$B:$Y,22,FALSE)</f>
        <v>0</v>
      </c>
      <c r="AA697">
        <f>VLOOKUP($B697,taxonomy!$B:$Y,23,FALSE)</f>
        <v>0</v>
      </c>
    </row>
    <row r="698" spans="1:27" x14ac:dyDescent="0.25">
      <c r="A698" s="1" t="s">
        <v>1357</v>
      </c>
      <c r="B698" s="1" t="s">
        <v>1358</v>
      </c>
      <c r="C698" s="1" t="s">
        <v>1359</v>
      </c>
      <c r="D698" s="1" t="s">
        <v>1051</v>
      </c>
      <c r="E698" s="1" t="s">
        <v>982</v>
      </c>
      <c r="F698" s="1" t="s">
        <v>1360</v>
      </c>
      <c r="G698" s="1" t="s">
        <v>1053</v>
      </c>
      <c r="H698" s="1" t="s">
        <v>1051</v>
      </c>
      <c r="I698" s="1">
        <f t="shared" si="10"/>
        <v>162</v>
      </c>
      <c r="J698" t="str">
        <f>VLOOKUP($B698,taxonomy!$B:$Y,6,FALSE)</f>
        <v>Eukaryota</v>
      </c>
      <c r="K698" t="str">
        <f>VLOOKUP($B698,taxonomy!$B:$Y,7,FALSE)</f>
        <v xml:space="preserve"> Metazoa</v>
      </c>
      <c r="L698" t="str">
        <f>VLOOKUP($B698,taxonomy!$B:$Y,8,FALSE)</f>
        <v xml:space="preserve"> Chordata</v>
      </c>
      <c r="M698" t="str">
        <f>VLOOKUP($B698,taxonomy!$B:$Y,9,FALSE)</f>
        <v xml:space="preserve"> Tunicata</v>
      </c>
      <c r="N698" t="str">
        <f>VLOOKUP($B698,taxonomy!$B:$Y,10,FALSE)</f>
        <v xml:space="preserve"> Ascidiacea</v>
      </c>
      <c r="O698" t="str">
        <f>VLOOKUP($B698,taxonomy!$B:$Y,11,FALSE)</f>
        <v xml:space="preserve"> Enterogona</v>
      </c>
      <c r="P698" t="str">
        <f>VLOOKUP($B698,taxonomy!$B:$Y,12,FALSE)</f>
        <v>Phlebobranchia</v>
      </c>
      <c r="Q698" t="str">
        <f>VLOOKUP($B698,taxonomy!$B:$Y,13,FALSE)</f>
        <v xml:space="preserve"> Cionidae</v>
      </c>
      <c r="R698" t="str">
        <f>VLOOKUP($B698,taxonomy!$B:$Y,14,FALSE)</f>
        <v xml:space="preserve"> Ciona.</v>
      </c>
      <c r="S698">
        <f>VLOOKUP($B698,taxonomy!$B:$Y,15,FALSE)</f>
        <v>0</v>
      </c>
      <c r="T698">
        <f>VLOOKUP($B698,taxonomy!$B:$Y,16,FALSE)</f>
        <v>0</v>
      </c>
      <c r="U698">
        <f>VLOOKUP($B698,taxonomy!$B:$Y,17,FALSE)</f>
        <v>0</v>
      </c>
      <c r="V698">
        <f>VLOOKUP($B698,taxonomy!$B:$Y,18,FALSE)</f>
        <v>0</v>
      </c>
      <c r="W698">
        <f>VLOOKUP($B698,taxonomy!$B:$Y,19,FALSE)</f>
        <v>0</v>
      </c>
      <c r="X698">
        <f>VLOOKUP($B698,taxonomy!$B:$Y,20,FALSE)</f>
        <v>0</v>
      </c>
      <c r="Y698">
        <f>VLOOKUP($B698,taxonomy!$B:$Y,21,FALSE)</f>
        <v>0</v>
      </c>
      <c r="Z698">
        <f>VLOOKUP($B698,taxonomy!$B:$Y,22,FALSE)</f>
        <v>0</v>
      </c>
      <c r="AA698">
        <f>VLOOKUP($B698,taxonomy!$B:$Y,23,FALSE)</f>
        <v>0</v>
      </c>
    </row>
    <row r="699" spans="1:27" x14ac:dyDescent="0.25">
      <c r="A699" s="1" t="s">
        <v>1357</v>
      </c>
      <c r="B699" s="1" t="s">
        <v>1358</v>
      </c>
      <c r="C699" s="1" t="s">
        <v>1359</v>
      </c>
      <c r="D699" s="1" t="s">
        <v>15</v>
      </c>
      <c r="E699" s="1" t="s">
        <v>51</v>
      </c>
      <c r="F699" s="1" t="s">
        <v>233</v>
      </c>
      <c r="G699" s="1" t="s">
        <v>18</v>
      </c>
      <c r="H699" s="1" t="s">
        <v>19</v>
      </c>
      <c r="I699" s="1">
        <f t="shared" si="10"/>
        <v>266</v>
      </c>
      <c r="J699" t="str">
        <f>VLOOKUP($B699,taxonomy!$B:$Y,6,FALSE)</f>
        <v>Eukaryota</v>
      </c>
      <c r="K699" t="str">
        <f>VLOOKUP($B699,taxonomy!$B:$Y,7,FALSE)</f>
        <v xml:space="preserve"> Metazoa</v>
      </c>
      <c r="L699" t="str">
        <f>VLOOKUP($B699,taxonomy!$B:$Y,8,FALSE)</f>
        <v xml:space="preserve"> Chordata</v>
      </c>
      <c r="M699" t="str">
        <f>VLOOKUP($B699,taxonomy!$B:$Y,9,FALSE)</f>
        <v xml:space="preserve"> Tunicata</v>
      </c>
      <c r="N699" t="str">
        <f>VLOOKUP($B699,taxonomy!$B:$Y,10,FALSE)</f>
        <v xml:space="preserve"> Ascidiacea</v>
      </c>
      <c r="O699" t="str">
        <f>VLOOKUP($B699,taxonomy!$B:$Y,11,FALSE)</f>
        <v xml:space="preserve"> Enterogona</v>
      </c>
      <c r="P699" t="str">
        <f>VLOOKUP($B699,taxonomy!$B:$Y,12,FALSE)</f>
        <v>Phlebobranchia</v>
      </c>
      <c r="Q699" t="str">
        <f>VLOOKUP($B699,taxonomy!$B:$Y,13,FALSE)</f>
        <v xml:space="preserve"> Cionidae</v>
      </c>
      <c r="R699" t="str">
        <f>VLOOKUP($B699,taxonomy!$B:$Y,14,FALSE)</f>
        <v xml:space="preserve"> Ciona.</v>
      </c>
      <c r="S699">
        <f>VLOOKUP($B699,taxonomy!$B:$Y,15,FALSE)</f>
        <v>0</v>
      </c>
      <c r="T699">
        <f>VLOOKUP($B699,taxonomy!$B:$Y,16,FALSE)</f>
        <v>0</v>
      </c>
      <c r="U699">
        <f>VLOOKUP($B699,taxonomy!$B:$Y,17,FALSE)</f>
        <v>0</v>
      </c>
      <c r="V699">
        <f>VLOOKUP($B699,taxonomy!$B:$Y,18,FALSE)</f>
        <v>0</v>
      </c>
      <c r="W699">
        <f>VLOOKUP($B699,taxonomy!$B:$Y,19,FALSE)</f>
        <v>0</v>
      </c>
      <c r="X699">
        <f>VLOOKUP($B699,taxonomy!$B:$Y,20,FALSE)</f>
        <v>0</v>
      </c>
      <c r="Y699">
        <f>VLOOKUP($B699,taxonomy!$B:$Y,21,FALSE)</f>
        <v>0</v>
      </c>
      <c r="Z699">
        <f>VLOOKUP($B699,taxonomy!$B:$Y,22,FALSE)</f>
        <v>0</v>
      </c>
      <c r="AA699">
        <f>VLOOKUP($B699,taxonomy!$B:$Y,23,FALSE)</f>
        <v>0</v>
      </c>
    </row>
    <row r="700" spans="1:27" x14ac:dyDescent="0.25">
      <c r="A700" s="1" t="s">
        <v>1357</v>
      </c>
      <c r="B700" s="1" t="s">
        <v>1358</v>
      </c>
      <c r="C700" s="1" t="s">
        <v>1359</v>
      </c>
      <c r="D700" s="1" t="s">
        <v>60</v>
      </c>
      <c r="E700" s="1" t="s">
        <v>1078</v>
      </c>
      <c r="F700" s="1" t="s">
        <v>1361</v>
      </c>
      <c r="G700" s="1" t="s">
        <v>63</v>
      </c>
      <c r="H700" s="1" t="s">
        <v>64</v>
      </c>
      <c r="I700" s="1">
        <f t="shared" si="10"/>
        <v>370</v>
      </c>
      <c r="J700" t="str">
        <f>VLOOKUP($B700,taxonomy!$B:$Y,6,FALSE)</f>
        <v>Eukaryota</v>
      </c>
      <c r="K700" t="str">
        <f>VLOOKUP($B700,taxonomy!$B:$Y,7,FALSE)</f>
        <v xml:space="preserve"> Metazoa</v>
      </c>
      <c r="L700" t="str">
        <f>VLOOKUP($B700,taxonomy!$B:$Y,8,FALSE)</f>
        <v xml:space="preserve"> Chordata</v>
      </c>
      <c r="M700" t="str">
        <f>VLOOKUP($B700,taxonomy!$B:$Y,9,FALSE)</f>
        <v xml:space="preserve"> Tunicata</v>
      </c>
      <c r="N700" t="str">
        <f>VLOOKUP($B700,taxonomy!$B:$Y,10,FALSE)</f>
        <v xml:space="preserve"> Ascidiacea</v>
      </c>
      <c r="O700" t="str">
        <f>VLOOKUP($B700,taxonomy!$B:$Y,11,FALSE)</f>
        <v xml:space="preserve"> Enterogona</v>
      </c>
      <c r="P700" t="str">
        <f>VLOOKUP($B700,taxonomy!$B:$Y,12,FALSE)</f>
        <v>Phlebobranchia</v>
      </c>
      <c r="Q700" t="str">
        <f>VLOOKUP($B700,taxonomy!$B:$Y,13,FALSE)</f>
        <v xml:space="preserve"> Cionidae</v>
      </c>
      <c r="R700" t="str">
        <f>VLOOKUP($B700,taxonomy!$B:$Y,14,FALSE)</f>
        <v xml:space="preserve"> Ciona.</v>
      </c>
      <c r="S700">
        <f>VLOOKUP($B700,taxonomy!$B:$Y,15,FALSE)</f>
        <v>0</v>
      </c>
      <c r="T700">
        <f>VLOOKUP($B700,taxonomy!$B:$Y,16,FALSE)</f>
        <v>0</v>
      </c>
      <c r="U700">
        <f>VLOOKUP($B700,taxonomy!$B:$Y,17,FALSE)</f>
        <v>0</v>
      </c>
      <c r="V700">
        <f>VLOOKUP($B700,taxonomy!$B:$Y,18,FALSE)</f>
        <v>0</v>
      </c>
      <c r="W700">
        <f>VLOOKUP($B700,taxonomy!$B:$Y,19,FALSE)</f>
        <v>0</v>
      </c>
      <c r="X700">
        <f>VLOOKUP($B700,taxonomy!$B:$Y,20,FALSE)</f>
        <v>0</v>
      </c>
      <c r="Y700">
        <f>VLOOKUP($B700,taxonomy!$B:$Y,21,FALSE)</f>
        <v>0</v>
      </c>
      <c r="Z700">
        <f>VLOOKUP($B700,taxonomy!$B:$Y,22,FALSE)</f>
        <v>0</v>
      </c>
      <c r="AA700">
        <f>VLOOKUP($B700,taxonomy!$B:$Y,23,FALSE)</f>
        <v>0</v>
      </c>
    </row>
    <row r="701" spans="1:27" x14ac:dyDescent="0.25">
      <c r="A701" s="1" t="s">
        <v>1362</v>
      </c>
      <c r="B701" s="1" t="s">
        <v>1363</v>
      </c>
      <c r="C701" s="1" t="s">
        <v>1364</v>
      </c>
      <c r="D701" s="1" t="s">
        <v>15</v>
      </c>
      <c r="E701" s="1" t="s">
        <v>43</v>
      </c>
      <c r="F701" s="1" t="s">
        <v>250</v>
      </c>
      <c r="G701" s="1" t="s">
        <v>18</v>
      </c>
      <c r="H701" s="1" t="s">
        <v>19</v>
      </c>
      <c r="I701" s="1">
        <f t="shared" si="10"/>
        <v>265</v>
      </c>
      <c r="J701" t="str">
        <f>VLOOKUP($B701,taxonomy!$B:$Y,6,FALSE)</f>
        <v>Eukaryota</v>
      </c>
      <c r="K701" t="str">
        <f>VLOOKUP($B701,taxonomy!$B:$Y,7,FALSE)</f>
        <v xml:space="preserve"> Metazoa</v>
      </c>
      <c r="L701" t="str">
        <f>VLOOKUP($B701,taxonomy!$B:$Y,8,FALSE)</f>
        <v xml:space="preserve"> Chordata</v>
      </c>
      <c r="M701" t="str">
        <f>VLOOKUP($B701,taxonomy!$B:$Y,9,FALSE)</f>
        <v xml:space="preserve"> Craniata</v>
      </c>
      <c r="N701" t="str">
        <f>VLOOKUP($B701,taxonomy!$B:$Y,10,FALSE)</f>
        <v xml:space="preserve"> Vertebrata</v>
      </c>
      <c r="O701" t="str">
        <f>VLOOKUP($B701,taxonomy!$B:$Y,11,FALSE)</f>
        <v xml:space="preserve"> Euteleostomi</v>
      </c>
      <c r="P701" t="str">
        <f>VLOOKUP($B701,taxonomy!$B:$Y,12,FALSE)</f>
        <v>Coelacanthiformes</v>
      </c>
      <c r="Q701" t="str">
        <f>VLOOKUP($B701,taxonomy!$B:$Y,13,FALSE)</f>
        <v xml:space="preserve"> Coelacanthidae</v>
      </c>
      <c r="R701" t="str">
        <f>VLOOKUP($B701,taxonomy!$B:$Y,14,FALSE)</f>
        <v xml:space="preserve"> Latimeria.</v>
      </c>
      <c r="S701">
        <f>VLOOKUP($B701,taxonomy!$B:$Y,15,FALSE)</f>
        <v>0</v>
      </c>
      <c r="T701">
        <f>VLOOKUP($B701,taxonomy!$B:$Y,16,FALSE)</f>
        <v>0</v>
      </c>
      <c r="U701">
        <f>VLOOKUP($B701,taxonomy!$B:$Y,17,FALSE)</f>
        <v>0</v>
      </c>
      <c r="V701">
        <f>VLOOKUP($B701,taxonomy!$B:$Y,18,FALSE)</f>
        <v>0</v>
      </c>
      <c r="W701">
        <f>VLOOKUP($B701,taxonomy!$B:$Y,19,FALSE)</f>
        <v>0</v>
      </c>
      <c r="X701">
        <f>VLOOKUP($B701,taxonomy!$B:$Y,20,FALSE)</f>
        <v>0</v>
      </c>
      <c r="Y701">
        <f>VLOOKUP($B701,taxonomy!$B:$Y,21,FALSE)</f>
        <v>0</v>
      </c>
      <c r="Z701">
        <f>VLOOKUP($B701,taxonomy!$B:$Y,22,FALSE)</f>
        <v>0</v>
      </c>
      <c r="AA701">
        <f>VLOOKUP($B701,taxonomy!$B:$Y,23,FALSE)</f>
        <v>0</v>
      </c>
    </row>
    <row r="702" spans="1:27" x14ac:dyDescent="0.25">
      <c r="A702" s="1" t="s">
        <v>1362</v>
      </c>
      <c r="B702" s="1" t="s">
        <v>1363</v>
      </c>
      <c r="C702" s="1" t="s">
        <v>1364</v>
      </c>
      <c r="D702" s="1" t="s">
        <v>60</v>
      </c>
      <c r="E702" s="1" t="s">
        <v>498</v>
      </c>
      <c r="F702" s="1" t="s">
        <v>1365</v>
      </c>
      <c r="G702" s="1" t="s">
        <v>63</v>
      </c>
      <c r="H702" s="1" t="s">
        <v>64</v>
      </c>
      <c r="I702" s="1">
        <f t="shared" si="10"/>
        <v>547</v>
      </c>
      <c r="J702" t="str">
        <f>VLOOKUP($B702,taxonomy!$B:$Y,6,FALSE)</f>
        <v>Eukaryota</v>
      </c>
      <c r="K702" t="str">
        <f>VLOOKUP($B702,taxonomy!$B:$Y,7,FALSE)</f>
        <v xml:space="preserve"> Metazoa</v>
      </c>
      <c r="L702" t="str">
        <f>VLOOKUP($B702,taxonomy!$B:$Y,8,FALSE)</f>
        <v xml:space="preserve"> Chordata</v>
      </c>
      <c r="M702" t="str">
        <f>VLOOKUP($B702,taxonomy!$B:$Y,9,FALSE)</f>
        <v xml:space="preserve"> Craniata</v>
      </c>
      <c r="N702" t="str">
        <f>VLOOKUP($B702,taxonomy!$B:$Y,10,FALSE)</f>
        <v xml:space="preserve"> Vertebrata</v>
      </c>
      <c r="O702" t="str">
        <f>VLOOKUP($B702,taxonomy!$B:$Y,11,FALSE)</f>
        <v xml:space="preserve"> Euteleostomi</v>
      </c>
      <c r="P702" t="str">
        <f>VLOOKUP($B702,taxonomy!$B:$Y,12,FALSE)</f>
        <v>Coelacanthiformes</v>
      </c>
      <c r="Q702" t="str">
        <f>VLOOKUP($B702,taxonomy!$B:$Y,13,FALSE)</f>
        <v xml:space="preserve"> Coelacanthidae</v>
      </c>
      <c r="R702" t="str">
        <f>VLOOKUP($B702,taxonomy!$B:$Y,14,FALSE)</f>
        <v xml:space="preserve"> Latimeria.</v>
      </c>
      <c r="S702">
        <f>VLOOKUP($B702,taxonomy!$B:$Y,15,FALSE)</f>
        <v>0</v>
      </c>
      <c r="T702">
        <f>VLOOKUP($B702,taxonomy!$B:$Y,16,FALSE)</f>
        <v>0</v>
      </c>
      <c r="U702">
        <f>VLOOKUP($B702,taxonomy!$B:$Y,17,FALSE)</f>
        <v>0</v>
      </c>
      <c r="V702">
        <f>VLOOKUP($B702,taxonomy!$B:$Y,18,FALSE)</f>
        <v>0</v>
      </c>
      <c r="W702">
        <f>VLOOKUP($B702,taxonomy!$B:$Y,19,FALSE)</f>
        <v>0</v>
      </c>
      <c r="X702">
        <f>VLOOKUP($B702,taxonomy!$B:$Y,20,FALSE)</f>
        <v>0</v>
      </c>
      <c r="Y702">
        <f>VLOOKUP($B702,taxonomy!$B:$Y,21,FALSE)</f>
        <v>0</v>
      </c>
      <c r="Z702">
        <f>VLOOKUP($B702,taxonomy!$B:$Y,22,FALSE)</f>
        <v>0</v>
      </c>
      <c r="AA702">
        <f>VLOOKUP($B702,taxonomy!$B:$Y,23,FALSE)</f>
        <v>0</v>
      </c>
    </row>
    <row r="703" spans="1:27" x14ac:dyDescent="0.25">
      <c r="A703" s="1" t="s">
        <v>1366</v>
      </c>
      <c r="B703" s="1" t="s">
        <v>1367</v>
      </c>
      <c r="C703" s="1" t="s">
        <v>1014</v>
      </c>
      <c r="D703" s="1" t="s">
        <v>15</v>
      </c>
      <c r="E703" s="1" t="s">
        <v>115</v>
      </c>
      <c r="F703" s="1" t="s">
        <v>1153</v>
      </c>
      <c r="G703" s="1" t="s">
        <v>18</v>
      </c>
      <c r="H703" s="1" t="s">
        <v>19</v>
      </c>
      <c r="I703" s="1">
        <f t="shared" si="10"/>
        <v>265</v>
      </c>
      <c r="J703" t="str">
        <f>VLOOKUP($B703,taxonomy!$B:$Y,6,FALSE)</f>
        <v>Eukaryota</v>
      </c>
      <c r="K703" t="str">
        <f>VLOOKUP($B703,taxonomy!$B:$Y,7,FALSE)</f>
        <v xml:space="preserve"> Metazoa</v>
      </c>
      <c r="L703" t="str">
        <f>VLOOKUP($B703,taxonomy!$B:$Y,8,FALSE)</f>
        <v xml:space="preserve"> Chordata</v>
      </c>
      <c r="M703" t="str">
        <f>VLOOKUP($B703,taxonomy!$B:$Y,9,FALSE)</f>
        <v xml:space="preserve"> Craniata</v>
      </c>
      <c r="N703" t="str">
        <f>VLOOKUP($B703,taxonomy!$B:$Y,10,FALSE)</f>
        <v xml:space="preserve"> Vertebrata</v>
      </c>
      <c r="O703" t="str">
        <f>VLOOKUP($B703,taxonomy!$B:$Y,11,FALSE)</f>
        <v xml:space="preserve"> Euteleostomi</v>
      </c>
      <c r="P703" t="str">
        <f>VLOOKUP($B703,taxonomy!$B:$Y,12,FALSE)</f>
        <v>Actinopterygii</v>
      </c>
      <c r="Q703" t="str">
        <f>VLOOKUP($B703,taxonomy!$B:$Y,13,FALSE)</f>
        <v xml:space="preserve"> Neopterygii</v>
      </c>
      <c r="R703" t="str">
        <f>VLOOKUP($B703,taxonomy!$B:$Y,14,FALSE)</f>
        <v xml:space="preserve"> Teleostei</v>
      </c>
      <c r="S703" t="str">
        <f>VLOOKUP($B703,taxonomy!$B:$Y,15,FALSE)</f>
        <v xml:space="preserve"> Neoteleostei</v>
      </c>
      <c r="T703" t="str">
        <f>VLOOKUP($B703,taxonomy!$B:$Y,16,FALSE)</f>
        <v xml:space="preserve"> Acanthomorphata</v>
      </c>
      <c r="U703" t="str">
        <f>VLOOKUP($B703,taxonomy!$B:$Y,17,FALSE)</f>
        <v>Percomorpharia</v>
      </c>
      <c r="V703" t="str">
        <f>VLOOKUP($B703,taxonomy!$B:$Y,18,FALSE)</f>
        <v xml:space="preserve"> Tetraodontiformes</v>
      </c>
      <c r="W703" t="str">
        <f>VLOOKUP($B703,taxonomy!$B:$Y,19,FALSE)</f>
        <v xml:space="preserve"> Tetradontoidea</v>
      </c>
      <c r="X703" t="str">
        <f>VLOOKUP($B703,taxonomy!$B:$Y,20,FALSE)</f>
        <v xml:space="preserve"> Tetraodontidae</v>
      </c>
      <c r="Y703" t="str">
        <f>VLOOKUP($B703,taxonomy!$B:$Y,21,FALSE)</f>
        <v>Tetraodon.</v>
      </c>
      <c r="Z703">
        <f>VLOOKUP($B703,taxonomy!$B:$Y,22,FALSE)</f>
        <v>0</v>
      </c>
      <c r="AA703">
        <f>VLOOKUP($B703,taxonomy!$B:$Y,23,FALSE)</f>
        <v>0</v>
      </c>
    </row>
    <row r="704" spans="1:27" x14ac:dyDescent="0.25">
      <c r="A704" s="1" t="s">
        <v>1366</v>
      </c>
      <c r="B704" s="1" t="s">
        <v>1367</v>
      </c>
      <c r="C704" s="1" t="s">
        <v>1014</v>
      </c>
      <c r="D704" s="1" t="s">
        <v>60</v>
      </c>
      <c r="E704" s="1" t="s">
        <v>850</v>
      </c>
      <c r="F704" s="1" t="s">
        <v>1014</v>
      </c>
      <c r="G704" s="1" t="s">
        <v>63</v>
      </c>
      <c r="H704" s="1" t="s">
        <v>64</v>
      </c>
      <c r="I704" s="1">
        <f t="shared" si="10"/>
        <v>401</v>
      </c>
      <c r="J704" t="str">
        <f>VLOOKUP($B704,taxonomy!$B:$Y,6,FALSE)</f>
        <v>Eukaryota</v>
      </c>
      <c r="K704" t="str">
        <f>VLOOKUP($B704,taxonomy!$B:$Y,7,FALSE)</f>
        <v xml:space="preserve"> Metazoa</v>
      </c>
      <c r="L704" t="str">
        <f>VLOOKUP($B704,taxonomy!$B:$Y,8,FALSE)</f>
        <v xml:space="preserve"> Chordata</v>
      </c>
      <c r="M704" t="str">
        <f>VLOOKUP($B704,taxonomy!$B:$Y,9,FALSE)</f>
        <v xml:space="preserve"> Craniata</v>
      </c>
      <c r="N704" t="str">
        <f>VLOOKUP($B704,taxonomy!$B:$Y,10,FALSE)</f>
        <v xml:space="preserve"> Vertebrata</v>
      </c>
      <c r="O704" t="str">
        <f>VLOOKUP($B704,taxonomy!$B:$Y,11,FALSE)</f>
        <v xml:space="preserve"> Euteleostomi</v>
      </c>
      <c r="P704" t="str">
        <f>VLOOKUP($B704,taxonomy!$B:$Y,12,FALSE)</f>
        <v>Actinopterygii</v>
      </c>
      <c r="Q704" t="str">
        <f>VLOOKUP($B704,taxonomy!$B:$Y,13,FALSE)</f>
        <v xml:space="preserve"> Neopterygii</v>
      </c>
      <c r="R704" t="str">
        <f>VLOOKUP($B704,taxonomy!$B:$Y,14,FALSE)</f>
        <v xml:space="preserve"> Teleostei</v>
      </c>
      <c r="S704" t="str">
        <f>VLOOKUP($B704,taxonomy!$B:$Y,15,FALSE)</f>
        <v xml:space="preserve"> Neoteleostei</v>
      </c>
      <c r="T704" t="str">
        <f>VLOOKUP($B704,taxonomy!$B:$Y,16,FALSE)</f>
        <v xml:space="preserve"> Acanthomorphata</v>
      </c>
      <c r="U704" t="str">
        <f>VLOOKUP($B704,taxonomy!$B:$Y,17,FALSE)</f>
        <v>Percomorpharia</v>
      </c>
      <c r="V704" t="str">
        <f>VLOOKUP($B704,taxonomy!$B:$Y,18,FALSE)</f>
        <v xml:space="preserve"> Tetraodontiformes</v>
      </c>
      <c r="W704" t="str">
        <f>VLOOKUP($B704,taxonomy!$B:$Y,19,FALSE)</f>
        <v xml:space="preserve"> Tetradontoidea</v>
      </c>
      <c r="X704" t="str">
        <f>VLOOKUP($B704,taxonomy!$B:$Y,20,FALSE)</f>
        <v xml:space="preserve"> Tetraodontidae</v>
      </c>
      <c r="Y704" t="str">
        <f>VLOOKUP($B704,taxonomy!$B:$Y,21,FALSE)</f>
        <v>Tetraodon.</v>
      </c>
      <c r="Z704">
        <f>VLOOKUP($B704,taxonomy!$B:$Y,22,FALSE)</f>
        <v>0</v>
      </c>
      <c r="AA704">
        <f>VLOOKUP($B704,taxonomy!$B:$Y,23,FALSE)</f>
        <v>0</v>
      </c>
    </row>
    <row r="705" spans="1:27" x14ac:dyDescent="0.25">
      <c r="A705" s="1" t="s">
        <v>1368</v>
      </c>
      <c r="B705" s="1" t="s">
        <v>1369</v>
      </c>
      <c r="C705" s="1" t="s">
        <v>940</v>
      </c>
      <c r="D705" s="1" t="s">
        <v>15</v>
      </c>
      <c r="E705" s="1" t="s">
        <v>190</v>
      </c>
      <c r="F705" s="1" t="s">
        <v>229</v>
      </c>
      <c r="G705" s="1" t="s">
        <v>18</v>
      </c>
      <c r="H705" s="1" t="s">
        <v>19</v>
      </c>
      <c r="I705" s="1">
        <f t="shared" si="10"/>
        <v>268</v>
      </c>
      <c r="J705" t="str">
        <f>VLOOKUP($B705,taxonomy!$B:$Y,6,FALSE)</f>
        <v>Eukaryota</v>
      </c>
      <c r="K705" t="str">
        <f>VLOOKUP($B705,taxonomy!$B:$Y,7,FALSE)</f>
        <v xml:space="preserve"> Metazoa</v>
      </c>
      <c r="L705" t="str">
        <f>VLOOKUP($B705,taxonomy!$B:$Y,8,FALSE)</f>
        <v xml:space="preserve"> Ecdysozoa</v>
      </c>
      <c r="M705" t="str">
        <f>VLOOKUP($B705,taxonomy!$B:$Y,9,FALSE)</f>
        <v xml:space="preserve"> Nematoda</v>
      </c>
      <c r="N705" t="str">
        <f>VLOOKUP($B705,taxonomy!$B:$Y,10,FALSE)</f>
        <v xml:space="preserve"> Chromadorea</v>
      </c>
      <c r="O705" t="str">
        <f>VLOOKUP($B705,taxonomy!$B:$Y,11,FALSE)</f>
        <v xml:space="preserve"> Diplogasterida</v>
      </c>
      <c r="P705" t="str">
        <f>VLOOKUP($B705,taxonomy!$B:$Y,12,FALSE)</f>
        <v>Neodiplogasteridae</v>
      </c>
      <c r="Q705" t="str">
        <f>VLOOKUP($B705,taxonomy!$B:$Y,13,FALSE)</f>
        <v xml:space="preserve"> Pristionchus.</v>
      </c>
      <c r="R705">
        <f>VLOOKUP($B705,taxonomy!$B:$Y,14,FALSE)</f>
        <v>0</v>
      </c>
      <c r="S705">
        <f>VLOOKUP($B705,taxonomy!$B:$Y,15,FALSE)</f>
        <v>0</v>
      </c>
      <c r="T705">
        <f>VLOOKUP($B705,taxonomy!$B:$Y,16,FALSE)</f>
        <v>0</v>
      </c>
      <c r="U705">
        <f>VLOOKUP($B705,taxonomy!$B:$Y,17,FALSE)</f>
        <v>0</v>
      </c>
      <c r="V705">
        <f>VLOOKUP($B705,taxonomy!$B:$Y,18,FALSE)</f>
        <v>0</v>
      </c>
      <c r="W705">
        <f>VLOOKUP($B705,taxonomy!$B:$Y,19,FALSE)</f>
        <v>0</v>
      </c>
      <c r="X705">
        <f>VLOOKUP($B705,taxonomy!$B:$Y,20,FALSE)</f>
        <v>0</v>
      </c>
      <c r="Y705">
        <f>VLOOKUP($B705,taxonomy!$B:$Y,21,FALSE)</f>
        <v>0</v>
      </c>
      <c r="Z705">
        <f>VLOOKUP($B705,taxonomy!$B:$Y,22,FALSE)</f>
        <v>0</v>
      </c>
      <c r="AA705">
        <f>VLOOKUP($B705,taxonomy!$B:$Y,23,FALSE)</f>
        <v>0</v>
      </c>
    </row>
    <row r="706" spans="1:27" x14ac:dyDescent="0.25">
      <c r="A706" s="1" t="s">
        <v>1370</v>
      </c>
      <c r="B706" s="1" t="s">
        <v>1371</v>
      </c>
      <c r="C706" s="1" t="s">
        <v>1372</v>
      </c>
      <c r="D706" s="1" t="s">
        <v>678</v>
      </c>
      <c r="E706" s="1" t="s">
        <v>168</v>
      </c>
      <c r="F706" s="1" t="s">
        <v>407</v>
      </c>
      <c r="G706" s="1" t="s">
        <v>680</v>
      </c>
      <c r="H706" s="1" t="s">
        <v>678</v>
      </c>
      <c r="I706" s="1">
        <f t="shared" si="10"/>
        <v>69</v>
      </c>
      <c r="J706" t="str">
        <f>VLOOKUP($B706,taxonomy!$B:$Y,6,FALSE)</f>
        <v>Eukaryota</v>
      </c>
      <c r="K706" t="str">
        <f>VLOOKUP($B706,taxonomy!$B:$Y,7,FALSE)</f>
        <v xml:space="preserve"> Stramenopiles</v>
      </c>
      <c r="L706" t="str">
        <f>VLOOKUP($B706,taxonomy!$B:$Y,8,FALSE)</f>
        <v xml:space="preserve"> Oomycetes</v>
      </c>
      <c r="M706" t="str">
        <f>VLOOKUP($B706,taxonomy!$B:$Y,9,FALSE)</f>
        <v xml:space="preserve"> Peronosporales</v>
      </c>
      <c r="N706" t="str">
        <f>VLOOKUP($B706,taxonomy!$B:$Y,10,FALSE)</f>
        <v xml:space="preserve"> Phytophthora.</v>
      </c>
      <c r="O706">
        <f>VLOOKUP($B706,taxonomy!$B:$Y,11,FALSE)</f>
        <v>0</v>
      </c>
      <c r="P706">
        <f>VLOOKUP($B706,taxonomy!$B:$Y,12,FALSE)</f>
        <v>0</v>
      </c>
      <c r="Q706">
        <f>VLOOKUP($B706,taxonomy!$B:$Y,13,FALSE)</f>
        <v>0</v>
      </c>
      <c r="R706">
        <f>VLOOKUP($B706,taxonomy!$B:$Y,14,FALSE)</f>
        <v>0</v>
      </c>
      <c r="S706">
        <f>VLOOKUP($B706,taxonomy!$B:$Y,15,FALSE)</f>
        <v>0</v>
      </c>
      <c r="T706">
        <f>VLOOKUP($B706,taxonomy!$B:$Y,16,FALSE)</f>
        <v>0</v>
      </c>
      <c r="U706">
        <f>VLOOKUP($B706,taxonomy!$B:$Y,17,FALSE)</f>
        <v>0</v>
      </c>
      <c r="V706">
        <f>VLOOKUP($B706,taxonomy!$B:$Y,18,FALSE)</f>
        <v>0</v>
      </c>
      <c r="W706">
        <f>VLOOKUP($B706,taxonomy!$B:$Y,19,FALSE)</f>
        <v>0</v>
      </c>
      <c r="X706">
        <f>VLOOKUP($B706,taxonomy!$B:$Y,20,FALSE)</f>
        <v>0</v>
      </c>
      <c r="Y706">
        <f>VLOOKUP($B706,taxonomy!$B:$Y,21,FALSE)</f>
        <v>0</v>
      </c>
      <c r="Z706">
        <f>VLOOKUP($B706,taxonomy!$B:$Y,22,FALSE)</f>
        <v>0</v>
      </c>
      <c r="AA706">
        <f>VLOOKUP($B706,taxonomy!$B:$Y,23,FALSE)</f>
        <v>0</v>
      </c>
    </row>
    <row r="707" spans="1:27" x14ac:dyDescent="0.25">
      <c r="A707" s="1" t="s">
        <v>1370</v>
      </c>
      <c r="B707" s="1" t="s">
        <v>1371</v>
      </c>
      <c r="C707" s="1" t="s">
        <v>1372</v>
      </c>
      <c r="D707" s="1" t="s">
        <v>678</v>
      </c>
      <c r="E707" s="1" t="s">
        <v>1373</v>
      </c>
      <c r="F707" s="1" t="s">
        <v>615</v>
      </c>
      <c r="G707" s="1" t="s">
        <v>680</v>
      </c>
      <c r="H707" s="1" t="s">
        <v>678</v>
      </c>
      <c r="I707" s="1">
        <f t="shared" ref="I707:I770" si="11">F707-E707+1</f>
        <v>93</v>
      </c>
      <c r="J707" t="str">
        <f>VLOOKUP($B707,taxonomy!$B:$Y,6,FALSE)</f>
        <v>Eukaryota</v>
      </c>
      <c r="K707" t="str">
        <f>VLOOKUP($B707,taxonomy!$B:$Y,7,FALSE)</f>
        <v xml:space="preserve"> Stramenopiles</v>
      </c>
      <c r="L707" t="str">
        <f>VLOOKUP($B707,taxonomy!$B:$Y,8,FALSE)</f>
        <v xml:space="preserve"> Oomycetes</v>
      </c>
      <c r="M707" t="str">
        <f>VLOOKUP($B707,taxonomy!$B:$Y,9,FALSE)</f>
        <v xml:space="preserve"> Peronosporales</v>
      </c>
      <c r="N707" t="str">
        <f>VLOOKUP($B707,taxonomy!$B:$Y,10,FALSE)</f>
        <v xml:space="preserve"> Phytophthora.</v>
      </c>
      <c r="O707">
        <f>VLOOKUP($B707,taxonomy!$B:$Y,11,FALSE)</f>
        <v>0</v>
      </c>
      <c r="P707">
        <f>VLOOKUP($B707,taxonomy!$B:$Y,12,FALSE)</f>
        <v>0</v>
      </c>
      <c r="Q707">
        <f>VLOOKUP($B707,taxonomy!$B:$Y,13,FALSE)</f>
        <v>0</v>
      </c>
      <c r="R707">
        <f>VLOOKUP($B707,taxonomy!$B:$Y,14,FALSE)</f>
        <v>0</v>
      </c>
      <c r="S707">
        <f>VLOOKUP($B707,taxonomy!$B:$Y,15,FALSE)</f>
        <v>0</v>
      </c>
      <c r="T707">
        <f>VLOOKUP($B707,taxonomy!$B:$Y,16,FALSE)</f>
        <v>0</v>
      </c>
      <c r="U707">
        <f>VLOOKUP($B707,taxonomy!$B:$Y,17,FALSE)</f>
        <v>0</v>
      </c>
      <c r="V707">
        <f>VLOOKUP($B707,taxonomy!$B:$Y,18,FALSE)</f>
        <v>0</v>
      </c>
      <c r="W707">
        <f>VLOOKUP($B707,taxonomy!$B:$Y,19,FALSE)</f>
        <v>0</v>
      </c>
      <c r="X707">
        <f>VLOOKUP($B707,taxonomy!$B:$Y,20,FALSE)</f>
        <v>0</v>
      </c>
      <c r="Y707">
        <f>VLOOKUP($B707,taxonomy!$B:$Y,21,FALSE)</f>
        <v>0</v>
      </c>
      <c r="Z707">
        <f>VLOOKUP($B707,taxonomy!$B:$Y,22,FALSE)</f>
        <v>0</v>
      </c>
      <c r="AA707">
        <f>VLOOKUP($B707,taxonomy!$B:$Y,23,FALSE)</f>
        <v>0</v>
      </c>
    </row>
    <row r="708" spans="1:27" x14ac:dyDescent="0.25">
      <c r="A708" s="1" t="s">
        <v>1370</v>
      </c>
      <c r="B708" s="1" t="s">
        <v>1371</v>
      </c>
      <c r="C708" s="1" t="s">
        <v>1372</v>
      </c>
      <c r="D708" s="1" t="s">
        <v>15</v>
      </c>
      <c r="E708" s="1" t="s">
        <v>39</v>
      </c>
      <c r="F708" s="1" t="s">
        <v>1374</v>
      </c>
      <c r="G708" s="1" t="s">
        <v>18</v>
      </c>
      <c r="H708" s="1" t="s">
        <v>19</v>
      </c>
      <c r="I708" s="1">
        <f t="shared" si="11"/>
        <v>276</v>
      </c>
      <c r="J708" t="str">
        <f>VLOOKUP($B708,taxonomy!$B:$Y,6,FALSE)</f>
        <v>Eukaryota</v>
      </c>
      <c r="K708" t="str">
        <f>VLOOKUP($B708,taxonomy!$B:$Y,7,FALSE)</f>
        <v xml:space="preserve"> Stramenopiles</v>
      </c>
      <c r="L708" t="str">
        <f>VLOOKUP($B708,taxonomy!$B:$Y,8,FALSE)</f>
        <v xml:space="preserve"> Oomycetes</v>
      </c>
      <c r="M708" t="str">
        <f>VLOOKUP($B708,taxonomy!$B:$Y,9,FALSE)</f>
        <v xml:space="preserve"> Peronosporales</v>
      </c>
      <c r="N708" t="str">
        <f>VLOOKUP($B708,taxonomy!$B:$Y,10,FALSE)</f>
        <v xml:space="preserve"> Phytophthora.</v>
      </c>
      <c r="O708">
        <f>VLOOKUP($B708,taxonomy!$B:$Y,11,FALSE)</f>
        <v>0</v>
      </c>
      <c r="P708">
        <f>VLOOKUP($B708,taxonomy!$B:$Y,12,FALSE)</f>
        <v>0</v>
      </c>
      <c r="Q708">
        <f>VLOOKUP($B708,taxonomy!$B:$Y,13,FALSE)</f>
        <v>0</v>
      </c>
      <c r="R708">
        <f>VLOOKUP($B708,taxonomy!$B:$Y,14,FALSE)</f>
        <v>0</v>
      </c>
      <c r="S708">
        <f>VLOOKUP($B708,taxonomy!$B:$Y,15,FALSE)</f>
        <v>0</v>
      </c>
      <c r="T708">
        <f>VLOOKUP($B708,taxonomy!$B:$Y,16,FALSE)</f>
        <v>0</v>
      </c>
      <c r="U708">
        <f>VLOOKUP($B708,taxonomy!$B:$Y,17,FALSE)</f>
        <v>0</v>
      </c>
      <c r="V708">
        <f>VLOOKUP($B708,taxonomy!$B:$Y,18,FALSE)</f>
        <v>0</v>
      </c>
      <c r="W708">
        <f>VLOOKUP($B708,taxonomy!$B:$Y,19,FALSE)</f>
        <v>0</v>
      </c>
      <c r="X708">
        <f>VLOOKUP($B708,taxonomy!$B:$Y,20,FALSE)</f>
        <v>0</v>
      </c>
      <c r="Y708">
        <f>VLOOKUP($B708,taxonomy!$B:$Y,21,FALSE)</f>
        <v>0</v>
      </c>
      <c r="Z708">
        <f>VLOOKUP($B708,taxonomy!$B:$Y,22,FALSE)</f>
        <v>0</v>
      </c>
      <c r="AA708">
        <f>VLOOKUP($B708,taxonomy!$B:$Y,23,FALSE)</f>
        <v>0</v>
      </c>
    </row>
    <row r="709" spans="1:27" x14ac:dyDescent="0.25">
      <c r="A709" s="1" t="s">
        <v>1375</v>
      </c>
      <c r="B709" s="1" t="s">
        <v>1376</v>
      </c>
      <c r="C709" s="1" t="s">
        <v>1377</v>
      </c>
      <c r="D709" s="1" t="s">
        <v>15</v>
      </c>
      <c r="E709" s="1" t="s">
        <v>1378</v>
      </c>
      <c r="F709" s="1" t="s">
        <v>149</v>
      </c>
      <c r="G709" s="1" t="s">
        <v>18</v>
      </c>
      <c r="H709" s="1" t="s">
        <v>19</v>
      </c>
      <c r="I709" s="1">
        <f t="shared" si="11"/>
        <v>265</v>
      </c>
      <c r="J709" t="e">
        <f>VLOOKUP($B709,taxonomy!$B:$Y,6,FALSE)</f>
        <v>#N/A</v>
      </c>
      <c r="K709" t="e">
        <f>VLOOKUP($B709,taxonomy!$B:$Y,7,FALSE)</f>
        <v>#N/A</v>
      </c>
      <c r="L709" t="e">
        <f>VLOOKUP($B709,taxonomy!$B:$Y,8,FALSE)</f>
        <v>#N/A</v>
      </c>
      <c r="M709" t="e">
        <f>VLOOKUP($B709,taxonomy!$B:$Y,9,FALSE)</f>
        <v>#N/A</v>
      </c>
      <c r="N709" t="e">
        <f>VLOOKUP($B709,taxonomy!$B:$Y,10,FALSE)</f>
        <v>#N/A</v>
      </c>
      <c r="O709" t="e">
        <f>VLOOKUP($B709,taxonomy!$B:$Y,11,FALSE)</f>
        <v>#N/A</v>
      </c>
      <c r="P709" t="e">
        <f>VLOOKUP($B709,taxonomy!$B:$Y,12,FALSE)</f>
        <v>#N/A</v>
      </c>
      <c r="Q709" t="e">
        <f>VLOOKUP($B709,taxonomy!$B:$Y,13,FALSE)</f>
        <v>#N/A</v>
      </c>
      <c r="R709" t="e">
        <f>VLOOKUP($B709,taxonomy!$B:$Y,14,FALSE)</f>
        <v>#N/A</v>
      </c>
      <c r="S709" t="e">
        <f>VLOOKUP($B709,taxonomy!$B:$Y,15,FALSE)</f>
        <v>#N/A</v>
      </c>
      <c r="T709" t="e">
        <f>VLOOKUP($B709,taxonomy!$B:$Y,16,FALSE)</f>
        <v>#N/A</v>
      </c>
      <c r="U709" t="e">
        <f>VLOOKUP($B709,taxonomy!$B:$Y,17,FALSE)</f>
        <v>#N/A</v>
      </c>
      <c r="V709" t="e">
        <f>VLOOKUP($B709,taxonomy!$B:$Y,18,FALSE)</f>
        <v>#N/A</v>
      </c>
      <c r="W709" t="e">
        <f>VLOOKUP($B709,taxonomy!$B:$Y,19,FALSE)</f>
        <v>#N/A</v>
      </c>
      <c r="X709" t="e">
        <f>VLOOKUP($B709,taxonomy!$B:$Y,20,FALSE)</f>
        <v>#N/A</v>
      </c>
      <c r="Y709" t="e">
        <f>VLOOKUP($B709,taxonomy!$B:$Y,21,FALSE)</f>
        <v>#N/A</v>
      </c>
      <c r="Z709" t="e">
        <f>VLOOKUP($B709,taxonomy!$B:$Y,22,FALSE)</f>
        <v>#N/A</v>
      </c>
      <c r="AA709" t="e">
        <f>VLOOKUP($B709,taxonomy!$B:$Y,23,FALSE)</f>
        <v>#N/A</v>
      </c>
    </row>
    <row r="710" spans="1:27" x14ac:dyDescent="0.25">
      <c r="A710" s="1" t="s">
        <v>1379</v>
      </c>
      <c r="B710" s="1" t="s">
        <v>1380</v>
      </c>
      <c r="C710" s="1" t="s">
        <v>1381</v>
      </c>
      <c r="D710" s="1" t="s">
        <v>15</v>
      </c>
      <c r="E710" s="1" t="s">
        <v>114</v>
      </c>
      <c r="F710" s="1" t="s">
        <v>169</v>
      </c>
      <c r="G710" s="1" t="s">
        <v>18</v>
      </c>
      <c r="H710" s="1" t="s">
        <v>19</v>
      </c>
      <c r="I710" s="1">
        <f t="shared" si="11"/>
        <v>190</v>
      </c>
      <c r="J710" t="e">
        <f>VLOOKUP($B710,taxonomy!$B:$Y,6,FALSE)</f>
        <v>#N/A</v>
      </c>
      <c r="K710" t="e">
        <f>VLOOKUP($B710,taxonomy!$B:$Y,7,FALSE)</f>
        <v>#N/A</v>
      </c>
      <c r="L710" t="e">
        <f>VLOOKUP($B710,taxonomy!$B:$Y,8,FALSE)</f>
        <v>#N/A</v>
      </c>
      <c r="M710" t="e">
        <f>VLOOKUP($B710,taxonomy!$B:$Y,9,FALSE)</f>
        <v>#N/A</v>
      </c>
      <c r="N710" t="e">
        <f>VLOOKUP($B710,taxonomy!$B:$Y,10,FALSE)</f>
        <v>#N/A</v>
      </c>
      <c r="O710" t="e">
        <f>VLOOKUP($B710,taxonomy!$B:$Y,11,FALSE)</f>
        <v>#N/A</v>
      </c>
      <c r="P710" t="e">
        <f>VLOOKUP($B710,taxonomy!$B:$Y,12,FALSE)</f>
        <v>#N/A</v>
      </c>
      <c r="Q710" t="e">
        <f>VLOOKUP($B710,taxonomy!$B:$Y,13,FALSE)</f>
        <v>#N/A</v>
      </c>
      <c r="R710" t="e">
        <f>VLOOKUP($B710,taxonomy!$B:$Y,14,FALSE)</f>
        <v>#N/A</v>
      </c>
      <c r="S710" t="e">
        <f>VLOOKUP($B710,taxonomy!$B:$Y,15,FALSE)</f>
        <v>#N/A</v>
      </c>
      <c r="T710" t="e">
        <f>VLOOKUP($B710,taxonomy!$B:$Y,16,FALSE)</f>
        <v>#N/A</v>
      </c>
      <c r="U710" t="e">
        <f>VLOOKUP($B710,taxonomy!$B:$Y,17,FALSE)</f>
        <v>#N/A</v>
      </c>
      <c r="V710" t="e">
        <f>VLOOKUP($B710,taxonomy!$B:$Y,18,FALSE)</f>
        <v>#N/A</v>
      </c>
      <c r="W710" t="e">
        <f>VLOOKUP($B710,taxonomy!$B:$Y,19,FALSE)</f>
        <v>#N/A</v>
      </c>
      <c r="X710" t="e">
        <f>VLOOKUP($B710,taxonomy!$B:$Y,20,FALSE)</f>
        <v>#N/A</v>
      </c>
      <c r="Y710" t="e">
        <f>VLOOKUP($B710,taxonomy!$B:$Y,21,FALSE)</f>
        <v>#N/A</v>
      </c>
      <c r="Z710" t="e">
        <f>VLOOKUP($B710,taxonomy!$B:$Y,22,FALSE)</f>
        <v>#N/A</v>
      </c>
      <c r="AA710" t="e">
        <f>VLOOKUP($B710,taxonomy!$B:$Y,23,FALSE)</f>
        <v>#N/A</v>
      </c>
    </row>
    <row r="711" spans="1:27" x14ac:dyDescent="0.25">
      <c r="A711" s="1" t="s">
        <v>1379</v>
      </c>
      <c r="B711" s="1" t="s">
        <v>1380</v>
      </c>
      <c r="C711" s="1" t="s">
        <v>1381</v>
      </c>
      <c r="D711" s="1" t="s">
        <v>60</v>
      </c>
      <c r="E711" s="1" t="s">
        <v>924</v>
      </c>
      <c r="F711" s="1" t="s">
        <v>147</v>
      </c>
      <c r="G711" s="1" t="s">
        <v>63</v>
      </c>
      <c r="H711" s="1" t="s">
        <v>64</v>
      </c>
      <c r="I711" s="1">
        <f t="shared" si="11"/>
        <v>612</v>
      </c>
      <c r="J711" t="e">
        <f>VLOOKUP($B711,taxonomy!$B:$Y,6,FALSE)</f>
        <v>#N/A</v>
      </c>
      <c r="K711" t="e">
        <f>VLOOKUP($B711,taxonomy!$B:$Y,7,FALSE)</f>
        <v>#N/A</v>
      </c>
      <c r="L711" t="e">
        <f>VLOOKUP($B711,taxonomy!$B:$Y,8,FALSE)</f>
        <v>#N/A</v>
      </c>
      <c r="M711" t="e">
        <f>VLOOKUP($B711,taxonomy!$B:$Y,9,FALSE)</f>
        <v>#N/A</v>
      </c>
      <c r="N711" t="e">
        <f>VLOOKUP($B711,taxonomy!$B:$Y,10,FALSE)</f>
        <v>#N/A</v>
      </c>
      <c r="O711" t="e">
        <f>VLOOKUP($B711,taxonomy!$B:$Y,11,FALSE)</f>
        <v>#N/A</v>
      </c>
      <c r="P711" t="e">
        <f>VLOOKUP($B711,taxonomy!$B:$Y,12,FALSE)</f>
        <v>#N/A</v>
      </c>
      <c r="Q711" t="e">
        <f>VLOOKUP($B711,taxonomy!$B:$Y,13,FALSE)</f>
        <v>#N/A</v>
      </c>
      <c r="R711" t="e">
        <f>VLOOKUP($B711,taxonomy!$B:$Y,14,FALSE)</f>
        <v>#N/A</v>
      </c>
      <c r="S711" t="e">
        <f>VLOOKUP($B711,taxonomy!$B:$Y,15,FALSE)</f>
        <v>#N/A</v>
      </c>
      <c r="T711" t="e">
        <f>VLOOKUP($B711,taxonomy!$B:$Y,16,FALSE)</f>
        <v>#N/A</v>
      </c>
      <c r="U711" t="e">
        <f>VLOOKUP($B711,taxonomy!$B:$Y,17,FALSE)</f>
        <v>#N/A</v>
      </c>
      <c r="V711" t="e">
        <f>VLOOKUP($B711,taxonomy!$B:$Y,18,FALSE)</f>
        <v>#N/A</v>
      </c>
      <c r="W711" t="e">
        <f>VLOOKUP($B711,taxonomy!$B:$Y,19,FALSE)</f>
        <v>#N/A</v>
      </c>
      <c r="X711" t="e">
        <f>VLOOKUP($B711,taxonomy!$B:$Y,20,FALSE)</f>
        <v>#N/A</v>
      </c>
      <c r="Y711" t="e">
        <f>VLOOKUP($B711,taxonomy!$B:$Y,21,FALSE)</f>
        <v>#N/A</v>
      </c>
      <c r="Z711" t="e">
        <f>VLOOKUP($B711,taxonomy!$B:$Y,22,FALSE)</f>
        <v>#N/A</v>
      </c>
      <c r="AA711" t="e">
        <f>VLOOKUP($B711,taxonomy!$B:$Y,23,FALSE)</f>
        <v>#N/A</v>
      </c>
    </row>
    <row r="712" spans="1:27" x14ac:dyDescent="0.25">
      <c r="A712" s="1" t="s">
        <v>1382</v>
      </c>
      <c r="B712" s="1" t="s">
        <v>1383</v>
      </c>
      <c r="C712" s="1" t="s">
        <v>1006</v>
      </c>
      <c r="D712" s="1" t="s">
        <v>15</v>
      </c>
      <c r="E712" s="1" t="s">
        <v>58</v>
      </c>
      <c r="F712" s="1" t="s">
        <v>1384</v>
      </c>
      <c r="G712" s="1" t="s">
        <v>18</v>
      </c>
      <c r="H712" s="1" t="s">
        <v>19</v>
      </c>
      <c r="I712" s="1">
        <f t="shared" si="11"/>
        <v>253</v>
      </c>
      <c r="J712" t="e">
        <f>VLOOKUP($B712,taxonomy!$B:$Y,6,FALSE)</f>
        <v>#N/A</v>
      </c>
      <c r="K712" t="e">
        <f>VLOOKUP($B712,taxonomy!$B:$Y,7,FALSE)</f>
        <v>#N/A</v>
      </c>
      <c r="L712" t="e">
        <f>VLOOKUP($B712,taxonomy!$B:$Y,8,FALSE)</f>
        <v>#N/A</v>
      </c>
      <c r="M712" t="e">
        <f>VLOOKUP($B712,taxonomy!$B:$Y,9,FALSE)</f>
        <v>#N/A</v>
      </c>
      <c r="N712" t="e">
        <f>VLOOKUP($B712,taxonomy!$B:$Y,10,FALSE)</f>
        <v>#N/A</v>
      </c>
      <c r="O712" t="e">
        <f>VLOOKUP($B712,taxonomy!$B:$Y,11,FALSE)</f>
        <v>#N/A</v>
      </c>
      <c r="P712" t="e">
        <f>VLOOKUP($B712,taxonomy!$B:$Y,12,FALSE)</f>
        <v>#N/A</v>
      </c>
      <c r="Q712" t="e">
        <f>VLOOKUP($B712,taxonomy!$B:$Y,13,FALSE)</f>
        <v>#N/A</v>
      </c>
      <c r="R712" t="e">
        <f>VLOOKUP($B712,taxonomy!$B:$Y,14,FALSE)</f>
        <v>#N/A</v>
      </c>
      <c r="S712" t="e">
        <f>VLOOKUP($B712,taxonomy!$B:$Y,15,FALSE)</f>
        <v>#N/A</v>
      </c>
      <c r="T712" t="e">
        <f>VLOOKUP($B712,taxonomy!$B:$Y,16,FALSE)</f>
        <v>#N/A</v>
      </c>
      <c r="U712" t="e">
        <f>VLOOKUP($B712,taxonomy!$B:$Y,17,FALSE)</f>
        <v>#N/A</v>
      </c>
      <c r="V712" t="e">
        <f>VLOOKUP($B712,taxonomy!$B:$Y,18,FALSE)</f>
        <v>#N/A</v>
      </c>
      <c r="W712" t="e">
        <f>VLOOKUP($B712,taxonomy!$B:$Y,19,FALSE)</f>
        <v>#N/A</v>
      </c>
      <c r="X712" t="e">
        <f>VLOOKUP($B712,taxonomy!$B:$Y,20,FALSE)</f>
        <v>#N/A</v>
      </c>
      <c r="Y712" t="e">
        <f>VLOOKUP($B712,taxonomy!$B:$Y,21,FALSE)</f>
        <v>#N/A</v>
      </c>
      <c r="Z712" t="e">
        <f>VLOOKUP($B712,taxonomy!$B:$Y,22,FALSE)</f>
        <v>#N/A</v>
      </c>
      <c r="AA712" t="e">
        <f>VLOOKUP($B712,taxonomy!$B:$Y,23,FALSE)</f>
        <v>#N/A</v>
      </c>
    </row>
    <row r="713" spans="1:27" x14ac:dyDescent="0.25">
      <c r="A713" s="1" t="s">
        <v>1385</v>
      </c>
      <c r="B713" s="1" t="s">
        <v>1386</v>
      </c>
      <c r="C713" s="1" t="s">
        <v>1118</v>
      </c>
      <c r="D713" s="1" t="s">
        <v>15</v>
      </c>
      <c r="E713" s="1" t="s">
        <v>274</v>
      </c>
      <c r="F713" s="1" t="s">
        <v>254</v>
      </c>
      <c r="G713" s="1" t="s">
        <v>18</v>
      </c>
      <c r="H713" s="1" t="s">
        <v>19</v>
      </c>
      <c r="I713" s="1">
        <f t="shared" si="11"/>
        <v>273</v>
      </c>
      <c r="J713" t="str">
        <f>VLOOKUP($B713,taxonomy!$B:$Y,6,FALSE)</f>
        <v>Eukaryota</v>
      </c>
      <c r="K713" t="str">
        <f>VLOOKUP($B713,taxonomy!$B:$Y,7,FALSE)</f>
        <v xml:space="preserve"> Fungi</v>
      </c>
      <c r="L713" t="str">
        <f>VLOOKUP($B713,taxonomy!$B:$Y,8,FALSE)</f>
        <v xml:space="preserve"> Dikarya</v>
      </c>
      <c r="M713" t="str">
        <f>VLOOKUP($B713,taxonomy!$B:$Y,9,FALSE)</f>
        <v xml:space="preserve"> Ascomycota</v>
      </c>
      <c r="N713" t="str">
        <f>VLOOKUP($B713,taxonomy!$B:$Y,10,FALSE)</f>
        <v xml:space="preserve"> Pezizomycotina</v>
      </c>
      <c r="O713" t="str">
        <f>VLOOKUP($B713,taxonomy!$B:$Y,11,FALSE)</f>
        <v xml:space="preserve"> Eurotiomycetes</v>
      </c>
      <c r="P713" t="str">
        <f>VLOOKUP($B713,taxonomy!$B:$Y,12,FALSE)</f>
        <v>Chaetothyriomycetidae</v>
      </c>
      <c r="Q713" t="str">
        <f>VLOOKUP($B713,taxonomy!$B:$Y,13,FALSE)</f>
        <v xml:space="preserve"> Chaetothyriales</v>
      </c>
      <c r="R713" t="str">
        <f>VLOOKUP($B713,taxonomy!$B:$Y,14,FALSE)</f>
        <v xml:space="preserve"> Herpotrichiellaceae</v>
      </c>
      <c r="S713" t="str">
        <f>VLOOKUP($B713,taxonomy!$B:$Y,15,FALSE)</f>
        <v>Exophiala.</v>
      </c>
      <c r="T713">
        <f>VLOOKUP($B713,taxonomy!$B:$Y,16,FALSE)</f>
        <v>0</v>
      </c>
      <c r="U713">
        <f>VLOOKUP($B713,taxonomy!$B:$Y,17,FALSE)</f>
        <v>0</v>
      </c>
      <c r="V713">
        <f>VLOOKUP($B713,taxonomy!$B:$Y,18,FALSE)</f>
        <v>0</v>
      </c>
      <c r="W713">
        <f>VLOOKUP($B713,taxonomy!$B:$Y,19,FALSE)</f>
        <v>0</v>
      </c>
      <c r="X713">
        <f>VLOOKUP($B713,taxonomy!$B:$Y,20,FALSE)</f>
        <v>0</v>
      </c>
      <c r="Y713">
        <f>VLOOKUP($B713,taxonomy!$B:$Y,21,FALSE)</f>
        <v>0</v>
      </c>
      <c r="Z713">
        <f>VLOOKUP($B713,taxonomy!$B:$Y,22,FALSE)</f>
        <v>0</v>
      </c>
      <c r="AA713">
        <f>VLOOKUP($B713,taxonomy!$B:$Y,23,FALSE)</f>
        <v>0</v>
      </c>
    </row>
    <row r="714" spans="1:27" x14ac:dyDescent="0.25">
      <c r="A714" s="1" t="s">
        <v>1385</v>
      </c>
      <c r="B714" s="1" t="s">
        <v>1386</v>
      </c>
      <c r="C714" s="1" t="s">
        <v>1118</v>
      </c>
      <c r="D714" s="1" t="s">
        <v>60</v>
      </c>
      <c r="E714" s="1" t="s">
        <v>267</v>
      </c>
      <c r="F714" s="1" t="s">
        <v>1313</v>
      </c>
      <c r="G714" s="1" t="s">
        <v>63</v>
      </c>
      <c r="H714" s="1" t="s">
        <v>64</v>
      </c>
      <c r="I714" s="1">
        <f t="shared" si="11"/>
        <v>502</v>
      </c>
      <c r="J714" t="str">
        <f>VLOOKUP($B714,taxonomy!$B:$Y,6,FALSE)</f>
        <v>Eukaryota</v>
      </c>
      <c r="K714" t="str">
        <f>VLOOKUP($B714,taxonomy!$B:$Y,7,FALSE)</f>
        <v xml:space="preserve"> Fungi</v>
      </c>
      <c r="L714" t="str">
        <f>VLOOKUP($B714,taxonomy!$B:$Y,8,FALSE)</f>
        <v xml:space="preserve"> Dikarya</v>
      </c>
      <c r="M714" t="str">
        <f>VLOOKUP($B714,taxonomy!$B:$Y,9,FALSE)</f>
        <v xml:space="preserve"> Ascomycota</v>
      </c>
      <c r="N714" t="str">
        <f>VLOOKUP($B714,taxonomy!$B:$Y,10,FALSE)</f>
        <v xml:space="preserve"> Pezizomycotina</v>
      </c>
      <c r="O714" t="str">
        <f>VLOOKUP($B714,taxonomy!$B:$Y,11,FALSE)</f>
        <v xml:space="preserve"> Eurotiomycetes</v>
      </c>
      <c r="P714" t="str">
        <f>VLOOKUP($B714,taxonomy!$B:$Y,12,FALSE)</f>
        <v>Chaetothyriomycetidae</v>
      </c>
      <c r="Q714" t="str">
        <f>VLOOKUP($B714,taxonomy!$B:$Y,13,FALSE)</f>
        <v xml:space="preserve"> Chaetothyriales</v>
      </c>
      <c r="R714" t="str">
        <f>VLOOKUP($B714,taxonomy!$B:$Y,14,FALSE)</f>
        <v xml:space="preserve"> Herpotrichiellaceae</v>
      </c>
      <c r="S714" t="str">
        <f>VLOOKUP($B714,taxonomy!$B:$Y,15,FALSE)</f>
        <v>Exophiala.</v>
      </c>
      <c r="T714">
        <f>VLOOKUP($B714,taxonomy!$B:$Y,16,FALSE)</f>
        <v>0</v>
      </c>
      <c r="U714">
        <f>VLOOKUP($B714,taxonomy!$B:$Y,17,FALSE)</f>
        <v>0</v>
      </c>
      <c r="V714">
        <f>VLOOKUP($B714,taxonomy!$B:$Y,18,FALSE)</f>
        <v>0</v>
      </c>
      <c r="W714">
        <f>VLOOKUP($B714,taxonomy!$B:$Y,19,FALSE)</f>
        <v>0</v>
      </c>
      <c r="X714">
        <f>VLOOKUP($B714,taxonomy!$B:$Y,20,FALSE)</f>
        <v>0</v>
      </c>
      <c r="Y714">
        <f>VLOOKUP($B714,taxonomy!$B:$Y,21,FALSE)</f>
        <v>0</v>
      </c>
      <c r="Z714">
        <f>VLOOKUP($B714,taxonomy!$B:$Y,22,FALSE)</f>
        <v>0</v>
      </c>
      <c r="AA714">
        <f>VLOOKUP($B714,taxonomy!$B:$Y,23,FALSE)</f>
        <v>0</v>
      </c>
    </row>
    <row r="715" spans="1:27" x14ac:dyDescent="0.25">
      <c r="A715" s="1" t="s">
        <v>1387</v>
      </c>
      <c r="B715" s="1" t="s">
        <v>1388</v>
      </c>
      <c r="C715" s="1" t="s">
        <v>1389</v>
      </c>
      <c r="D715" s="1" t="s">
        <v>15</v>
      </c>
      <c r="E715" s="1" t="s">
        <v>1390</v>
      </c>
      <c r="F715" s="1" t="s">
        <v>1389</v>
      </c>
      <c r="G715" s="1" t="s">
        <v>18</v>
      </c>
      <c r="H715" s="1" t="s">
        <v>19</v>
      </c>
      <c r="I715" s="1">
        <f t="shared" si="11"/>
        <v>109</v>
      </c>
      <c r="J715" t="str">
        <f>VLOOKUP($B715,taxonomy!$B:$Y,6,FALSE)</f>
        <v>Eukaryota</v>
      </c>
      <c r="K715" t="str">
        <f>VLOOKUP($B715,taxonomy!$B:$Y,7,FALSE)</f>
        <v xml:space="preserve"> Metazoa</v>
      </c>
      <c r="L715" t="str">
        <f>VLOOKUP($B715,taxonomy!$B:$Y,8,FALSE)</f>
        <v xml:space="preserve"> Chordata</v>
      </c>
      <c r="M715" t="str">
        <f>VLOOKUP($B715,taxonomy!$B:$Y,9,FALSE)</f>
        <v xml:space="preserve"> Craniata</v>
      </c>
      <c r="N715" t="str">
        <f>VLOOKUP($B715,taxonomy!$B:$Y,10,FALSE)</f>
        <v xml:space="preserve"> Vertebrata</v>
      </c>
      <c r="O715" t="str">
        <f>VLOOKUP($B715,taxonomy!$B:$Y,11,FALSE)</f>
        <v xml:space="preserve"> Euteleostomi</v>
      </c>
      <c r="P715" t="str">
        <f>VLOOKUP($B715,taxonomy!$B:$Y,12,FALSE)</f>
        <v>Actinopterygii</v>
      </c>
      <c r="Q715" t="str">
        <f>VLOOKUP($B715,taxonomy!$B:$Y,13,FALSE)</f>
        <v xml:space="preserve"> Neopterygii</v>
      </c>
      <c r="R715" t="str">
        <f>VLOOKUP($B715,taxonomy!$B:$Y,14,FALSE)</f>
        <v xml:space="preserve"> Teleostei</v>
      </c>
      <c r="S715" t="str">
        <f>VLOOKUP($B715,taxonomy!$B:$Y,15,FALSE)</f>
        <v xml:space="preserve"> Neoteleostei</v>
      </c>
      <c r="T715" t="str">
        <f>VLOOKUP($B715,taxonomy!$B:$Y,16,FALSE)</f>
        <v xml:space="preserve"> Acanthomorphata</v>
      </c>
      <c r="U715" t="str">
        <f>VLOOKUP($B715,taxonomy!$B:$Y,17,FALSE)</f>
        <v>Zeiogadaria</v>
      </c>
      <c r="V715" t="str">
        <f>VLOOKUP($B715,taxonomy!$B:$Y,18,FALSE)</f>
        <v xml:space="preserve"> Gadariae</v>
      </c>
      <c r="W715" t="str">
        <f>VLOOKUP($B715,taxonomy!$B:$Y,19,FALSE)</f>
        <v xml:space="preserve"> Gadiformes</v>
      </c>
      <c r="X715" t="str">
        <f>VLOOKUP($B715,taxonomy!$B:$Y,20,FALSE)</f>
        <v xml:space="preserve"> Gadoidei</v>
      </c>
      <c r="Y715" t="str">
        <f>VLOOKUP($B715,taxonomy!$B:$Y,21,FALSE)</f>
        <v xml:space="preserve"> Gadidae</v>
      </c>
      <c r="Z715" t="str">
        <f>VLOOKUP($B715,taxonomy!$B:$Y,22,FALSE)</f>
        <v xml:space="preserve"> Gadus.</v>
      </c>
      <c r="AA715">
        <f>VLOOKUP($B715,taxonomy!$B:$Y,23,FALSE)</f>
        <v>0</v>
      </c>
    </row>
    <row r="716" spans="1:27" x14ac:dyDescent="0.25">
      <c r="A716" s="1" t="s">
        <v>1391</v>
      </c>
      <c r="B716" s="1" t="s">
        <v>1392</v>
      </c>
      <c r="C716" s="1" t="s">
        <v>1393</v>
      </c>
      <c r="D716" s="1" t="s">
        <v>15</v>
      </c>
      <c r="E716" s="1" t="s">
        <v>43</v>
      </c>
      <c r="F716" s="1" t="s">
        <v>250</v>
      </c>
      <c r="G716" s="1" t="s">
        <v>18</v>
      </c>
      <c r="H716" s="1" t="s">
        <v>19</v>
      </c>
      <c r="I716" s="1">
        <f t="shared" si="11"/>
        <v>265</v>
      </c>
      <c r="J716" t="str">
        <f>VLOOKUP($B716,taxonomy!$B:$Y,6,FALSE)</f>
        <v>Eukaryota</v>
      </c>
      <c r="K716" t="str">
        <f>VLOOKUP($B716,taxonomy!$B:$Y,7,FALSE)</f>
        <v xml:space="preserve"> Metazoa</v>
      </c>
      <c r="L716" t="str">
        <f>VLOOKUP($B716,taxonomy!$B:$Y,8,FALSE)</f>
        <v xml:space="preserve"> Chordata</v>
      </c>
      <c r="M716" t="str">
        <f>VLOOKUP($B716,taxonomy!$B:$Y,9,FALSE)</f>
        <v xml:space="preserve"> Craniata</v>
      </c>
      <c r="N716" t="str">
        <f>VLOOKUP($B716,taxonomy!$B:$Y,10,FALSE)</f>
        <v xml:space="preserve"> Vertebrata</v>
      </c>
      <c r="O716" t="str">
        <f>VLOOKUP($B716,taxonomy!$B:$Y,11,FALSE)</f>
        <v xml:space="preserve"> Euteleostomi</v>
      </c>
      <c r="P716" t="str">
        <f>VLOOKUP($B716,taxonomy!$B:$Y,12,FALSE)</f>
        <v>Mammalia</v>
      </c>
      <c r="Q716" t="str">
        <f>VLOOKUP($B716,taxonomy!$B:$Y,13,FALSE)</f>
        <v xml:space="preserve"> Eutheria</v>
      </c>
      <c r="R716" t="str">
        <f>VLOOKUP($B716,taxonomy!$B:$Y,14,FALSE)</f>
        <v xml:space="preserve"> Euarchontoglires</v>
      </c>
      <c r="S716" t="str">
        <f>VLOOKUP($B716,taxonomy!$B:$Y,15,FALSE)</f>
        <v xml:space="preserve"> Glires</v>
      </c>
      <c r="T716" t="str">
        <f>VLOOKUP($B716,taxonomy!$B:$Y,16,FALSE)</f>
        <v xml:space="preserve"> Rodentia</v>
      </c>
      <c r="U716" t="str">
        <f>VLOOKUP($B716,taxonomy!$B:$Y,17,FALSE)</f>
        <v xml:space="preserve"> Sciurognathi</v>
      </c>
      <c r="V716" t="str">
        <f>VLOOKUP($B716,taxonomy!$B:$Y,18,FALSE)</f>
        <v>Muroidea</v>
      </c>
      <c r="W716" t="str">
        <f>VLOOKUP($B716,taxonomy!$B:$Y,19,FALSE)</f>
        <v xml:space="preserve"> Muridae</v>
      </c>
      <c r="X716" t="str">
        <f>VLOOKUP($B716,taxonomy!$B:$Y,20,FALSE)</f>
        <v xml:space="preserve"> Murinae</v>
      </c>
      <c r="Y716" t="str">
        <f>VLOOKUP($B716,taxonomy!$B:$Y,21,FALSE)</f>
        <v xml:space="preserve"> Mus</v>
      </c>
      <c r="Z716" t="str">
        <f>VLOOKUP($B716,taxonomy!$B:$Y,22,FALSE)</f>
        <v xml:space="preserve"> Mus.</v>
      </c>
      <c r="AA716">
        <f>VLOOKUP($B716,taxonomy!$B:$Y,23,FALSE)</f>
        <v>0</v>
      </c>
    </row>
    <row r="717" spans="1:27" x14ac:dyDescent="0.25">
      <c r="A717" s="1" t="s">
        <v>1394</v>
      </c>
      <c r="B717" s="1" t="s">
        <v>1395</v>
      </c>
      <c r="C717" s="1" t="s">
        <v>1396</v>
      </c>
      <c r="D717" s="1" t="s">
        <v>597</v>
      </c>
      <c r="E717" s="1" t="s">
        <v>928</v>
      </c>
      <c r="F717" s="1" t="s">
        <v>952</v>
      </c>
      <c r="G717" s="1" t="s">
        <v>600</v>
      </c>
      <c r="H717" s="1" t="s">
        <v>597</v>
      </c>
      <c r="I717" s="1">
        <f t="shared" si="11"/>
        <v>34</v>
      </c>
      <c r="J717" t="str">
        <f>VLOOKUP($B717,taxonomy!$B:$Y,6,FALSE)</f>
        <v>Eukaryota</v>
      </c>
      <c r="K717" t="str">
        <f>VLOOKUP($B717,taxonomy!$B:$Y,7,FALSE)</f>
        <v xml:space="preserve"> Fungi</v>
      </c>
      <c r="L717" t="str">
        <f>VLOOKUP($B717,taxonomy!$B:$Y,8,FALSE)</f>
        <v xml:space="preserve"> Dikarya</v>
      </c>
      <c r="M717" t="str">
        <f>VLOOKUP($B717,taxonomy!$B:$Y,9,FALSE)</f>
        <v xml:space="preserve"> Ascomycota</v>
      </c>
      <c r="N717" t="str">
        <f>VLOOKUP($B717,taxonomy!$B:$Y,10,FALSE)</f>
        <v xml:space="preserve"> Saccharomycotina</v>
      </c>
      <c r="O717" t="str">
        <f>VLOOKUP($B717,taxonomy!$B:$Y,11,FALSE)</f>
        <v>Saccharomycetes</v>
      </c>
      <c r="P717" t="str">
        <f>VLOOKUP($B717,taxonomy!$B:$Y,12,FALSE)</f>
        <v xml:space="preserve"> Saccharomycetales</v>
      </c>
      <c r="Q717" t="str">
        <f>VLOOKUP($B717,taxonomy!$B:$Y,13,FALSE)</f>
        <v xml:space="preserve"> mitosporic Saccharomycetales</v>
      </c>
      <c r="R717" t="str">
        <f>VLOOKUP($B717,taxonomy!$B:$Y,14,FALSE)</f>
        <v>Candida.</v>
      </c>
      <c r="S717">
        <f>VLOOKUP($B717,taxonomy!$B:$Y,15,FALSE)</f>
        <v>0</v>
      </c>
      <c r="T717">
        <f>VLOOKUP($B717,taxonomy!$B:$Y,16,FALSE)</f>
        <v>0</v>
      </c>
      <c r="U717">
        <f>VLOOKUP($B717,taxonomy!$B:$Y,17,FALSE)</f>
        <v>0</v>
      </c>
      <c r="V717">
        <f>VLOOKUP($B717,taxonomy!$B:$Y,18,FALSE)</f>
        <v>0</v>
      </c>
      <c r="W717">
        <f>VLOOKUP($B717,taxonomy!$B:$Y,19,FALSE)</f>
        <v>0</v>
      </c>
      <c r="X717">
        <f>VLOOKUP($B717,taxonomy!$B:$Y,20,FALSE)</f>
        <v>0</v>
      </c>
      <c r="Y717">
        <f>VLOOKUP($B717,taxonomy!$B:$Y,21,FALSE)</f>
        <v>0</v>
      </c>
      <c r="Z717">
        <f>VLOOKUP($B717,taxonomy!$B:$Y,22,FALSE)</f>
        <v>0</v>
      </c>
      <c r="AA717">
        <f>VLOOKUP($B717,taxonomy!$B:$Y,23,FALSE)</f>
        <v>0</v>
      </c>
    </row>
    <row r="718" spans="1:27" x14ac:dyDescent="0.25">
      <c r="A718" s="1" t="s">
        <v>1394</v>
      </c>
      <c r="B718" s="1" t="s">
        <v>1395</v>
      </c>
      <c r="C718" s="1" t="s">
        <v>1396</v>
      </c>
      <c r="D718" s="1" t="s">
        <v>76</v>
      </c>
      <c r="E718" s="1" t="s">
        <v>1237</v>
      </c>
      <c r="F718" s="1" t="s">
        <v>1397</v>
      </c>
      <c r="G718" s="1" t="s">
        <v>79</v>
      </c>
      <c r="H718" s="1" t="s">
        <v>76</v>
      </c>
      <c r="I718" s="1">
        <f t="shared" si="11"/>
        <v>61</v>
      </c>
      <c r="J718" t="str">
        <f>VLOOKUP($B718,taxonomy!$B:$Y,6,FALSE)</f>
        <v>Eukaryota</v>
      </c>
      <c r="K718" t="str">
        <f>VLOOKUP($B718,taxonomy!$B:$Y,7,FALSE)</f>
        <v xml:space="preserve"> Fungi</v>
      </c>
      <c r="L718" t="str">
        <f>VLOOKUP($B718,taxonomy!$B:$Y,8,FALSE)</f>
        <v xml:space="preserve"> Dikarya</v>
      </c>
      <c r="M718" t="str">
        <f>VLOOKUP($B718,taxonomy!$B:$Y,9,FALSE)</f>
        <v xml:space="preserve"> Ascomycota</v>
      </c>
      <c r="N718" t="str">
        <f>VLOOKUP($B718,taxonomy!$B:$Y,10,FALSE)</f>
        <v xml:space="preserve"> Saccharomycotina</v>
      </c>
      <c r="O718" t="str">
        <f>VLOOKUP($B718,taxonomy!$B:$Y,11,FALSE)</f>
        <v>Saccharomycetes</v>
      </c>
      <c r="P718" t="str">
        <f>VLOOKUP($B718,taxonomy!$B:$Y,12,FALSE)</f>
        <v xml:space="preserve"> Saccharomycetales</v>
      </c>
      <c r="Q718" t="str">
        <f>VLOOKUP($B718,taxonomy!$B:$Y,13,FALSE)</f>
        <v xml:space="preserve"> mitosporic Saccharomycetales</v>
      </c>
      <c r="R718" t="str">
        <f>VLOOKUP($B718,taxonomy!$B:$Y,14,FALSE)</f>
        <v>Candida.</v>
      </c>
      <c r="S718">
        <f>VLOOKUP($B718,taxonomy!$B:$Y,15,FALSE)</f>
        <v>0</v>
      </c>
      <c r="T718">
        <f>VLOOKUP($B718,taxonomy!$B:$Y,16,FALSE)</f>
        <v>0</v>
      </c>
      <c r="U718">
        <f>VLOOKUP($B718,taxonomy!$B:$Y,17,FALSE)</f>
        <v>0</v>
      </c>
      <c r="V718">
        <f>VLOOKUP($B718,taxonomy!$B:$Y,18,FALSE)</f>
        <v>0</v>
      </c>
      <c r="W718">
        <f>VLOOKUP($B718,taxonomy!$B:$Y,19,FALSE)</f>
        <v>0</v>
      </c>
      <c r="X718">
        <f>VLOOKUP($B718,taxonomy!$B:$Y,20,FALSE)</f>
        <v>0</v>
      </c>
      <c r="Y718">
        <f>VLOOKUP($B718,taxonomy!$B:$Y,21,FALSE)</f>
        <v>0</v>
      </c>
      <c r="Z718">
        <f>VLOOKUP($B718,taxonomy!$B:$Y,22,FALSE)</f>
        <v>0</v>
      </c>
      <c r="AA718">
        <f>VLOOKUP($B718,taxonomy!$B:$Y,23,FALSE)</f>
        <v>0</v>
      </c>
    </row>
    <row r="719" spans="1:27" x14ac:dyDescent="0.25">
      <c r="A719" s="1" t="s">
        <v>1394</v>
      </c>
      <c r="B719" s="1" t="s">
        <v>1395</v>
      </c>
      <c r="C719" s="1" t="s">
        <v>1396</v>
      </c>
      <c r="D719" s="1" t="s">
        <v>15</v>
      </c>
      <c r="E719" s="1" t="s">
        <v>1398</v>
      </c>
      <c r="F719" s="1" t="s">
        <v>1331</v>
      </c>
      <c r="G719" s="1" t="s">
        <v>18</v>
      </c>
      <c r="H719" s="1" t="s">
        <v>19</v>
      </c>
      <c r="I719" s="1">
        <f t="shared" si="11"/>
        <v>311</v>
      </c>
      <c r="J719" t="str">
        <f>VLOOKUP($B719,taxonomy!$B:$Y,6,FALSE)</f>
        <v>Eukaryota</v>
      </c>
      <c r="K719" t="str">
        <f>VLOOKUP($B719,taxonomy!$B:$Y,7,FALSE)</f>
        <v xml:space="preserve"> Fungi</v>
      </c>
      <c r="L719" t="str">
        <f>VLOOKUP($B719,taxonomy!$B:$Y,8,FALSE)</f>
        <v xml:space="preserve"> Dikarya</v>
      </c>
      <c r="M719" t="str">
        <f>VLOOKUP($B719,taxonomy!$B:$Y,9,FALSE)</f>
        <v xml:space="preserve"> Ascomycota</v>
      </c>
      <c r="N719" t="str">
        <f>VLOOKUP($B719,taxonomy!$B:$Y,10,FALSE)</f>
        <v xml:space="preserve"> Saccharomycotina</v>
      </c>
      <c r="O719" t="str">
        <f>VLOOKUP($B719,taxonomy!$B:$Y,11,FALSE)</f>
        <v>Saccharomycetes</v>
      </c>
      <c r="P719" t="str">
        <f>VLOOKUP($B719,taxonomy!$B:$Y,12,FALSE)</f>
        <v xml:space="preserve"> Saccharomycetales</v>
      </c>
      <c r="Q719" t="str">
        <f>VLOOKUP($B719,taxonomy!$B:$Y,13,FALSE)</f>
        <v xml:space="preserve"> mitosporic Saccharomycetales</v>
      </c>
      <c r="R719" t="str">
        <f>VLOOKUP($B719,taxonomy!$B:$Y,14,FALSE)</f>
        <v>Candida.</v>
      </c>
      <c r="S719">
        <f>VLOOKUP($B719,taxonomy!$B:$Y,15,FALSE)</f>
        <v>0</v>
      </c>
      <c r="T719">
        <f>VLOOKUP($B719,taxonomy!$B:$Y,16,FALSE)</f>
        <v>0</v>
      </c>
      <c r="U719">
        <f>VLOOKUP($B719,taxonomy!$B:$Y,17,FALSE)</f>
        <v>0</v>
      </c>
      <c r="V719">
        <f>VLOOKUP($B719,taxonomy!$B:$Y,18,FALSE)</f>
        <v>0</v>
      </c>
      <c r="W719">
        <f>VLOOKUP($B719,taxonomy!$B:$Y,19,FALSE)</f>
        <v>0</v>
      </c>
      <c r="X719">
        <f>VLOOKUP($B719,taxonomy!$B:$Y,20,FALSE)</f>
        <v>0</v>
      </c>
      <c r="Y719">
        <f>VLOOKUP($B719,taxonomy!$B:$Y,21,FALSE)</f>
        <v>0</v>
      </c>
      <c r="Z719">
        <f>VLOOKUP($B719,taxonomy!$B:$Y,22,FALSE)</f>
        <v>0</v>
      </c>
      <c r="AA719">
        <f>VLOOKUP($B719,taxonomy!$B:$Y,23,FALSE)</f>
        <v>0</v>
      </c>
    </row>
    <row r="720" spans="1:27" x14ac:dyDescent="0.25">
      <c r="A720" s="1" t="s">
        <v>1399</v>
      </c>
      <c r="B720" s="1" t="s">
        <v>1400</v>
      </c>
      <c r="C720" s="1" t="s">
        <v>986</v>
      </c>
      <c r="D720" s="1" t="s">
        <v>1401</v>
      </c>
      <c r="E720" s="1" t="s">
        <v>945</v>
      </c>
      <c r="F720" s="1" t="s">
        <v>50</v>
      </c>
      <c r="G720" s="1" t="s">
        <v>1402</v>
      </c>
      <c r="H720" s="1" t="s">
        <v>1401</v>
      </c>
      <c r="I720" s="1">
        <f t="shared" si="11"/>
        <v>59</v>
      </c>
      <c r="J720" t="str">
        <f>VLOOKUP($B720,taxonomy!$B:$Y,6,FALSE)</f>
        <v>Eukaryota</v>
      </c>
      <c r="K720" t="str">
        <f>VLOOKUP($B720,taxonomy!$B:$Y,7,FALSE)</f>
        <v xml:space="preserve"> Metazoa</v>
      </c>
      <c r="L720" t="str">
        <f>VLOOKUP($B720,taxonomy!$B:$Y,8,FALSE)</f>
        <v xml:space="preserve"> Chordata</v>
      </c>
      <c r="M720" t="str">
        <f>VLOOKUP($B720,taxonomy!$B:$Y,9,FALSE)</f>
        <v xml:space="preserve"> Craniata</v>
      </c>
      <c r="N720" t="str">
        <f>VLOOKUP($B720,taxonomy!$B:$Y,10,FALSE)</f>
        <v xml:space="preserve"> Vertebrata</v>
      </c>
      <c r="O720" t="str">
        <f>VLOOKUP($B720,taxonomy!$B:$Y,11,FALSE)</f>
        <v xml:space="preserve"> Euteleostomi</v>
      </c>
      <c r="P720" t="str">
        <f>VLOOKUP($B720,taxonomy!$B:$Y,12,FALSE)</f>
        <v>Testudines + Archosauria group</v>
      </c>
      <c r="Q720" t="str">
        <f>VLOOKUP($B720,taxonomy!$B:$Y,13,FALSE)</f>
        <v xml:space="preserve"> Archosauria</v>
      </c>
      <c r="R720" t="str">
        <f>VLOOKUP($B720,taxonomy!$B:$Y,14,FALSE)</f>
        <v xml:space="preserve"> Dinosauria</v>
      </c>
      <c r="S720" t="str">
        <f>VLOOKUP($B720,taxonomy!$B:$Y,15,FALSE)</f>
        <v xml:space="preserve"> Saurischia</v>
      </c>
      <c r="T720" t="str">
        <f>VLOOKUP($B720,taxonomy!$B:$Y,16,FALSE)</f>
        <v>Theropoda</v>
      </c>
      <c r="U720" t="str">
        <f>VLOOKUP($B720,taxonomy!$B:$Y,17,FALSE)</f>
        <v xml:space="preserve"> Coelurosauria</v>
      </c>
      <c r="V720" t="str">
        <f>VLOOKUP($B720,taxonomy!$B:$Y,18,FALSE)</f>
        <v xml:space="preserve"> Aves</v>
      </c>
      <c r="W720" t="str">
        <f>VLOOKUP($B720,taxonomy!$B:$Y,19,FALSE)</f>
        <v xml:space="preserve"> Neognathae</v>
      </c>
      <c r="X720" t="str">
        <f>VLOOKUP($B720,taxonomy!$B:$Y,20,FALSE)</f>
        <v xml:space="preserve"> Galliformes</v>
      </c>
      <c r="Y720" t="str">
        <f>VLOOKUP($B720,taxonomy!$B:$Y,21,FALSE)</f>
        <v xml:space="preserve"> Phasianidae</v>
      </c>
      <c r="Z720" t="str">
        <f>VLOOKUP($B720,taxonomy!$B:$Y,22,FALSE)</f>
        <v>Meleagridinae</v>
      </c>
      <c r="AA720" t="str">
        <f>VLOOKUP($B720,taxonomy!$B:$Y,23,FALSE)</f>
        <v xml:space="preserve"> Meleagris.</v>
      </c>
    </row>
    <row r="721" spans="1:27" x14ac:dyDescent="0.25">
      <c r="A721" s="1" t="s">
        <v>1399</v>
      </c>
      <c r="B721" s="1" t="s">
        <v>1400</v>
      </c>
      <c r="C721" s="1" t="s">
        <v>986</v>
      </c>
      <c r="D721" s="1" t="s">
        <v>15</v>
      </c>
      <c r="E721" s="1" t="s">
        <v>43</v>
      </c>
      <c r="F721" s="1" t="s">
        <v>789</v>
      </c>
      <c r="G721" s="1" t="s">
        <v>18</v>
      </c>
      <c r="H721" s="1" t="s">
        <v>19</v>
      </c>
      <c r="I721" s="1">
        <f t="shared" si="11"/>
        <v>195</v>
      </c>
      <c r="J721" t="str">
        <f>VLOOKUP($B721,taxonomy!$B:$Y,6,FALSE)</f>
        <v>Eukaryota</v>
      </c>
      <c r="K721" t="str">
        <f>VLOOKUP($B721,taxonomy!$B:$Y,7,FALSE)</f>
        <v xml:space="preserve"> Metazoa</v>
      </c>
      <c r="L721" t="str">
        <f>VLOOKUP($B721,taxonomy!$B:$Y,8,FALSE)</f>
        <v xml:space="preserve"> Chordata</v>
      </c>
      <c r="M721" t="str">
        <f>VLOOKUP($B721,taxonomy!$B:$Y,9,FALSE)</f>
        <v xml:space="preserve"> Craniata</v>
      </c>
      <c r="N721" t="str">
        <f>VLOOKUP($B721,taxonomy!$B:$Y,10,FALSE)</f>
        <v xml:space="preserve"> Vertebrata</v>
      </c>
      <c r="O721" t="str">
        <f>VLOOKUP($B721,taxonomy!$B:$Y,11,FALSE)</f>
        <v xml:space="preserve"> Euteleostomi</v>
      </c>
      <c r="P721" t="str">
        <f>VLOOKUP($B721,taxonomy!$B:$Y,12,FALSE)</f>
        <v>Testudines + Archosauria group</v>
      </c>
      <c r="Q721" t="str">
        <f>VLOOKUP($B721,taxonomy!$B:$Y,13,FALSE)</f>
        <v xml:space="preserve"> Archosauria</v>
      </c>
      <c r="R721" t="str">
        <f>VLOOKUP($B721,taxonomy!$B:$Y,14,FALSE)</f>
        <v xml:space="preserve"> Dinosauria</v>
      </c>
      <c r="S721" t="str">
        <f>VLOOKUP($B721,taxonomy!$B:$Y,15,FALSE)</f>
        <v xml:space="preserve"> Saurischia</v>
      </c>
      <c r="T721" t="str">
        <f>VLOOKUP($B721,taxonomy!$B:$Y,16,FALSE)</f>
        <v>Theropoda</v>
      </c>
      <c r="U721" t="str">
        <f>VLOOKUP($B721,taxonomy!$B:$Y,17,FALSE)</f>
        <v xml:space="preserve"> Coelurosauria</v>
      </c>
      <c r="V721" t="str">
        <f>VLOOKUP($B721,taxonomy!$B:$Y,18,FALSE)</f>
        <v xml:space="preserve"> Aves</v>
      </c>
      <c r="W721" t="str">
        <f>VLOOKUP($B721,taxonomy!$B:$Y,19,FALSE)</f>
        <v xml:space="preserve"> Neognathae</v>
      </c>
      <c r="X721" t="str">
        <f>VLOOKUP($B721,taxonomy!$B:$Y,20,FALSE)</f>
        <v xml:space="preserve"> Galliformes</v>
      </c>
      <c r="Y721" t="str">
        <f>VLOOKUP($B721,taxonomy!$B:$Y,21,FALSE)</f>
        <v xml:space="preserve"> Phasianidae</v>
      </c>
      <c r="Z721" t="str">
        <f>VLOOKUP($B721,taxonomy!$B:$Y,22,FALSE)</f>
        <v>Meleagridinae</v>
      </c>
      <c r="AA721" t="str">
        <f>VLOOKUP($B721,taxonomy!$B:$Y,23,FALSE)</f>
        <v xml:space="preserve"> Meleagris.</v>
      </c>
    </row>
    <row r="722" spans="1:27" x14ac:dyDescent="0.25">
      <c r="A722" s="1" t="s">
        <v>1403</v>
      </c>
      <c r="B722" s="1" t="s">
        <v>1404</v>
      </c>
      <c r="C722" s="1" t="s">
        <v>1405</v>
      </c>
      <c r="D722" s="1" t="s">
        <v>148</v>
      </c>
      <c r="E722" s="1" t="s">
        <v>211</v>
      </c>
      <c r="F722" s="1" t="s">
        <v>1384</v>
      </c>
      <c r="G722" s="1" t="s">
        <v>90</v>
      </c>
      <c r="H722" s="1" t="s">
        <v>148</v>
      </c>
      <c r="I722" s="1">
        <f t="shared" si="11"/>
        <v>30</v>
      </c>
      <c r="J722" t="e">
        <f>VLOOKUP($B722,taxonomy!$B:$Y,6,FALSE)</f>
        <v>#N/A</v>
      </c>
      <c r="K722" t="e">
        <f>VLOOKUP($B722,taxonomy!$B:$Y,7,FALSE)</f>
        <v>#N/A</v>
      </c>
      <c r="L722" t="e">
        <f>VLOOKUP($B722,taxonomy!$B:$Y,8,FALSE)</f>
        <v>#N/A</v>
      </c>
      <c r="M722" t="e">
        <f>VLOOKUP($B722,taxonomy!$B:$Y,9,FALSE)</f>
        <v>#N/A</v>
      </c>
      <c r="N722" t="e">
        <f>VLOOKUP($B722,taxonomy!$B:$Y,10,FALSE)</f>
        <v>#N/A</v>
      </c>
      <c r="O722" t="e">
        <f>VLOOKUP($B722,taxonomy!$B:$Y,11,FALSE)</f>
        <v>#N/A</v>
      </c>
      <c r="P722" t="e">
        <f>VLOOKUP($B722,taxonomy!$B:$Y,12,FALSE)</f>
        <v>#N/A</v>
      </c>
      <c r="Q722" t="e">
        <f>VLOOKUP($B722,taxonomy!$B:$Y,13,FALSE)</f>
        <v>#N/A</v>
      </c>
      <c r="R722" t="e">
        <f>VLOOKUP($B722,taxonomy!$B:$Y,14,FALSE)</f>
        <v>#N/A</v>
      </c>
      <c r="S722" t="e">
        <f>VLOOKUP($B722,taxonomy!$B:$Y,15,FALSE)</f>
        <v>#N/A</v>
      </c>
      <c r="T722" t="e">
        <f>VLOOKUP($B722,taxonomy!$B:$Y,16,FALSE)</f>
        <v>#N/A</v>
      </c>
      <c r="U722" t="e">
        <f>VLOOKUP($B722,taxonomy!$B:$Y,17,FALSE)</f>
        <v>#N/A</v>
      </c>
      <c r="V722" t="e">
        <f>VLOOKUP($B722,taxonomy!$B:$Y,18,FALSE)</f>
        <v>#N/A</v>
      </c>
      <c r="W722" t="e">
        <f>VLOOKUP($B722,taxonomy!$B:$Y,19,FALSE)</f>
        <v>#N/A</v>
      </c>
      <c r="X722" t="e">
        <f>VLOOKUP($B722,taxonomy!$B:$Y,20,FALSE)</f>
        <v>#N/A</v>
      </c>
      <c r="Y722" t="e">
        <f>VLOOKUP($B722,taxonomy!$B:$Y,21,FALSE)</f>
        <v>#N/A</v>
      </c>
      <c r="Z722" t="e">
        <f>VLOOKUP($B722,taxonomy!$B:$Y,22,FALSE)</f>
        <v>#N/A</v>
      </c>
      <c r="AA722" t="e">
        <f>VLOOKUP($B722,taxonomy!$B:$Y,23,FALSE)</f>
        <v>#N/A</v>
      </c>
    </row>
    <row r="723" spans="1:27" x14ac:dyDescent="0.25">
      <c r="A723" s="1" t="s">
        <v>1403</v>
      </c>
      <c r="B723" s="1" t="s">
        <v>1404</v>
      </c>
      <c r="C723" s="1" t="s">
        <v>1405</v>
      </c>
      <c r="D723" s="1" t="s">
        <v>15</v>
      </c>
      <c r="E723" s="1" t="s">
        <v>470</v>
      </c>
      <c r="F723" s="1" t="s">
        <v>116</v>
      </c>
      <c r="G723" s="1" t="s">
        <v>18</v>
      </c>
      <c r="H723" s="1" t="s">
        <v>19</v>
      </c>
      <c r="I723" s="1">
        <f t="shared" si="11"/>
        <v>266</v>
      </c>
      <c r="J723" t="e">
        <f>VLOOKUP($B723,taxonomy!$B:$Y,6,FALSE)</f>
        <v>#N/A</v>
      </c>
      <c r="K723" t="e">
        <f>VLOOKUP($B723,taxonomy!$B:$Y,7,FALSE)</f>
        <v>#N/A</v>
      </c>
      <c r="L723" t="e">
        <f>VLOOKUP($B723,taxonomy!$B:$Y,8,FALSE)</f>
        <v>#N/A</v>
      </c>
      <c r="M723" t="e">
        <f>VLOOKUP($B723,taxonomy!$B:$Y,9,FALSE)</f>
        <v>#N/A</v>
      </c>
      <c r="N723" t="e">
        <f>VLOOKUP($B723,taxonomy!$B:$Y,10,FALSE)</f>
        <v>#N/A</v>
      </c>
      <c r="O723" t="e">
        <f>VLOOKUP($B723,taxonomy!$B:$Y,11,FALSE)</f>
        <v>#N/A</v>
      </c>
      <c r="P723" t="e">
        <f>VLOOKUP($B723,taxonomy!$B:$Y,12,FALSE)</f>
        <v>#N/A</v>
      </c>
      <c r="Q723" t="e">
        <f>VLOOKUP($B723,taxonomy!$B:$Y,13,FALSE)</f>
        <v>#N/A</v>
      </c>
      <c r="R723" t="e">
        <f>VLOOKUP($B723,taxonomy!$B:$Y,14,FALSE)</f>
        <v>#N/A</v>
      </c>
      <c r="S723" t="e">
        <f>VLOOKUP($B723,taxonomy!$B:$Y,15,FALSE)</f>
        <v>#N/A</v>
      </c>
      <c r="T723" t="e">
        <f>VLOOKUP($B723,taxonomy!$B:$Y,16,FALSE)</f>
        <v>#N/A</v>
      </c>
      <c r="U723" t="e">
        <f>VLOOKUP($B723,taxonomy!$B:$Y,17,FALSE)</f>
        <v>#N/A</v>
      </c>
      <c r="V723" t="e">
        <f>VLOOKUP($B723,taxonomy!$B:$Y,18,FALSE)</f>
        <v>#N/A</v>
      </c>
      <c r="W723" t="e">
        <f>VLOOKUP($B723,taxonomy!$B:$Y,19,FALSE)</f>
        <v>#N/A</v>
      </c>
      <c r="X723" t="e">
        <f>VLOOKUP($B723,taxonomy!$B:$Y,20,FALSE)</f>
        <v>#N/A</v>
      </c>
      <c r="Y723" t="e">
        <f>VLOOKUP($B723,taxonomy!$B:$Y,21,FALSE)</f>
        <v>#N/A</v>
      </c>
      <c r="Z723" t="e">
        <f>VLOOKUP($B723,taxonomy!$B:$Y,22,FALSE)</f>
        <v>#N/A</v>
      </c>
      <c r="AA723" t="e">
        <f>VLOOKUP($B723,taxonomy!$B:$Y,23,FALSE)</f>
        <v>#N/A</v>
      </c>
    </row>
    <row r="724" spans="1:27" x14ac:dyDescent="0.25">
      <c r="A724" s="1" t="s">
        <v>1406</v>
      </c>
      <c r="B724" s="1" t="s">
        <v>1407</v>
      </c>
      <c r="C724" s="1" t="s">
        <v>1408</v>
      </c>
      <c r="D724" s="1" t="s">
        <v>15</v>
      </c>
      <c r="E724" s="1" t="s">
        <v>43</v>
      </c>
      <c r="F724" s="1" t="s">
        <v>308</v>
      </c>
      <c r="G724" s="1" t="s">
        <v>18</v>
      </c>
      <c r="H724" s="1" t="s">
        <v>19</v>
      </c>
      <c r="I724" s="1">
        <f t="shared" si="11"/>
        <v>274</v>
      </c>
      <c r="J724" t="str">
        <f>VLOOKUP($B724,taxonomy!$B:$Y,6,FALSE)</f>
        <v>Eukaryota</v>
      </c>
      <c r="K724" t="str">
        <f>VLOOKUP($B724,taxonomy!$B:$Y,7,FALSE)</f>
        <v xml:space="preserve"> Metazoa</v>
      </c>
      <c r="L724" t="str">
        <f>VLOOKUP($B724,taxonomy!$B:$Y,8,FALSE)</f>
        <v xml:space="preserve"> Ecdysozoa</v>
      </c>
      <c r="M724" t="str">
        <f>VLOOKUP($B724,taxonomy!$B:$Y,9,FALSE)</f>
        <v xml:space="preserve"> Arthropoda</v>
      </c>
      <c r="N724" t="str">
        <f>VLOOKUP($B724,taxonomy!$B:$Y,10,FALSE)</f>
        <v xml:space="preserve"> Hexapoda</v>
      </c>
      <c r="O724" t="str">
        <f>VLOOKUP($B724,taxonomy!$B:$Y,11,FALSE)</f>
        <v xml:space="preserve"> Insecta</v>
      </c>
      <c r="P724" t="str">
        <f>VLOOKUP($B724,taxonomy!$B:$Y,12,FALSE)</f>
        <v>Pterygota</v>
      </c>
      <c r="Q724" t="str">
        <f>VLOOKUP($B724,taxonomy!$B:$Y,13,FALSE)</f>
        <v xml:space="preserve"> Neoptera</v>
      </c>
      <c r="R724" t="str">
        <f>VLOOKUP($B724,taxonomy!$B:$Y,14,FALSE)</f>
        <v xml:space="preserve"> Endopterygota</v>
      </c>
      <c r="S724" t="str">
        <f>VLOOKUP($B724,taxonomy!$B:$Y,15,FALSE)</f>
        <v xml:space="preserve"> Lepidoptera</v>
      </c>
      <c r="T724" t="str">
        <f>VLOOKUP($B724,taxonomy!$B:$Y,16,FALSE)</f>
        <v xml:space="preserve"> Glossata</v>
      </c>
      <c r="U724" t="str">
        <f>VLOOKUP($B724,taxonomy!$B:$Y,17,FALSE)</f>
        <v xml:space="preserve"> Ditrysia</v>
      </c>
      <c r="V724" t="str">
        <f>VLOOKUP($B724,taxonomy!$B:$Y,18,FALSE)</f>
        <v>Bombycoidea</v>
      </c>
      <c r="W724" t="str">
        <f>VLOOKUP($B724,taxonomy!$B:$Y,19,FALSE)</f>
        <v xml:space="preserve"> Bombycidae</v>
      </c>
      <c r="X724" t="str">
        <f>VLOOKUP($B724,taxonomy!$B:$Y,20,FALSE)</f>
        <v xml:space="preserve"> Bombycinae</v>
      </c>
      <c r="Y724" t="str">
        <f>VLOOKUP($B724,taxonomy!$B:$Y,21,FALSE)</f>
        <v xml:space="preserve"> Bombyx.</v>
      </c>
      <c r="Z724">
        <f>VLOOKUP($B724,taxonomy!$B:$Y,22,FALSE)</f>
        <v>0</v>
      </c>
      <c r="AA724">
        <f>VLOOKUP($B724,taxonomy!$B:$Y,23,FALSE)</f>
        <v>0</v>
      </c>
    </row>
    <row r="725" spans="1:27" x14ac:dyDescent="0.25">
      <c r="A725" s="1" t="s">
        <v>1409</v>
      </c>
      <c r="B725" s="1" t="s">
        <v>1410</v>
      </c>
      <c r="C725" s="1" t="s">
        <v>1011</v>
      </c>
      <c r="D725" s="1" t="s">
        <v>15</v>
      </c>
      <c r="E725" s="1" t="s">
        <v>470</v>
      </c>
      <c r="F725" s="1" t="s">
        <v>211</v>
      </c>
      <c r="G725" s="1" t="s">
        <v>18</v>
      </c>
      <c r="H725" s="1" t="s">
        <v>19</v>
      </c>
      <c r="I725" s="1">
        <f t="shared" si="11"/>
        <v>267</v>
      </c>
      <c r="J725" t="str">
        <f>VLOOKUP($B725,taxonomy!$B:$Y,6,FALSE)</f>
        <v>Eukaryota</v>
      </c>
      <c r="K725" t="str">
        <f>VLOOKUP($B725,taxonomy!$B:$Y,7,FALSE)</f>
        <v xml:space="preserve"> Metazoa</v>
      </c>
      <c r="L725" t="str">
        <f>VLOOKUP($B725,taxonomy!$B:$Y,8,FALSE)</f>
        <v xml:space="preserve"> Ecdysozoa</v>
      </c>
      <c r="M725" t="str">
        <f>VLOOKUP($B725,taxonomy!$B:$Y,9,FALSE)</f>
        <v xml:space="preserve"> Arthropoda</v>
      </c>
      <c r="N725" t="str">
        <f>VLOOKUP($B725,taxonomy!$B:$Y,10,FALSE)</f>
        <v xml:space="preserve"> Hexapoda</v>
      </c>
      <c r="O725" t="str">
        <f>VLOOKUP($B725,taxonomy!$B:$Y,11,FALSE)</f>
        <v xml:space="preserve"> Insecta</v>
      </c>
      <c r="P725" t="str">
        <f>VLOOKUP($B725,taxonomy!$B:$Y,12,FALSE)</f>
        <v>Pterygota</v>
      </c>
      <c r="Q725" t="str">
        <f>VLOOKUP($B725,taxonomy!$B:$Y,13,FALSE)</f>
        <v xml:space="preserve"> Neoptera</v>
      </c>
      <c r="R725" t="str">
        <f>VLOOKUP($B725,taxonomy!$B:$Y,14,FALSE)</f>
        <v xml:space="preserve"> Endopterygota</v>
      </c>
      <c r="S725" t="str">
        <f>VLOOKUP($B725,taxonomy!$B:$Y,15,FALSE)</f>
        <v xml:space="preserve"> Lepidoptera</v>
      </c>
      <c r="T725" t="str">
        <f>VLOOKUP($B725,taxonomy!$B:$Y,16,FALSE)</f>
        <v xml:space="preserve"> Glossata</v>
      </c>
      <c r="U725" t="str">
        <f>VLOOKUP($B725,taxonomy!$B:$Y,17,FALSE)</f>
        <v xml:space="preserve"> Ditrysia</v>
      </c>
      <c r="V725" t="str">
        <f>VLOOKUP($B725,taxonomy!$B:$Y,18,FALSE)</f>
        <v>Bombycoidea</v>
      </c>
      <c r="W725" t="str">
        <f>VLOOKUP($B725,taxonomy!$B:$Y,19,FALSE)</f>
        <v xml:space="preserve"> Bombycidae</v>
      </c>
      <c r="X725" t="str">
        <f>VLOOKUP($B725,taxonomy!$B:$Y,20,FALSE)</f>
        <v xml:space="preserve"> Bombycinae</v>
      </c>
      <c r="Y725" t="str">
        <f>VLOOKUP($B725,taxonomy!$B:$Y,21,FALSE)</f>
        <v xml:space="preserve"> Bombyx.</v>
      </c>
      <c r="Z725">
        <f>VLOOKUP($B725,taxonomy!$B:$Y,22,FALSE)</f>
        <v>0</v>
      </c>
      <c r="AA725">
        <f>VLOOKUP($B725,taxonomy!$B:$Y,23,FALSE)</f>
        <v>0</v>
      </c>
    </row>
    <row r="726" spans="1:27" x14ac:dyDescent="0.25">
      <c r="A726" s="1" t="s">
        <v>1409</v>
      </c>
      <c r="B726" s="1" t="s">
        <v>1410</v>
      </c>
      <c r="C726" s="1" t="s">
        <v>1011</v>
      </c>
      <c r="D726" s="1" t="s">
        <v>60</v>
      </c>
      <c r="E726" s="1" t="s">
        <v>1411</v>
      </c>
      <c r="F726" s="1" t="s">
        <v>1011</v>
      </c>
      <c r="G726" s="1" t="s">
        <v>63</v>
      </c>
      <c r="H726" s="1" t="s">
        <v>64</v>
      </c>
      <c r="I726" s="1">
        <f t="shared" si="11"/>
        <v>546</v>
      </c>
      <c r="J726" t="str">
        <f>VLOOKUP($B726,taxonomy!$B:$Y,6,FALSE)</f>
        <v>Eukaryota</v>
      </c>
      <c r="K726" t="str">
        <f>VLOOKUP($B726,taxonomy!$B:$Y,7,FALSE)</f>
        <v xml:space="preserve"> Metazoa</v>
      </c>
      <c r="L726" t="str">
        <f>VLOOKUP($B726,taxonomy!$B:$Y,8,FALSE)</f>
        <v xml:space="preserve"> Ecdysozoa</v>
      </c>
      <c r="M726" t="str">
        <f>VLOOKUP($B726,taxonomy!$B:$Y,9,FALSE)</f>
        <v xml:space="preserve"> Arthropoda</v>
      </c>
      <c r="N726" t="str">
        <f>VLOOKUP($B726,taxonomy!$B:$Y,10,FALSE)</f>
        <v xml:space="preserve"> Hexapoda</v>
      </c>
      <c r="O726" t="str">
        <f>VLOOKUP($B726,taxonomy!$B:$Y,11,FALSE)</f>
        <v xml:space="preserve"> Insecta</v>
      </c>
      <c r="P726" t="str">
        <f>VLOOKUP($B726,taxonomy!$B:$Y,12,FALSE)</f>
        <v>Pterygota</v>
      </c>
      <c r="Q726" t="str">
        <f>VLOOKUP($B726,taxonomy!$B:$Y,13,FALSE)</f>
        <v xml:space="preserve"> Neoptera</v>
      </c>
      <c r="R726" t="str">
        <f>VLOOKUP($B726,taxonomy!$B:$Y,14,FALSE)</f>
        <v xml:space="preserve"> Endopterygota</v>
      </c>
      <c r="S726" t="str">
        <f>VLOOKUP($B726,taxonomy!$B:$Y,15,FALSE)</f>
        <v xml:space="preserve"> Lepidoptera</v>
      </c>
      <c r="T726" t="str">
        <f>VLOOKUP($B726,taxonomy!$B:$Y,16,FALSE)</f>
        <v xml:space="preserve"> Glossata</v>
      </c>
      <c r="U726" t="str">
        <f>VLOOKUP($B726,taxonomy!$B:$Y,17,FALSE)</f>
        <v xml:space="preserve"> Ditrysia</v>
      </c>
      <c r="V726" t="str">
        <f>VLOOKUP($B726,taxonomy!$B:$Y,18,FALSE)</f>
        <v>Bombycoidea</v>
      </c>
      <c r="W726" t="str">
        <f>VLOOKUP($B726,taxonomy!$B:$Y,19,FALSE)</f>
        <v xml:space="preserve"> Bombycidae</v>
      </c>
      <c r="X726" t="str">
        <f>VLOOKUP($B726,taxonomy!$B:$Y,20,FALSE)</f>
        <v xml:space="preserve"> Bombycinae</v>
      </c>
      <c r="Y726" t="str">
        <f>VLOOKUP($B726,taxonomy!$B:$Y,21,FALSE)</f>
        <v xml:space="preserve"> Bombyx.</v>
      </c>
      <c r="Z726">
        <f>VLOOKUP($B726,taxonomy!$B:$Y,22,FALSE)</f>
        <v>0</v>
      </c>
      <c r="AA726">
        <f>VLOOKUP($B726,taxonomy!$B:$Y,23,FALSE)</f>
        <v>0</v>
      </c>
    </row>
    <row r="727" spans="1:27" x14ac:dyDescent="0.25">
      <c r="A727" s="1" t="s">
        <v>1412</v>
      </c>
      <c r="B727" s="1" t="s">
        <v>1413</v>
      </c>
      <c r="C727" s="1" t="s">
        <v>1414</v>
      </c>
      <c r="D727" s="1" t="s">
        <v>148</v>
      </c>
      <c r="E727" s="1" t="s">
        <v>1145</v>
      </c>
      <c r="F727" s="1" t="s">
        <v>294</v>
      </c>
      <c r="G727" s="1" t="s">
        <v>90</v>
      </c>
      <c r="H727" s="1" t="s">
        <v>148</v>
      </c>
      <c r="I727" s="1">
        <f t="shared" si="11"/>
        <v>27</v>
      </c>
      <c r="J727" t="str">
        <f>VLOOKUP($B727,taxonomy!$B:$Y,6,FALSE)</f>
        <v>Eukaryota</v>
      </c>
      <c r="K727" t="str">
        <f>VLOOKUP($B727,taxonomy!$B:$Y,7,FALSE)</f>
        <v xml:space="preserve"> Metazoa</v>
      </c>
      <c r="L727" t="str">
        <f>VLOOKUP($B727,taxonomy!$B:$Y,8,FALSE)</f>
        <v xml:space="preserve"> Ecdysozoa</v>
      </c>
      <c r="M727" t="str">
        <f>VLOOKUP($B727,taxonomy!$B:$Y,9,FALSE)</f>
        <v xml:space="preserve"> Arthropoda</v>
      </c>
      <c r="N727" t="str">
        <f>VLOOKUP($B727,taxonomy!$B:$Y,10,FALSE)</f>
        <v xml:space="preserve"> Hexapoda</v>
      </c>
      <c r="O727" t="str">
        <f>VLOOKUP($B727,taxonomy!$B:$Y,11,FALSE)</f>
        <v xml:space="preserve"> Insecta</v>
      </c>
      <c r="P727" t="str">
        <f>VLOOKUP($B727,taxonomy!$B:$Y,12,FALSE)</f>
        <v>Pterygota</v>
      </c>
      <c r="Q727" t="str">
        <f>VLOOKUP($B727,taxonomy!$B:$Y,13,FALSE)</f>
        <v xml:space="preserve"> Neoptera</v>
      </c>
      <c r="R727" t="str">
        <f>VLOOKUP($B727,taxonomy!$B:$Y,14,FALSE)</f>
        <v xml:space="preserve"> Endopterygota</v>
      </c>
      <c r="S727" t="str">
        <f>VLOOKUP($B727,taxonomy!$B:$Y,15,FALSE)</f>
        <v xml:space="preserve"> Hymenoptera</v>
      </c>
      <c r="T727" t="str">
        <f>VLOOKUP($B727,taxonomy!$B:$Y,16,FALSE)</f>
        <v xml:space="preserve"> Apocrita</v>
      </c>
      <c r="U727" t="str">
        <f>VLOOKUP($B727,taxonomy!$B:$Y,17,FALSE)</f>
        <v xml:space="preserve"> Aculeata</v>
      </c>
      <c r="V727" t="str">
        <f>VLOOKUP($B727,taxonomy!$B:$Y,18,FALSE)</f>
        <v>Apoidea</v>
      </c>
      <c r="W727" t="str">
        <f>VLOOKUP($B727,taxonomy!$B:$Y,19,FALSE)</f>
        <v xml:space="preserve"> Apidae</v>
      </c>
      <c r="X727" t="str">
        <f>VLOOKUP($B727,taxonomy!$B:$Y,20,FALSE)</f>
        <v xml:space="preserve"> Apis.</v>
      </c>
      <c r="Y727">
        <f>VLOOKUP($B727,taxonomy!$B:$Y,21,FALSE)</f>
        <v>0</v>
      </c>
      <c r="Z727">
        <f>VLOOKUP($B727,taxonomy!$B:$Y,22,FALSE)</f>
        <v>0</v>
      </c>
      <c r="AA727">
        <f>VLOOKUP($B727,taxonomy!$B:$Y,23,FALSE)</f>
        <v>0</v>
      </c>
    </row>
    <row r="728" spans="1:27" x14ac:dyDescent="0.25">
      <c r="A728" s="1" t="s">
        <v>1412</v>
      </c>
      <c r="B728" s="1" t="s">
        <v>1413</v>
      </c>
      <c r="C728" s="1" t="s">
        <v>1414</v>
      </c>
      <c r="D728" s="1" t="s">
        <v>15</v>
      </c>
      <c r="E728" s="1" t="s">
        <v>115</v>
      </c>
      <c r="F728" s="1" t="s">
        <v>250</v>
      </c>
      <c r="G728" s="1" t="s">
        <v>18</v>
      </c>
      <c r="H728" s="1" t="s">
        <v>19</v>
      </c>
      <c r="I728" s="1">
        <f t="shared" si="11"/>
        <v>266</v>
      </c>
      <c r="J728" t="str">
        <f>VLOOKUP($B728,taxonomy!$B:$Y,6,FALSE)</f>
        <v>Eukaryota</v>
      </c>
      <c r="K728" t="str">
        <f>VLOOKUP($B728,taxonomy!$B:$Y,7,FALSE)</f>
        <v xml:space="preserve"> Metazoa</v>
      </c>
      <c r="L728" t="str">
        <f>VLOOKUP($B728,taxonomy!$B:$Y,8,FALSE)</f>
        <v xml:space="preserve"> Ecdysozoa</v>
      </c>
      <c r="M728" t="str">
        <f>VLOOKUP($B728,taxonomy!$B:$Y,9,FALSE)</f>
        <v xml:space="preserve"> Arthropoda</v>
      </c>
      <c r="N728" t="str">
        <f>VLOOKUP($B728,taxonomy!$B:$Y,10,FALSE)</f>
        <v xml:space="preserve"> Hexapoda</v>
      </c>
      <c r="O728" t="str">
        <f>VLOOKUP($B728,taxonomy!$B:$Y,11,FALSE)</f>
        <v xml:space="preserve"> Insecta</v>
      </c>
      <c r="P728" t="str">
        <f>VLOOKUP($B728,taxonomy!$B:$Y,12,FALSE)</f>
        <v>Pterygota</v>
      </c>
      <c r="Q728" t="str">
        <f>VLOOKUP($B728,taxonomy!$B:$Y,13,FALSE)</f>
        <v xml:space="preserve"> Neoptera</v>
      </c>
      <c r="R728" t="str">
        <f>VLOOKUP($B728,taxonomy!$B:$Y,14,FALSE)</f>
        <v xml:space="preserve"> Endopterygota</v>
      </c>
      <c r="S728" t="str">
        <f>VLOOKUP($B728,taxonomy!$B:$Y,15,FALSE)</f>
        <v xml:space="preserve"> Hymenoptera</v>
      </c>
      <c r="T728" t="str">
        <f>VLOOKUP($B728,taxonomy!$B:$Y,16,FALSE)</f>
        <v xml:space="preserve"> Apocrita</v>
      </c>
      <c r="U728" t="str">
        <f>VLOOKUP($B728,taxonomy!$B:$Y,17,FALSE)</f>
        <v xml:space="preserve"> Aculeata</v>
      </c>
      <c r="V728" t="str">
        <f>VLOOKUP($B728,taxonomy!$B:$Y,18,FALSE)</f>
        <v>Apoidea</v>
      </c>
      <c r="W728" t="str">
        <f>VLOOKUP($B728,taxonomy!$B:$Y,19,FALSE)</f>
        <v xml:space="preserve"> Apidae</v>
      </c>
      <c r="X728" t="str">
        <f>VLOOKUP($B728,taxonomy!$B:$Y,20,FALSE)</f>
        <v xml:space="preserve"> Apis.</v>
      </c>
      <c r="Y728">
        <f>VLOOKUP($B728,taxonomy!$B:$Y,21,FALSE)</f>
        <v>0</v>
      </c>
      <c r="Z728">
        <f>VLOOKUP($B728,taxonomy!$B:$Y,22,FALSE)</f>
        <v>0</v>
      </c>
      <c r="AA728">
        <f>VLOOKUP($B728,taxonomy!$B:$Y,23,FALSE)</f>
        <v>0</v>
      </c>
    </row>
    <row r="729" spans="1:27" x14ac:dyDescent="0.25">
      <c r="A729" s="1" t="s">
        <v>1415</v>
      </c>
      <c r="B729" s="1" t="s">
        <v>1416</v>
      </c>
      <c r="C729" s="1" t="s">
        <v>1417</v>
      </c>
      <c r="D729" s="1" t="s">
        <v>148</v>
      </c>
      <c r="E729" s="1" t="s">
        <v>1145</v>
      </c>
      <c r="F729" s="1" t="s">
        <v>294</v>
      </c>
      <c r="G729" s="1" t="s">
        <v>90</v>
      </c>
      <c r="H729" s="1" t="s">
        <v>148</v>
      </c>
      <c r="I729" s="1">
        <f t="shared" si="11"/>
        <v>27</v>
      </c>
      <c r="J729" t="str">
        <f>VLOOKUP($B729,taxonomy!$B:$Y,6,FALSE)</f>
        <v>Eukaryota</v>
      </c>
      <c r="K729" t="str">
        <f>VLOOKUP($B729,taxonomy!$B:$Y,7,FALSE)</f>
        <v xml:space="preserve"> Metazoa</v>
      </c>
      <c r="L729" t="str">
        <f>VLOOKUP($B729,taxonomy!$B:$Y,8,FALSE)</f>
        <v xml:space="preserve"> Ecdysozoa</v>
      </c>
      <c r="M729" t="str">
        <f>VLOOKUP($B729,taxonomy!$B:$Y,9,FALSE)</f>
        <v xml:space="preserve"> Arthropoda</v>
      </c>
      <c r="N729" t="str">
        <f>VLOOKUP($B729,taxonomy!$B:$Y,10,FALSE)</f>
        <v xml:space="preserve"> Hexapoda</v>
      </c>
      <c r="O729" t="str">
        <f>VLOOKUP($B729,taxonomy!$B:$Y,11,FALSE)</f>
        <v xml:space="preserve"> Insecta</v>
      </c>
      <c r="P729" t="str">
        <f>VLOOKUP($B729,taxonomy!$B:$Y,12,FALSE)</f>
        <v>Pterygota</v>
      </c>
      <c r="Q729" t="str">
        <f>VLOOKUP($B729,taxonomy!$B:$Y,13,FALSE)</f>
        <v xml:space="preserve"> Neoptera</v>
      </c>
      <c r="R729" t="str">
        <f>VLOOKUP($B729,taxonomy!$B:$Y,14,FALSE)</f>
        <v xml:space="preserve"> Endopterygota</v>
      </c>
      <c r="S729" t="str">
        <f>VLOOKUP($B729,taxonomy!$B:$Y,15,FALSE)</f>
        <v xml:space="preserve"> Hymenoptera</v>
      </c>
      <c r="T729" t="str">
        <f>VLOOKUP($B729,taxonomy!$B:$Y,16,FALSE)</f>
        <v xml:space="preserve"> Apocrita</v>
      </c>
      <c r="U729" t="str">
        <f>VLOOKUP($B729,taxonomy!$B:$Y,17,FALSE)</f>
        <v xml:space="preserve"> Aculeata</v>
      </c>
      <c r="V729" t="str">
        <f>VLOOKUP($B729,taxonomy!$B:$Y,18,FALSE)</f>
        <v>Apoidea</v>
      </c>
      <c r="W729" t="str">
        <f>VLOOKUP($B729,taxonomy!$B:$Y,19,FALSE)</f>
        <v xml:space="preserve"> Apidae</v>
      </c>
      <c r="X729" t="str">
        <f>VLOOKUP($B729,taxonomy!$B:$Y,20,FALSE)</f>
        <v xml:space="preserve"> Apis.</v>
      </c>
      <c r="Y729">
        <f>VLOOKUP($B729,taxonomy!$B:$Y,21,FALSE)</f>
        <v>0</v>
      </c>
      <c r="Z729">
        <f>VLOOKUP($B729,taxonomy!$B:$Y,22,FALSE)</f>
        <v>0</v>
      </c>
      <c r="AA729">
        <f>VLOOKUP($B729,taxonomy!$B:$Y,23,FALSE)</f>
        <v>0</v>
      </c>
    </row>
    <row r="730" spans="1:27" x14ac:dyDescent="0.25">
      <c r="A730" s="1" t="s">
        <v>1415</v>
      </c>
      <c r="B730" s="1" t="s">
        <v>1416</v>
      </c>
      <c r="C730" s="1" t="s">
        <v>1417</v>
      </c>
      <c r="D730" s="1" t="s">
        <v>15</v>
      </c>
      <c r="E730" s="1" t="s">
        <v>115</v>
      </c>
      <c r="F730" s="1" t="s">
        <v>250</v>
      </c>
      <c r="G730" s="1" t="s">
        <v>18</v>
      </c>
      <c r="H730" s="1" t="s">
        <v>19</v>
      </c>
      <c r="I730" s="1">
        <f t="shared" si="11"/>
        <v>266</v>
      </c>
      <c r="J730" t="str">
        <f>VLOOKUP($B730,taxonomy!$B:$Y,6,FALSE)</f>
        <v>Eukaryota</v>
      </c>
      <c r="K730" t="str">
        <f>VLOOKUP($B730,taxonomy!$B:$Y,7,FALSE)</f>
        <v xml:space="preserve"> Metazoa</v>
      </c>
      <c r="L730" t="str">
        <f>VLOOKUP($B730,taxonomy!$B:$Y,8,FALSE)</f>
        <v xml:space="preserve"> Ecdysozoa</v>
      </c>
      <c r="M730" t="str">
        <f>VLOOKUP($B730,taxonomy!$B:$Y,9,FALSE)</f>
        <v xml:space="preserve"> Arthropoda</v>
      </c>
      <c r="N730" t="str">
        <f>VLOOKUP($B730,taxonomy!$B:$Y,10,FALSE)</f>
        <v xml:space="preserve"> Hexapoda</v>
      </c>
      <c r="O730" t="str">
        <f>VLOOKUP($B730,taxonomy!$B:$Y,11,FALSE)</f>
        <v xml:space="preserve"> Insecta</v>
      </c>
      <c r="P730" t="str">
        <f>VLOOKUP($B730,taxonomy!$B:$Y,12,FALSE)</f>
        <v>Pterygota</v>
      </c>
      <c r="Q730" t="str">
        <f>VLOOKUP($B730,taxonomy!$B:$Y,13,FALSE)</f>
        <v xml:space="preserve"> Neoptera</v>
      </c>
      <c r="R730" t="str">
        <f>VLOOKUP($B730,taxonomy!$B:$Y,14,FALSE)</f>
        <v xml:space="preserve"> Endopterygota</v>
      </c>
      <c r="S730" t="str">
        <f>VLOOKUP($B730,taxonomy!$B:$Y,15,FALSE)</f>
        <v xml:space="preserve"> Hymenoptera</v>
      </c>
      <c r="T730" t="str">
        <f>VLOOKUP($B730,taxonomy!$B:$Y,16,FALSE)</f>
        <v xml:space="preserve"> Apocrita</v>
      </c>
      <c r="U730" t="str">
        <f>VLOOKUP($B730,taxonomy!$B:$Y,17,FALSE)</f>
        <v xml:space="preserve"> Aculeata</v>
      </c>
      <c r="V730" t="str">
        <f>VLOOKUP($B730,taxonomy!$B:$Y,18,FALSE)</f>
        <v>Apoidea</v>
      </c>
      <c r="W730" t="str">
        <f>VLOOKUP($B730,taxonomy!$B:$Y,19,FALSE)</f>
        <v xml:space="preserve"> Apidae</v>
      </c>
      <c r="X730" t="str">
        <f>VLOOKUP($B730,taxonomy!$B:$Y,20,FALSE)</f>
        <v xml:space="preserve"> Apis.</v>
      </c>
      <c r="Y730">
        <f>VLOOKUP($B730,taxonomy!$B:$Y,21,FALSE)</f>
        <v>0</v>
      </c>
      <c r="Z730">
        <f>VLOOKUP($B730,taxonomy!$B:$Y,22,FALSE)</f>
        <v>0</v>
      </c>
      <c r="AA730">
        <f>VLOOKUP($B730,taxonomy!$B:$Y,23,FALSE)</f>
        <v>0</v>
      </c>
    </row>
    <row r="731" spans="1:27" x14ac:dyDescent="0.25">
      <c r="A731" s="1" t="s">
        <v>1415</v>
      </c>
      <c r="B731" s="1" t="s">
        <v>1416</v>
      </c>
      <c r="C731" s="1" t="s">
        <v>1417</v>
      </c>
      <c r="D731" s="1" t="s">
        <v>60</v>
      </c>
      <c r="E731" s="1" t="s">
        <v>1418</v>
      </c>
      <c r="F731" s="1" t="s">
        <v>1419</v>
      </c>
      <c r="G731" s="1" t="s">
        <v>63</v>
      </c>
      <c r="H731" s="1" t="s">
        <v>64</v>
      </c>
      <c r="I731" s="1">
        <f t="shared" si="11"/>
        <v>581</v>
      </c>
      <c r="J731" t="str">
        <f>VLOOKUP($B731,taxonomy!$B:$Y,6,FALSE)</f>
        <v>Eukaryota</v>
      </c>
      <c r="K731" t="str">
        <f>VLOOKUP($B731,taxonomy!$B:$Y,7,FALSE)</f>
        <v xml:space="preserve"> Metazoa</v>
      </c>
      <c r="L731" t="str">
        <f>VLOOKUP($B731,taxonomy!$B:$Y,8,FALSE)</f>
        <v xml:space="preserve"> Ecdysozoa</v>
      </c>
      <c r="M731" t="str">
        <f>VLOOKUP($B731,taxonomy!$B:$Y,9,FALSE)</f>
        <v xml:space="preserve"> Arthropoda</v>
      </c>
      <c r="N731" t="str">
        <f>VLOOKUP($B731,taxonomy!$B:$Y,10,FALSE)</f>
        <v xml:space="preserve"> Hexapoda</v>
      </c>
      <c r="O731" t="str">
        <f>VLOOKUP($B731,taxonomy!$B:$Y,11,FALSE)</f>
        <v xml:space="preserve"> Insecta</v>
      </c>
      <c r="P731" t="str">
        <f>VLOOKUP($B731,taxonomy!$B:$Y,12,FALSE)</f>
        <v>Pterygota</v>
      </c>
      <c r="Q731" t="str">
        <f>VLOOKUP($B731,taxonomy!$B:$Y,13,FALSE)</f>
        <v xml:space="preserve"> Neoptera</v>
      </c>
      <c r="R731" t="str">
        <f>VLOOKUP($B731,taxonomy!$B:$Y,14,FALSE)</f>
        <v xml:space="preserve"> Endopterygota</v>
      </c>
      <c r="S731" t="str">
        <f>VLOOKUP($B731,taxonomy!$B:$Y,15,FALSE)</f>
        <v xml:space="preserve"> Hymenoptera</v>
      </c>
      <c r="T731" t="str">
        <f>VLOOKUP($B731,taxonomy!$B:$Y,16,FALSE)</f>
        <v xml:space="preserve"> Apocrita</v>
      </c>
      <c r="U731" t="str">
        <f>VLOOKUP($B731,taxonomy!$B:$Y,17,FALSE)</f>
        <v xml:space="preserve"> Aculeata</v>
      </c>
      <c r="V731" t="str">
        <f>VLOOKUP($B731,taxonomy!$B:$Y,18,FALSE)</f>
        <v>Apoidea</v>
      </c>
      <c r="W731" t="str">
        <f>VLOOKUP($B731,taxonomy!$B:$Y,19,FALSE)</f>
        <v xml:space="preserve"> Apidae</v>
      </c>
      <c r="X731" t="str">
        <f>VLOOKUP($B731,taxonomy!$B:$Y,20,FALSE)</f>
        <v xml:space="preserve"> Apis.</v>
      </c>
      <c r="Y731">
        <f>VLOOKUP($B731,taxonomy!$B:$Y,21,FALSE)</f>
        <v>0</v>
      </c>
      <c r="Z731">
        <f>VLOOKUP($B731,taxonomy!$B:$Y,22,FALSE)</f>
        <v>0</v>
      </c>
      <c r="AA731">
        <f>VLOOKUP($B731,taxonomy!$B:$Y,23,FALSE)</f>
        <v>0</v>
      </c>
    </row>
    <row r="732" spans="1:27" x14ac:dyDescent="0.25">
      <c r="A732" s="1" t="s">
        <v>1420</v>
      </c>
      <c r="B732" s="1" t="s">
        <v>1421</v>
      </c>
      <c r="C732" s="1" t="s">
        <v>1422</v>
      </c>
      <c r="D732" s="1" t="s">
        <v>15</v>
      </c>
      <c r="E732" s="1" t="s">
        <v>899</v>
      </c>
      <c r="F732" s="1" t="s">
        <v>1423</v>
      </c>
      <c r="G732" s="1" t="s">
        <v>18</v>
      </c>
      <c r="H732" s="1" t="s">
        <v>19</v>
      </c>
      <c r="I732" s="1">
        <f t="shared" si="11"/>
        <v>186</v>
      </c>
      <c r="J732" t="str">
        <f>VLOOKUP($B732,taxonomy!$B:$Y,6,FALSE)</f>
        <v>Eukaryota</v>
      </c>
      <c r="K732" t="str">
        <f>VLOOKUP($B732,taxonomy!$B:$Y,7,FALSE)</f>
        <v xml:space="preserve"> Viridiplantae</v>
      </c>
      <c r="L732" t="str">
        <f>VLOOKUP($B732,taxonomy!$B:$Y,8,FALSE)</f>
        <v xml:space="preserve"> Chlorophyta</v>
      </c>
      <c r="M732" t="str">
        <f>VLOOKUP($B732,taxonomy!$B:$Y,9,FALSE)</f>
        <v xml:space="preserve"> Trebouxiophyceae</v>
      </c>
      <c r="N732" t="str">
        <f>VLOOKUP($B732,taxonomy!$B:$Y,10,FALSE)</f>
        <v>Coccomyxaceae</v>
      </c>
      <c r="O732" t="str">
        <f>VLOOKUP($B732,taxonomy!$B:$Y,11,FALSE)</f>
        <v xml:space="preserve"> Coccomyxa.</v>
      </c>
      <c r="P732">
        <f>VLOOKUP($B732,taxonomy!$B:$Y,12,FALSE)</f>
        <v>0</v>
      </c>
      <c r="Q732">
        <f>VLOOKUP($B732,taxonomy!$B:$Y,13,FALSE)</f>
        <v>0</v>
      </c>
      <c r="R732">
        <f>VLOOKUP($B732,taxonomy!$B:$Y,14,FALSE)</f>
        <v>0</v>
      </c>
      <c r="S732">
        <f>VLOOKUP($B732,taxonomy!$B:$Y,15,FALSE)</f>
        <v>0</v>
      </c>
      <c r="T732">
        <f>VLOOKUP($B732,taxonomy!$B:$Y,16,FALSE)</f>
        <v>0</v>
      </c>
      <c r="U732">
        <f>VLOOKUP($B732,taxonomy!$B:$Y,17,FALSE)</f>
        <v>0</v>
      </c>
      <c r="V732">
        <f>VLOOKUP($B732,taxonomy!$B:$Y,18,FALSE)</f>
        <v>0</v>
      </c>
      <c r="W732">
        <f>VLOOKUP($B732,taxonomy!$B:$Y,19,FALSE)</f>
        <v>0</v>
      </c>
      <c r="X732">
        <f>VLOOKUP($B732,taxonomy!$B:$Y,20,FALSE)</f>
        <v>0</v>
      </c>
      <c r="Y732">
        <f>VLOOKUP($B732,taxonomy!$B:$Y,21,FALSE)</f>
        <v>0</v>
      </c>
      <c r="Z732">
        <f>VLOOKUP($B732,taxonomy!$B:$Y,22,FALSE)</f>
        <v>0</v>
      </c>
      <c r="AA732">
        <f>VLOOKUP($B732,taxonomy!$B:$Y,23,FALSE)</f>
        <v>0</v>
      </c>
    </row>
    <row r="733" spans="1:27" x14ac:dyDescent="0.25">
      <c r="A733" s="1" t="s">
        <v>1424</v>
      </c>
      <c r="B733" s="1" t="s">
        <v>1425</v>
      </c>
      <c r="C733" s="1" t="s">
        <v>1426</v>
      </c>
      <c r="D733" s="1" t="s">
        <v>15</v>
      </c>
      <c r="E733" s="1" t="s">
        <v>56</v>
      </c>
      <c r="F733" s="1" t="s">
        <v>278</v>
      </c>
      <c r="G733" s="1" t="s">
        <v>18</v>
      </c>
      <c r="H733" s="1" t="s">
        <v>19</v>
      </c>
      <c r="I733" s="1">
        <f t="shared" si="11"/>
        <v>131</v>
      </c>
      <c r="J733" t="str">
        <f>VLOOKUP($B733,taxonomy!$B:$Y,6,FALSE)</f>
        <v>Eukaryota</v>
      </c>
      <c r="K733" t="str">
        <f>VLOOKUP($B733,taxonomy!$B:$Y,7,FALSE)</f>
        <v xml:space="preserve"> Fungi</v>
      </c>
      <c r="L733" t="str">
        <f>VLOOKUP($B733,taxonomy!$B:$Y,8,FALSE)</f>
        <v xml:space="preserve"> Fungi incertae sedis</v>
      </c>
      <c r="M733" t="str">
        <f>VLOOKUP($B733,taxonomy!$B:$Y,9,FALSE)</f>
        <v>Early diverging fungal lineages</v>
      </c>
      <c r="N733" t="str">
        <f>VLOOKUP($B733,taxonomy!$B:$Y,10,FALSE)</f>
        <v xml:space="preserve"> Mucoromycotina</v>
      </c>
      <c r="O733" t="str">
        <f>VLOOKUP($B733,taxonomy!$B:$Y,11,FALSE)</f>
        <v xml:space="preserve"> Mucorales</v>
      </c>
      <c r="P733" t="str">
        <f>VLOOKUP($B733,taxonomy!$B:$Y,12,FALSE)</f>
        <v>Mucorineae</v>
      </c>
      <c r="Q733" t="str">
        <f>VLOOKUP($B733,taxonomy!$B:$Y,13,FALSE)</f>
        <v xml:space="preserve"> Rhizopodaceae</v>
      </c>
      <c r="R733" t="str">
        <f>VLOOKUP($B733,taxonomy!$B:$Y,14,FALSE)</f>
        <v xml:space="preserve"> Rhizopus.</v>
      </c>
      <c r="S733">
        <f>VLOOKUP($B733,taxonomy!$B:$Y,15,FALSE)</f>
        <v>0</v>
      </c>
      <c r="T733">
        <f>VLOOKUP($B733,taxonomy!$B:$Y,16,FALSE)</f>
        <v>0</v>
      </c>
      <c r="U733">
        <f>VLOOKUP($B733,taxonomy!$B:$Y,17,FALSE)</f>
        <v>0</v>
      </c>
      <c r="V733">
        <f>VLOOKUP($B733,taxonomy!$B:$Y,18,FALSE)</f>
        <v>0</v>
      </c>
      <c r="W733">
        <f>VLOOKUP($B733,taxonomy!$B:$Y,19,FALSE)</f>
        <v>0</v>
      </c>
      <c r="X733">
        <f>VLOOKUP($B733,taxonomy!$B:$Y,20,FALSE)</f>
        <v>0</v>
      </c>
      <c r="Y733">
        <f>VLOOKUP($B733,taxonomy!$B:$Y,21,FALSE)</f>
        <v>0</v>
      </c>
      <c r="Z733">
        <f>VLOOKUP($B733,taxonomy!$B:$Y,22,FALSE)</f>
        <v>0</v>
      </c>
      <c r="AA733">
        <f>VLOOKUP($B733,taxonomy!$B:$Y,23,FALSE)</f>
        <v>0</v>
      </c>
    </row>
    <row r="734" spans="1:27" x14ac:dyDescent="0.25">
      <c r="A734" s="1" t="s">
        <v>1427</v>
      </c>
      <c r="B734" s="1" t="s">
        <v>1428</v>
      </c>
      <c r="C734" s="1" t="s">
        <v>1429</v>
      </c>
      <c r="D734" s="1" t="s">
        <v>15</v>
      </c>
      <c r="E734" s="1" t="s">
        <v>634</v>
      </c>
      <c r="F734" s="1" t="s">
        <v>1092</v>
      </c>
      <c r="G734" s="1" t="s">
        <v>18</v>
      </c>
      <c r="H734" s="1" t="s">
        <v>19</v>
      </c>
      <c r="I734" s="1">
        <f t="shared" si="11"/>
        <v>103</v>
      </c>
      <c r="J734" t="str">
        <f>VLOOKUP($B734,taxonomy!$B:$Y,6,FALSE)</f>
        <v>Eukaryota</v>
      </c>
      <c r="K734" t="str">
        <f>VLOOKUP($B734,taxonomy!$B:$Y,7,FALSE)</f>
        <v xml:space="preserve"> Metazoa</v>
      </c>
      <c r="L734" t="str">
        <f>VLOOKUP($B734,taxonomy!$B:$Y,8,FALSE)</f>
        <v xml:space="preserve"> Porifera</v>
      </c>
      <c r="M734" t="str">
        <f>VLOOKUP($B734,taxonomy!$B:$Y,9,FALSE)</f>
        <v xml:space="preserve"> Demospongiae</v>
      </c>
      <c r="N734" t="str">
        <f>VLOOKUP($B734,taxonomy!$B:$Y,10,FALSE)</f>
        <v xml:space="preserve"> Haplosclerida</v>
      </c>
      <c r="O734" t="str">
        <f>VLOOKUP($B734,taxonomy!$B:$Y,11,FALSE)</f>
        <v xml:space="preserve"> Niphatidae</v>
      </c>
      <c r="P734" t="str">
        <f>VLOOKUP($B734,taxonomy!$B:$Y,12,FALSE)</f>
        <v>Amphimedon.</v>
      </c>
      <c r="Q734">
        <f>VLOOKUP($B734,taxonomy!$B:$Y,13,FALSE)</f>
        <v>0</v>
      </c>
      <c r="R734">
        <f>VLOOKUP($B734,taxonomy!$B:$Y,14,FALSE)</f>
        <v>0</v>
      </c>
      <c r="S734">
        <f>VLOOKUP($B734,taxonomy!$B:$Y,15,FALSE)</f>
        <v>0</v>
      </c>
      <c r="T734">
        <f>VLOOKUP($B734,taxonomy!$B:$Y,16,FALSE)</f>
        <v>0</v>
      </c>
      <c r="U734">
        <f>VLOOKUP($B734,taxonomy!$B:$Y,17,FALSE)</f>
        <v>0</v>
      </c>
      <c r="V734">
        <f>VLOOKUP($B734,taxonomy!$B:$Y,18,FALSE)</f>
        <v>0</v>
      </c>
      <c r="W734">
        <f>VLOOKUP($B734,taxonomy!$B:$Y,19,FALSE)</f>
        <v>0</v>
      </c>
      <c r="X734">
        <f>VLOOKUP($B734,taxonomy!$B:$Y,20,FALSE)</f>
        <v>0</v>
      </c>
      <c r="Y734">
        <f>VLOOKUP($B734,taxonomy!$B:$Y,21,FALSE)</f>
        <v>0</v>
      </c>
      <c r="Z734">
        <f>VLOOKUP($B734,taxonomy!$B:$Y,22,FALSE)</f>
        <v>0</v>
      </c>
      <c r="AA734">
        <f>VLOOKUP($B734,taxonomy!$B:$Y,23,FALSE)</f>
        <v>0</v>
      </c>
    </row>
    <row r="735" spans="1:27" x14ac:dyDescent="0.25">
      <c r="A735" s="1" t="s">
        <v>1427</v>
      </c>
      <c r="B735" s="1" t="s">
        <v>1428</v>
      </c>
      <c r="C735" s="1" t="s">
        <v>1429</v>
      </c>
      <c r="D735" s="1" t="s">
        <v>15</v>
      </c>
      <c r="E735" s="1" t="s">
        <v>1430</v>
      </c>
      <c r="F735" s="1" t="s">
        <v>934</v>
      </c>
      <c r="G735" s="1" t="s">
        <v>18</v>
      </c>
      <c r="H735" s="1" t="s">
        <v>19</v>
      </c>
      <c r="I735" s="1">
        <f t="shared" si="11"/>
        <v>116</v>
      </c>
      <c r="J735" t="str">
        <f>VLOOKUP($B735,taxonomy!$B:$Y,6,FALSE)</f>
        <v>Eukaryota</v>
      </c>
      <c r="K735" t="str">
        <f>VLOOKUP($B735,taxonomy!$B:$Y,7,FALSE)</f>
        <v xml:space="preserve"> Metazoa</v>
      </c>
      <c r="L735" t="str">
        <f>VLOOKUP($B735,taxonomy!$B:$Y,8,FALSE)</f>
        <v xml:space="preserve"> Porifera</v>
      </c>
      <c r="M735" t="str">
        <f>VLOOKUP($B735,taxonomy!$B:$Y,9,FALSE)</f>
        <v xml:space="preserve"> Demospongiae</v>
      </c>
      <c r="N735" t="str">
        <f>VLOOKUP($B735,taxonomy!$B:$Y,10,FALSE)</f>
        <v xml:space="preserve"> Haplosclerida</v>
      </c>
      <c r="O735" t="str">
        <f>VLOOKUP($B735,taxonomy!$B:$Y,11,FALSE)</f>
        <v xml:space="preserve"> Niphatidae</v>
      </c>
      <c r="P735" t="str">
        <f>VLOOKUP($B735,taxonomy!$B:$Y,12,FALSE)</f>
        <v>Amphimedon.</v>
      </c>
      <c r="Q735">
        <f>VLOOKUP($B735,taxonomy!$B:$Y,13,FALSE)</f>
        <v>0</v>
      </c>
      <c r="R735">
        <f>VLOOKUP($B735,taxonomy!$B:$Y,14,FALSE)</f>
        <v>0</v>
      </c>
      <c r="S735">
        <f>VLOOKUP($B735,taxonomy!$B:$Y,15,FALSE)</f>
        <v>0</v>
      </c>
      <c r="T735">
        <f>VLOOKUP($B735,taxonomy!$B:$Y,16,FALSE)</f>
        <v>0</v>
      </c>
      <c r="U735">
        <f>VLOOKUP($B735,taxonomy!$B:$Y,17,FALSE)</f>
        <v>0</v>
      </c>
      <c r="V735">
        <f>VLOOKUP($B735,taxonomy!$B:$Y,18,FALSE)</f>
        <v>0</v>
      </c>
      <c r="W735">
        <f>VLOOKUP($B735,taxonomy!$B:$Y,19,FALSE)</f>
        <v>0</v>
      </c>
      <c r="X735">
        <f>VLOOKUP($B735,taxonomy!$B:$Y,20,FALSE)</f>
        <v>0</v>
      </c>
      <c r="Y735">
        <f>VLOOKUP($B735,taxonomy!$B:$Y,21,FALSE)</f>
        <v>0</v>
      </c>
      <c r="Z735">
        <f>VLOOKUP($B735,taxonomy!$B:$Y,22,FALSE)</f>
        <v>0</v>
      </c>
      <c r="AA735">
        <f>VLOOKUP($B735,taxonomy!$B:$Y,23,FALSE)</f>
        <v>0</v>
      </c>
    </row>
    <row r="736" spans="1:27" x14ac:dyDescent="0.25">
      <c r="A736" s="1" t="s">
        <v>1427</v>
      </c>
      <c r="B736" s="1" t="s">
        <v>1428</v>
      </c>
      <c r="C736" s="1" t="s">
        <v>1429</v>
      </c>
      <c r="D736" s="1" t="s">
        <v>60</v>
      </c>
      <c r="E736" s="1" t="s">
        <v>1431</v>
      </c>
      <c r="F736" s="1" t="s">
        <v>377</v>
      </c>
      <c r="G736" s="1" t="s">
        <v>63</v>
      </c>
      <c r="H736" s="1" t="s">
        <v>64</v>
      </c>
      <c r="I736" s="1">
        <f t="shared" si="11"/>
        <v>279</v>
      </c>
      <c r="J736" t="str">
        <f>VLOOKUP($B736,taxonomy!$B:$Y,6,FALSE)</f>
        <v>Eukaryota</v>
      </c>
      <c r="K736" t="str">
        <f>VLOOKUP($B736,taxonomy!$B:$Y,7,FALSE)</f>
        <v xml:space="preserve"> Metazoa</v>
      </c>
      <c r="L736" t="str">
        <f>VLOOKUP($B736,taxonomy!$B:$Y,8,FALSE)</f>
        <v xml:space="preserve"> Porifera</v>
      </c>
      <c r="M736" t="str">
        <f>VLOOKUP($B736,taxonomy!$B:$Y,9,FALSE)</f>
        <v xml:space="preserve"> Demospongiae</v>
      </c>
      <c r="N736" t="str">
        <f>VLOOKUP($B736,taxonomy!$B:$Y,10,FALSE)</f>
        <v xml:space="preserve"> Haplosclerida</v>
      </c>
      <c r="O736" t="str">
        <f>VLOOKUP($B736,taxonomy!$B:$Y,11,FALSE)</f>
        <v xml:space="preserve"> Niphatidae</v>
      </c>
      <c r="P736" t="str">
        <f>VLOOKUP($B736,taxonomy!$B:$Y,12,FALSE)</f>
        <v>Amphimedon.</v>
      </c>
      <c r="Q736">
        <f>VLOOKUP($B736,taxonomy!$B:$Y,13,FALSE)</f>
        <v>0</v>
      </c>
      <c r="R736">
        <f>VLOOKUP($B736,taxonomy!$B:$Y,14,FALSE)</f>
        <v>0</v>
      </c>
      <c r="S736">
        <f>VLOOKUP($B736,taxonomy!$B:$Y,15,FALSE)</f>
        <v>0</v>
      </c>
      <c r="T736">
        <f>VLOOKUP($B736,taxonomy!$B:$Y,16,FALSE)</f>
        <v>0</v>
      </c>
      <c r="U736">
        <f>VLOOKUP($B736,taxonomy!$B:$Y,17,FALSE)</f>
        <v>0</v>
      </c>
      <c r="V736">
        <f>VLOOKUP($B736,taxonomy!$B:$Y,18,FALSE)</f>
        <v>0</v>
      </c>
      <c r="W736">
        <f>VLOOKUP($B736,taxonomy!$B:$Y,19,FALSE)</f>
        <v>0</v>
      </c>
      <c r="X736">
        <f>VLOOKUP($B736,taxonomy!$B:$Y,20,FALSE)</f>
        <v>0</v>
      </c>
      <c r="Y736">
        <f>VLOOKUP($B736,taxonomy!$B:$Y,21,FALSE)</f>
        <v>0</v>
      </c>
      <c r="Z736">
        <f>VLOOKUP($B736,taxonomy!$B:$Y,22,FALSE)</f>
        <v>0</v>
      </c>
      <c r="AA736">
        <f>VLOOKUP($B736,taxonomy!$B:$Y,23,FALSE)</f>
        <v>0</v>
      </c>
    </row>
    <row r="737" spans="1:27" x14ac:dyDescent="0.25">
      <c r="A737" s="1" t="s">
        <v>1432</v>
      </c>
      <c r="B737" s="1" t="s">
        <v>1433</v>
      </c>
      <c r="C737" s="1" t="s">
        <v>1434</v>
      </c>
      <c r="D737" s="1" t="s">
        <v>15</v>
      </c>
      <c r="E737" s="1" t="s">
        <v>190</v>
      </c>
      <c r="F737" s="1" t="s">
        <v>42</v>
      </c>
      <c r="G737" s="1" t="s">
        <v>18</v>
      </c>
      <c r="H737" s="1" t="s">
        <v>19</v>
      </c>
      <c r="I737" s="1">
        <f t="shared" si="11"/>
        <v>65</v>
      </c>
      <c r="J737" t="str">
        <f>VLOOKUP($B737,taxonomy!$B:$Y,6,FALSE)</f>
        <v>Eukaryota</v>
      </c>
      <c r="K737" t="str">
        <f>VLOOKUP($B737,taxonomy!$B:$Y,7,FALSE)</f>
        <v xml:space="preserve"> Metazoa</v>
      </c>
      <c r="L737" t="str">
        <f>VLOOKUP($B737,taxonomy!$B:$Y,8,FALSE)</f>
        <v xml:space="preserve"> Porifera</v>
      </c>
      <c r="M737" t="str">
        <f>VLOOKUP($B737,taxonomy!$B:$Y,9,FALSE)</f>
        <v xml:space="preserve"> Demospongiae</v>
      </c>
      <c r="N737" t="str">
        <f>VLOOKUP($B737,taxonomy!$B:$Y,10,FALSE)</f>
        <v xml:space="preserve"> Haplosclerida</v>
      </c>
      <c r="O737" t="str">
        <f>VLOOKUP($B737,taxonomy!$B:$Y,11,FALSE)</f>
        <v xml:space="preserve"> Niphatidae</v>
      </c>
      <c r="P737" t="str">
        <f>VLOOKUP($B737,taxonomy!$B:$Y,12,FALSE)</f>
        <v>Amphimedon.</v>
      </c>
      <c r="Q737">
        <f>VLOOKUP($B737,taxonomy!$B:$Y,13,FALSE)</f>
        <v>0</v>
      </c>
      <c r="R737">
        <f>VLOOKUP($B737,taxonomy!$B:$Y,14,FALSE)</f>
        <v>0</v>
      </c>
      <c r="S737">
        <f>VLOOKUP($B737,taxonomy!$B:$Y,15,FALSE)</f>
        <v>0</v>
      </c>
      <c r="T737">
        <f>VLOOKUP($B737,taxonomy!$B:$Y,16,FALSE)</f>
        <v>0</v>
      </c>
      <c r="U737">
        <f>VLOOKUP($B737,taxonomy!$B:$Y,17,FALSE)</f>
        <v>0</v>
      </c>
      <c r="V737">
        <f>VLOOKUP($B737,taxonomy!$B:$Y,18,FALSE)</f>
        <v>0</v>
      </c>
      <c r="W737">
        <f>VLOOKUP($B737,taxonomy!$B:$Y,19,FALSE)</f>
        <v>0</v>
      </c>
      <c r="X737">
        <f>VLOOKUP($B737,taxonomy!$B:$Y,20,FALSE)</f>
        <v>0</v>
      </c>
      <c r="Y737">
        <f>VLOOKUP($B737,taxonomy!$B:$Y,21,FALSE)</f>
        <v>0</v>
      </c>
      <c r="Z737">
        <f>VLOOKUP($B737,taxonomy!$B:$Y,22,FALSE)</f>
        <v>0</v>
      </c>
      <c r="AA737">
        <f>VLOOKUP($B737,taxonomy!$B:$Y,23,FALSE)</f>
        <v>0</v>
      </c>
    </row>
    <row r="738" spans="1:27" x14ac:dyDescent="0.25">
      <c r="A738" s="1" t="s">
        <v>1435</v>
      </c>
      <c r="B738" s="1" t="s">
        <v>1436</v>
      </c>
      <c r="C738" s="1" t="s">
        <v>1437</v>
      </c>
      <c r="D738" s="1" t="s">
        <v>15</v>
      </c>
      <c r="E738" s="1" t="s">
        <v>13</v>
      </c>
      <c r="F738" s="1" t="s">
        <v>625</v>
      </c>
      <c r="G738" s="1" t="s">
        <v>18</v>
      </c>
      <c r="H738" s="1" t="s">
        <v>19</v>
      </c>
      <c r="I738" s="1">
        <f t="shared" si="11"/>
        <v>37</v>
      </c>
      <c r="J738" t="str">
        <f>VLOOKUP($B738,taxonomy!$B:$Y,6,FALSE)</f>
        <v>Eukaryota</v>
      </c>
      <c r="K738" t="str">
        <f>VLOOKUP($B738,taxonomy!$B:$Y,7,FALSE)</f>
        <v xml:space="preserve"> Metazoa</v>
      </c>
      <c r="L738" t="str">
        <f>VLOOKUP($B738,taxonomy!$B:$Y,8,FALSE)</f>
        <v xml:space="preserve"> Porifera</v>
      </c>
      <c r="M738" t="str">
        <f>VLOOKUP($B738,taxonomy!$B:$Y,9,FALSE)</f>
        <v xml:space="preserve"> Demospongiae</v>
      </c>
      <c r="N738" t="str">
        <f>VLOOKUP($B738,taxonomy!$B:$Y,10,FALSE)</f>
        <v xml:space="preserve"> Haplosclerida</v>
      </c>
      <c r="O738" t="str">
        <f>VLOOKUP($B738,taxonomy!$B:$Y,11,FALSE)</f>
        <v xml:space="preserve"> Niphatidae</v>
      </c>
      <c r="P738" t="str">
        <f>VLOOKUP($B738,taxonomy!$B:$Y,12,FALSE)</f>
        <v>Amphimedon.</v>
      </c>
      <c r="Q738">
        <f>VLOOKUP($B738,taxonomy!$B:$Y,13,FALSE)</f>
        <v>0</v>
      </c>
      <c r="R738">
        <f>VLOOKUP($B738,taxonomy!$B:$Y,14,FALSE)</f>
        <v>0</v>
      </c>
      <c r="S738">
        <f>VLOOKUP($B738,taxonomy!$B:$Y,15,FALSE)</f>
        <v>0</v>
      </c>
      <c r="T738">
        <f>VLOOKUP($B738,taxonomy!$B:$Y,16,FALSE)</f>
        <v>0</v>
      </c>
      <c r="U738">
        <f>VLOOKUP($B738,taxonomy!$B:$Y,17,FALSE)</f>
        <v>0</v>
      </c>
      <c r="V738">
        <f>VLOOKUP($B738,taxonomy!$B:$Y,18,FALSE)</f>
        <v>0</v>
      </c>
      <c r="W738">
        <f>VLOOKUP($B738,taxonomy!$B:$Y,19,FALSE)</f>
        <v>0</v>
      </c>
      <c r="X738">
        <f>VLOOKUP($B738,taxonomy!$B:$Y,20,FALSE)</f>
        <v>0</v>
      </c>
      <c r="Y738">
        <f>VLOOKUP($B738,taxonomy!$B:$Y,21,FALSE)</f>
        <v>0</v>
      </c>
      <c r="Z738">
        <f>VLOOKUP($B738,taxonomy!$B:$Y,22,FALSE)</f>
        <v>0</v>
      </c>
      <c r="AA738">
        <f>VLOOKUP($B738,taxonomy!$B:$Y,23,FALSE)</f>
        <v>0</v>
      </c>
    </row>
    <row r="739" spans="1:27" x14ac:dyDescent="0.25">
      <c r="A739" s="1" t="s">
        <v>1435</v>
      </c>
      <c r="B739" s="1" t="s">
        <v>1436</v>
      </c>
      <c r="C739" s="1" t="s">
        <v>1437</v>
      </c>
      <c r="D739" s="1" t="s">
        <v>15</v>
      </c>
      <c r="E739" s="1" t="s">
        <v>620</v>
      </c>
      <c r="F739" s="1" t="s">
        <v>481</v>
      </c>
      <c r="G739" s="1" t="s">
        <v>18</v>
      </c>
      <c r="H739" s="1" t="s">
        <v>19</v>
      </c>
      <c r="I739" s="1">
        <f t="shared" si="11"/>
        <v>78</v>
      </c>
      <c r="J739" t="str">
        <f>VLOOKUP($B739,taxonomy!$B:$Y,6,FALSE)</f>
        <v>Eukaryota</v>
      </c>
      <c r="K739" t="str">
        <f>VLOOKUP($B739,taxonomy!$B:$Y,7,FALSE)</f>
        <v xml:space="preserve"> Metazoa</v>
      </c>
      <c r="L739" t="str">
        <f>VLOOKUP($B739,taxonomy!$B:$Y,8,FALSE)</f>
        <v xml:space="preserve"> Porifera</v>
      </c>
      <c r="M739" t="str">
        <f>VLOOKUP($B739,taxonomy!$B:$Y,9,FALSE)</f>
        <v xml:space="preserve"> Demospongiae</v>
      </c>
      <c r="N739" t="str">
        <f>VLOOKUP($B739,taxonomy!$B:$Y,10,FALSE)</f>
        <v xml:space="preserve"> Haplosclerida</v>
      </c>
      <c r="O739" t="str">
        <f>VLOOKUP($B739,taxonomy!$B:$Y,11,FALSE)</f>
        <v xml:space="preserve"> Niphatidae</v>
      </c>
      <c r="P739" t="str">
        <f>VLOOKUP($B739,taxonomy!$B:$Y,12,FALSE)</f>
        <v>Amphimedon.</v>
      </c>
      <c r="Q739">
        <f>VLOOKUP($B739,taxonomy!$B:$Y,13,FALSE)</f>
        <v>0</v>
      </c>
      <c r="R739">
        <f>VLOOKUP($B739,taxonomy!$B:$Y,14,FALSE)</f>
        <v>0</v>
      </c>
      <c r="S739">
        <f>VLOOKUP($B739,taxonomy!$B:$Y,15,FALSE)</f>
        <v>0</v>
      </c>
      <c r="T739">
        <f>VLOOKUP($B739,taxonomy!$B:$Y,16,FALSE)</f>
        <v>0</v>
      </c>
      <c r="U739">
        <f>VLOOKUP($B739,taxonomy!$B:$Y,17,FALSE)</f>
        <v>0</v>
      </c>
      <c r="V739">
        <f>VLOOKUP($B739,taxonomy!$B:$Y,18,FALSE)</f>
        <v>0</v>
      </c>
      <c r="W739">
        <f>VLOOKUP($B739,taxonomy!$B:$Y,19,FALSE)</f>
        <v>0</v>
      </c>
      <c r="X739">
        <f>VLOOKUP($B739,taxonomy!$B:$Y,20,FALSE)</f>
        <v>0</v>
      </c>
      <c r="Y739">
        <f>VLOOKUP($B739,taxonomy!$B:$Y,21,FALSE)</f>
        <v>0</v>
      </c>
      <c r="Z739">
        <f>VLOOKUP($B739,taxonomy!$B:$Y,22,FALSE)</f>
        <v>0</v>
      </c>
      <c r="AA739">
        <f>VLOOKUP($B739,taxonomy!$B:$Y,23,FALSE)</f>
        <v>0</v>
      </c>
    </row>
    <row r="740" spans="1:27" x14ac:dyDescent="0.25">
      <c r="A740" s="1" t="s">
        <v>1435</v>
      </c>
      <c r="B740" s="1" t="s">
        <v>1436</v>
      </c>
      <c r="C740" s="1" t="s">
        <v>1437</v>
      </c>
      <c r="D740" s="1" t="s">
        <v>60</v>
      </c>
      <c r="E740" s="1" t="s">
        <v>626</v>
      </c>
      <c r="F740" s="1" t="s">
        <v>1438</v>
      </c>
      <c r="G740" s="1" t="s">
        <v>63</v>
      </c>
      <c r="H740" s="1" t="s">
        <v>64</v>
      </c>
      <c r="I740" s="1">
        <f t="shared" si="11"/>
        <v>205</v>
      </c>
      <c r="J740" t="str">
        <f>VLOOKUP($B740,taxonomy!$B:$Y,6,FALSE)</f>
        <v>Eukaryota</v>
      </c>
      <c r="K740" t="str">
        <f>VLOOKUP($B740,taxonomy!$B:$Y,7,FALSE)</f>
        <v xml:space="preserve"> Metazoa</v>
      </c>
      <c r="L740" t="str">
        <f>VLOOKUP($B740,taxonomy!$B:$Y,8,FALSE)</f>
        <v xml:space="preserve"> Porifera</v>
      </c>
      <c r="M740" t="str">
        <f>VLOOKUP($B740,taxonomy!$B:$Y,9,FALSE)</f>
        <v xml:space="preserve"> Demospongiae</v>
      </c>
      <c r="N740" t="str">
        <f>VLOOKUP($B740,taxonomy!$B:$Y,10,FALSE)</f>
        <v xml:space="preserve"> Haplosclerida</v>
      </c>
      <c r="O740" t="str">
        <f>VLOOKUP($B740,taxonomy!$B:$Y,11,FALSE)</f>
        <v xml:space="preserve"> Niphatidae</v>
      </c>
      <c r="P740" t="str">
        <f>VLOOKUP($B740,taxonomy!$B:$Y,12,FALSE)</f>
        <v>Amphimedon.</v>
      </c>
      <c r="Q740">
        <f>VLOOKUP($B740,taxonomy!$B:$Y,13,FALSE)</f>
        <v>0</v>
      </c>
      <c r="R740">
        <f>VLOOKUP($B740,taxonomy!$B:$Y,14,FALSE)</f>
        <v>0</v>
      </c>
      <c r="S740">
        <f>VLOOKUP($B740,taxonomy!$B:$Y,15,FALSE)</f>
        <v>0</v>
      </c>
      <c r="T740">
        <f>VLOOKUP($B740,taxonomy!$B:$Y,16,FALSE)</f>
        <v>0</v>
      </c>
      <c r="U740">
        <f>VLOOKUP($B740,taxonomy!$B:$Y,17,FALSE)</f>
        <v>0</v>
      </c>
      <c r="V740">
        <f>VLOOKUP($B740,taxonomy!$B:$Y,18,FALSE)</f>
        <v>0</v>
      </c>
      <c r="W740">
        <f>VLOOKUP($B740,taxonomy!$B:$Y,19,FALSE)</f>
        <v>0</v>
      </c>
      <c r="X740">
        <f>VLOOKUP($B740,taxonomy!$B:$Y,20,FALSE)</f>
        <v>0</v>
      </c>
      <c r="Y740">
        <f>VLOOKUP($B740,taxonomy!$B:$Y,21,FALSE)</f>
        <v>0</v>
      </c>
      <c r="Z740">
        <f>VLOOKUP($B740,taxonomy!$B:$Y,22,FALSE)</f>
        <v>0</v>
      </c>
      <c r="AA740">
        <f>VLOOKUP($B740,taxonomy!$B:$Y,23,FALSE)</f>
        <v>0</v>
      </c>
    </row>
    <row r="741" spans="1:27" x14ac:dyDescent="0.25">
      <c r="A741" s="1" t="s">
        <v>1439</v>
      </c>
      <c r="B741" s="1" t="s">
        <v>1440</v>
      </c>
      <c r="C741" s="1" t="s">
        <v>1441</v>
      </c>
      <c r="D741" s="1" t="s">
        <v>15</v>
      </c>
      <c r="E741" s="1" t="s">
        <v>497</v>
      </c>
      <c r="F741" s="1" t="s">
        <v>1033</v>
      </c>
      <c r="G741" s="1" t="s">
        <v>18</v>
      </c>
      <c r="H741" s="1" t="s">
        <v>19</v>
      </c>
      <c r="I741" s="1">
        <f t="shared" si="11"/>
        <v>227</v>
      </c>
      <c r="J741" t="str">
        <f>VLOOKUP($B741,taxonomy!$B:$Y,6,FALSE)</f>
        <v>Eukaryota</v>
      </c>
      <c r="K741" t="str">
        <f>VLOOKUP($B741,taxonomy!$B:$Y,7,FALSE)</f>
        <v xml:space="preserve"> Viridiplantae</v>
      </c>
      <c r="L741" t="str">
        <f>VLOOKUP($B741,taxonomy!$B:$Y,8,FALSE)</f>
        <v xml:space="preserve"> Streptophyta</v>
      </c>
      <c r="M741" t="str">
        <f>VLOOKUP($B741,taxonomy!$B:$Y,9,FALSE)</f>
        <v xml:space="preserve"> Embryophyta</v>
      </c>
      <c r="N741" t="str">
        <f>VLOOKUP($B741,taxonomy!$B:$Y,10,FALSE)</f>
        <v xml:space="preserve"> Tracheophyta</v>
      </c>
      <c r="O741" t="str">
        <f>VLOOKUP($B741,taxonomy!$B:$Y,11,FALSE)</f>
        <v>Spermatophyta</v>
      </c>
      <c r="P741" t="str">
        <f>VLOOKUP($B741,taxonomy!$B:$Y,12,FALSE)</f>
        <v xml:space="preserve"> Magnoliophyta</v>
      </c>
      <c r="Q741" t="str">
        <f>VLOOKUP($B741,taxonomy!$B:$Y,13,FALSE)</f>
        <v xml:space="preserve"> Liliopsida</v>
      </c>
      <c r="R741" t="str">
        <f>VLOOKUP($B741,taxonomy!$B:$Y,14,FALSE)</f>
        <v xml:space="preserve"> Poales</v>
      </c>
      <c r="S741" t="str">
        <f>VLOOKUP($B741,taxonomy!$B:$Y,15,FALSE)</f>
        <v xml:space="preserve"> Poaceae</v>
      </c>
      <c r="T741" t="str">
        <f>VLOOKUP($B741,taxonomy!$B:$Y,16,FALSE)</f>
        <v xml:space="preserve"> BEP clade</v>
      </c>
      <c r="U741" t="str">
        <f>VLOOKUP($B741,taxonomy!$B:$Y,17,FALSE)</f>
        <v>Pooideae</v>
      </c>
      <c r="V741" t="str">
        <f>VLOOKUP($B741,taxonomy!$B:$Y,18,FALSE)</f>
        <v xml:space="preserve"> Brachypodieae</v>
      </c>
      <c r="W741" t="str">
        <f>VLOOKUP($B741,taxonomy!$B:$Y,19,FALSE)</f>
        <v xml:space="preserve"> Brachypodium.</v>
      </c>
      <c r="X741">
        <f>VLOOKUP($B741,taxonomy!$B:$Y,20,FALSE)</f>
        <v>0</v>
      </c>
      <c r="Y741">
        <f>VLOOKUP($B741,taxonomy!$B:$Y,21,FALSE)</f>
        <v>0</v>
      </c>
      <c r="Z741">
        <f>VLOOKUP($B741,taxonomy!$B:$Y,22,FALSE)</f>
        <v>0</v>
      </c>
      <c r="AA741">
        <f>VLOOKUP($B741,taxonomy!$B:$Y,23,FALSE)</f>
        <v>0</v>
      </c>
    </row>
    <row r="742" spans="1:27" x14ac:dyDescent="0.25">
      <c r="A742" s="1" t="s">
        <v>1439</v>
      </c>
      <c r="B742" s="1" t="s">
        <v>1440</v>
      </c>
      <c r="C742" s="1" t="s">
        <v>1441</v>
      </c>
      <c r="D742" s="1" t="s">
        <v>60</v>
      </c>
      <c r="E742" s="1" t="s">
        <v>1442</v>
      </c>
      <c r="F742" s="1" t="s">
        <v>1443</v>
      </c>
      <c r="G742" s="1" t="s">
        <v>63</v>
      </c>
      <c r="H742" s="1" t="s">
        <v>64</v>
      </c>
      <c r="I742" s="1">
        <f t="shared" si="11"/>
        <v>103</v>
      </c>
      <c r="J742" t="str">
        <f>VLOOKUP($B742,taxonomy!$B:$Y,6,FALSE)</f>
        <v>Eukaryota</v>
      </c>
      <c r="K742" t="str">
        <f>VLOOKUP($B742,taxonomy!$B:$Y,7,FALSE)</f>
        <v xml:space="preserve"> Viridiplantae</v>
      </c>
      <c r="L742" t="str">
        <f>VLOOKUP($B742,taxonomy!$B:$Y,8,FALSE)</f>
        <v xml:space="preserve"> Streptophyta</v>
      </c>
      <c r="M742" t="str">
        <f>VLOOKUP($B742,taxonomy!$B:$Y,9,FALSE)</f>
        <v xml:space="preserve"> Embryophyta</v>
      </c>
      <c r="N742" t="str">
        <f>VLOOKUP($B742,taxonomy!$B:$Y,10,FALSE)</f>
        <v xml:space="preserve"> Tracheophyta</v>
      </c>
      <c r="O742" t="str">
        <f>VLOOKUP($B742,taxonomy!$B:$Y,11,FALSE)</f>
        <v>Spermatophyta</v>
      </c>
      <c r="P742" t="str">
        <f>VLOOKUP($B742,taxonomy!$B:$Y,12,FALSE)</f>
        <v xml:space="preserve"> Magnoliophyta</v>
      </c>
      <c r="Q742" t="str">
        <f>VLOOKUP($B742,taxonomy!$B:$Y,13,FALSE)</f>
        <v xml:space="preserve"> Liliopsida</v>
      </c>
      <c r="R742" t="str">
        <f>VLOOKUP($B742,taxonomy!$B:$Y,14,FALSE)</f>
        <v xml:space="preserve"> Poales</v>
      </c>
      <c r="S742" t="str">
        <f>VLOOKUP($B742,taxonomy!$B:$Y,15,FALSE)</f>
        <v xml:space="preserve"> Poaceae</v>
      </c>
      <c r="T742" t="str">
        <f>VLOOKUP($B742,taxonomy!$B:$Y,16,FALSE)</f>
        <v xml:space="preserve"> BEP clade</v>
      </c>
      <c r="U742" t="str">
        <f>VLOOKUP($B742,taxonomy!$B:$Y,17,FALSE)</f>
        <v>Pooideae</v>
      </c>
      <c r="V742" t="str">
        <f>VLOOKUP($B742,taxonomy!$B:$Y,18,FALSE)</f>
        <v xml:space="preserve"> Brachypodieae</v>
      </c>
      <c r="W742" t="str">
        <f>VLOOKUP($B742,taxonomy!$B:$Y,19,FALSE)</f>
        <v xml:space="preserve"> Brachypodium.</v>
      </c>
      <c r="X742">
        <f>VLOOKUP($B742,taxonomy!$B:$Y,20,FALSE)</f>
        <v>0</v>
      </c>
      <c r="Y742">
        <f>VLOOKUP($B742,taxonomy!$B:$Y,21,FALSE)</f>
        <v>0</v>
      </c>
      <c r="Z742">
        <f>VLOOKUP($B742,taxonomy!$B:$Y,22,FALSE)</f>
        <v>0</v>
      </c>
      <c r="AA742">
        <f>VLOOKUP($B742,taxonomy!$B:$Y,23,FALSE)</f>
        <v>0</v>
      </c>
    </row>
    <row r="743" spans="1:27" x14ac:dyDescent="0.25">
      <c r="A743" s="1" t="s">
        <v>1444</v>
      </c>
      <c r="B743" s="1" t="s">
        <v>1445</v>
      </c>
      <c r="C743" s="1" t="s">
        <v>684</v>
      </c>
      <c r="D743" s="1" t="s">
        <v>15</v>
      </c>
      <c r="E743" s="1" t="s">
        <v>83</v>
      </c>
      <c r="F743" s="1" t="s">
        <v>211</v>
      </c>
      <c r="G743" s="1" t="s">
        <v>18</v>
      </c>
      <c r="H743" s="1" t="s">
        <v>19</v>
      </c>
      <c r="I743" s="1">
        <f t="shared" si="11"/>
        <v>266</v>
      </c>
      <c r="J743" t="str">
        <f>VLOOKUP($B743,taxonomy!$B:$Y,6,FALSE)</f>
        <v>Eukaryota</v>
      </c>
      <c r="K743" t="str">
        <f>VLOOKUP($B743,taxonomy!$B:$Y,7,FALSE)</f>
        <v xml:space="preserve"> Viridiplantae</v>
      </c>
      <c r="L743" t="str">
        <f>VLOOKUP($B743,taxonomy!$B:$Y,8,FALSE)</f>
        <v xml:space="preserve"> Streptophyta</v>
      </c>
      <c r="M743" t="str">
        <f>VLOOKUP($B743,taxonomy!$B:$Y,9,FALSE)</f>
        <v xml:space="preserve"> Embryophyta</v>
      </c>
      <c r="N743" t="str">
        <f>VLOOKUP($B743,taxonomy!$B:$Y,10,FALSE)</f>
        <v xml:space="preserve"> Tracheophyta</v>
      </c>
      <c r="O743" t="str">
        <f>VLOOKUP($B743,taxonomy!$B:$Y,11,FALSE)</f>
        <v>Spermatophyta</v>
      </c>
      <c r="P743" t="str">
        <f>VLOOKUP($B743,taxonomy!$B:$Y,12,FALSE)</f>
        <v xml:space="preserve"> Magnoliophyta</v>
      </c>
      <c r="Q743" t="str">
        <f>VLOOKUP($B743,taxonomy!$B:$Y,13,FALSE)</f>
        <v xml:space="preserve"> eudicotyledons</v>
      </c>
      <c r="R743" t="str">
        <f>VLOOKUP($B743,taxonomy!$B:$Y,14,FALSE)</f>
        <v xml:space="preserve"> Gunneridae</v>
      </c>
      <c r="S743" t="str">
        <f>VLOOKUP($B743,taxonomy!$B:$Y,15,FALSE)</f>
        <v>Pentapetalae</v>
      </c>
      <c r="T743" t="str">
        <f>VLOOKUP($B743,taxonomy!$B:$Y,16,FALSE)</f>
        <v xml:space="preserve"> rosids</v>
      </c>
      <c r="U743" t="str">
        <f>VLOOKUP($B743,taxonomy!$B:$Y,17,FALSE)</f>
        <v xml:space="preserve"> fabids</v>
      </c>
      <c r="V743" t="str">
        <f>VLOOKUP($B743,taxonomy!$B:$Y,18,FALSE)</f>
        <v xml:space="preserve"> Fabales</v>
      </c>
      <c r="W743" t="str">
        <f>VLOOKUP($B743,taxonomy!$B:$Y,19,FALSE)</f>
        <v xml:space="preserve"> Fabaceae</v>
      </c>
      <c r="X743" t="str">
        <f>VLOOKUP($B743,taxonomy!$B:$Y,20,FALSE)</f>
        <v xml:space="preserve"> Papilionoideae</v>
      </c>
      <c r="Y743" t="str">
        <f>VLOOKUP($B743,taxonomy!$B:$Y,21,FALSE)</f>
        <v>Phaseoleae</v>
      </c>
      <c r="Z743" t="str">
        <f>VLOOKUP($B743,taxonomy!$B:$Y,22,FALSE)</f>
        <v xml:space="preserve"> Glycine</v>
      </c>
      <c r="AA743" t="str">
        <f>VLOOKUP($B743,taxonomy!$B:$Y,23,FALSE)</f>
        <v xml:space="preserve"> Soja.</v>
      </c>
    </row>
    <row r="744" spans="1:27" x14ac:dyDescent="0.25">
      <c r="A744" s="1" t="s">
        <v>1444</v>
      </c>
      <c r="B744" s="1" t="s">
        <v>1445</v>
      </c>
      <c r="C744" s="1" t="s">
        <v>684</v>
      </c>
      <c r="D744" s="1" t="s">
        <v>60</v>
      </c>
      <c r="E744" s="1" t="s">
        <v>539</v>
      </c>
      <c r="F744" s="1" t="s">
        <v>1446</v>
      </c>
      <c r="G744" s="1" t="s">
        <v>63</v>
      </c>
      <c r="H744" s="1" t="s">
        <v>64</v>
      </c>
      <c r="I744" s="1">
        <f t="shared" si="11"/>
        <v>271</v>
      </c>
      <c r="J744" t="str">
        <f>VLOOKUP($B744,taxonomy!$B:$Y,6,FALSE)</f>
        <v>Eukaryota</v>
      </c>
      <c r="K744" t="str">
        <f>VLOOKUP($B744,taxonomy!$B:$Y,7,FALSE)</f>
        <v xml:space="preserve"> Viridiplantae</v>
      </c>
      <c r="L744" t="str">
        <f>VLOOKUP($B744,taxonomy!$B:$Y,8,FALSE)</f>
        <v xml:space="preserve"> Streptophyta</v>
      </c>
      <c r="M744" t="str">
        <f>VLOOKUP($B744,taxonomy!$B:$Y,9,FALSE)</f>
        <v xml:space="preserve"> Embryophyta</v>
      </c>
      <c r="N744" t="str">
        <f>VLOOKUP($B744,taxonomy!$B:$Y,10,FALSE)</f>
        <v xml:space="preserve"> Tracheophyta</v>
      </c>
      <c r="O744" t="str">
        <f>VLOOKUP($B744,taxonomy!$B:$Y,11,FALSE)</f>
        <v>Spermatophyta</v>
      </c>
      <c r="P744" t="str">
        <f>VLOOKUP($B744,taxonomy!$B:$Y,12,FALSE)</f>
        <v xml:space="preserve"> Magnoliophyta</v>
      </c>
      <c r="Q744" t="str">
        <f>VLOOKUP($B744,taxonomy!$B:$Y,13,FALSE)</f>
        <v xml:space="preserve"> eudicotyledons</v>
      </c>
      <c r="R744" t="str">
        <f>VLOOKUP($B744,taxonomy!$B:$Y,14,FALSE)</f>
        <v xml:space="preserve"> Gunneridae</v>
      </c>
      <c r="S744" t="str">
        <f>VLOOKUP($B744,taxonomy!$B:$Y,15,FALSE)</f>
        <v>Pentapetalae</v>
      </c>
      <c r="T744" t="str">
        <f>VLOOKUP($B744,taxonomy!$B:$Y,16,FALSE)</f>
        <v xml:space="preserve"> rosids</v>
      </c>
      <c r="U744" t="str">
        <f>VLOOKUP($B744,taxonomy!$B:$Y,17,FALSE)</f>
        <v xml:space="preserve"> fabids</v>
      </c>
      <c r="V744" t="str">
        <f>VLOOKUP($B744,taxonomy!$B:$Y,18,FALSE)</f>
        <v xml:space="preserve"> Fabales</v>
      </c>
      <c r="W744" t="str">
        <f>VLOOKUP($B744,taxonomy!$B:$Y,19,FALSE)</f>
        <v xml:space="preserve"> Fabaceae</v>
      </c>
      <c r="X744" t="str">
        <f>VLOOKUP($B744,taxonomy!$B:$Y,20,FALSE)</f>
        <v xml:space="preserve"> Papilionoideae</v>
      </c>
      <c r="Y744" t="str">
        <f>VLOOKUP($B744,taxonomy!$B:$Y,21,FALSE)</f>
        <v>Phaseoleae</v>
      </c>
      <c r="Z744" t="str">
        <f>VLOOKUP($B744,taxonomy!$B:$Y,22,FALSE)</f>
        <v xml:space="preserve"> Glycine</v>
      </c>
      <c r="AA744" t="str">
        <f>VLOOKUP($B744,taxonomy!$B:$Y,23,FALSE)</f>
        <v xml:space="preserve"> Soja.</v>
      </c>
    </row>
    <row r="745" spans="1:27" x14ac:dyDescent="0.25">
      <c r="A745" s="1" t="s">
        <v>1447</v>
      </c>
      <c r="B745" s="1" t="s">
        <v>1448</v>
      </c>
      <c r="C745" s="1" t="s">
        <v>1449</v>
      </c>
      <c r="D745" s="1" t="s">
        <v>532</v>
      </c>
      <c r="E745" s="1" t="s">
        <v>1190</v>
      </c>
      <c r="F745" s="1" t="s">
        <v>765</v>
      </c>
      <c r="G745" s="1" t="s">
        <v>289</v>
      </c>
      <c r="H745" s="1" t="s">
        <v>532</v>
      </c>
      <c r="I745" s="1">
        <f t="shared" si="11"/>
        <v>47</v>
      </c>
      <c r="J745" t="str">
        <f>VLOOKUP($B745,taxonomy!$B:$Y,6,FALSE)</f>
        <v>Eukaryota</v>
      </c>
      <c r="K745" t="str">
        <f>VLOOKUP($B745,taxonomy!$B:$Y,7,FALSE)</f>
        <v xml:space="preserve"> Viridiplantae</v>
      </c>
      <c r="L745" t="str">
        <f>VLOOKUP($B745,taxonomy!$B:$Y,8,FALSE)</f>
        <v xml:space="preserve"> Streptophyta</v>
      </c>
      <c r="M745" t="str">
        <f>VLOOKUP($B745,taxonomy!$B:$Y,9,FALSE)</f>
        <v xml:space="preserve"> Embryophyta</v>
      </c>
      <c r="N745" t="str">
        <f>VLOOKUP($B745,taxonomy!$B:$Y,10,FALSE)</f>
        <v xml:space="preserve"> Tracheophyta</v>
      </c>
      <c r="O745" t="str">
        <f>VLOOKUP($B745,taxonomy!$B:$Y,11,FALSE)</f>
        <v>Spermatophyta</v>
      </c>
      <c r="P745" t="str">
        <f>VLOOKUP($B745,taxonomy!$B:$Y,12,FALSE)</f>
        <v xml:space="preserve"> Magnoliophyta</v>
      </c>
      <c r="Q745" t="str">
        <f>VLOOKUP($B745,taxonomy!$B:$Y,13,FALSE)</f>
        <v xml:space="preserve"> eudicotyledons</v>
      </c>
      <c r="R745" t="str">
        <f>VLOOKUP($B745,taxonomy!$B:$Y,14,FALSE)</f>
        <v xml:space="preserve"> Gunneridae</v>
      </c>
      <c r="S745" t="str">
        <f>VLOOKUP($B745,taxonomy!$B:$Y,15,FALSE)</f>
        <v>Pentapetalae</v>
      </c>
      <c r="T745" t="str">
        <f>VLOOKUP($B745,taxonomy!$B:$Y,16,FALSE)</f>
        <v xml:space="preserve"> rosids</v>
      </c>
      <c r="U745" t="str">
        <f>VLOOKUP($B745,taxonomy!$B:$Y,17,FALSE)</f>
        <v xml:space="preserve"> fabids</v>
      </c>
      <c r="V745" t="str">
        <f>VLOOKUP($B745,taxonomy!$B:$Y,18,FALSE)</f>
        <v xml:space="preserve"> Fabales</v>
      </c>
      <c r="W745" t="str">
        <f>VLOOKUP($B745,taxonomy!$B:$Y,19,FALSE)</f>
        <v xml:space="preserve"> Fabaceae</v>
      </c>
      <c r="X745" t="str">
        <f>VLOOKUP($B745,taxonomy!$B:$Y,20,FALSE)</f>
        <v xml:space="preserve"> Papilionoideae</v>
      </c>
      <c r="Y745" t="str">
        <f>VLOOKUP($B745,taxonomy!$B:$Y,21,FALSE)</f>
        <v>Phaseoleae</v>
      </c>
      <c r="Z745" t="str">
        <f>VLOOKUP($B745,taxonomy!$B:$Y,22,FALSE)</f>
        <v xml:space="preserve"> Glycine</v>
      </c>
      <c r="AA745" t="str">
        <f>VLOOKUP($B745,taxonomy!$B:$Y,23,FALSE)</f>
        <v xml:space="preserve"> Soja.</v>
      </c>
    </row>
    <row r="746" spans="1:27" x14ac:dyDescent="0.25">
      <c r="A746" s="1" t="s">
        <v>1447</v>
      </c>
      <c r="B746" s="1" t="s">
        <v>1448</v>
      </c>
      <c r="C746" s="1" t="s">
        <v>1449</v>
      </c>
      <c r="D746" s="1" t="s">
        <v>15</v>
      </c>
      <c r="E746" s="1" t="s">
        <v>83</v>
      </c>
      <c r="F746" s="1" t="s">
        <v>151</v>
      </c>
      <c r="G746" s="1" t="s">
        <v>18</v>
      </c>
      <c r="H746" s="1" t="s">
        <v>19</v>
      </c>
      <c r="I746" s="1">
        <f t="shared" si="11"/>
        <v>267</v>
      </c>
      <c r="J746" t="str">
        <f>VLOOKUP($B746,taxonomy!$B:$Y,6,FALSE)</f>
        <v>Eukaryota</v>
      </c>
      <c r="K746" t="str">
        <f>VLOOKUP($B746,taxonomy!$B:$Y,7,FALSE)</f>
        <v xml:space="preserve"> Viridiplantae</v>
      </c>
      <c r="L746" t="str">
        <f>VLOOKUP($B746,taxonomy!$B:$Y,8,FALSE)</f>
        <v xml:space="preserve"> Streptophyta</v>
      </c>
      <c r="M746" t="str">
        <f>VLOOKUP($B746,taxonomy!$B:$Y,9,FALSE)</f>
        <v xml:space="preserve"> Embryophyta</v>
      </c>
      <c r="N746" t="str">
        <f>VLOOKUP($B746,taxonomy!$B:$Y,10,FALSE)</f>
        <v xml:space="preserve"> Tracheophyta</v>
      </c>
      <c r="O746" t="str">
        <f>VLOOKUP($B746,taxonomy!$B:$Y,11,FALSE)</f>
        <v>Spermatophyta</v>
      </c>
      <c r="P746" t="str">
        <f>VLOOKUP($B746,taxonomy!$B:$Y,12,FALSE)</f>
        <v xml:space="preserve"> Magnoliophyta</v>
      </c>
      <c r="Q746" t="str">
        <f>VLOOKUP($B746,taxonomy!$B:$Y,13,FALSE)</f>
        <v xml:space="preserve"> eudicotyledons</v>
      </c>
      <c r="R746" t="str">
        <f>VLOOKUP($B746,taxonomy!$B:$Y,14,FALSE)</f>
        <v xml:space="preserve"> Gunneridae</v>
      </c>
      <c r="S746" t="str">
        <f>VLOOKUP($B746,taxonomy!$B:$Y,15,FALSE)</f>
        <v>Pentapetalae</v>
      </c>
      <c r="T746" t="str">
        <f>VLOOKUP($B746,taxonomy!$B:$Y,16,FALSE)</f>
        <v xml:space="preserve"> rosids</v>
      </c>
      <c r="U746" t="str">
        <f>VLOOKUP($B746,taxonomy!$B:$Y,17,FALSE)</f>
        <v xml:space="preserve"> fabids</v>
      </c>
      <c r="V746" t="str">
        <f>VLOOKUP($B746,taxonomy!$B:$Y,18,FALSE)</f>
        <v xml:space="preserve"> Fabales</v>
      </c>
      <c r="W746" t="str">
        <f>VLOOKUP($B746,taxonomy!$B:$Y,19,FALSE)</f>
        <v xml:space="preserve"> Fabaceae</v>
      </c>
      <c r="X746" t="str">
        <f>VLOOKUP($B746,taxonomy!$B:$Y,20,FALSE)</f>
        <v xml:space="preserve"> Papilionoideae</v>
      </c>
      <c r="Y746" t="str">
        <f>VLOOKUP($B746,taxonomy!$B:$Y,21,FALSE)</f>
        <v>Phaseoleae</v>
      </c>
      <c r="Z746" t="str">
        <f>VLOOKUP($B746,taxonomy!$B:$Y,22,FALSE)</f>
        <v xml:space="preserve"> Glycine</v>
      </c>
      <c r="AA746" t="str">
        <f>VLOOKUP($B746,taxonomy!$B:$Y,23,FALSE)</f>
        <v xml:space="preserve"> Soja.</v>
      </c>
    </row>
    <row r="747" spans="1:27" x14ac:dyDescent="0.25">
      <c r="A747" s="1" t="s">
        <v>1447</v>
      </c>
      <c r="B747" s="1" t="s">
        <v>1448</v>
      </c>
      <c r="C747" s="1" t="s">
        <v>1449</v>
      </c>
      <c r="D747" s="1" t="s">
        <v>60</v>
      </c>
      <c r="E747" s="1" t="s">
        <v>1450</v>
      </c>
      <c r="F747" s="1" t="s">
        <v>1449</v>
      </c>
      <c r="G747" s="1" t="s">
        <v>63</v>
      </c>
      <c r="H747" s="1" t="s">
        <v>64</v>
      </c>
      <c r="I747" s="1">
        <f t="shared" si="11"/>
        <v>510</v>
      </c>
      <c r="J747" t="str">
        <f>VLOOKUP($B747,taxonomy!$B:$Y,6,FALSE)</f>
        <v>Eukaryota</v>
      </c>
      <c r="K747" t="str">
        <f>VLOOKUP($B747,taxonomy!$B:$Y,7,FALSE)</f>
        <v xml:space="preserve"> Viridiplantae</v>
      </c>
      <c r="L747" t="str">
        <f>VLOOKUP($B747,taxonomy!$B:$Y,8,FALSE)</f>
        <v xml:space="preserve"> Streptophyta</v>
      </c>
      <c r="M747" t="str">
        <f>VLOOKUP($B747,taxonomy!$B:$Y,9,FALSE)</f>
        <v xml:space="preserve"> Embryophyta</v>
      </c>
      <c r="N747" t="str">
        <f>VLOOKUP($B747,taxonomy!$B:$Y,10,FALSE)</f>
        <v xml:space="preserve"> Tracheophyta</v>
      </c>
      <c r="O747" t="str">
        <f>VLOOKUP($B747,taxonomy!$B:$Y,11,FALSE)</f>
        <v>Spermatophyta</v>
      </c>
      <c r="P747" t="str">
        <f>VLOOKUP($B747,taxonomy!$B:$Y,12,FALSE)</f>
        <v xml:space="preserve"> Magnoliophyta</v>
      </c>
      <c r="Q747" t="str">
        <f>VLOOKUP($B747,taxonomy!$B:$Y,13,FALSE)</f>
        <v xml:space="preserve"> eudicotyledons</v>
      </c>
      <c r="R747" t="str">
        <f>VLOOKUP($B747,taxonomy!$B:$Y,14,FALSE)</f>
        <v xml:space="preserve"> Gunneridae</v>
      </c>
      <c r="S747" t="str">
        <f>VLOOKUP($B747,taxonomy!$B:$Y,15,FALSE)</f>
        <v>Pentapetalae</v>
      </c>
      <c r="T747" t="str">
        <f>VLOOKUP($B747,taxonomy!$B:$Y,16,FALSE)</f>
        <v xml:space="preserve"> rosids</v>
      </c>
      <c r="U747" t="str">
        <f>VLOOKUP($B747,taxonomy!$B:$Y,17,FALSE)</f>
        <v xml:space="preserve"> fabids</v>
      </c>
      <c r="V747" t="str">
        <f>VLOOKUP($B747,taxonomy!$B:$Y,18,FALSE)</f>
        <v xml:space="preserve"> Fabales</v>
      </c>
      <c r="W747" t="str">
        <f>VLOOKUP($B747,taxonomy!$B:$Y,19,FALSE)</f>
        <v xml:space="preserve"> Fabaceae</v>
      </c>
      <c r="X747" t="str">
        <f>VLOOKUP($B747,taxonomy!$B:$Y,20,FALSE)</f>
        <v xml:space="preserve"> Papilionoideae</v>
      </c>
      <c r="Y747" t="str">
        <f>VLOOKUP($B747,taxonomy!$B:$Y,21,FALSE)</f>
        <v>Phaseoleae</v>
      </c>
      <c r="Z747" t="str">
        <f>VLOOKUP($B747,taxonomy!$B:$Y,22,FALSE)</f>
        <v xml:space="preserve"> Glycine</v>
      </c>
      <c r="AA747" t="str">
        <f>VLOOKUP($B747,taxonomy!$B:$Y,23,FALSE)</f>
        <v xml:space="preserve"> Soja.</v>
      </c>
    </row>
    <row r="748" spans="1:27" x14ac:dyDescent="0.25">
      <c r="A748" s="1" t="s">
        <v>1451</v>
      </c>
      <c r="B748" s="1" t="s">
        <v>1452</v>
      </c>
      <c r="C748" s="1" t="s">
        <v>1449</v>
      </c>
      <c r="D748" s="1" t="s">
        <v>15</v>
      </c>
      <c r="E748" s="1" t="s">
        <v>497</v>
      </c>
      <c r="F748" s="1" t="s">
        <v>1453</v>
      </c>
      <c r="G748" s="1" t="s">
        <v>18</v>
      </c>
      <c r="H748" s="1" t="s">
        <v>19</v>
      </c>
      <c r="I748" s="1">
        <f t="shared" si="11"/>
        <v>252</v>
      </c>
      <c r="J748" t="str">
        <f>VLOOKUP($B748,taxonomy!$B:$Y,6,FALSE)</f>
        <v>Eukaryota</v>
      </c>
      <c r="K748" t="str">
        <f>VLOOKUP($B748,taxonomy!$B:$Y,7,FALSE)</f>
        <v xml:space="preserve"> Viridiplantae</v>
      </c>
      <c r="L748" t="str">
        <f>VLOOKUP($B748,taxonomy!$B:$Y,8,FALSE)</f>
        <v xml:space="preserve"> Streptophyta</v>
      </c>
      <c r="M748" t="str">
        <f>VLOOKUP($B748,taxonomy!$B:$Y,9,FALSE)</f>
        <v xml:space="preserve"> Embryophyta</v>
      </c>
      <c r="N748" t="str">
        <f>VLOOKUP($B748,taxonomy!$B:$Y,10,FALSE)</f>
        <v xml:space="preserve"> Tracheophyta</v>
      </c>
      <c r="O748" t="str">
        <f>VLOOKUP($B748,taxonomy!$B:$Y,11,FALSE)</f>
        <v>Spermatophyta</v>
      </c>
      <c r="P748" t="str">
        <f>VLOOKUP($B748,taxonomy!$B:$Y,12,FALSE)</f>
        <v xml:space="preserve"> Magnoliophyta</v>
      </c>
      <c r="Q748" t="str">
        <f>VLOOKUP($B748,taxonomy!$B:$Y,13,FALSE)</f>
        <v xml:space="preserve"> Liliopsida</v>
      </c>
      <c r="R748" t="str">
        <f>VLOOKUP($B748,taxonomy!$B:$Y,14,FALSE)</f>
        <v xml:space="preserve"> Poales</v>
      </c>
      <c r="S748" t="str">
        <f>VLOOKUP($B748,taxonomy!$B:$Y,15,FALSE)</f>
        <v xml:space="preserve"> Poaceae</v>
      </c>
      <c r="T748" t="str">
        <f>VLOOKUP($B748,taxonomy!$B:$Y,16,FALSE)</f>
        <v xml:space="preserve"> BEP clade</v>
      </c>
      <c r="U748" t="str">
        <f>VLOOKUP($B748,taxonomy!$B:$Y,17,FALSE)</f>
        <v>Ehrhartoideae</v>
      </c>
      <c r="V748" t="str">
        <f>VLOOKUP($B748,taxonomy!$B:$Y,18,FALSE)</f>
        <v xml:space="preserve"> Oryzeae</v>
      </c>
      <c r="W748" t="str">
        <f>VLOOKUP($B748,taxonomy!$B:$Y,19,FALSE)</f>
        <v xml:space="preserve"> Oryza.</v>
      </c>
      <c r="X748">
        <f>VLOOKUP($B748,taxonomy!$B:$Y,20,FALSE)</f>
        <v>0</v>
      </c>
      <c r="Y748">
        <f>VLOOKUP($B748,taxonomy!$B:$Y,21,FALSE)</f>
        <v>0</v>
      </c>
      <c r="Z748">
        <f>VLOOKUP($B748,taxonomy!$B:$Y,22,FALSE)</f>
        <v>0</v>
      </c>
      <c r="AA748">
        <f>VLOOKUP($B748,taxonomy!$B:$Y,23,FALSE)</f>
        <v>0</v>
      </c>
    </row>
    <row r="749" spans="1:27" x14ac:dyDescent="0.25">
      <c r="A749" s="1" t="s">
        <v>1451</v>
      </c>
      <c r="B749" s="1" t="s">
        <v>1452</v>
      </c>
      <c r="C749" s="1" t="s">
        <v>1449</v>
      </c>
      <c r="D749" s="1" t="s">
        <v>60</v>
      </c>
      <c r="E749" s="1" t="s">
        <v>1454</v>
      </c>
      <c r="F749" s="1" t="s">
        <v>1183</v>
      </c>
      <c r="G749" s="1" t="s">
        <v>63</v>
      </c>
      <c r="H749" s="1" t="s">
        <v>64</v>
      </c>
      <c r="I749" s="1">
        <f t="shared" si="11"/>
        <v>103</v>
      </c>
      <c r="J749" t="str">
        <f>VLOOKUP($B749,taxonomy!$B:$Y,6,FALSE)</f>
        <v>Eukaryota</v>
      </c>
      <c r="K749" t="str">
        <f>VLOOKUP($B749,taxonomy!$B:$Y,7,FALSE)</f>
        <v xml:space="preserve"> Viridiplantae</v>
      </c>
      <c r="L749" t="str">
        <f>VLOOKUP($B749,taxonomy!$B:$Y,8,FALSE)</f>
        <v xml:space="preserve"> Streptophyta</v>
      </c>
      <c r="M749" t="str">
        <f>VLOOKUP($B749,taxonomy!$B:$Y,9,FALSE)</f>
        <v xml:space="preserve"> Embryophyta</v>
      </c>
      <c r="N749" t="str">
        <f>VLOOKUP($B749,taxonomy!$B:$Y,10,FALSE)</f>
        <v xml:space="preserve"> Tracheophyta</v>
      </c>
      <c r="O749" t="str">
        <f>VLOOKUP($B749,taxonomy!$B:$Y,11,FALSE)</f>
        <v>Spermatophyta</v>
      </c>
      <c r="P749" t="str">
        <f>VLOOKUP($B749,taxonomy!$B:$Y,12,FALSE)</f>
        <v xml:space="preserve"> Magnoliophyta</v>
      </c>
      <c r="Q749" t="str">
        <f>VLOOKUP($B749,taxonomy!$B:$Y,13,FALSE)</f>
        <v xml:space="preserve"> Liliopsida</v>
      </c>
      <c r="R749" t="str">
        <f>VLOOKUP($B749,taxonomy!$B:$Y,14,FALSE)</f>
        <v xml:space="preserve"> Poales</v>
      </c>
      <c r="S749" t="str">
        <f>VLOOKUP($B749,taxonomy!$B:$Y,15,FALSE)</f>
        <v xml:space="preserve"> Poaceae</v>
      </c>
      <c r="T749" t="str">
        <f>VLOOKUP($B749,taxonomy!$B:$Y,16,FALSE)</f>
        <v xml:space="preserve"> BEP clade</v>
      </c>
      <c r="U749" t="str">
        <f>VLOOKUP($B749,taxonomy!$B:$Y,17,FALSE)</f>
        <v>Ehrhartoideae</v>
      </c>
      <c r="V749" t="str">
        <f>VLOOKUP($B749,taxonomy!$B:$Y,18,FALSE)</f>
        <v xml:space="preserve"> Oryzeae</v>
      </c>
      <c r="W749" t="str">
        <f>VLOOKUP($B749,taxonomy!$B:$Y,19,FALSE)</f>
        <v xml:space="preserve"> Oryza.</v>
      </c>
      <c r="X749">
        <f>VLOOKUP($B749,taxonomy!$B:$Y,20,FALSE)</f>
        <v>0</v>
      </c>
      <c r="Y749">
        <f>VLOOKUP($B749,taxonomy!$B:$Y,21,FALSE)</f>
        <v>0</v>
      </c>
      <c r="Z749">
        <f>VLOOKUP($B749,taxonomy!$B:$Y,22,FALSE)</f>
        <v>0</v>
      </c>
      <c r="AA749">
        <f>VLOOKUP($B749,taxonomy!$B:$Y,23,FALSE)</f>
        <v>0</v>
      </c>
    </row>
    <row r="750" spans="1:27" x14ac:dyDescent="0.25">
      <c r="A750" s="1" t="s">
        <v>1455</v>
      </c>
      <c r="B750" s="1" t="s">
        <v>1456</v>
      </c>
      <c r="C750" s="1" t="s">
        <v>1198</v>
      </c>
      <c r="D750" s="1" t="s">
        <v>15</v>
      </c>
      <c r="E750" s="1" t="s">
        <v>203</v>
      </c>
      <c r="F750" s="1" t="s">
        <v>105</v>
      </c>
      <c r="G750" s="1" t="s">
        <v>18</v>
      </c>
      <c r="H750" s="1" t="s">
        <v>19</v>
      </c>
      <c r="I750" s="1">
        <f t="shared" si="11"/>
        <v>274</v>
      </c>
      <c r="J750" t="str">
        <f>VLOOKUP($B750,taxonomy!$B:$Y,6,FALSE)</f>
        <v>Eukaryota</v>
      </c>
      <c r="K750" t="str">
        <f>VLOOKUP($B750,taxonomy!$B:$Y,7,FALSE)</f>
        <v xml:space="preserve"> Fungi</v>
      </c>
      <c r="L750" t="str">
        <f>VLOOKUP($B750,taxonomy!$B:$Y,8,FALSE)</f>
        <v xml:space="preserve"> Dikarya</v>
      </c>
      <c r="M750" t="str">
        <f>VLOOKUP($B750,taxonomy!$B:$Y,9,FALSE)</f>
        <v xml:space="preserve"> Ascomycota</v>
      </c>
      <c r="N750" t="str">
        <f>VLOOKUP($B750,taxonomy!$B:$Y,10,FALSE)</f>
        <v xml:space="preserve"> Pezizomycotina</v>
      </c>
      <c r="O750" t="str">
        <f>VLOOKUP($B750,taxonomy!$B:$Y,11,FALSE)</f>
        <v>Sordariomycetes</v>
      </c>
      <c r="P750" t="str">
        <f>VLOOKUP($B750,taxonomy!$B:$Y,12,FALSE)</f>
        <v xml:space="preserve"> Hypocreomycetidae</v>
      </c>
      <c r="Q750" t="str">
        <f>VLOOKUP($B750,taxonomy!$B:$Y,13,FALSE)</f>
        <v xml:space="preserve"> Hypocreales</v>
      </c>
      <c r="R750" t="str">
        <f>VLOOKUP($B750,taxonomy!$B:$Y,14,FALSE)</f>
        <v xml:space="preserve"> Nectriaceae</v>
      </c>
      <c r="S750" t="str">
        <f>VLOOKUP($B750,taxonomy!$B:$Y,15,FALSE)</f>
        <v>Fusarium.</v>
      </c>
      <c r="T750">
        <f>VLOOKUP($B750,taxonomy!$B:$Y,16,FALSE)</f>
        <v>0</v>
      </c>
      <c r="U750">
        <f>VLOOKUP($B750,taxonomy!$B:$Y,17,FALSE)</f>
        <v>0</v>
      </c>
      <c r="V750">
        <f>VLOOKUP($B750,taxonomy!$B:$Y,18,FALSE)</f>
        <v>0</v>
      </c>
      <c r="W750">
        <f>VLOOKUP($B750,taxonomy!$B:$Y,19,FALSE)</f>
        <v>0</v>
      </c>
      <c r="X750">
        <f>VLOOKUP($B750,taxonomy!$B:$Y,20,FALSE)</f>
        <v>0</v>
      </c>
      <c r="Y750">
        <f>VLOOKUP($B750,taxonomy!$B:$Y,21,FALSE)</f>
        <v>0</v>
      </c>
      <c r="Z750">
        <f>VLOOKUP($B750,taxonomy!$B:$Y,22,FALSE)</f>
        <v>0</v>
      </c>
      <c r="AA750">
        <f>VLOOKUP($B750,taxonomy!$B:$Y,23,FALSE)</f>
        <v>0</v>
      </c>
    </row>
    <row r="751" spans="1:27" x14ac:dyDescent="0.25">
      <c r="A751" s="1" t="s">
        <v>1455</v>
      </c>
      <c r="B751" s="1" t="s">
        <v>1456</v>
      </c>
      <c r="C751" s="1" t="s">
        <v>1198</v>
      </c>
      <c r="D751" s="1" t="s">
        <v>60</v>
      </c>
      <c r="E751" s="1" t="s">
        <v>342</v>
      </c>
      <c r="F751" s="1" t="s">
        <v>1457</v>
      </c>
      <c r="G751" s="1" t="s">
        <v>63</v>
      </c>
      <c r="H751" s="1" t="s">
        <v>64</v>
      </c>
      <c r="I751" s="1">
        <f t="shared" si="11"/>
        <v>523</v>
      </c>
      <c r="J751" t="str">
        <f>VLOOKUP($B751,taxonomy!$B:$Y,6,FALSE)</f>
        <v>Eukaryota</v>
      </c>
      <c r="K751" t="str">
        <f>VLOOKUP($B751,taxonomy!$B:$Y,7,FALSE)</f>
        <v xml:space="preserve"> Fungi</v>
      </c>
      <c r="L751" t="str">
        <f>VLOOKUP($B751,taxonomy!$B:$Y,8,FALSE)</f>
        <v xml:space="preserve"> Dikarya</v>
      </c>
      <c r="M751" t="str">
        <f>VLOOKUP($B751,taxonomy!$B:$Y,9,FALSE)</f>
        <v xml:space="preserve"> Ascomycota</v>
      </c>
      <c r="N751" t="str">
        <f>VLOOKUP($B751,taxonomy!$B:$Y,10,FALSE)</f>
        <v xml:space="preserve"> Pezizomycotina</v>
      </c>
      <c r="O751" t="str">
        <f>VLOOKUP($B751,taxonomy!$B:$Y,11,FALSE)</f>
        <v>Sordariomycetes</v>
      </c>
      <c r="P751" t="str">
        <f>VLOOKUP($B751,taxonomy!$B:$Y,12,FALSE)</f>
        <v xml:space="preserve"> Hypocreomycetidae</v>
      </c>
      <c r="Q751" t="str">
        <f>VLOOKUP($B751,taxonomy!$B:$Y,13,FALSE)</f>
        <v xml:space="preserve"> Hypocreales</v>
      </c>
      <c r="R751" t="str">
        <f>VLOOKUP($B751,taxonomy!$B:$Y,14,FALSE)</f>
        <v xml:space="preserve"> Nectriaceae</v>
      </c>
      <c r="S751" t="str">
        <f>VLOOKUP($B751,taxonomy!$B:$Y,15,FALSE)</f>
        <v>Fusarium.</v>
      </c>
      <c r="T751">
        <f>VLOOKUP($B751,taxonomy!$B:$Y,16,FALSE)</f>
        <v>0</v>
      </c>
      <c r="U751">
        <f>VLOOKUP($B751,taxonomy!$B:$Y,17,FALSE)</f>
        <v>0</v>
      </c>
      <c r="V751">
        <f>VLOOKUP($B751,taxonomy!$B:$Y,18,FALSE)</f>
        <v>0</v>
      </c>
      <c r="W751">
        <f>VLOOKUP($B751,taxonomy!$B:$Y,19,FALSE)</f>
        <v>0</v>
      </c>
      <c r="X751">
        <f>VLOOKUP($B751,taxonomy!$B:$Y,20,FALSE)</f>
        <v>0</v>
      </c>
      <c r="Y751">
        <f>VLOOKUP($B751,taxonomy!$B:$Y,21,FALSE)</f>
        <v>0</v>
      </c>
      <c r="Z751">
        <f>VLOOKUP($B751,taxonomy!$B:$Y,22,FALSE)</f>
        <v>0</v>
      </c>
      <c r="AA751">
        <f>VLOOKUP($B751,taxonomy!$B:$Y,23,FALSE)</f>
        <v>0</v>
      </c>
    </row>
    <row r="752" spans="1:27" x14ac:dyDescent="0.25">
      <c r="A752" s="1" t="s">
        <v>1458</v>
      </c>
      <c r="B752" s="1" t="s">
        <v>1459</v>
      </c>
      <c r="C752" s="1" t="s">
        <v>1460</v>
      </c>
      <c r="D752" s="1" t="s">
        <v>15</v>
      </c>
      <c r="E752" s="1" t="s">
        <v>12</v>
      </c>
      <c r="F752" s="1" t="s">
        <v>633</v>
      </c>
      <c r="G752" s="1" t="s">
        <v>18</v>
      </c>
      <c r="H752" s="1" t="s">
        <v>19</v>
      </c>
      <c r="I752" s="1">
        <f t="shared" si="11"/>
        <v>61</v>
      </c>
      <c r="J752" t="str">
        <f>VLOOKUP($B752,taxonomy!$B:$Y,6,FALSE)</f>
        <v>Eukaryota</v>
      </c>
      <c r="K752" t="str">
        <f>VLOOKUP($B752,taxonomy!$B:$Y,7,FALSE)</f>
        <v xml:space="preserve"> Metazoa</v>
      </c>
      <c r="L752" t="str">
        <f>VLOOKUP($B752,taxonomy!$B:$Y,8,FALSE)</f>
        <v xml:space="preserve"> Chordata</v>
      </c>
      <c r="M752" t="str">
        <f>VLOOKUP($B752,taxonomy!$B:$Y,9,FALSE)</f>
        <v xml:space="preserve"> Craniata</v>
      </c>
      <c r="N752" t="str">
        <f>VLOOKUP($B752,taxonomy!$B:$Y,10,FALSE)</f>
        <v xml:space="preserve"> Vertebrata</v>
      </c>
      <c r="O752" t="str">
        <f>VLOOKUP($B752,taxonomy!$B:$Y,11,FALSE)</f>
        <v xml:space="preserve"> Euteleostomi</v>
      </c>
      <c r="P752" t="str">
        <f>VLOOKUP($B752,taxonomy!$B:$Y,12,FALSE)</f>
        <v>Mammalia</v>
      </c>
      <c r="Q752" t="str">
        <f>VLOOKUP($B752,taxonomy!$B:$Y,13,FALSE)</f>
        <v xml:space="preserve"> Eutheria</v>
      </c>
      <c r="R752" t="str">
        <f>VLOOKUP($B752,taxonomy!$B:$Y,14,FALSE)</f>
        <v xml:space="preserve"> Laurasiatheria</v>
      </c>
      <c r="S752" t="str">
        <f>VLOOKUP($B752,taxonomy!$B:$Y,15,FALSE)</f>
        <v xml:space="preserve"> Cetartiodactyla</v>
      </c>
      <c r="T752" t="str">
        <f>VLOOKUP($B752,taxonomy!$B:$Y,16,FALSE)</f>
        <v xml:space="preserve"> Ruminantia</v>
      </c>
      <c r="U752" t="str">
        <f>VLOOKUP($B752,taxonomy!$B:$Y,17,FALSE)</f>
        <v>Pecora</v>
      </c>
      <c r="V752" t="str">
        <f>VLOOKUP($B752,taxonomy!$B:$Y,18,FALSE)</f>
        <v xml:space="preserve"> Bovidae</v>
      </c>
      <c r="W752" t="str">
        <f>VLOOKUP($B752,taxonomy!$B:$Y,19,FALSE)</f>
        <v xml:space="preserve"> Bovinae</v>
      </c>
      <c r="X752" t="str">
        <f>VLOOKUP($B752,taxonomy!$B:$Y,20,FALSE)</f>
        <v xml:space="preserve"> Bos.</v>
      </c>
      <c r="Y752">
        <f>VLOOKUP($B752,taxonomy!$B:$Y,21,FALSE)</f>
        <v>0</v>
      </c>
      <c r="Z752">
        <f>VLOOKUP($B752,taxonomy!$B:$Y,22,FALSE)</f>
        <v>0</v>
      </c>
      <c r="AA752">
        <f>VLOOKUP($B752,taxonomy!$B:$Y,23,FALSE)</f>
        <v>0</v>
      </c>
    </row>
    <row r="753" spans="1:27" x14ac:dyDescent="0.25">
      <c r="A753" s="1" t="s">
        <v>1461</v>
      </c>
      <c r="B753" s="1" t="s">
        <v>1462</v>
      </c>
      <c r="C753" s="1" t="s">
        <v>1463</v>
      </c>
      <c r="D753" s="1" t="s">
        <v>1464</v>
      </c>
      <c r="E753" s="1" t="s">
        <v>162</v>
      </c>
      <c r="F753" s="1" t="s">
        <v>511</v>
      </c>
      <c r="G753" s="1" t="s">
        <v>239</v>
      </c>
      <c r="H753" s="1" t="s">
        <v>1464</v>
      </c>
      <c r="I753" s="1">
        <f t="shared" si="11"/>
        <v>85</v>
      </c>
      <c r="J753" t="str">
        <f>VLOOKUP($B753,taxonomy!$B:$Y,6,FALSE)</f>
        <v>Eukaryota</v>
      </c>
      <c r="K753" t="str">
        <f>VLOOKUP($B753,taxonomy!$B:$Y,7,FALSE)</f>
        <v xml:space="preserve"> Viridiplantae</v>
      </c>
      <c r="L753" t="str">
        <f>VLOOKUP($B753,taxonomy!$B:$Y,8,FALSE)</f>
        <v xml:space="preserve"> Chlorophyta</v>
      </c>
      <c r="M753" t="str">
        <f>VLOOKUP($B753,taxonomy!$B:$Y,9,FALSE)</f>
        <v xml:space="preserve"> Mamiellophyceae</v>
      </c>
      <c r="N753" t="str">
        <f>VLOOKUP($B753,taxonomy!$B:$Y,10,FALSE)</f>
        <v xml:space="preserve"> Mamiellales</v>
      </c>
      <c r="O753" t="str">
        <f>VLOOKUP($B753,taxonomy!$B:$Y,11,FALSE)</f>
        <v>Ostreococcus.</v>
      </c>
      <c r="P753">
        <f>VLOOKUP($B753,taxonomy!$B:$Y,12,FALSE)</f>
        <v>0</v>
      </c>
      <c r="Q753">
        <f>VLOOKUP($B753,taxonomy!$B:$Y,13,FALSE)</f>
        <v>0</v>
      </c>
      <c r="R753">
        <f>VLOOKUP($B753,taxonomy!$B:$Y,14,FALSE)</f>
        <v>0</v>
      </c>
      <c r="S753">
        <f>VLOOKUP($B753,taxonomy!$B:$Y,15,FALSE)</f>
        <v>0</v>
      </c>
      <c r="T753">
        <f>VLOOKUP($B753,taxonomy!$B:$Y,16,FALSE)</f>
        <v>0</v>
      </c>
      <c r="U753">
        <f>VLOOKUP($B753,taxonomy!$B:$Y,17,FALSE)</f>
        <v>0</v>
      </c>
      <c r="V753">
        <f>VLOOKUP($B753,taxonomy!$B:$Y,18,FALSE)</f>
        <v>0</v>
      </c>
      <c r="W753">
        <f>VLOOKUP($B753,taxonomy!$B:$Y,19,FALSE)</f>
        <v>0</v>
      </c>
      <c r="X753">
        <f>VLOOKUP($B753,taxonomy!$B:$Y,20,FALSE)</f>
        <v>0</v>
      </c>
      <c r="Y753">
        <f>VLOOKUP($B753,taxonomy!$B:$Y,21,FALSE)</f>
        <v>0</v>
      </c>
      <c r="Z753">
        <f>VLOOKUP($B753,taxonomy!$B:$Y,22,FALSE)</f>
        <v>0</v>
      </c>
      <c r="AA753">
        <f>VLOOKUP($B753,taxonomy!$B:$Y,23,FALSE)</f>
        <v>0</v>
      </c>
    </row>
    <row r="754" spans="1:27" x14ac:dyDescent="0.25">
      <c r="A754" s="1" t="s">
        <v>1461</v>
      </c>
      <c r="B754" s="1" t="s">
        <v>1462</v>
      </c>
      <c r="C754" s="1" t="s">
        <v>1463</v>
      </c>
      <c r="D754" s="1" t="s">
        <v>15</v>
      </c>
      <c r="E754" s="1" t="s">
        <v>43</v>
      </c>
      <c r="F754" s="1" t="s">
        <v>1465</v>
      </c>
      <c r="G754" s="1" t="s">
        <v>18</v>
      </c>
      <c r="H754" s="1" t="s">
        <v>19</v>
      </c>
      <c r="I754" s="1">
        <f t="shared" si="11"/>
        <v>206</v>
      </c>
      <c r="J754" t="str">
        <f>VLOOKUP($B754,taxonomy!$B:$Y,6,FALSE)</f>
        <v>Eukaryota</v>
      </c>
      <c r="K754" t="str">
        <f>VLOOKUP($B754,taxonomy!$B:$Y,7,FALSE)</f>
        <v xml:space="preserve"> Viridiplantae</v>
      </c>
      <c r="L754" t="str">
        <f>VLOOKUP($B754,taxonomy!$B:$Y,8,FALSE)</f>
        <v xml:space="preserve"> Chlorophyta</v>
      </c>
      <c r="M754" t="str">
        <f>VLOOKUP($B754,taxonomy!$B:$Y,9,FALSE)</f>
        <v xml:space="preserve"> Mamiellophyceae</v>
      </c>
      <c r="N754" t="str">
        <f>VLOOKUP($B754,taxonomy!$B:$Y,10,FALSE)</f>
        <v xml:space="preserve"> Mamiellales</v>
      </c>
      <c r="O754" t="str">
        <f>VLOOKUP($B754,taxonomy!$B:$Y,11,FALSE)</f>
        <v>Ostreococcus.</v>
      </c>
      <c r="P754">
        <f>VLOOKUP($B754,taxonomy!$B:$Y,12,FALSE)</f>
        <v>0</v>
      </c>
      <c r="Q754">
        <f>VLOOKUP($B754,taxonomy!$B:$Y,13,FALSE)</f>
        <v>0</v>
      </c>
      <c r="R754">
        <f>VLOOKUP($B754,taxonomy!$B:$Y,14,FALSE)</f>
        <v>0</v>
      </c>
      <c r="S754">
        <f>VLOOKUP($B754,taxonomy!$B:$Y,15,FALSE)</f>
        <v>0</v>
      </c>
      <c r="T754">
        <f>VLOOKUP($B754,taxonomy!$B:$Y,16,FALSE)</f>
        <v>0</v>
      </c>
      <c r="U754">
        <f>VLOOKUP($B754,taxonomy!$B:$Y,17,FALSE)</f>
        <v>0</v>
      </c>
      <c r="V754">
        <f>VLOOKUP($B754,taxonomy!$B:$Y,18,FALSE)</f>
        <v>0</v>
      </c>
      <c r="W754">
        <f>VLOOKUP($B754,taxonomy!$B:$Y,19,FALSE)</f>
        <v>0</v>
      </c>
      <c r="X754">
        <f>VLOOKUP($B754,taxonomy!$B:$Y,20,FALSE)</f>
        <v>0</v>
      </c>
      <c r="Y754">
        <f>VLOOKUP($B754,taxonomy!$B:$Y,21,FALSE)</f>
        <v>0</v>
      </c>
      <c r="Z754">
        <f>VLOOKUP($B754,taxonomy!$B:$Y,22,FALSE)</f>
        <v>0</v>
      </c>
      <c r="AA754">
        <f>VLOOKUP($B754,taxonomy!$B:$Y,23,FALSE)</f>
        <v>0</v>
      </c>
    </row>
    <row r="755" spans="1:27" x14ac:dyDescent="0.25">
      <c r="A755" s="1" t="s">
        <v>1466</v>
      </c>
      <c r="B755" s="1" t="s">
        <v>1467</v>
      </c>
      <c r="C755" s="1" t="s">
        <v>1468</v>
      </c>
      <c r="D755" s="1" t="s">
        <v>1469</v>
      </c>
      <c r="E755" s="1" t="s">
        <v>1470</v>
      </c>
      <c r="F755" s="1" t="s">
        <v>1275</v>
      </c>
      <c r="G755" s="1" t="s">
        <v>14</v>
      </c>
      <c r="H755" s="1" t="s">
        <v>1469</v>
      </c>
      <c r="I755" s="1">
        <f t="shared" si="11"/>
        <v>50</v>
      </c>
      <c r="J755" t="str">
        <f>VLOOKUP($B755,taxonomy!$B:$Y,6,FALSE)</f>
        <v>Eukaryota</v>
      </c>
      <c r="K755" t="str">
        <f>VLOOKUP($B755,taxonomy!$B:$Y,7,FALSE)</f>
        <v xml:space="preserve"> Metazoa</v>
      </c>
      <c r="L755" t="str">
        <f>VLOOKUP($B755,taxonomy!$B:$Y,8,FALSE)</f>
        <v xml:space="preserve"> Ecdysozoa</v>
      </c>
      <c r="M755" t="str">
        <f>VLOOKUP($B755,taxonomy!$B:$Y,9,FALSE)</f>
        <v xml:space="preserve"> Arthropoda</v>
      </c>
      <c r="N755" t="str">
        <f>VLOOKUP($B755,taxonomy!$B:$Y,10,FALSE)</f>
        <v xml:space="preserve"> Hexapoda</v>
      </c>
      <c r="O755" t="str">
        <f>VLOOKUP($B755,taxonomy!$B:$Y,11,FALSE)</f>
        <v xml:space="preserve"> Insecta</v>
      </c>
      <c r="P755" t="str">
        <f>VLOOKUP($B755,taxonomy!$B:$Y,12,FALSE)</f>
        <v>Pterygota</v>
      </c>
      <c r="Q755" t="str">
        <f>VLOOKUP($B755,taxonomy!$B:$Y,13,FALSE)</f>
        <v xml:space="preserve"> Neoptera</v>
      </c>
      <c r="R755" t="str">
        <f>VLOOKUP($B755,taxonomy!$B:$Y,14,FALSE)</f>
        <v xml:space="preserve"> Endopterygota</v>
      </c>
      <c r="S755" t="str">
        <f>VLOOKUP($B755,taxonomy!$B:$Y,15,FALSE)</f>
        <v xml:space="preserve"> Diptera</v>
      </c>
      <c r="T755" t="str">
        <f>VLOOKUP($B755,taxonomy!$B:$Y,16,FALSE)</f>
        <v xml:space="preserve"> Nematocera</v>
      </c>
      <c r="U755" t="str">
        <f>VLOOKUP($B755,taxonomy!$B:$Y,17,FALSE)</f>
        <v xml:space="preserve"> Culicoidea</v>
      </c>
      <c r="V755" t="str">
        <f>VLOOKUP($B755,taxonomy!$B:$Y,18,FALSE)</f>
        <v>Culicidae</v>
      </c>
      <c r="W755" t="str">
        <f>VLOOKUP($B755,taxonomy!$B:$Y,19,FALSE)</f>
        <v xml:space="preserve"> Culicinae</v>
      </c>
      <c r="X755" t="str">
        <f>VLOOKUP($B755,taxonomy!$B:$Y,20,FALSE)</f>
        <v xml:space="preserve"> Aedini</v>
      </c>
      <c r="Y755" t="str">
        <f>VLOOKUP($B755,taxonomy!$B:$Y,21,FALSE)</f>
        <v xml:space="preserve"> Aedes</v>
      </c>
      <c r="Z755" t="str">
        <f>VLOOKUP($B755,taxonomy!$B:$Y,22,FALSE)</f>
        <v xml:space="preserve"> Stegomyia.</v>
      </c>
      <c r="AA755">
        <f>VLOOKUP($B755,taxonomy!$B:$Y,23,FALSE)</f>
        <v>0</v>
      </c>
    </row>
    <row r="756" spans="1:27" x14ac:dyDescent="0.25">
      <c r="A756" s="1" t="s">
        <v>1466</v>
      </c>
      <c r="B756" s="1" t="s">
        <v>1467</v>
      </c>
      <c r="C756" s="1" t="s">
        <v>1468</v>
      </c>
      <c r="D756" s="1" t="s">
        <v>140</v>
      </c>
      <c r="E756" s="1" t="s">
        <v>707</v>
      </c>
      <c r="F756" s="1" t="s">
        <v>1471</v>
      </c>
      <c r="G756" s="1" t="s">
        <v>143</v>
      </c>
      <c r="H756" s="1" t="s">
        <v>140</v>
      </c>
      <c r="I756" s="1">
        <f t="shared" si="11"/>
        <v>44</v>
      </c>
      <c r="J756" t="str">
        <f>VLOOKUP($B756,taxonomy!$B:$Y,6,FALSE)</f>
        <v>Eukaryota</v>
      </c>
      <c r="K756" t="str">
        <f>VLOOKUP($B756,taxonomy!$B:$Y,7,FALSE)</f>
        <v xml:space="preserve"> Metazoa</v>
      </c>
      <c r="L756" t="str">
        <f>VLOOKUP($B756,taxonomy!$B:$Y,8,FALSE)</f>
        <v xml:space="preserve"> Ecdysozoa</v>
      </c>
      <c r="M756" t="str">
        <f>VLOOKUP($B756,taxonomy!$B:$Y,9,FALSE)</f>
        <v xml:space="preserve"> Arthropoda</v>
      </c>
      <c r="N756" t="str">
        <f>VLOOKUP($B756,taxonomy!$B:$Y,10,FALSE)</f>
        <v xml:space="preserve"> Hexapoda</v>
      </c>
      <c r="O756" t="str">
        <f>VLOOKUP($B756,taxonomy!$B:$Y,11,FALSE)</f>
        <v xml:space="preserve"> Insecta</v>
      </c>
      <c r="P756" t="str">
        <f>VLOOKUP($B756,taxonomy!$B:$Y,12,FALSE)</f>
        <v>Pterygota</v>
      </c>
      <c r="Q756" t="str">
        <f>VLOOKUP($B756,taxonomy!$B:$Y,13,FALSE)</f>
        <v xml:space="preserve"> Neoptera</v>
      </c>
      <c r="R756" t="str">
        <f>VLOOKUP($B756,taxonomy!$B:$Y,14,FALSE)</f>
        <v xml:space="preserve"> Endopterygota</v>
      </c>
      <c r="S756" t="str">
        <f>VLOOKUP($B756,taxonomy!$B:$Y,15,FALSE)</f>
        <v xml:space="preserve"> Diptera</v>
      </c>
      <c r="T756" t="str">
        <f>VLOOKUP($B756,taxonomy!$B:$Y,16,FALSE)</f>
        <v xml:space="preserve"> Nematocera</v>
      </c>
      <c r="U756" t="str">
        <f>VLOOKUP($B756,taxonomy!$B:$Y,17,FALSE)</f>
        <v xml:space="preserve"> Culicoidea</v>
      </c>
      <c r="V756" t="str">
        <f>VLOOKUP($B756,taxonomy!$B:$Y,18,FALSE)</f>
        <v>Culicidae</v>
      </c>
      <c r="W756" t="str">
        <f>VLOOKUP($B756,taxonomy!$B:$Y,19,FALSE)</f>
        <v xml:space="preserve"> Culicinae</v>
      </c>
      <c r="X756" t="str">
        <f>VLOOKUP($B756,taxonomy!$B:$Y,20,FALSE)</f>
        <v xml:space="preserve"> Aedini</v>
      </c>
      <c r="Y756" t="str">
        <f>VLOOKUP($B756,taxonomy!$B:$Y,21,FALSE)</f>
        <v xml:space="preserve"> Aedes</v>
      </c>
      <c r="Z756" t="str">
        <f>VLOOKUP($B756,taxonomy!$B:$Y,22,FALSE)</f>
        <v xml:space="preserve"> Stegomyia.</v>
      </c>
      <c r="AA756">
        <f>VLOOKUP($B756,taxonomy!$B:$Y,23,FALSE)</f>
        <v>0</v>
      </c>
    </row>
    <row r="757" spans="1:27" x14ac:dyDescent="0.25">
      <c r="A757" s="1" t="s">
        <v>1466</v>
      </c>
      <c r="B757" s="1" t="s">
        <v>1467</v>
      </c>
      <c r="C757" s="1" t="s">
        <v>1468</v>
      </c>
      <c r="D757" s="1" t="s">
        <v>15</v>
      </c>
      <c r="E757" s="1" t="s">
        <v>43</v>
      </c>
      <c r="F757" s="1" t="s">
        <v>308</v>
      </c>
      <c r="G757" s="1" t="s">
        <v>18</v>
      </c>
      <c r="H757" s="1" t="s">
        <v>19</v>
      </c>
      <c r="I757" s="1">
        <f t="shared" si="11"/>
        <v>274</v>
      </c>
      <c r="J757" t="str">
        <f>VLOOKUP($B757,taxonomy!$B:$Y,6,FALSE)</f>
        <v>Eukaryota</v>
      </c>
      <c r="K757" t="str">
        <f>VLOOKUP($B757,taxonomy!$B:$Y,7,FALSE)</f>
        <v xml:space="preserve"> Metazoa</v>
      </c>
      <c r="L757" t="str">
        <f>VLOOKUP($B757,taxonomy!$B:$Y,8,FALSE)</f>
        <v xml:space="preserve"> Ecdysozoa</v>
      </c>
      <c r="M757" t="str">
        <f>VLOOKUP($B757,taxonomy!$B:$Y,9,FALSE)</f>
        <v xml:space="preserve"> Arthropoda</v>
      </c>
      <c r="N757" t="str">
        <f>VLOOKUP($B757,taxonomy!$B:$Y,10,FALSE)</f>
        <v xml:space="preserve"> Hexapoda</v>
      </c>
      <c r="O757" t="str">
        <f>VLOOKUP($B757,taxonomy!$B:$Y,11,FALSE)</f>
        <v xml:space="preserve"> Insecta</v>
      </c>
      <c r="P757" t="str">
        <f>VLOOKUP($B757,taxonomy!$B:$Y,12,FALSE)</f>
        <v>Pterygota</v>
      </c>
      <c r="Q757" t="str">
        <f>VLOOKUP($B757,taxonomy!$B:$Y,13,FALSE)</f>
        <v xml:space="preserve"> Neoptera</v>
      </c>
      <c r="R757" t="str">
        <f>VLOOKUP($B757,taxonomy!$B:$Y,14,FALSE)</f>
        <v xml:space="preserve"> Endopterygota</v>
      </c>
      <c r="S757" t="str">
        <f>VLOOKUP($B757,taxonomy!$B:$Y,15,FALSE)</f>
        <v xml:space="preserve"> Diptera</v>
      </c>
      <c r="T757" t="str">
        <f>VLOOKUP($B757,taxonomy!$B:$Y,16,FALSE)</f>
        <v xml:space="preserve"> Nematocera</v>
      </c>
      <c r="U757" t="str">
        <f>VLOOKUP($B757,taxonomy!$B:$Y,17,FALSE)</f>
        <v xml:space="preserve"> Culicoidea</v>
      </c>
      <c r="V757" t="str">
        <f>VLOOKUP($B757,taxonomy!$B:$Y,18,FALSE)</f>
        <v>Culicidae</v>
      </c>
      <c r="W757" t="str">
        <f>VLOOKUP($B757,taxonomy!$B:$Y,19,FALSE)</f>
        <v xml:space="preserve"> Culicinae</v>
      </c>
      <c r="X757" t="str">
        <f>VLOOKUP($B757,taxonomy!$B:$Y,20,FALSE)</f>
        <v xml:space="preserve"> Aedini</v>
      </c>
      <c r="Y757" t="str">
        <f>VLOOKUP($B757,taxonomy!$B:$Y,21,FALSE)</f>
        <v xml:space="preserve"> Aedes</v>
      </c>
      <c r="Z757" t="str">
        <f>VLOOKUP($B757,taxonomy!$B:$Y,22,FALSE)</f>
        <v xml:space="preserve"> Stegomyia.</v>
      </c>
      <c r="AA757">
        <f>VLOOKUP($B757,taxonomy!$B:$Y,23,FALSE)</f>
        <v>0</v>
      </c>
    </row>
    <row r="758" spans="1:27" x14ac:dyDescent="0.25">
      <c r="A758" s="1" t="s">
        <v>1472</v>
      </c>
      <c r="B758" s="1" t="s">
        <v>1473</v>
      </c>
      <c r="C758" s="1" t="s">
        <v>1474</v>
      </c>
      <c r="D758" s="1" t="s">
        <v>1469</v>
      </c>
      <c r="E758" s="1" t="s">
        <v>1470</v>
      </c>
      <c r="F758" s="1" t="s">
        <v>1275</v>
      </c>
      <c r="G758" s="1" t="s">
        <v>14</v>
      </c>
      <c r="H758" s="1" t="s">
        <v>1469</v>
      </c>
      <c r="I758" s="1">
        <f t="shared" si="11"/>
        <v>50</v>
      </c>
      <c r="J758" t="str">
        <f>VLOOKUP($B758,taxonomy!$B:$Y,6,FALSE)</f>
        <v>Eukaryota</v>
      </c>
      <c r="K758" t="str">
        <f>VLOOKUP($B758,taxonomy!$B:$Y,7,FALSE)</f>
        <v xml:space="preserve"> Metazoa</v>
      </c>
      <c r="L758" t="str">
        <f>VLOOKUP($B758,taxonomy!$B:$Y,8,FALSE)</f>
        <v xml:space="preserve"> Ecdysozoa</v>
      </c>
      <c r="M758" t="str">
        <f>VLOOKUP($B758,taxonomy!$B:$Y,9,FALSE)</f>
        <v xml:space="preserve"> Arthropoda</v>
      </c>
      <c r="N758" t="str">
        <f>VLOOKUP($B758,taxonomy!$B:$Y,10,FALSE)</f>
        <v xml:space="preserve"> Hexapoda</v>
      </c>
      <c r="O758" t="str">
        <f>VLOOKUP($B758,taxonomy!$B:$Y,11,FALSE)</f>
        <v xml:space="preserve"> Insecta</v>
      </c>
      <c r="P758" t="str">
        <f>VLOOKUP($B758,taxonomy!$B:$Y,12,FALSE)</f>
        <v>Pterygota</v>
      </c>
      <c r="Q758" t="str">
        <f>VLOOKUP($B758,taxonomy!$B:$Y,13,FALSE)</f>
        <v xml:space="preserve"> Neoptera</v>
      </c>
      <c r="R758" t="str">
        <f>VLOOKUP($B758,taxonomy!$B:$Y,14,FALSE)</f>
        <v xml:space="preserve"> Endopterygota</v>
      </c>
      <c r="S758" t="str">
        <f>VLOOKUP($B758,taxonomy!$B:$Y,15,FALSE)</f>
        <v xml:space="preserve"> Diptera</v>
      </c>
      <c r="T758" t="str">
        <f>VLOOKUP($B758,taxonomy!$B:$Y,16,FALSE)</f>
        <v xml:space="preserve"> Nematocera</v>
      </c>
      <c r="U758" t="str">
        <f>VLOOKUP($B758,taxonomy!$B:$Y,17,FALSE)</f>
        <v xml:space="preserve"> Culicoidea</v>
      </c>
      <c r="V758" t="str">
        <f>VLOOKUP($B758,taxonomy!$B:$Y,18,FALSE)</f>
        <v>Culicidae</v>
      </c>
      <c r="W758" t="str">
        <f>VLOOKUP($B758,taxonomy!$B:$Y,19,FALSE)</f>
        <v xml:space="preserve"> Culicinae</v>
      </c>
      <c r="X758" t="str">
        <f>VLOOKUP($B758,taxonomy!$B:$Y,20,FALSE)</f>
        <v xml:space="preserve"> Aedini</v>
      </c>
      <c r="Y758" t="str">
        <f>VLOOKUP($B758,taxonomy!$B:$Y,21,FALSE)</f>
        <v xml:space="preserve"> Aedes</v>
      </c>
      <c r="Z758" t="str">
        <f>VLOOKUP($B758,taxonomy!$B:$Y,22,FALSE)</f>
        <v xml:space="preserve"> Stegomyia.</v>
      </c>
      <c r="AA758">
        <f>VLOOKUP($B758,taxonomy!$B:$Y,23,FALSE)</f>
        <v>0</v>
      </c>
    </row>
    <row r="759" spans="1:27" x14ac:dyDescent="0.25">
      <c r="A759" s="1" t="s">
        <v>1472</v>
      </c>
      <c r="B759" s="1" t="s">
        <v>1473</v>
      </c>
      <c r="C759" s="1" t="s">
        <v>1474</v>
      </c>
      <c r="D759" s="1" t="s">
        <v>140</v>
      </c>
      <c r="E759" s="1" t="s">
        <v>707</v>
      </c>
      <c r="F759" s="1" t="s">
        <v>1471</v>
      </c>
      <c r="G759" s="1" t="s">
        <v>143</v>
      </c>
      <c r="H759" s="1" t="s">
        <v>140</v>
      </c>
      <c r="I759" s="1">
        <f t="shared" si="11"/>
        <v>44</v>
      </c>
      <c r="J759" t="str">
        <f>VLOOKUP($B759,taxonomy!$B:$Y,6,FALSE)</f>
        <v>Eukaryota</v>
      </c>
      <c r="K759" t="str">
        <f>VLOOKUP($B759,taxonomy!$B:$Y,7,FALSE)</f>
        <v xml:space="preserve"> Metazoa</v>
      </c>
      <c r="L759" t="str">
        <f>VLOOKUP($B759,taxonomy!$B:$Y,8,FALSE)</f>
        <v xml:space="preserve"> Ecdysozoa</v>
      </c>
      <c r="M759" t="str">
        <f>VLOOKUP($B759,taxonomy!$B:$Y,9,FALSE)</f>
        <v xml:space="preserve"> Arthropoda</v>
      </c>
      <c r="N759" t="str">
        <f>VLOOKUP($B759,taxonomy!$B:$Y,10,FALSE)</f>
        <v xml:space="preserve"> Hexapoda</v>
      </c>
      <c r="O759" t="str">
        <f>VLOOKUP($B759,taxonomy!$B:$Y,11,FALSE)</f>
        <v xml:space="preserve"> Insecta</v>
      </c>
      <c r="P759" t="str">
        <f>VLOOKUP($B759,taxonomy!$B:$Y,12,FALSE)</f>
        <v>Pterygota</v>
      </c>
      <c r="Q759" t="str">
        <f>VLOOKUP($B759,taxonomy!$B:$Y,13,FALSE)</f>
        <v xml:space="preserve"> Neoptera</v>
      </c>
      <c r="R759" t="str">
        <f>VLOOKUP($B759,taxonomy!$B:$Y,14,FALSE)</f>
        <v xml:space="preserve"> Endopterygota</v>
      </c>
      <c r="S759" t="str">
        <f>VLOOKUP($B759,taxonomy!$B:$Y,15,FALSE)</f>
        <v xml:space="preserve"> Diptera</v>
      </c>
      <c r="T759" t="str">
        <f>VLOOKUP($B759,taxonomy!$B:$Y,16,FALSE)</f>
        <v xml:space="preserve"> Nematocera</v>
      </c>
      <c r="U759" t="str">
        <f>VLOOKUP($B759,taxonomy!$B:$Y,17,FALSE)</f>
        <v xml:space="preserve"> Culicoidea</v>
      </c>
      <c r="V759" t="str">
        <f>VLOOKUP($B759,taxonomy!$B:$Y,18,FALSE)</f>
        <v>Culicidae</v>
      </c>
      <c r="W759" t="str">
        <f>VLOOKUP($B759,taxonomy!$B:$Y,19,FALSE)</f>
        <v xml:space="preserve"> Culicinae</v>
      </c>
      <c r="X759" t="str">
        <f>VLOOKUP($B759,taxonomy!$B:$Y,20,FALSE)</f>
        <v xml:space="preserve"> Aedini</v>
      </c>
      <c r="Y759" t="str">
        <f>VLOOKUP($B759,taxonomy!$B:$Y,21,FALSE)</f>
        <v xml:space="preserve"> Aedes</v>
      </c>
      <c r="Z759" t="str">
        <f>VLOOKUP($B759,taxonomy!$B:$Y,22,FALSE)</f>
        <v xml:space="preserve"> Stegomyia.</v>
      </c>
      <c r="AA759">
        <f>VLOOKUP($B759,taxonomy!$B:$Y,23,FALSE)</f>
        <v>0</v>
      </c>
    </row>
    <row r="760" spans="1:27" x14ac:dyDescent="0.25">
      <c r="A760" s="1" t="s">
        <v>1472</v>
      </c>
      <c r="B760" s="1" t="s">
        <v>1473</v>
      </c>
      <c r="C760" s="1" t="s">
        <v>1474</v>
      </c>
      <c r="D760" s="1" t="s">
        <v>15</v>
      </c>
      <c r="E760" s="1" t="s">
        <v>43</v>
      </c>
      <c r="F760" s="1" t="s">
        <v>308</v>
      </c>
      <c r="G760" s="1" t="s">
        <v>18</v>
      </c>
      <c r="H760" s="1" t="s">
        <v>19</v>
      </c>
      <c r="I760" s="1">
        <f t="shared" si="11"/>
        <v>274</v>
      </c>
      <c r="J760" t="str">
        <f>VLOOKUP($B760,taxonomy!$B:$Y,6,FALSE)</f>
        <v>Eukaryota</v>
      </c>
      <c r="K760" t="str">
        <f>VLOOKUP($B760,taxonomy!$B:$Y,7,FALSE)</f>
        <v xml:space="preserve"> Metazoa</v>
      </c>
      <c r="L760" t="str">
        <f>VLOOKUP($B760,taxonomy!$B:$Y,8,FALSE)</f>
        <v xml:space="preserve"> Ecdysozoa</v>
      </c>
      <c r="M760" t="str">
        <f>VLOOKUP($B760,taxonomy!$B:$Y,9,FALSE)</f>
        <v xml:space="preserve"> Arthropoda</v>
      </c>
      <c r="N760" t="str">
        <f>VLOOKUP($B760,taxonomy!$B:$Y,10,FALSE)</f>
        <v xml:space="preserve"> Hexapoda</v>
      </c>
      <c r="O760" t="str">
        <f>VLOOKUP($B760,taxonomy!$B:$Y,11,FALSE)</f>
        <v xml:space="preserve"> Insecta</v>
      </c>
      <c r="P760" t="str">
        <f>VLOOKUP($B760,taxonomy!$B:$Y,12,FALSE)</f>
        <v>Pterygota</v>
      </c>
      <c r="Q760" t="str">
        <f>VLOOKUP($B760,taxonomy!$B:$Y,13,FALSE)</f>
        <v xml:space="preserve"> Neoptera</v>
      </c>
      <c r="R760" t="str">
        <f>VLOOKUP($B760,taxonomy!$B:$Y,14,FALSE)</f>
        <v xml:space="preserve"> Endopterygota</v>
      </c>
      <c r="S760" t="str">
        <f>VLOOKUP($B760,taxonomy!$B:$Y,15,FALSE)</f>
        <v xml:space="preserve"> Diptera</v>
      </c>
      <c r="T760" t="str">
        <f>VLOOKUP($B760,taxonomy!$B:$Y,16,FALSE)</f>
        <v xml:space="preserve"> Nematocera</v>
      </c>
      <c r="U760" t="str">
        <f>VLOOKUP($B760,taxonomy!$B:$Y,17,FALSE)</f>
        <v xml:space="preserve"> Culicoidea</v>
      </c>
      <c r="V760" t="str">
        <f>VLOOKUP($B760,taxonomy!$B:$Y,18,FALSE)</f>
        <v>Culicidae</v>
      </c>
      <c r="W760" t="str">
        <f>VLOOKUP($B760,taxonomy!$B:$Y,19,FALSE)</f>
        <v xml:space="preserve"> Culicinae</v>
      </c>
      <c r="X760" t="str">
        <f>VLOOKUP($B760,taxonomy!$B:$Y,20,FALSE)</f>
        <v xml:space="preserve"> Aedini</v>
      </c>
      <c r="Y760" t="str">
        <f>VLOOKUP($B760,taxonomy!$B:$Y,21,FALSE)</f>
        <v xml:space="preserve"> Aedes</v>
      </c>
      <c r="Z760" t="str">
        <f>VLOOKUP($B760,taxonomy!$B:$Y,22,FALSE)</f>
        <v xml:space="preserve"> Stegomyia.</v>
      </c>
      <c r="AA760">
        <f>VLOOKUP($B760,taxonomy!$B:$Y,23,FALSE)</f>
        <v>0</v>
      </c>
    </row>
    <row r="761" spans="1:27" x14ac:dyDescent="0.25">
      <c r="A761" s="1" t="s">
        <v>1475</v>
      </c>
      <c r="B761" s="1" t="s">
        <v>1476</v>
      </c>
      <c r="C761" s="1" t="s">
        <v>1468</v>
      </c>
      <c r="D761" s="1" t="s">
        <v>1469</v>
      </c>
      <c r="E761" s="1" t="s">
        <v>1470</v>
      </c>
      <c r="F761" s="1" t="s">
        <v>1275</v>
      </c>
      <c r="G761" s="1" t="s">
        <v>14</v>
      </c>
      <c r="H761" s="1" t="s">
        <v>1469</v>
      </c>
      <c r="I761" s="1">
        <f t="shared" si="11"/>
        <v>50</v>
      </c>
      <c r="J761" t="str">
        <f>VLOOKUP($B761,taxonomy!$B:$Y,6,FALSE)</f>
        <v>Eukaryota</v>
      </c>
      <c r="K761" t="str">
        <f>VLOOKUP($B761,taxonomy!$B:$Y,7,FALSE)</f>
        <v xml:space="preserve"> Metazoa</v>
      </c>
      <c r="L761" t="str">
        <f>VLOOKUP($B761,taxonomy!$B:$Y,8,FALSE)</f>
        <v xml:space="preserve"> Ecdysozoa</v>
      </c>
      <c r="M761" t="str">
        <f>VLOOKUP($B761,taxonomy!$B:$Y,9,FALSE)</f>
        <v xml:space="preserve"> Arthropoda</v>
      </c>
      <c r="N761" t="str">
        <f>VLOOKUP($B761,taxonomy!$B:$Y,10,FALSE)</f>
        <v xml:space="preserve"> Hexapoda</v>
      </c>
      <c r="O761" t="str">
        <f>VLOOKUP($B761,taxonomy!$B:$Y,11,FALSE)</f>
        <v xml:space="preserve"> Insecta</v>
      </c>
      <c r="P761" t="str">
        <f>VLOOKUP($B761,taxonomy!$B:$Y,12,FALSE)</f>
        <v>Pterygota</v>
      </c>
      <c r="Q761" t="str">
        <f>VLOOKUP($B761,taxonomy!$B:$Y,13,FALSE)</f>
        <v xml:space="preserve"> Neoptera</v>
      </c>
      <c r="R761" t="str">
        <f>VLOOKUP($B761,taxonomy!$B:$Y,14,FALSE)</f>
        <v xml:space="preserve"> Endopterygota</v>
      </c>
      <c r="S761" t="str">
        <f>VLOOKUP($B761,taxonomy!$B:$Y,15,FALSE)</f>
        <v xml:space="preserve"> Diptera</v>
      </c>
      <c r="T761" t="str">
        <f>VLOOKUP($B761,taxonomy!$B:$Y,16,FALSE)</f>
        <v xml:space="preserve"> Nematocera</v>
      </c>
      <c r="U761" t="str">
        <f>VLOOKUP($B761,taxonomy!$B:$Y,17,FALSE)</f>
        <v xml:space="preserve"> Culicoidea</v>
      </c>
      <c r="V761" t="str">
        <f>VLOOKUP($B761,taxonomy!$B:$Y,18,FALSE)</f>
        <v>Culicidae</v>
      </c>
      <c r="W761" t="str">
        <f>VLOOKUP($B761,taxonomy!$B:$Y,19,FALSE)</f>
        <v xml:space="preserve"> Culicinae</v>
      </c>
      <c r="X761" t="str">
        <f>VLOOKUP($B761,taxonomy!$B:$Y,20,FALSE)</f>
        <v xml:space="preserve"> Aedini</v>
      </c>
      <c r="Y761" t="str">
        <f>VLOOKUP($B761,taxonomy!$B:$Y,21,FALSE)</f>
        <v xml:space="preserve"> Aedes</v>
      </c>
      <c r="Z761" t="str">
        <f>VLOOKUP($B761,taxonomy!$B:$Y,22,FALSE)</f>
        <v xml:space="preserve"> Stegomyia.</v>
      </c>
      <c r="AA761">
        <f>VLOOKUP($B761,taxonomy!$B:$Y,23,FALSE)</f>
        <v>0</v>
      </c>
    </row>
    <row r="762" spans="1:27" x14ac:dyDescent="0.25">
      <c r="A762" s="1" t="s">
        <v>1475</v>
      </c>
      <c r="B762" s="1" t="s">
        <v>1476</v>
      </c>
      <c r="C762" s="1" t="s">
        <v>1468</v>
      </c>
      <c r="D762" s="1" t="s">
        <v>140</v>
      </c>
      <c r="E762" s="1" t="s">
        <v>707</v>
      </c>
      <c r="F762" s="1" t="s">
        <v>1471</v>
      </c>
      <c r="G762" s="1" t="s">
        <v>143</v>
      </c>
      <c r="H762" s="1" t="s">
        <v>140</v>
      </c>
      <c r="I762" s="1">
        <f t="shared" si="11"/>
        <v>44</v>
      </c>
      <c r="J762" t="str">
        <f>VLOOKUP($B762,taxonomy!$B:$Y,6,FALSE)</f>
        <v>Eukaryota</v>
      </c>
      <c r="K762" t="str">
        <f>VLOOKUP($B762,taxonomy!$B:$Y,7,FALSE)</f>
        <v xml:space="preserve"> Metazoa</v>
      </c>
      <c r="L762" t="str">
        <f>VLOOKUP($B762,taxonomy!$B:$Y,8,FALSE)</f>
        <v xml:space="preserve"> Ecdysozoa</v>
      </c>
      <c r="M762" t="str">
        <f>VLOOKUP($B762,taxonomy!$B:$Y,9,FALSE)</f>
        <v xml:space="preserve"> Arthropoda</v>
      </c>
      <c r="N762" t="str">
        <f>VLOOKUP($B762,taxonomy!$B:$Y,10,FALSE)</f>
        <v xml:space="preserve"> Hexapoda</v>
      </c>
      <c r="O762" t="str">
        <f>VLOOKUP($B762,taxonomy!$B:$Y,11,FALSE)</f>
        <v xml:space="preserve"> Insecta</v>
      </c>
      <c r="P762" t="str">
        <f>VLOOKUP($B762,taxonomy!$B:$Y,12,FALSE)</f>
        <v>Pterygota</v>
      </c>
      <c r="Q762" t="str">
        <f>VLOOKUP($B762,taxonomy!$B:$Y,13,FALSE)</f>
        <v xml:space="preserve"> Neoptera</v>
      </c>
      <c r="R762" t="str">
        <f>VLOOKUP($B762,taxonomy!$B:$Y,14,FALSE)</f>
        <v xml:space="preserve"> Endopterygota</v>
      </c>
      <c r="S762" t="str">
        <f>VLOOKUP($B762,taxonomy!$B:$Y,15,FALSE)</f>
        <v xml:space="preserve"> Diptera</v>
      </c>
      <c r="T762" t="str">
        <f>VLOOKUP($B762,taxonomy!$B:$Y,16,FALSE)</f>
        <v xml:space="preserve"> Nematocera</v>
      </c>
      <c r="U762" t="str">
        <f>VLOOKUP($B762,taxonomy!$B:$Y,17,FALSE)</f>
        <v xml:space="preserve"> Culicoidea</v>
      </c>
      <c r="V762" t="str">
        <f>VLOOKUP($B762,taxonomy!$B:$Y,18,FALSE)</f>
        <v>Culicidae</v>
      </c>
      <c r="W762" t="str">
        <f>VLOOKUP($B762,taxonomy!$B:$Y,19,FALSE)</f>
        <v xml:space="preserve"> Culicinae</v>
      </c>
      <c r="X762" t="str">
        <f>VLOOKUP($B762,taxonomy!$B:$Y,20,FALSE)</f>
        <v xml:space="preserve"> Aedini</v>
      </c>
      <c r="Y762" t="str">
        <f>VLOOKUP($B762,taxonomy!$B:$Y,21,FALSE)</f>
        <v xml:space="preserve"> Aedes</v>
      </c>
      <c r="Z762" t="str">
        <f>VLOOKUP($B762,taxonomy!$B:$Y,22,FALSE)</f>
        <v xml:space="preserve"> Stegomyia.</v>
      </c>
      <c r="AA762">
        <f>VLOOKUP($B762,taxonomy!$B:$Y,23,FALSE)</f>
        <v>0</v>
      </c>
    </row>
    <row r="763" spans="1:27" x14ac:dyDescent="0.25">
      <c r="A763" s="1" t="s">
        <v>1475</v>
      </c>
      <c r="B763" s="1" t="s">
        <v>1476</v>
      </c>
      <c r="C763" s="1" t="s">
        <v>1468</v>
      </c>
      <c r="D763" s="1" t="s">
        <v>15</v>
      </c>
      <c r="E763" s="1" t="s">
        <v>43</v>
      </c>
      <c r="F763" s="1" t="s">
        <v>308</v>
      </c>
      <c r="G763" s="1" t="s">
        <v>18</v>
      </c>
      <c r="H763" s="1" t="s">
        <v>19</v>
      </c>
      <c r="I763" s="1">
        <f t="shared" si="11"/>
        <v>274</v>
      </c>
      <c r="J763" t="str">
        <f>VLOOKUP($B763,taxonomy!$B:$Y,6,FALSE)</f>
        <v>Eukaryota</v>
      </c>
      <c r="K763" t="str">
        <f>VLOOKUP($B763,taxonomy!$B:$Y,7,FALSE)</f>
        <v xml:space="preserve"> Metazoa</v>
      </c>
      <c r="L763" t="str">
        <f>VLOOKUP($B763,taxonomy!$B:$Y,8,FALSE)</f>
        <v xml:space="preserve"> Ecdysozoa</v>
      </c>
      <c r="M763" t="str">
        <f>VLOOKUP($B763,taxonomy!$B:$Y,9,FALSE)</f>
        <v xml:space="preserve"> Arthropoda</v>
      </c>
      <c r="N763" t="str">
        <f>VLOOKUP($B763,taxonomy!$B:$Y,10,FALSE)</f>
        <v xml:space="preserve"> Hexapoda</v>
      </c>
      <c r="O763" t="str">
        <f>VLOOKUP($B763,taxonomy!$B:$Y,11,FALSE)</f>
        <v xml:space="preserve"> Insecta</v>
      </c>
      <c r="P763" t="str">
        <f>VLOOKUP($B763,taxonomy!$B:$Y,12,FALSE)</f>
        <v>Pterygota</v>
      </c>
      <c r="Q763" t="str">
        <f>VLOOKUP($B763,taxonomy!$B:$Y,13,FALSE)</f>
        <v xml:space="preserve"> Neoptera</v>
      </c>
      <c r="R763" t="str">
        <f>VLOOKUP($B763,taxonomy!$B:$Y,14,FALSE)</f>
        <v xml:space="preserve"> Endopterygota</v>
      </c>
      <c r="S763" t="str">
        <f>VLOOKUP($B763,taxonomy!$B:$Y,15,FALSE)</f>
        <v xml:space="preserve"> Diptera</v>
      </c>
      <c r="T763" t="str">
        <f>VLOOKUP($B763,taxonomy!$B:$Y,16,FALSE)</f>
        <v xml:space="preserve"> Nematocera</v>
      </c>
      <c r="U763" t="str">
        <f>VLOOKUP($B763,taxonomy!$B:$Y,17,FALSE)</f>
        <v xml:space="preserve"> Culicoidea</v>
      </c>
      <c r="V763" t="str">
        <f>VLOOKUP($B763,taxonomy!$B:$Y,18,FALSE)</f>
        <v>Culicidae</v>
      </c>
      <c r="W763" t="str">
        <f>VLOOKUP($B763,taxonomy!$B:$Y,19,FALSE)</f>
        <v xml:space="preserve"> Culicinae</v>
      </c>
      <c r="X763" t="str">
        <f>VLOOKUP($B763,taxonomy!$B:$Y,20,FALSE)</f>
        <v xml:space="preserve"> Aedini</v>
      </c>
      <c r="Y763" t="str">
        <f>VLOOKUP($B763,taxonomy!$B:$Y,21,FALSE)</f>
        <v xml:space="preserve"> Aedes</v>
      </c>
      <c r="Z763" t="str">
        <f>VLOOKUP($B763,taxonomy!$B:$Y,22,FALSE)</f>
        <v xml:space="preserve"> Stegomyia.</v>
      </c>
      <c r="AA763">
        <f>VLOOKUP($B763,taxonomy!$B:$Y,23,FALSE)</f>
        <v>0</v>
      </c>
    </row>
    <row r="764" spans="1:27" x14ac:dyDescent="0.25">
      <c r="A764" s="1" t="s">
        <v>1477</v>
      </c>
      <c r="B764" s="1" t="s">
        <v>1478</v>
      </c>
      <c r="C764" s="1" t="s">
        <v>1479</v>
      </c>
      <c r="D764" s="1" t="s">
        <v>148</v>
      </c>
      <c r="E764" s="1" t="s">
        <v>229</v>
      </c>
      <c r="F764" s="1" t="s">
        <v>93</v>
      </c>
      <c r="G764" s="1" t="s">
        <v>90</v>
      </c>
      <c r="H764" s="1" t="s">
        <v>148</v>
      </c>
      <c r="I764" s="1">
        <f t="shared" si="11"/>
        <v>247</v>
      </c>
      <c r="J764" t="str">
        <f>VLOOKUP($B764,taxonomy!$B:$Y,6,FALSE)</f>
        <v>Eukaryota</v>
      </c>
      <c r="K764" t="str">
        <f>VLOOKUP($B764,taxonomy!$B:$Y,7,FALSE)</f>
        <v xml:space="preserve"> Metazoa</v>
      </c>
      <c r="L764" t="str">
        <f>VLOOKUP($B764,taxonomy!$B:$Y,8,FALSE)</f>
        <v xml:space="preserve"> Ecdysozoa</v>
      </c>
      <c r="M764" t="str">
        <f>VLOOKUP($B764,taxonomy!$B:$Y,9,FALSE)</f>
        <v xml:space="preserve"> Arthropoda</v>
      </c>
      <c r="N764" t="str">
        <f>VLOOKUP($B764,taxonomy!$B:$Y,10,FALSE)</f>
        <v xml:space="preserve"> Hexapoda</v>
      </c>
      <c r="O764" t="str">
        <f>VLOOKUP($B764,taxonomy!$B:$Y,11,FALSE)</f>
        <v xml:space="preserve"> Insecta</v>
      </c>
      <c r="P764" t="str">
        <f>VLOOKUP($B764,taxonomy!$B:$Y,12,FALSE)</f>
        <v>Pterygota</v>
      </c>
      <c r="Q764" t="str">
        <f>VLOOKUP($B764,taxonomy!$B:$Y,13,FALSE)</f>
        <v xml:space="preserve"> Neoptera</v>
      </c>
      <c r="R764" t="str">
        <f>VLOOKUP($B764,taxonomy!$B:$Y,14,FALSE)</f>
        <v xml:space="preserve"> Endopterygota</v>
      </c>
      <c r="S764" t="str">
        <f>VLOOKUP($B764,taxonomy!$B:$Y,15,FALSE)</f>
        <v xml:space="preserve"> Diptera</v>
      </c>
      <c r="T764" t="str">
        <f>VLOOKUP($B764,taxonomy!$B:$Y,16,FALSE)</f>
        <v xml:space="preserve"> Nematocera</v>
      </c>
      <c r="U764" t="str">
        <f>VLOOKUP($B764,taxonomy!$B:$Y,17,FALSE)</f>
        <v xml:space="preserve"> Culicoidea</v>
      </c>
      <c r="V764" t="str">
        <f>VLOOKUP($B764,taxonomy!$B:$Y,18,FALSE)</f>
        <v>Culicidae</v>
      </c>
      <c r="W764" t="str">
        <f>VLOOKUP($B764,taxonomy!$B:$Y,19,FALSE)</f>
        <v xml:space="preserve"> Culicinae</v>
      </c>
      <c r="X764" t="str">
        <f>VLOOKUP($B764,taxonomy!$B:$Y,20,FALSE)</f>
        <v xml:space="preserve"> Aedini</v>
      </c>
      <c r="Y764" t="str">
        <f>VLOOKUP($B764,taxonomy!$B:$Y,21,FALSE)</f>
        <v xml:space="preserve"> Aedes</v>
      </c>
      <c r="Z764" t="str">
        <f>VLOOKUP($B764,taxonomy!$B:$Y,22,FALSE)</f>
        <v xml:space="preserve"> Stegomyia.</v>
      </c>
      <c r="AA764">
        <f>VLOOKUP($B764,taxonomy!$B:$Y,23,FALSE)</f>
        <v>0</v>
      </c>
    </row>
    <row r="765" spans="1:27" x14ac:dyDescent="0.25">
      <c r="A765" s="1" t="s">
        <v>1477</v>
      </c>
      <c r="B765" s="1" t="s">
        <v>1478</v>
      </c>
      <c r="C765" s="1" t="s">
        <v>1479</v>
      </c>
      <c r="D765" s="1" t="s">
        <v>15</v>
      </c>
      <c r="E765" s="1" t="s">
        <v>35</v>
      </c>
      <c r="F765" s="1" t="s">
        <v>233</v>
      </c>
      <c r="G765" s="1" t="s">
        <v>18</v>
      </c>
      <c r="H765" s="1" t="s">
        <v>19</v>
      </c>
      <c r="I765" s="1">
        <f t="shared" si="11"/>
        <v>264</v>
      </c>
      <c r="J765" t="str">
        <f>VLOOKUP($B765,taxonomy!$B:$Y,6,FALSE)</f>
        <v>Eukaryota</v>
      </c>
      <c r="K765" t="str">
        <f>VLOOKUP($B765,taxonomy!$B:$Y,7,FALSE)</f>
        <v xml:space="preserve"> Metazoa</v>
      </c>
      <c r="L765" t="str">
        <f>VLOOKUP($B765,taxonomy!$B:$Y,8,FALSE)</f>
        <v xml:space="preserve"> Ecdysozoa</v>
      </c>
      <c r="M765" t="str">
        <f>VLOOKUP($B765,taxonomy!$B:$Y,9,FALSE)</f>
        <v xml:space="preserve"> Arthropoda</v>
      </c>
      <c r="N765" t="str">
        <f>VLOOKUP($B765,taxonomy!$B:$Y,10,FALSE)</f>
        <v xml:space="preserve"> Hexapoda</v>
      </c>
      <c r="O765" t="str">
        <f>VLOOKUP($B765,taxonomy!$B:$Y,11,FALSE)</f>
        <v xml:space="preserve"> Insecta</v>
      </c>
      <c r="P765" t="str">
        <f>VLOOKUP($B765,taxonomy!$B:$Y,12,FALSE)</f>
        <v>Pterygota</v>
      </c>
      <c r="Q765" t="str">
        <f>VLOOKUP($B765,taxonomy!$B:$Y,13,FALSE)</f>
        <v xml:space="preserve"> Neoptera</v>
      </c>
      <c r="R765" t="str">
        <f>VLOOKUP($B765,taxonomy!$B:$Y,14,FALSE)</f>
        <v xml:space="preserve"> Endopterygota</v>
      </c>
      <c r="S765" t="str">
        <f>VLOOKUP($B765,taxonomy!$B:$Y,15,FALSE)</f>
        <v xml:space="preserve"> Diptera</v>
      </c>
      <c r="T765" t="str">
        <f>VLOOKUP($B765,taxonomy!$B:$Y,16,FALSE)</f>
        <v xml:space="preserve"> Nematocera</v>
      </c>
      <c r="U765" t="str">
        <f>VLOOKUP($B765,taxonomy!$B:$Y,17,FALSE)</f>
        <v xml:space="preserve"> Culicoidea</v>
      </c>
      <c r="V765" t="str">
        <f>VLOOKUP($B765,taxonomy!$B:$Y,18,FALSE)</f>
        <v>Culicidae</v>
      </c>
      <c r="W765" t="str">
        <f>VLOOKUP($B765,taxonomy!$B:$Y,19,FALSE)</f>
        <v xml:space="preserve"> Culicinae</v>
      </c>
      <c r="X765" t="str">
        <f>VLOOKUP($B765,taxonomy!$B:$Y,20,FALSE)</f>
        <v xml:space="preserve"> Aedini</v>
      </c>
      <c r="Y765" t="str">
        <f>VLOOKUP($B765,taxonomy!$B:$Y,21,FALSE)</f>
        <v xml:space="preserve"> Aedes</v>
      </c>
      <c r="Z765" t="str">
        <f>VLOOKUP($B765,taxonomy!$B:$Y,22,FALSE)</f>
        <v xml:space="preserve"> Stegomyia.</v>
      </c>
      <c r="AA765">
        <f>VLOOKUP($B765,taxonomy!$B:$Y,23,FALSE)</f>
        <v>0</v>
      </c>
    </row>
    <row r="766" spans="1:27" x14ac:dyDescent="0.25">
      <c r="A766" s="1" t="s">
        <v>1477</v>
      </c>
      <c r="B766" s="1" t="s">
        <v>1478</v>
      </c>
      <c r="C766" s="1" t="s">
        <v>1479</v>
      </c>
      <c r="D766" s="1" t="s">
        <v>60</v>
      </c>
      <c r="E766" s="1" t="s">
        <v>983</v>
      </c>
      <c r="F766" s="1" t="s">
        <v>598</v>
      </c>
      <c r="G766" s="1" t="s">
        <v>63</v>
      </c>
      <c r="H766" s="1" t="s">
        <v>64</v>
      </c>
      <c r="I766" s="1">
        <f t="shared" si="11"/>
        <v>87</v>
      </c>
      <c r="J766" t="str">
        <f>VLOOKUP($B766,taxonomy!$B:$Y,6,FALSE)</f>
        <v>Eukaryota</v>
      </c>
      <c r="K766" t="str">
        <f>VLOOKUP($B766,taxonomy!$B:$Y,7,FALSE)</f>
        <v xml:space="preserve"> Metazoa</v>
      </c>
      <c r="L766" t="str">
        <f>VLOOKUP($B766,taxonomy!$B:$Y,8,FALSE)</f>
        <v xml:space="preserve"> Ecdysozoa</v>
      </c>
      <c r="M766" t="str">
        <f>VLOOKUP($B766,taxonomy!$B:$Y,9,FALSE)</f>
        <v xml:space="preserve"> Arthropoda</v>
      </c>
      <c r="N766" t="str">
        <f>VLOOKUP($B766,taxonomy!$B:$Y,10,FALSE)</f>
        <v xml:space="preserve"> Hexapoda</v>
      </c>
      <c r="O766" t="str">
        <f>VLOOKUP($B766,taxonomy!$B:$Y,11,FALSE)</f>
        <v xml:space="preserve"> Insecta</v>
      </c>
      <c r="P766" t="str">
        <f>VLOOKUP($B766,taxonomy!$B:$Y,12,FALSE)</f>
        <v>Pterygota</v>
      </c>
      <c r="Q766" t="str">
        <f>VLOOKUP($B766,taxonomy!$B:$Y,13,FALSE)</f>
        <v xml:space="preserve"> Neoptera</v>
      </c>
      <c r="R766" t="str">
        <f>VLOOKUP($B766,taxonomy!$B:$Y,14,FALSE)</f>
        <v xml:space="preserve"> Endopterygota</v>
      </c>
      <c r="S766" t="str">
        <f>VLOOKUP($B766,taxonomy!$B:$Y,15,FALSE)</f>
        <v xml:space="preserve"> Diptera</v>
      </c>
      <c r="T766" t="str">
        <f>VLOOKUP($B766,taxonomy!$B:$Y,16,FALSE)</f>
        <v xml:space="preserve"> Nematocera</v>
      </c>
      <c r="U766" t="str">
        <f>VLOOKUP($B766,taxonomy!$B:$Y,17,FALSE)</f>
        <v xml:space="preserve"> Culicoidea</v>
      </c>
      <c r="V766" t="str">
        <f>VLOOKUP($B766,taxonomy!$B:$Y,18,FALSE)</f>
        <v>Culicidae</v>
      </c>
      <c r="W766" t="str">
        <f>VLOOKUP($B766,taxonomy!$B:$Y,19,FALSE)</f>
        <v xml:space="preserve"> Culicinae</v>
      </c>
      <c r="X766" t="str">
        <f>VLOOKUP($B766,taxonomy!$B:$Y,20,FALSE)</f>
        <v xml:space="preserve"> Aedini</v>
      </c>
      <c r="Y766" t="str">
        <f>VLOOKUP($B766,taxonomy!$B:$Y,21,FALSE)</f>
        <v xml:space="preserve"> Aedes</v>
      </c>
      <c r="Z766" t="str">
        <f>VLOOKUP($B766,taxonomy!$B:$Y,22,FALSE)</f>
        <v xml:space="preserve"> Stegomyia.</v>
      </c>
      <c r="AA766">
        <f>VLOOKUP($B766,taxonomy!$B:$Y,23,FALSE)</f>
        <v>0</v>
      </c>
    </row>
    <row r="767" spans="1:27" x14ac:dyDescent="0.25">
      <c r="A767" s="1" t="s">
        <v>1480</v>
      </c>
      <c r="B767" s="1" t="s">
        <v>1481</v>
      </c>
      <c r="C767" s="1" t="s">
        <v>1482</v>
      </c>
      <c r="D767" s="1" t="s">
        <v>1137</v>
      </c>
      <c r="E767" s="1" t="s">
        <v>1483</v>
      </c>
      <c r="F767" s="1" t="s">
        <v>130</v>
      </c>
      <c r="G767" s="1" t="s">
        <v>14</v>
      </c>
      <c r="H767" s="1" t="s">
        <v>1137</v>
      </c>
      <c r="I767" s="1">
        <f t="shared" si="11"/>
        <v>99</v>
      </c>
      <c r="J767" t="str">
        <f>VLOOKUP($B767,taxonomy!$B:$Y,6,FALSE)</f>
        <v>Eukaryota</v>
      </c>
      <c r="K767" t="str">
        <f>VLOOKUP($B767,taxonomy!$B:$Y,7,FALSE)</f>
        <v xml:space="preserve"> Metazoa</v>
      </c>
      <c r="L767" t="str">
        <f>VLOOKUP($B767,taxonomy!$B:$Y,8,FALSE)</f>
        <v xml:space="preserve"> Ecdysozoa</v>
      </c>
      <c r="M767" t="str">
        <f>VLOOKUP($B767,taxonomy!$B:$Y,9,FALSE)</f>
        <v xml:space="preserve"> Arthropoda</v>
      </c>
      <c r="N767" t="str">
        <f>VLOOKUP($B767,taxonomy!$B:$Y,10,FALSE)</f>
        <v xml:space="preserve"> Hexapoda</v>
      </c>
      <c r="O767" t="str">
        <f>VLOOKUP($B767,taxonomy!$B:$Y,11,FALSE)</f>
        <v xml:space="preserve"> Insecta</v>
      </c>
      <c r="P767" t="str">
        <f>VLOOKUP($B767,taxonomy!$B:$Y,12,FALSE)</f>
        <v>Pterygota</v>
      </c>
      <c r="Q767" t="str">
        <f>VLOOKUP($B767,taxonomy!$B:$Y,13,FALSE)</f>
        <v xml:space="preserve"> Neoptera</v>
      </c>
      <c r="R767" t="str">
        <f>VLOOKUP($B767,taxonomy!$B:$Y,14,FALSE)</f>
        <v xml:space="preserve"> Endopterygota</v>
      </c>
      <c r="S767" t="str">
        <f>VLOOKUP($B767,taxonomy!$B:$Y,15,FALSE)</f>
        <v xml:space="preserve"> Lepidoptera</v>
      </c>
      <c r="T767" t="str">
        <f>VLOOKUP($B767,taxonomy!$B:$Y,16,FALSE)</f>
        <v xml:space="preserve"> Glossata</v>
      </c>
      <c r="U767" t="str">
        <f>VLOOKUP($B767,taxonomy!$B:$Y,17,FALSE)</f>
        <v xml:space="preserve"> Ditrysia</v>
      </c>
      <c r="V767" t="str">
        <f>VLOOKUP($B767,taxonomy!$B:$Y,18,FALSE)</f>
        <v>Bombycoidea</v>
      </c>
      <c r="W767" t="str">
        <f>VLOOKUP($B767,taxonomy!$B:$Y,19,FALSE)</f>
        <v xml:space="preserve"> Bombycidae</v>
      </c>
      <c r="X767" t="str">
        <f>VLOOKUP($B767,taxonomy!$B:$Y,20,FALSE)</f>
        <v xml:space="preserve"> Bombycinae</v>
      </c>
      <c r="Y767" t="str">
        <f>VLOOKUP($B767,taxonomy!$B:$Y,21,FALSE)</f>
        <v xml:space="preserve"> Bombyx.</v>
      </c>
      <c r="Z767">
        <f>VLOOKUP($B767,taxonomy!$B:$Y,22,FALSE)</f>
        <v>0</v>
      </c>
      <c r="AA767">
        <f>VLOOKUP($B767,taxonomy!$B:$Y,23,FALSE)</f>
        <v>0</v>
      </c>
    </row>
    <row r="768" spans="1:27" x14ac:dyDescent="0.25">
      <c r="A768" s="1" t="s">
        <v>1480</v>
      </c>
      <c r="B768" s="1" t="s">
        <v>1481</v>
      </c>
      <c r="C768" s="1" t="s">
        <v>1482</v>
      </c>
      <c r="D768" s="1" t="s">
        <v>180</v>
      </c>
      <c r="E768" s="1" t="s">
        <v>1484</v>
      </c>
      <c r="F768" s="1" t="s">
        <v>1485</v>
      </c>
      <c r="G768" s="1" t="s">
        <v>183</v>
      </c>
      <c r="H768" s="1" t="s">
        <v>180</v>
      </c>
      <c r="I768" s="1">
        <f t="shared" si="11"/>
        <v>117</v>
      </c>
      <c r="J768" t="str">
        <f>VLOOKUP($B768,taxonomy!$B:$Y,6,FALSE)</f>
        <v>Eukaryota</v>
      </c>
      <c r="K768" t="str">
        <f>VLOOKUP($B768,taxonomy!$B:$Y,7,FALSE)</f>
        <v xml:space="preserve"> Metazoa</v>
      </c>
      <c r="L768" t="str">
        <f>VLOOKUP($B768,taxonomy!$B:$Y,8,FALSE)</f>
        <v xml:space="preserve"> Ecdysozoa</v>
      </c>
      <c r="M768" t="str">
        <f>VLOOKUP($B768,taxonomy!$B:$Y,9,FALSE)</f>
        <v xml:space="preserve"> Arthropoda</v>
      </c>
      <c r="N768" t="str">
        <f>VLOOKUP($B768,taxonomy!$B:$Y,10,FALSE)</f>
        <v xml:space="preserve"> Hexapoda</v>
      </c>
      <c r="O768" t="str">
        <f>VLOOKUP($B768,taxonomy!$B:$Y,11,FALSE)</f>
        <v xml:space="preserve"> Insecta</v>
      </c>
      <c r="P768" t="str">
        <f>VLOOKUP($B768,taxonomy!$B:$Y,12,FALSE)</f>
        <v>Pterygota</v>
      </c>
      <c r="Q768" t="str">
        <f>VLOOKUP($B768,taxonomy!$B:$Y,13,FALSE)</f>
        <v xml:space="preserve"> Neoptera</v>
      </c>
      <c r="R768" t="str">
        <f>VLOOKUP($B768,taxonomy!$B:$Y,14,FALSE)</f>
        <v xml:space="preserve"> Endopterygota</v>
      </c>
      <c r="S768" t="str">
        <f>VLOOKUP($B768,taxonomy!$B:$Y,15,FALSE)</f>
        <v xml:space="preserve"> Lepidoptera</v>
      </c>
      <c r="T768" t="str">
        <f>VLOOKUP($B768,taxonomy!$B:$Y,16,FALSE)</f>
        <v xml:space="preserve"> Glossata</v>
      </c>
      <c r="U768" t="str">
        <f>VLOOKUP($B768,taxonomy!$B:$Y,17,FALSE)</f>
        <v xml:space="preserve"> Ditrysia</v>
      </c>
      <c r="V768" t="str">
        <f>VLOOKUP($B768,taxonomy!$B:$Y,18,FALSE)</f>
        <v>Bombycoidea</v>
      </c>
      <c r="W768" t="str">
        <f>VLOOKUP($B768,taxonomy!$B:$Y,19,FALSE)</f>
        <v xml:space="preserve"> Bombycidae</v>
      </c>
      <c r="X768" t="str">
        <f>VLOOKUP($B768,taxonomy!$B:$Y,20,FALSE)</f>
        <v xml:space="preserve"> Bombycinae</v>
      </c>
      <c r="Y768" t="str">
        <f>VLOOKUP($B768,taxonomy!$B:$Y,21,FALSE)</f>
        <v xml:space="preserve"> Bombyx.</v>
      </c>
      <c r="Z768">
        <f>VLOOKUP($B768,taxonomy!$B:$Y,22,FALSE)</f>
        <v>0</v>
      </c>
      <c r="AA768">
        <f>VLOOKUP($B768,taxonomy!$B:$Y,23,FALSE)</f>
        <v>0</v>
      </c>
    </row>
    <row r="769" spans="1:27" x14ac:dyDescent="0.25">
      <c r="A769" s="1" t="s">
        <v>1480</v>
      </c>
      <c r="B769" s="1" t="s">
        <v>1481</v>
      </c>
      <c r="C769" s="1" t="s">
        <v>1482</v>
      </c>
      <c r="D769" s="1" t="s">
        <v>1486</v>
      </c>
      <c r="E769" s="1" t="s">
        <v>238</v>
      </c>
      <c r="F769" s="1" t="s">
        <v>1487</v>
      </c>
      <c r="G769" s="1" t="s">
        <v>1488</v>
      </c>
      <c r="H769" s="1" t="s">
        <v>1486</v>
      </c>
      <c r="I769" s="1">
        <f t="shared" si="11"/>
        <v>109</v>
      </c>
      <c r="J769" t="str">
        <f>VLOOKUP($B769,taxonomy!$B:$Y,6,FALSE)</f>
        <v>Eukaryota</v>
      </c>
      <c r="K769" t="str">
        <f>VLOOKUP($B769,taxonomy!$B:$Y,7,FALSE)</f>
        <v xml:space="preserve"> Metazoa</v>
      </c>
      <c r="L769" t="str">
        <f>VLOOKUP($B769,taxonomy!$B:$Y,8,FALSE)</f>
        <v xml:space="preserve"> Ecdysozoa</v>
      </c>
      <c r="M769" t="str">
        <f>VLOOKUP($B769,taxonomy!$B:$Y,9,FALSE)</f>
        <v xml:space="preserve"> Arthropoda</v>
      </c>
      <c r="N769" t="str">
        <f>VLOOKUP($B769,taxonomy!$B:$Y,10,FALSE)</f>
        <v xml:space="preserve"> Hexapoda</v>
      </c>
      <c r="O769" t="str">
        <f>VLOOKUP($B769,taxonomy!$B:$Y,11,FALSE)</f>
        <v xml:space="preserve"> Insecta</v>
      </c>
      <c r="P769" t="str">
        <f>VLOOKUP($B769,taxonomy!$B:$Y,12,FALSE)</f>
        <v>Pterygota</v>
      </c>
      <c r="Q769" t="str">
        <f>VLOOKUP($B769,taxonomy!$B:$Y,13,FALSE)</f>
        <v xml:space="preserve"> Neoptera</v>
      </c>
      <c r="R769" t="str">
        <f>VLOOKUP($B769,taxonomy!$B:$Y,14,FALSE)</f>
        <v xml:space="preserve"> Endopterygota</v>
      </c>
      <c r="S769" t="str">
        <f>VLOOKUP($B769,taxonomy!$B:$Y,15,FALSE)</f>
        <v xml:space="preserve"> Lepidoptera</v>
      </c>
      <c r="T769" t="str">
        <f>VLOOKUP($B769,taxonomy!$B:$Y,16,FALSE)</f>
        <v xml:space="preserve"> Glossata</v>
      </c>
      <c r="U769" t="str">
        <f>VLOOKUP($B769,taxonomy!$B:$Y,17,FALSE)</f>
        <v xml:space="preserve"> Ditrysia</v>
      </c>
      <c r="V769" t="str">
        <f>VLOOKUP($B769,taxonomy!$B:$Y,18,FALSE)</f>
        <v>Bombycoidea</v>
      </c>
      <c r="W769" t="str">
        <f>VLOOKUP($B769,taxonomy!$B:$Y,19,FALSE)</f>
        <v xml:space="preserve"> Bombycidae</v>
      </c>
      <c r="X769" t="str">
        <f>VLOOKUP($B769,taxonomy!$B:$Y,20,FALSE)</f>
        <v xml:space="preserve"> Bombycinae</v>
      </c>
      <c r="Y769" t="str">
        <f>VLOOKUP($B769,taxonomy!$B:$Y,21,FALSE)</f>
        <v xml:space="preserve"> Bombyx.</v>
      </c>
      <c r="Z769">
        <f>VLOOKUP($B769,taxonomy!$B:$Y,22,FALSE)</f>
        <v>0</v>
      </c>
      <c r="AA769">
        <f>VLOOKUP($B769,taxonomy!$B:$Y,23,FALSE)</f>
        <v>0</v>
      </c>
    </row>
    <row r="770" spans="1:27" x14ac:dyDescent="0.25">
      <c r="A770" s="1" t="s">
        <v>1480</v>
      </c>
      <c r="B770" s="1" t="s">
        <v>1481</v>
      </c>
      <c r="C770" s="1" t="s">
        <v>1482</v>
      </c>
      <c r="D770" s="1" t="s">
        <v>15</v>
      </c>
      <c r="E770" s="1" t="s">
        <v>12</v>
      </c>
      <c r="F770" s="1" t="s">
        <v>57</v>
      </c>
      <c r="G770" s="1" t="s">
        <v>18</v>
      </c>
      <c r="H770" s="1" t="s">
        <v>19</v>
      </c>
      <c r="I770" s="1">
        <f t="shared" si="11"/>
        <v>72</v>
      </c>
      <c r="J770" t="str">
        <f>VLOOKUP($B770,taxonomy!$B:$Y,6,FALSE)</f>
        <v>Eukaryota</v>
      </c>
      <c r="K770" t="str">
        <f>VLOOKUP($B770,taxonomy!$B:$Y,7,FALSE)</f>
        <v xml:space="preserve"> Metazoa</v>
      </c>
      <c r="L770" t="str">
        <f>VLOOKUP($B770,taxonomy!$B:$Y,8,FALSE)</f>
        <v xml:space="preserve"> Ecdysozoa</v>
      </c>
      <c r="M770" t="str">
        <f>VLOOKUP($B770,taxonomy!$B:$Y,9,FALSE)</f>
        <v xml:space="preserve"> Arthropoda</v>
      </c>
      <c r="N770" t="str">
        <f>VLOOKUP($B770,taxonomy!$B:$Y,10,FALSE)</f>
        <v xml:space="preserve"> Hexapoda</v>
      </c>
      <c r="O770" t="str">
        <f>VLOOKUP($B770,taxonomy!$B:$Y,11,FALSE)</f>
        <v xml:space="preserve"> Insecta</v>
      </c>
      <c r="P770" t="str">
        <f>VLOOKUP($B770,taxonomy!$B:$Y,12,FALSE)</f>
        <v>Pterygota</v>
      </c>
      <c r="Q770" t="str">
        <f>VLOOKUP($B770,taxonomy!$B:$Y,13,FALSE)</f>
        <v xml:space="preserve"> Neoptera</v>
      </c>
      <c r="R770" t="str">
        <f>VLOOKUP($B770,taxonomy!$B:$Y,14,FALSE)</f>
        <v xml:space="preserve"> Endopterygota</v>
      </c>
      <c r="S770" t="str">
        <f>VLOOKUP($B770,taxonomy!$B:$Y,15,FALSE)</f>
        <v xml:space="preserve"> Lepidoptera</v>
      </c>
      <c r="T770" t="str">
        <f>VLOOKUP($B770,taxonomy!$B:$Y,16,FALSE)</f>
        <v xml:space="preserve"> Glossata</v>
      </c>
      <c r="U770" t="str">
        <f>VLOOKUP($B770,taxonomy!$B:$Y,17,FALSE)</f>
        <v xml:space="preserve"> Ditrysia</v>
      </c>
      <c r="V770" t="str">
        <f>VLOOKUP($B770,taxonomy!$B:$Y,18,FALSE)</f>
        <v>Bombycoidea</v>
      </c>
      <c r="W770" t="str">
        <f>VLOOKUP($B770,taxonomy!$B:$Y,19,FALSE)</f>
        <v xml:space="preserve"> Bombycidae</v>
      </c>
      <c r="X770" t="str">
        <f>VLOOKUP($B770,taxonomy!$B:$Y,20,FALSE)</f>
        <v xml:space="preserve"> Bombycinae</v>
      </c>
      <c r="Y770" t="str">
        <f>VLOOKUP($B770,taxonomy!$B:$Y,21,FALSE)</f>
        <v xml:space="preserve"> Bombyx.</v>
      </c>
      <c r="Z770">
        <f>VLOOKUP($B770,taxonomy!$B:$Y,22,FALSE)</f>
        <v>0</v>
      </c>
      <c r="AA770">
        <f>VLOOKUP($B770,taxonomy!$B:$Y,23,FALSE)</f>
        <v>0</v>
      </c>
    </row>
    <row r="771" spans="1:27" x14ac:dyDescent="0.25">
      <c r="A771" s="1" t="s">
        <v>1489</v>
      </c>
      <c r="B771" s="1" t="s">
        <v>1490</v>
      </c>
      <c r="C771" s="1" t="s">
        <v>1491</v>
      </c>
      <c r="D771" s="1" t="s">
        <v>1492</v>
      </c>
      <c r="E771" s="1" t="s">
        <v>1140</v>
      </c>
      <c r="F771" s="1" t="s">
        <v>1493</v>
      </c>
      <c r="G771" s="1" t="s">
        <v>292</v>
      </c>
      <c r="H771" s="1" t="s">
        <v>1492</v>
      </c>
      <c r="I771" s="1">
        <f t="shared" ref="I771:I834" si="12">F771-E771+1</f>
        <v>99</v>
      </c>
      <c r="J771" t="str">
        <f>VLOOKUP($B771,taxonomy!$B:$Y,6,FALSE)</f>
        <v>Eukaryota</v>
      </c>
      <c r="K771" t="str">
        <f>VLOOKUP($B771,taxonomy!$B:$Y,7,FALSE)</f>
        <v xml:space="preserve"> Alveolata</v>
      </c>
      <c r="L771" t="str">
        <f>VLOOKUP($B771,taxonomy!$B:$Y,8,FALSE)</f>
        <v xml:space="preserve"> Ciliophora</v>
      </c>
      <c r="M771" t="str">
        <f>VLOOKUP($B771,taxonomy!$B:$Y,9,FALSE)</f>
        <v xml:space="preserve"> Intramacronucleata</v>
      </c>
      <c r="N771" t="str">
        <f>VLOOKUP($B771,taxonomy!$B:$Y,10,FALSE)</f>
        <v>Oligohymenophorea</v>
      </c>
      <c r="O771" t="str">
        <f>VLOOKUP($B771,taxonomy!$B:$Y,11,FALSE)</f>
        <v xml:space="preserve"> Hymenostomatida</v>
      </c>
      <c r="P771" t="str">
        <f>VLOOKUP($B771,taxonomy!$B:$Y,12,FALSE)</f>
        <v xml:space="preserve"> Tetrahymenina</v>
      </c>
      <c r="Q771" t="str">
        <f>VLOOKUP($B771,taxonomy!$B:$Y,13,FALSE)</f>
        <v xml:space="preserve"> Tetrahymenidae</v>
      </c>
      <c r="R771" t="str">
        <f>VLOOKUP($B771,taxonomy!$B:$Y,14,FALSE)</f>
        <v>Tetrahymena.</v>
      </c>
      <c r="S771">
        <f>VLOOKUP($B771,taxonomy!$B:$Y,15,FALSE)</f>
        <v>0</v>
      </c>
      <c r="T771">
        <f>VLOOKUP($B771,taxonomy!$B:$Y,16,FALSE)</f>
        <v>0</v>
      </c>
      <c r="U771">
        <f>VLOOKUP($B771,taxonomy!$B:$Y,17,FALSE)</f>
        <v>0</v>
      </c>
      <c r="V771">
        <f>VLOOKUP($B771,taxonomy!$B:$Y,18,FALSE)</f>
        <v>0</v>
      </c>
      <c r="W771">
        <f>VLOOKUP($B771,taxonomy!$B:$Y,19,FALSE)</f>
        <v>0</v>
      </c>
      <c r="X771">
        <f>VLOOKUP($B771,taxonomy!$B:$Y,20,FALSE)</f>
        <v>0</v>
      </c>
      <c r="Y771">
        <f>VLOOKUP($B771,taxonomy!$B:$Y,21,FALSE)</f>
        <v>0</v>
      </c>
      <c r="Z771">
        <f>VLOOKUP($B771,taxonomy!$B:$Y,22,FALSE)</f>
        <v>0</v>
      </c>
      <c r="AA771">
        <f>VLOOKUP($B771,taxonomy!$B:$Y,23,FALSE)</f>
        <v>0</v>
      </c>
    </row>
    <row r="772" spans="1:27" x14ac:dyDescent="0.25">
      <c r="A772" s="1" t="s">
        <v>1489</v>
      </c>
      <c r="B772" s="1" t="s">
        <v>1490</v>
      </c>
      <c r="C772" s="1" t="s">
        <v>1491</v>
      </c>
      <c r="D772" s="1" t="s">
        <v>1494</v>
      </c>
      <c r="E772" s="1" t="s">
        <v>1028</v>
      </c>
      <c r="F772" s="1" t="s">
        <v>244</v>
      </c>
      <c r="G772" s="1" t="s">
        <v>292</v>
      </c>
      <c r="H772" s="1" t="s">
        <v>1494</v>
      </c>
      <c r="I772" s="1">
        <f t="shared" si="12"/>
        <v>139</v>
      </c>
      <c r="J772" t="str">
        <f>VLOOKUP($B772,taxonomy!$B:$Y,6,FALSE)</f>
        <v>Eukaryota</v>
      </c>
      <c r="K772" t="str">
        <f>VLOOKUP($B772,taxonomy!$B:$Y,7,FALSE)</f>
        <v xml:space="preserve"> Alveolata</v>
      </c>
      <c r="L772" t="str">
        <f>VLOOKUP($B772,taxonomy!$B:$Y,8,FALSE)</f>
        <v xml:space="preserve"> Ciliophora</v>
      </c>
      <c r="M772" t="str">
        <f>VLOOKUP($B772,taxonomy!$B:$Y,9,FALSE)</f>
        <v xml:space="preserve"> Intramacronucleata</v>
      </c>
      <c r="N772" t="str">
        <f>VLOOKUP($B772,taxonomy!$B:$Y,10,FALSE)</f>
        <v>Oligohymenophorea</v>
      </c>
      <c r="O772" t="str">
        <f>VLOOKUP($B772,taxonomy!$B:$Y,11,FALSE)</f>
        <v xml:space="preserve"> Hymenostomatida</v>
      </c>
      <c r="P772" t="str">
        <f>VLOOKUP($B772,taxonomy!$B:$Y,12,FALSE)</f>
        <v xml:space="preserve"> Tetrahymenina</v>
      </c>
      <c r="Q772" t="str">
        <f>VLOOKUP($B772,taxonomy!$B:$Y,13,FALSE)</f>
        <v xml:space="preserve"> Tetrahymenidae</v>
      </c>
      <c r="R772" t="str">
        <f>VLOOKUP($B772,taxonomy!$B:$Y,14,FALSE)</f>
        <v>Tetrahymena.</v>
      </c>
      <c r="S772">
        <f>VLOOKUP($B772,taxonomy!$B:$Y,15,FALSE)</f>
        <v>0</v>
      </c>
      <c r="T772">
        <f>VLOOKUP($B772,taxonomy!$B:$Y,16,FALSE)</f>
        <v>0</v>
      </c>
      <c r="U772">
        <f>VLOOKUP($B772,taxonomy!$B:$Y,17,FALSE)</f>
        <v>0</v>
      </c>
      <c r="V772">
        <f>VLOOKUP($B772,taxonomy!$B:$Y,18,FALSE)</f>
        <v>0</v>
      </c>
      <c r="W772">
        <f>VLOOKUP($B772,taxonomy!$B:$Y,19,FALSE)</f>
        <v>0</v>
      </c>
      <c r="X772">
        <f>VLOOKUP($B772,taxonomy!$B:$Y,20,FALSE)</f>
        <v>0</v>
      </c>
      <c r="Y772">
        <f>VLOOKUP($B772,taxonomy!$B:$Y,21,FALSE)</f>
        <v>0</v>
      </c>
      <c r="Z772">
        <f>VLOOKUP($B772,taxonomy!$B:$Y,22,FALSE)</f>
        <v>0</v>
      </c>
      <c r="AA772">
        <f>VLOOKUP($B772,taxonomy!$B:$Y,23,FALSE)</f>
        <v>0</v>
      </c>
    </row>
    <row r="773" spans="1:27" x14ac:dyDescent="0.25">
      <c r="A773" s="1" t="s">
        <v>1489</v>
      </c>
      <c r="B773" s="1" t="s">
        <v>1490</v>
      </c>
      <c r="C773" s="1" t="s">
        <v>1491</v>
      </c>
      <c r="D773" s="1" t="s">
        <v>1495</v>
      </c>
      <c r="E773" s="1" t="s">
        <v>638</v>
      </c>
      <c r="F773" s="1" t="s">
        <v>1496</v>
      </c>
      <c r="G773" s="1" t="s">
        <v>114</v>
      </c>
      <c r="H773" s="1" t="s">
        <v>1495</v>
      </c>
      <c r="I773" s="1">
        <f t="shared" si="12"/>
        <v>64</v>
      </c>
      <c r="J773" t="str">
        <f>VLOOKUP($B773,taxonomy!$B:$Y,6,FALSE)</f>
        <v>Eukaryota</v>
      </c>
      <c r="K773" t="str">
        <f>VLOOKUP($B773,taxonomy!$B:$Y,7,FALSE)</f>
        <v xml:space="preserve"> Alveolata</v>
      </c>
      <c r="L773" t="str">
        <f>VLOOKUP($B773,taxonomy!$B:$Y,8,FALSE)</f>
        <v xml:space="preserve"> Ciliophora</v>
      </c>
      <c r="M773" t="str">
        <f>VLOOKUP($B773,taxonomy!$B:$Y,9,FALSE)</f>
        <v xml:space="preserve"> Intramacronucleata</v>
      </c>
      <c r="N773" t="str">
        <f>VLOOKUP($B773,taxonomy!$B:$Y,10,FALSE)</f>
        <v>Oligohymenophorea</v>
      </c>
      <c r="O773" t="str">
        <f>VLOOKUP($B773,taxonomy!$B:$Y,11,FALSE)</f>
        <v xml:space="preserve"> Hymenostomatida</v>
      </c>
      <c r="P773" t="str">
        <f>VLOOKUP($B773,taxonomy!$B:$Y,12,FALSE)</f>
        <v xml:space="preserve"> Tetrahymenina</v>
      </c>
      <c r="Q773" t="str">
        <f>VLOOKUP($B773,taxonomy!$B:$Y,13,FALSE)</f>
        <v xml:space="preserve"> Tetrahymenidae</v>
      </c>
      <c r="R773" t="str">
        <f>VLOOKUP($B773,taxonomy!$B:$Y,14,FALSE)</f>
        <v>Tetrahymena.</v>
      </c>
      <c r="S773">
        <f>VLOOKUP($B773,taxonomy!$B:$Y,15,FALSE)</f>
        <v>0</v>
      </c>
      <c r="T773">
        <f>VLOOKUP($B773,taxonomy!$B:$Y,16,FALSE)</f>
        <v>0</v>
      </c>
      <c r="U773">
        <f>VLOOKUP($B773,taxonomy!$B:$Y,17,FALSE)</f>
        <v>0</v>
      </c>
      <c r="V773">
        <f>VLOOKUP($B773,taxonomy!$B:$Y,18,FALSE)</f>
        <v>0</v>
      </c>
      <c r="W773">
        <f>VLOOKUP($B773,taxonomy!$B:$Y,19,FALSE)</f>
        <v>0</v>
      </c>
      <c r="X773">
        <f>VLOOKUP($B773,taxonomy!$B:$Y,20,FALSE)</f>
        <v>0</v>
      </c>
      <c r="Y773">
        <f>VLOOKUP($B773,taxonomy!$B:$Y,21,FALSE)</f>
        <v>0</v>
      </c>
      <c r="Z773">
        <f>VLOOKUP($B773,taxonomy!$B:$Y,22,FALSE)</f>
        <v>0</v>
      </c>
      <c r="AA773">
        <f>VLOOKUP($B773,taxonomy!$B:$Y,23,FALSE)</f>
        <v>0</v>
      </c>
    </row>
    <row r="774" spans="1:27" x14ac:dyDescent="0.25">
      <c r="A774" s="1" t="s">
        <v>1489</v>
      </c>
      <c r="B774" s="1" t="s">
        <v>1490</v>
      </c>
      <c r="C774" s="1" t="s">
        <v>1491</v>
      </c>
      <c r="D774" s="1" t="s">
        <v>15</v>
      </c>
      <c r="E774" s="1" t="s">
        <v>824</v>
      </c>
      <c r="F774" s="1" t="s">
        <v>1497</v>
      </c>
      <c r="G774" s="1" t="s">
        <v>18</v>
      </c>
      <c r="H774" s="1" t="s">
        <v>19</v>
      </c>
      <c r="I774" s="1">
        <f t="shared" si="12"/>
        <v>266</v>
      </c>
      <c r="J774" t="str">
        <f>VLOOKUP($B774,taxonomy!$B:$Y,6,FALSE)</f>
        <v>Eukaryota</v>
      </c>
      <c r="K774" t="str">
        <f>VLOOKUP($B774,taxonomy!$B:$Y,7,FALSE)</f>
        <v xml:space="preserve"> Alveolata</v>
      </c>
      <c r="L774" t="str">
        <f>VLOOKUP($B774,taxonomy!$B:$Y,8,FALSE)</f>
        <v xml:space="preserve"> Ciliophora</v>
      </c>
      <c r="M774" t="str">
        <f>VLOOKUP($B774,taxonomy!$B:$Y,9,FALSE)</f>
        <v xml:space="preserve"> Intramacronucleata</v>
      </c>
      <c r="N774" t="str">
        <f>VLOOKUP($B774,taxonomy!$B:$Y,10,FALSE)</f>
        <v>Oligohymenophorea</v>
      </c>
      <c r="O774" t="str">
        <f>VLOOKUP($B774,taxonomy!$B:$Y,11,FALSE)</f>
        <v xml:space="preserve"> Hymenostomatida</v>
      </c>
      <c r="P774" t="str">
        <f>VLOOKUP($B774,taxonomy!$B:$Y,12,FALSE)</f>
        <v xml:space="preserve"> Tetrahymenina</v>
      </c>
      <c r="Q774" t="str">
        <f>VLOOKUP($B774,taxonomy!$B:$Y,13,FALSE)</f>
        <v xml:space="preserve"> Tetrahymenidae</v>
      </c>
      <c r="R774" t="str">
        <f>VLOOKUP($B774,taxonomy!$B:$Y,14,FALSE)</f>
        <v>Tetrahymena.</v>
      </c>
      <c r="S774">
        <f>VLOOKUP($B774,taxonomy!$B:$Y,15,FALSE)</f>
        <v>0</v>
      </c>
      <c r="T774">
        <f>VLOOKUP($B774,taxonomy!$B:$Y,16,FALSE)</f>
        <v>0</v>
      </c>
      <c r="U774">
        <f>VLOOKUP($B774,taxonomy!$B:$Y,17,FALSE)</f>
        <v>0</v>
      </c>
      <c r="V774">
        <f>VLOOKUP($B774,taxonomy!$B:$Y,18,FALSE)</f>
        <v>0</v>
      </c>
      <c r="W774">
        <f>VLOOKUP($B774,taxonomy!$B:$Y,19,FALSE)</f>
        <v>0</v>
      </c>
      <c r="X774">
        <f>VLOOKUP($B774,taxonomy!$B:$Y,20,FALSE)</f>
        <v>0</v>
      </c>
      <c r="Y774">
        <f>VLOOKUP($B774,taxonomy!$B:$Y,21,FALSE)</f>
        <v>0</v>
      </c>
      <c r="Z774">
        <f>VLOOKUP($B774,taxonomy!$B:$Y,22,FALSE)</f>
        <v>0</v>
      </c>
      <c r="AA774">
        <f>VLOOKUP($B774,taxonomy!$B:$Y,23,FALSE)</f>
        <v>0</v>
      </c>
    </row>
    <row r="775" spans="1:27" x14ac:dyDescent="0.25">
      <c r="A775" s="1" t="s">
        <v>1489</v>
      </c>
      <c r="B775" s="1" t="s">
        <v>1490</v>
      </c>
      <c r="C775" s="1" t="s">
        <v>1491</v>
      </c>
      <c r="D775" s="1" t="s">
        <v>60</v>
      </c>
      <c r="E775" s="1" t="s">
        <v>378</v>
      </c>
      <c r="F775" s="1" t="s">
        <v>1498</v>
      </c>
      <c r="G775" s="1" t="s">
        <v>63</v>
      </c>
      <c r="H775" s="1" t="s">
        <v>64</v>
      </c>
      <c r="I775" s="1">
        <f t="shared" si="12"/>
        <v>220</v>
      </c>
      <c r="J775" t="str">
        <f>VLOOKUP($B775,taxonomy!$B:$Y,6,FALSE)</f>
        <v>Eukaryota</v>
      </c>
      <c r="K775" t="str">
        <f>VLOOKUP($B775,taxonomy!$B:$Y,7,FALSE)</f>
        <v xml:space="preserve"> Alveolata</v>
      </c>
      <c r="L775" t="str">
        <f>VLOOKUP($B775,taxonomy!$B:$Y,8,FALSE)</f>
        <v xml:space="preserve"> Ciliophora</v>
      </c>
      <c r="M775" t="str">
        <f>VLOOKUP($B775,taxonomy!$B:$Y,9,FALSE)</f>
        <v xml:space="preserve"> Intramacronucleata</v>
      </c>
      <c r="N775" t="str">
        <f>VLOOKUP($B775,taxonomy!$B:$Y,10,FALSE)</f>
        <v>Oligohymenophorea</v>
      </c>
      <c r="O775" t="str">
        <f>VLOOKUP($B775,taxonomy!$B:$Y,11,FALSE)</f>
        <v xml:space="preserve"> Hymenostomatida</v>
      </c>
      <c r="P775" t="str">
        <f>VLOOKUP($B775,taxonomy!$B:$Y,12,FALSE)</f>
        <v xml:space="preserve"> Tetrahymenina</v>
      </c>
      <c r="Q775" t="str">
        <f>VLOOKUP($B775,taxonomy!$B:$Y,13,FALSE)</f>
        <v xml:space="preserve"> Tetrahymenidae</v>
      </c>
      <c r="R775" t="str">
        <f>VLOOKUP($B775,taxonomy!$B:$Y,14,FALSE)</f>
        <v>Tetrahymena.</v>
      </c>
      <c r="S775">
        <f>VLOOKUP($B775,taxonomy!$B:$Y,15,FALSE)</f>
        <v>0</v>
      </c>
      <c r="T775">
        <f>VLOOKUP($B775,taxonomy!$B:$Y,16,FALSE)</f>
        <v>0</v>
      </c>
      <c r="U775">
        <f>VLOOKUP($B775,taxonomy!$B:$Y,17,FALSE)</f>
        <v>0</v>
      </c>
      <c r="V775">
        <f>VLOOKUP($B775,taxonomy!$B:$Y,18,FALSE)</f>
        <v>0</v>
      </c>
      <c r="W775">
        <f>VLOOKUP($B775,taxonomy!$B:$Y,19,FALSE)</f>
        <v>0</v>
      </c>
      <c r="X775">
        <f>VLOOKUP($B775,taxonomy!$B:$Y,20,FALSE)</f>
        <v>0</v>
      </c>
      <c r="Y775">
        <f>VLOOKUP($B775,taxonomy!$B:$Y,21,FALSE)</f>
        <v>0</v>
      </c>
      <c r="Z775">
        <f>VLOOKUP($B775,taxonomy!$B:$Y,22,FALSE)</f>
        <v>0</v>
      </c>
      <c r="AA775">
        <f>VLOOKUP($B775,taxonomy!$B:$Y,23,FALSE)</f>
        <v>0</v>
      </c>
    </row>
    <row r="776" spans="1:27" x14ac:dyDescent="0.25">
      <c r="A776" s="1" t="s">
        <v>1499</v>
      </c>
      <c r="B776" s="1" t="s">
        <v>1500</v>
      </c>
      <c r="C776" s="1" t="s">
        <v>1501</v>
      </c>
      <c r="D776" s="1" t="s">
        <v>148</v>
      </c>
      <c r="E776" s="1" t="s">
        <v>229</v>
      </c>
      <c r="F776" s="1" t="s">
        <v>334</v>
      </c>
      <c r="G776" s="1" t="s">
        <v>90</v>
      </c>
      <c r="H776" s="1" t="s">
        <v>148</v>
      </c>
      <c r="I776" s="1">
        <f t="shared" si="12"/>
        <v>241</v>
      </c>
      <c r="J776" t="str">
        <f>VLOOKUP($B776,taxonomy!$B:$Y,6,FALSE)</f>
        <v>Eukaryota</v>
      </c>
      <c r="K776" t="str">
        <f>VLOOKUP($B776,taxonomy!$B:$Y,7,FALSE)</f>
        <v xml:space="preserve"> Metazoa</v>
      </c>
      <c r="L776" t="str">
        <f>VLOOKUP($B776,taxonomy!$B:$Y,8,FALSE)</f>
        <v xml:space="preserve"> Ecdysozoa</v>
      </c>
      <c r="M776" t="str">
        <f>VLOOKUP($B776,taxonomy!$B:$Y,9,FALSE)</f>
        <v xml:space="preserve"> Arthropoda</v>
      </c>
      <c r="N776" t="str">
        <f>VLOOKUP($B776,taxonomy!$B:$Y,10,FALSE)</f>
        <v xml:space="preserve"> Hexapoda</v>
      </c>
      <c r="O776" t="str">
        <f>VLOOKUP($B776,taxonomy!$B:$Y,11,FALSE)</f>
        <v xml:space="preserve"> Insecta</v>
      </c>
      <c r="P776" t="str">
        <f>VLOOKUP($B776,taxonomy!$B:$Y,12,FALSE)</f>
        <v>Pterygota</v>
      </c>
      <c r="Q776" t="str">
        <f>VLOOKUP($B776,taxonomy!$B:$Y,13,FALSE)</f>
        <v xml:space="preserve"> Neoptera</v>
      </c>
      <c r="R776" t="str">
        <f>VLOOKUP($B776,taxonomy!$B:$Y,14,FALSE)</f>
        <v xml:space="preserve"> Endopterygota</v>
      </c>
      <c r="S776" t="str">
        <f>VLOOKUP($B776,taxonomy!$B:$Y,15,FALSE)</f>
        <v xml:space="preserve"> Diptera</v>
      </c>
      <c r="T776" t="str">
        <f>VLOOKUP($B776,taxonomy!$B:$Y,16,FALSE)</f>
        <v xml:space="preserve"> Brachycera</v>
      </c>
      <c r="U776" t="str">
        <f>VLOOKUP($B776,taxonomy!$B:$Y,17,FALSE)</f>
        <v xml:space="preserve"> Muscomorpha</v>
      </c>
      <c r="V776" t="str">
        <f>VLOOKUP($B776,taxonomy!$B:$Y,18,FALSE)</f>
        <v>Ephydroidea</v>
      </c>
      <c r="W776" t="str">
        <f>VLOOKUP($B776,taxonomy!$B:$Y,19,FALSE)</f>
        <v xml:space="preserve"> Drosophilidae</v>
      </c>
      <c r="X776" t="str">
        <f>VLOOKUP($B776,taxonomy!$B:$Y,20,FALSE)</f>
        <v xml:space="preserve"> Drosophila</v>
      </c>
      <c r="Y776" t="str">
        <f>VLOOKUP($B776,taxonomy!$B:$Y,21,FALSE)</f>
        <v xml:space="preserve"> Sophophora.</v>
      </c>
      <c r="Z776">
        <f>VLOOKUP($B776,taxonomy!$B:$Y,22,FALSE)</f>
        <v>0</v>
      </c>
      <c r="AA776">
        <f>VLOOKUP($B776,taxonomy!$B:$Y,23,FALSE)</f>
        <v>0</v>
      </c>
    </row>
    <row r="777" spans="1:27" x14ac:dyDescent="0.25">
      <c r="A777" s="1" t="s">
        <v>1499</v>
      </c>
      <c r="B777" s="1" t="s">
        <v>1500</v>
      </c>
      <c r="C777" s="1" t="s">
        <v>1501</v>
      </c>
      <c r="D777" s="1" t="s">
        <v>15</v>
      </c>
      <c r="E777" s="1" t="s">
        <v>35</v>
      </c>
      <c r="F777" s="1" t="s">
        <v>233</v>
      </c>
      <c r="G777" s="1" t="s">
        <v>18</v>
      </c>
      <c r="H777" s="1" t="s">
        <v>19</v>
      </c>
      <c r="I777" s="1">
        <f t="shared" si="12"/>
        <v>264</v>
      </c>
      <c r="J777" t="str">
        <f>VLOOKUP($B777,taxonomy!$B:$Y,6,FALSE)</f>
        <v>Eukaryota</v>
      </c>
      <c r="K777" t="str">
        <f>VLOOKUP($B777,taxonomy!$B:$Y,7,FALSE)</f>
        <v xml:space="preserve"> Metazoa</v>
      </c>
      <c r="L777" t="str">
        <f>VLOOKUP($B777,taxonomy!$B:$Y,8,FALSE)</f>
        <v xml:space="preserve"> Ecdysozoa</v>
      </c>
      <c r="M777" t="str">
        <f>VLOOKUP($B777,taxonomy!$B:$Y,9,FALSE)</f>
        <v xml:space="preserve"> Arthropoda</v>
      </c>
      <c r="N777" t="str">
        <f>VLOOKUP($B777,taxonomy!$B:$Y,10,FALSE)</f>
        <v xml:space="preserve"> Hexapoda</v>
      </c>
      <c r="O777" t="str">
        <f>VLOOKUP($B777,taxonomy!$B:$Y,11,FALSE)</f>
        <v xml:space="preserve"> Insecta</v>
      </c>
      <c r="P777" t="str">
        <f>VLOOKUP($B777,taxonomy!$B:$Y,12,FALSE)</f>
        <v>Pterygota</v>
      </c>
      <c r="Q777" t="str">
        <f>VLOOKUP($B777,taxonomy!$B:$Y,13,FALSE)</f>
        <v xml:space="preserve"> Neoptera</v>
      </c>
      <c r="R777" t="str">
        <f>VLOOKUP($B777,taxonomy!$B:$Y,14,FALSE)</f>
        <v xml:space="preserve"> Endopterygota</v>
      </c>
      <c r="S777" t="str">
        <f>VLOOKUP($B777,taxonomy!$B:$Y,15,FALSE)</f>
        <v xml:space="preserve"> Diptera</v>
      </c>
      <c r="T777" t="str">
        <f>VLOOKUP($B777,taxonomy!$B:$Y,16,FALSE)</f>
        <v xml:space="preserve"> Brachycera</v>
      </c>
      <c r="U777" t="str">
        <f>VLOOKUP($B777,taxonomy!$B:$Y,17,FALSE)</f>
        <v xml:space="preserve"> Muscomorpha</v>
      </c>
      <c r="V777" t="str">
        <f>VLOOKUP($B777,taxonomy!$B:$Y,18,FALSE)</f>
        <v>Ephydroidea</v>
      </c>
      <c r="W777" t="str">
        <f>VLOOKUP($B777,taxonomy!$B:$Y,19,FALSE)</f>
        <v xml:space="preserve"> Drosophilidae</v>
      </c>
      <c r="X777" t="str">
        <f>VLOOKUP($B777,taxonomy!$B:$Y,20,FALSE)</f>
        <v xml:space="preserve"> Drosophila</v>
      </c>
      <c r="Y777" t="str">
        <f>VLOOKUP($B777,taxonomy!$B:$Y,21,FALSE)</f>
        <v xml:space="preserve"> Sophophora.</v>
      </c>
      <c r="Z777">
        <f>VLOOKUP($B777,taxonomy!$B:$Y,22,FALSE)</f>
        <v>0</v>
      </c>
      <c r="AA777">
        <f>VLOOKUP($B777,taxonomy!$B:$Y,23,FALSE)</f>
        <v>0</v>
      </c>
    </row>
    <row r="778" spans="1:27" x14ac:dyDescent="0.25">
      <c r="A778" s="1" t="s">
        <v>1499</v>
      </c>
      <c r="B778" s="1" t="s">
        <v>1500</v>
      </c>
      <c r="C778" s="1" t="s">
        <v>1501</v>
      </c>
      <c r="D778" s="1" t="s">
        <v>60</v>
      </c>
      <c r="E778" s="1" t="s">
        <v>1502</v>
      </c>
      <c r="F778" s="1" t="s">
        <v>1503</v>
      </c>
      <c r="G778" s="1" t="s">
        <v>63</v>
      </c>
      <c r="H778" s="1" t="s">
        <v>64</v>
      </c>
      <c r="I778" s="1">
        <f t="shared" si="12"/>
        <v>661</v>
      </c>
      <c r="J778" t="str">
        <f>VLOOKUP($B778,taxonomy!$B:$Y,6,FALSE)</f>
        <v>Eukaryota</v>
      </c>
      <c r="K778" t="str">
        <f>VLOOKUP($B778,taxonomy!$B:$Y,7,FALSE)</f>
        <v xml:space="preserve"> Metazoa</v>
      </c>
      <c r="L778" t="str">
        <f>VLOOKUP($B778,taxonomy!$B:$Y,8,FALSE)</f>
        <v xml:space="preserve"> Ecdysozoa</v>
      </c>
      <c r="M778" t="str">
        <f>VLOOKUP($B778,taxonomy!$B:$Y,9,FALSE)</f>
        <v xml:space="preserve"> Arthropoda</v>
      </c>
      <c r="N778" t="str">
        <f>VLOOKUP($B778,taxonomy!$B:$Y,10,FALSE)</f>
        <v xml:space="preserve"> Hexapoda</v>
      </c>
      <c r="O778" t="str">
        <f>VLOOKUP($B778,taxonomy!$B:$Y,11,FALSE)</f>
        <v xml:space="preserve"> Insecta</v>
      </c>
      <c r="P778" t="str">
        <f>VLOOKUP($B778,taxonomy!$B:$Y,12,FALSE)</f>
        <v>Pterygota</v>
      </c>
      <c r="Q778" t="str">
        <f>VLOOKUP($B778,taxonomy!$B:$Y,13,FALSE)</f>
        <v xml:space="preserve"> Neoptera</v>
      </c>
      <c r="R778" t="str">
        <f>VLOOKUP($B778,taxonomy!$B:$Y,14,FALSE)</f>
        <v xml:space="preserve"> Endopterygota</v>
      </c>
      <c r="S778" t="str">
        <f>VLOOKUP($B778,taxonomy!$B:$Y,15,FALSE)</f>
        <v xml:space="preserve"> Diptera</v>
      </c>
      <c r="T778" t="str">
        <f>VLOOKUP($B778,taxonomy!$B:$Y,16,FALSE)</f>
        <v xml:space="preserve"> Brachycera</v>
      </c>
      <c r="U778" t="str">
        <f>VLOOKUP($B778,taxonomy!$B:$Y,17,FALSE)</f>
        <v xml:space="preserve"> Muscomorpha</v>
      </c>
      <c r="V778" t="str">
        <f>VLOOKUP($B778,taxonomy!$B:$Y,18,FALSE)</f>
        <v>Ephydroidea</v>
      </c>
      <c r="W778" t="str">
        <f>VLOOKUP($B778,taxonomy!$B:$Y,19,FALSE)</f>
        <v xml:space="preserve"> Drosophilidae</v>
      </c>
      <c r="X778" t="str">
        <f>VLOOKUP($B778,taxonomy!$B:$Y,20,FALSE)</f>
        <v xml:space="preserve"> Drosophila</v>
      </c>
      <c r="Y778" t="str">
        <f>VLOOKUP($B778,taxonomy!$B:$Y,21,FALSE)</f>
        <v xml:space="preserve"> Sophophora.</v>
      </c>
      <c r="Z778">
        <f>VLOOKUP($B778,taxonomy!$B:$Y,22,FALSE)</f>
        <v>0</v>
      </c>
      <c r="AA778">
        <f>VLOOKUP($B778,taxonomy!$B:$Y,23,FALSE)</f>
        <v>0</v>
      </c>
    </row>
    <row r="779" spans="1:27" x14ac:dyDescent="0.25">
      <c r="A779" s="1" t="s">
        <v>1504</v>
      </c>
      <c r="B779" s="1" t="s">
        <v>1505</v>
      </c>
      <c r="C779" s="1" t="s">
        <v>71</v>
      </c>
      <c r="D779" s="1" t="s">
        <v>140</v>
      </c>
      <c r="E779" s="1" t="s">
        <v>1506</v>
      </c>
      <c r="F779" s="1" t="s">
        <v>763</v>
      </c>
      <c r="G779" s="1" t="s">
        <v>143</v>
      </c>
      <c r="H779" s="1" t="s">
        <v>140</v>
      </c>
      <c r="I779" s="1">
        <f t="shared" si="12"/>
        <v>46</v>
      </c>
      <c r="J779" t="str">
        <f>VLOOKUP($B779,taxonomy!$B:$Y,6,FALSE)</f>
        <v>Eukaryota</v>
      </c>
      <c r="K779" t="str">
        <f>VLOOKUP($B779,taxonomy!$B:$Y,7,FALSE)</f>
        <v xml:space="preserve"> Metazoa</v>
      </c>
      <c r="L779" t="str">
        <f>VLOOKUP($B779,taxonomy!$B:$Y,8,FALSE)</f>
        <v xml:space="preserve"> Ecdysozoa</v>
      </c>
      <c r="M779" t="str">
        <f>VLOOKUP($B779,taxonomy!$B:$Y,9,FALSE)</f>
        <v xml:space="preserve"> Arthropoda</v>
      </c>
      <c r="N779" t="str">
        <f>VLOOKUP($B779,taxonomy!$B:$Y,10,FALSE)</f>
        <v xml:space="preserve"> Hexapoda</v>
      </c>
      <c r="O779" t="str">
        <f>VLOOKUP($B779,taxonomy!$B:$Y,11,FALSE)</f>
        <v xml:space="preserve"> Insecta</v>
      </c>
      <c r="P779" t="str">
        <f>VLOOKUP($B779,taxonomy!$B:$Y,12,FALSE)</f>
        <v>Pterygota</v>
      </c>
      <c r="Q779" t="str">
        <f>VLOOKUP($B779,taxonomy!$B:$Y,13,FALSE)</f>
        <v xml:space="preserve"> Neoptera</v>
      </c>
      <c r="R779" t="str">
        <f>VLOOKUP($B779,taxonomy!$B:$Y,14,FALSE)</f>
        <v xml:space="preserve"> Endopterygota</v>
      </c>
      <c r="S779" t="str">
        <f>VLOOKUP($B779,taxonomy!$B:$Y,15,FALSE)</f>
        <v xml:space="preserve"> Diptera</v>
      </c>
      <c r="T779" t="str">
        <f>VLOOKUP($B779,taxonomy!$B:$Y,16,FALSE)</f>
        <v xml:space="preserve"> Brachycera</v>
      </c>
      <c r="U779" t="str">
        <f>VLOOKUP($B779,taxonomy!$B:$Y,17,FALSE)</f>
        <v xml:space="preserve"> Muscomorpha</v>
      </c>
      <c r="V779" t="str">
        <f>VLOOKUP($B779,taxonomy!$B:$Y,18,FALSE)</f>
        <v>Ephydroidea</v>
      </c>
      <c r="W779" t="str">
        <f>VLOOKUP($B779,taxonomy!$B:$Y,19,FALSE)</f>
        <v xml:space="preserve"> Drosophilidae</v>
      </c>
      <c r="X779" t="str">
        <f>VLOOKUP($B779,taxonomy!$B:$Y,20,FALSE)</f>
        <v xml:space="preserve"> Drosophila</v>
      </c>
      <c r="Y779" t="str">
        <f>VLOOKUP($B779,taxonomy!$B:$Y,21,FALSE)</f>
        <v xml:space="preserve"> Sophophora.</v>
      </c>
      <c r="Z779">
        <f>VLOOKUP($B779,taxonomy!$B:$Y,22,FALSE)</f>
        <v>0</v>
      </c>
      <c r="AA779">
        <f>VLOOKUP($B779,taxonomy!$B:$Y,23,FALSE)</f>
        <v>0</v>
      </c>
    </row>
    <row r="780" spans="1:27" x14ac:dyDescent="0.25">
      <c r="A780" s="1" t="s">
        <v>1504</v>
      </c>
      <c r="B780" s="1" t="s">
        <v>1505</v>
      </c>
      <c r="C780" s="1" t="s">
        <v>71</v>
      </c>
      <c r="D780" s="1" t="s">
        <v>340</v>
      </c>
      <c r="E780" s="1" t="s">
        <v>341</v>
      </c>
      <c r="F780" s="1" t="s">
        <v>263</v>
      </c>
      <c r="G780" s="1" t="s">
        <v>114</v>
      </c>
      <c r="H780" s="1" t="s">
        <v>340</v>
      </c>
      <c r="I780" s="1">
        <f t="shared" si="12"/>
        <v>43</v>
      </c>
      <c r="J780" t="str">
        <f>VLOOKUP($B780,taxonomy!$B:$Y,6,FALSE)</f>
        <v>Eukaryota</v>
      </c>
      <c r="K780" t="str">
        <f>VLOOKUP($B780,taxonomy!$B:$Y,7,FALSE)</f>
        <v xml:space="preserve"> Metazoa</v>
      </c>
      <c r="L780" t="str">
        <f>VLOOKUP($B780,taxonomy!$B:$Y,8,FALSE)</f>
        <v xml:space="preserve"> Ecdysozoa</v>
      </c>
      <c r="M780" t="str">
        <f>VLOOKUP($B780,taxonomy!$B:$Y,9,FALSE)</f>
        <v xml:space="preserve"> Arthropoda</v>
      </c>
      <c r="N780" t="str">
        <f>VLOOKUP($B780,taxonomy!$B:$Y,10,FALSE)</f>
        <v xml:space="preserve"> Hexapoda</v>
      </c>
      <c r="O780" t="str">
        <f>VLOOKUP($B780,taxonomy!$B:$Y,11,FALSE)</f>
        <v xml:space="preserve"> Insecta</v>
      </c>
      <c r="P780" t="str">
        <f>VLOOKUP($B780,taxonomy!$B:$Y,12,FALSE)</f>
        <v>Pterygota</v>
      </c>
      <c r="Q780" t="str">
        <f>VLOOKUP($B780,taxonomy!$B:$Y,13,FALSE)</f>
        <v xml:space="preserve"> Neoptera</v>
      </c>
      <c r="R780" t="str">
        <f>VLOOKUP($B780,taxonomy!$B:$Y,14,FALSE)</f>
        <v xml:space="preserve"> Endopterygota</v>
      </c>
      <c r="S780" t="str">
        <f>VLOOKUP($B780,taxonomy!$B:$Y,15,FALSE)</f>
        <v xml:space="preserve"> Diptera</v>
      </c>
      <c r="T780" t="str">
        <f>VLOOKUP($B780,taxonomy!$B:$Y,16,FALSE)</f>
        <v xml:space="preserve"> Brachycera</v>
      </c>
      <c r="U780" t="str">
        <f>VLOOKUP($B780,taxonomy!$B:$Y,17,FALSE)</f>
        <v xml:space="preserve"> Muscomorpha</v>
      </c>
      <c r="V780" t="str">
        <f>VLOOKUP($B780,taxonomy!$B:$Y,18,FALSE)</f>
        <v>Ephydroidea</v>
      </c>
      <c r="W780" t="str">
        <f>VLOOKUP($B780,taxonomy!$B:$Y,19,FALSE)</f>
        <v xml:space="preserve"> Drosophilidae</v>
      </c>
      <c r="X780" t="str">
        <f>VLOOKUP($B780,taxonomy!$B:$Y,20,FALSE)</f>
        <v xml:space="preserve"> Drosophila</v>
      </c>
      <c r="Y780" t="str">
        <f>VLOOKUP($B780,taxonomy!$B:$Y,21,FALSE)</f>
        <v xml:space="preserve"> Sophophora.</v>
      </c>
      <c r="Z780">
        <f>VLOOKUP($B780,taxonomy!$B:$Y,22,FALSE)</f>
        <v>0</v>
      </c>
      <c r="AA780">
        <f>VLOOKUP($B780,taxonomy!$B:$Y,23,FALSE)</f>
        <v>0</v>
      </c>
    </row>
    <row r="781" spans="1:27" x14ac:dyDescent="0.25">
      <c r="A781" s="1" t="s">
        <v>1504</v>
      </c>
      <c r="B781" s="1" t="s">
        <v>1505</v>
      </c>
      <c r="C781" s="1" t="s">
        <v>71</v>
      </c>
      <c r="D781" s="1" t="s">
        <v>180</v>
      </c>
      <c r="E781" s="1" t="s">
        <v>936</v>
      </c>
      <c r="F781" s="1" t="s">
        <v>1334</v>
      </c>
      <c r="G781" s="1" t="s">
        <v>183</v>
      </c>
      <c r="H781" s="1" t="s">
        <v>180</v>
      </c>
      <c r="I781" s="1">
        <f t="shared" si="12"/>
        <v>95</v>
      </c>
      <c r="J781" t="str">
        <f>VLOOKUP($B781,taxonomy!$B:$Y,6,FALSE)</f>
        <v>Eukaryota</v>
      </c>
      <c r="K781" t="str">
        <f>VLOOKUP($B781,taxonomy!$B:$Y,7,FALSE)</f>
        <v xml:space="preserve"> Metazoa</v>
      </c>
      <c r="L781" t="str">
        <f>VLOOKUP($B781,taxonomy!$B:$Y,8,FALSE)</f>
        <v xml:space="preserve"> Ecdysozoa</v>
      </c>
      <c r="M781" t="str">
        <f>VLOOKUP($B781,taxonomy!$B:$Y,9,FALSE)</f>
        <v xml:space="preserve"> Arthropoda</v>
      </c>
      <c r="N781" t="str">
        <f>VLOOKUP($B781,taxonomy!$B:$Y,10,FALSE)</f>
        <v xml:space="preserve"> Hexapoda</v>
      </c>
      <c r="O781" t="str">
        <f>VLOOKUP($B781,taxonomy!$B:$Y,11,FALSE)</f>
        <v xml:space="preserve"> Insecta</v>
      </c>
      <c r="P781" t="str">
        <f>VLOOKUP($B781,taxonomy!$B:$Y,12,FALSE)</f>
        <v>Pterygota</v>
      </c>
      <c r="Q781" t="str">
        <f>VLOOKUP($B781,taxonomy!$B:$Y,13,FALSE)</f>
        <v xml:space="preserve"> Neoptera</v>
      </c>
      <c r="R781" t="str">
        <f>VLOOKUP($B781,taxonomy!$B:$Y,14,FALSE)</f>
        <v xml:space="preserve"> Endopterygota</v>
      </c>
      <c r="S781" t="str">
        <f>VLOOKUP($B781,taxonomy!$B:$Y,15,FALSE)</f>
        <v xml:space="preserve"> Diptera</v>
      </c>
      <c r="T781" t="str">
        <f>VLOOKUP($B781,taxonomy!$B:$Y,16,FALSE)</f>
        <v xml:space="preserve"> Brachycera</v>
      </c>
      <c r="U781" t="str">
        <f>VLOOKUP($B781,taxonomy!$B:$Y,17,FALSE)</f>
        <v xml:space="preserve"> Muscomorpha</v>
      </c>
      <c r="V781" t="str">
        <f>VLOOKUP($B781,taxonomy!$B:$Y,18,FALSE)</f>
        <v>Ephydroidea</v>
      </c>
      <c r="W781" t="str">
        <f>VLOOKUP($B781,taxonomy!$B:$Y,19,FALSE)</f>
        <v xml:space="preserve"> Drosophilidae</v>
      </c>
      <c r="X781" t="str">
        <f>VLOOKUP($B781,taxonomy!$B:$Y,20,FALSE)</f>
        <v xml:space="preserve"> Drosophila</v>
      </c>
      <c r="Y781" t="str">
        <f>VLOOKUP($B781,taxonomy!$B:$Y,21,FALSE)</f>
        <v xml:space="preserve"> Sophophora.</v>
      </c>
      <c r="Z781">
        <f>VLOOKUP($B781,taxonomy!$B:$Y,22,FALSE)</f>
        <v>0</v>
      </c>
      <c r="AA781">
        <f>VLOOKUP($B781,taxonomy!$B:$Y,23,FALSE)</f>
        <v>0</v>
      </c>
    </row>
    <row r="782" spans="1:27" x14ac:dyDescent="0.25">
      <c r="A782" s="1" t="s">
        <v>1504</v>
      </c>
      <c r="B782" s="1" t="s">
        <v>1505</v>
      </c>
      <c r="C782" s="1" t="s">
        <v>71</v>
      </c>
      <c r="D782" s="1" t="s">
        <v>15</v>
      </c>
      <c r="E782" s="1" t="s">
        <v>43</v>
      </c>
      <c r="F782" s="1" t="s">
        <v>347</v>
      </c>
      <c r="G782" s="1" t="s">
        <v>18</v>
      </c>
      <c r="H782" s="1" t="s">
        <v>19</v>
      </c>
      <c r="I782" s="1">
        <f t="shared" si="12"/>
        <v>275</v>
      </c>
      <c r="J782" t="str">
        <f>VLOOKUP($B782,taxonomy!$B:$Y,6,FALSE)</f>
        <v>Eukaryota</v>
      </c>
      <c r="K782" t="str">
        <f>VLOOKUP($B782,taxonomy!$B:$Y,7,FALSE)</f>
        <v xml:space="preserve"> Metazoa</v>
      </c>
      <c r="L782" t="str">
        <f>VLOOKUP($B782,taxonomy!$B:$Y,8,FALSE)</f>
        <v xml:space="preserve"> Ecdysozoa</v>
      </c>
      <c r="M782" t="str">
        <f>VLOOKUP($B782,taxonomy!$B:$Y,9,FALSE)</f>
        <v xml:space="preserve"> Arthropoda</v>
      </c>
      <c r="N782" t="str">
        <f>VLOOKUP($B782,taxonomy!$B:$Y,10,FALSE)</f>
        <v xml:space="preserve"> Hexapoda</v>
      </c>
      <c r="O782" t="str">
        <f>VLOOKUP($B782,taxonomy!$B:$Y,11,FALSE)</f>
        <v xml:space="preserve"> Insecta</v>
      </c>
      <c r="P782" t="str">
        <f>VLOOKUP($B782,taxonomy!$B:$Y,12,FALSE)</f>
        <v>Pterygota</v>
      </c>
      <c r="Q782" t="str">
        <f>VLOOKUP($B782,taxonomy!$B:$Y,13,FALSE)</f>
        <v xml:space="preserve"> Neoptera</v>
      </c>
      <c r="R782" t="str">
        <f>VLOOKUP($B782,taxonomy!$B:$Y,14,FALSE)</f>
        <v xml:space="preserve"> Endopterygota</v>
      </c>
      <c r="S782" t="str">
        <f>VLOOKUP($B782,taxonomy!$B:$Y,15,FALSE)</f>
        <v xml:space="preserve"> Diptera</v>
      </c>
      <c r="T782" t="str">
        <f>VLOOKUP($B782,taxonomy!$B:$Y,16,FALSE)</f>
        <v xml:space="preserve"> Brachycera</v>
      </c>
      <c r="U782" t="str">
        <f>VLOOKUP($B782,taxonomy!$B:$Y,17,FALSE)</f>
        <v xml:space="preserve"> Muscomorpha</v>
      </c>
      <c r="V782" t="str">
        <f>VLOOKUP($B782,taxonomy!$B:$Y,18,FALSE)</f>
        <v>Ephydroidea</v>
      </c>
      <c r="W782" t="str">
        <f>VLOOKUP($B782,taxonomy!$B:$Y,19,FALSE)</f>
        <v xml:space="preserve"> Drosophilidae</v>
      </c>
      <c r="X782" t="str">
        <f>VLOOKUP($B782,taxonomy!$B:$Y,20,FALSE)</f>
        <v xml:space="preserve"> Drosophila</v>
      </c>
      <c r="Y782" t="str">
        <f>VLOOKUP($B782,taxonomy!$B:$Y,21,FALSE)</f>
        <v xml:space="preserve"> Sophophora.</v>
      </c>
      <c r="Z782">
        <f>VLOOKUP($B782,taxonomy!$B:$Y,22,FALSE)</f>
        <v>0</v>
      </c>
      <c r="AA782">
        <f>VLOOKUP($B782,taxonomy!$B:$Y,23,FALSE)</f>
        <v>0</v>
      </c>
    </row>
    <row r="783" spans="1:27" x14ac:dyDescent="0.25">
      <c r="A783" s="1" t="s">
        <v>1507</v>
      </c>
      <c r="B783" s="1" t="s">
        <v>1508</v>
      </c>
      <c r="C783" s="1" t="s">
        <v>1509</v>
      </c>
      <c r="D783" s="1" t="s">
        <v>15</v>
      </c>
      <c r="E783" s="1" t="s">
        <v>43</v>
      </c>
      <c r="F783" s="1" t="s">
        <v>250</v>
      </c>
      <c r="G783" s="1" t="s">
        <v>18</v>
      </c>
      <c r="H783" s="1" t="s">
        <v>19</v>
      </c>
      <c r="I783" s="1">
        <f t="shared" si="12"/>
        <v>265</v>
      </c>
      <c r="J783" t="str">
        <f>VLOOKUP($B783,taxonomy!$B:$Y,6,FALSE)</f>
        <v>Eukaryota</v>
      </c>
      <c r="K783" t="str">
        <f>VLOOKUP($B783,taxonomy!$B:$Y,7,FALSE)</f>
        <v xml:space="preserve"> Metazoa</v>
      </c>
      <c r="L783" t="str">
        <f>VLOOKUP($B783,taxonomy!$B:$Y,8,FALSE)</f>
        <v xml:space="preserve"> Chordata</v>
      </c>
      <c r="M783" t="str">
        <f>VLOOKUP($B783,taxonomy!$B:$Y,9,FALSE)</f>
        <v xml:space="preserve"> Craniata</v>
      </c>
      <c r="N783" t="str">
        <f>VLOOKUP($B783,taxonomy!$B:$Y,10,FALSE)</f>
        <v xml:space="preserve"> Vertebrata</v>
      </c>
      <c r="O783" t="str">
        <f>VLOOKUP($B783,taxonomy!$B:$Y,11,FALSE)</f>
        <v xml:space="preserve"> Euteleostomi</v>
      </c>
      <c r="P783" t="str">
        <f>VLOOKUP($B783,taxonomy!$B:$Y,12,FALSE)</f>
        <v>Amphibia</v>
      </c>
      <c r="Q783" t="str">
        <f>VLOOKUP($B783,taxonomy!$B:$Y,13,FALSE)</f>
        <v xml:space="preserve"> Batrachia</v>
      </c>
      <c r="R783" t="str">
        <f>VLOOKUP($B783,taxonomy!$B:$Y,14,FALSE)</f>
        <v xml:space="preserve"> Anura</v>
      </c>
      <c r="S783" t="str">
        <f>VLOOKUP($B783,taxonomy!$B:$Y,15,FALSE)</f>
        <v xml:space="preserve"> Pipoidea</v>
      </c>
      <c r="T783" t="str">
        <f>VLOOKUP($B783,taxonomy!$B:$Y,16,FALSE)</f>
        <v xml:space="preserve"> Pipidae</v>
      </c>
      <c r="U783" t="str">
        <f>VLOOKUP($B783,taxonomy!$B:$Y,17,FALSE)</f>
        <v xml:space="preserve"> Xenopodinae</v>
      </c>
      <c r="V783" t="str">
        <f>VLOOKUP($B783,taxonomy!$B:$Y,18,FALSE)</f>
        <v xml:space="preserve"> Xenopus</v>
      </c>
      <c r="W783" t="str">
        <f>VLOOKUP($B783,taxonomy!$B:$Y,19,FALSE)</f>
        <v>Xenopus.</v>
      </c>
      <c r="X783">
        <f>VLOOKUP($B783,taxonomy!$B:$Y,20,FALSE)</f>
        <v>0</v>
      </c>
      <c r="Y783">
        <f>VLOOKUP($B783,taxonomy!$B:$Y,21,FALSE)</f>
        <v>0</v>
      </c>
      <c r="Z783">
        <f>VLOOKUP($B783,taxonomy!$B:$Y,22,FALSE)</f>
        <v>0</v>
      </c>
      <c r="AA783">
        <f>VLOOKUP($B783,taxonomy!$B:$Y,23,FALSE)</f>
        <v>0</v>
      </c>
    </row>
    <row r="784" spans="1:27" x14ac:dyDescent="0.25">
      <c r="A784" s="1" t="s">
        <v>1507</v>
      </c>
      <c r="B784" s="1" t="s">
        <v>1508</v>
      </c>
      <c r="C784" s="1" t="s">
        <v>1509</v>
      </c>
      <c r="D784" s="1" t="s">
        <v>60</v>
      </c>
      <c r="E784" s="1" t="s">
        <v>687</v>
      </c>
      <c r="F784" s="1" t="s">
        <v>1510</v>
      </c>
      <c r="G784" s="1" t="s">
        <v>63</v>
      </c>
      <c r="H784" s="1" t="s">
        <v>64</v>
      </c>
      <c r="I784" s="1">
        <f t="shared" si="12"/>
        <v>561</v>
      </c>
      <c r="J784" t="str">
        <f>VLOOKUP($B784,taxonomy!$B:$Y,6,FALSE)</f>
        <v>Eukaryota</v>
      </c>
      <c r="K784" t="str">
        <f>VLOOKUP($B784,taxonomy!$B:$Y,7,FALSE)</f>
        <v xml:space="preserve"> Metazoa</v>
      </c>
      <c r="L784" t="str">
        <f>VLOOKUP($B784,taxonomy!$B:$Y,8,FALSE)</f>
        <v xml:space="preserve"> Chordata</v>
      </c>
      <c r="M784" t="str">
        <f>VLOOKUP($B784,taxonomy!$B:$Y,9,FALSE)</f>
        <v xml:space="preserve"> Craniata</v>
      </c>
      <c r="N784" t="str">
        <f>VLOOKUP($B784,taxonomy!$B:$Y,10,FALSE)</f>
        <v xml:space="preserve"> Vertebrata</v>
      </c>
      <c r="O784" t="str">
        <f>VLOOKUP($B784,taxonomy!$B:$Y,11,FALSE)</f>
        <v xml:space="preserve"> Euteleostomi</v>
      </c>
      <c r="P784" t="str">
        <f>VLOOKUP($B784,taxonomy!$B:$Y,12,FALSE)</f>
        <v>Amphibia</v>
      </c>
      <c r="Q784" t="str">
        <f>VLOOKUP($B784,taxonomy!$B:$Y,13,FALSE)</f>
        <v xml:space="preserve"> Batrachia</v>
      </c>
      <c r="R784" t="str">
        <f>VLOOKUP($B784,taxonomy!$B:$Y,14,FALSE)</f>
        <v xml:space="preserve"> Anura</v>
      </c>
      <c r="S784" t="str">
        <f>VLOOKUP($B784,taxonomy!$B:$Y,15,FALSE)</f>
        <v xml:space="preserve"> Pipoidea</v>
      </c>
      <c r="T784" t="str">
        <f>VLOOKUP($B784,taxonomy!$B:$Y,16,FALSE)</f>
        <v xml:space="preserve"> Pipidae</v>
      </c>
      <c r="U784" t="str">
        <f>VLOOKUP($B784,taxonomy!$B:$Y,17,FALSE)</f>
        <v xml:space="preserve"> Xenopodinae</v>
      </c>
      <c r="V784" t="str">
        <f>VLOOKUP($B784,taxonomy!$B:$Y,18,FALSE)</f>
        <v xml:space="preserve"> Xenopus</v>
      </c>
      <c r="W784" t="str">
        <f>VLOOKUP($B784,taxonomy!$B:$Y,19,FALSE)</f>
        <v>Xenopus.</v>
      </c>
      <c r="X784">
        <f>VLOOKUP($B784,taxonomy!$B:$Y,20,FALSE)</f>
        <v>0</v>
      </c>
      <c r="Y784">
        <f>VLOOKUP($B784,taxonomy!$B:$Y,21,FALSE)</f>
        <v>0</v>
      </c>
      <c r="Z784">
        <f>VLOOKUP($B784,taxonomy!$B:$Y,22,FALSE)</f>
        <v>0</v>
      </c>
      <c r="AA784">
        <f>VLOOKUP($B784,taxonomy!$B:$Y,23,FALSE)</f>
        <v>0</v>
      </c>
    </row>
    <row r="785" spans="1:27" x14ac:dyDescent="0.25">
      <c r="A785" s="1" t="s">
        <v>1511</v>
      </c>
      <c r="B785" s="1" t="s">
        <v>1512</v>
      </c>
      <c r="C785" s="1" t="s">
        <v>1320</v>
      </c>
      <c r="D785" s="1" t="s">
        <v>272</v>
      </c>
      <c r="E785" s="1" t="s">
        <v>794</v>
      </c>
      <c r="F785" s="1" t="s">
        <v>472</v>
      </c>
      <c r="G785" s="1" t="s">
        <v>274</v>
      </c>
      <c r="H785" s="1" t="s">
        <v>272</v>
      </c>
      <c r="I785" s="1">
        <f t="shared" si="12"/>
        <v>44</v>
      </c>
      <c r="J785" t="str">
        <f>VLOOKUP($B785,taxonomy!$B:$Y,6,FALSE)</f>
        <v>Eukaryota</v>
      </c>
      <c r="K785" t="str">
        <f>VLOOKUP($B785,taxonomy!$B:$Y,7,FALSE)</f>
        <v xml:space="preserve"> Metazoa</v>
      </c>
      <c r="L785" t="str">
        <f>VLOOKUP($B785,taxonomy!$B:$Y,8,FALSE)</f>
        <v xml:space="preserve"> Chordata</v>
      </c>
      <c r="M785" t="str">
        <f>VLOOKUP($B785,taxonomy!$B:$Y,9,FALSE)</f>
        <v xml:space="preserve"> Craniata</v>
      </c>
      <c r="N785" t="str">
        <f>VLOOKUP($B785,taxonomy!$B:$Y,10,FALSE)</f>
        <v xml:space="preserve"> Vertebrata</v>
      </c>
      <c r="O785" t="str">
        <f>VLOOKUP($B785,taxonomy!$B:$Y,11,FALSE)</f>
        <v xml:space="preserve"> Euteleostomi</v>
      </c>
      <c r="P785" t="str">
        <f>VLOOKUP($B785,taxonomy!$B:$Y,12,FALSE)</f>
        <v>Mammalia</v>
      </c>
      <c r="Q785" t="str">
        <f>VLOOKUP($B785,taxonomy!$B:$Y,13,FALSE)</f>
        <v xml:space="preserve"> Eutheria</v>
      </c>
      <c r="R785" t="str">
        <f>VLOOKUP($B785,taxonomy!$B:$Y,14,FALSE)</f>
        <v xml:space="preserve"> Euarchontoglires</v>
      </c>
      <c r="S785" t="str">
        <f>VLOOKUP($B785,taxonomy!$B:$Y,15,FALSE)</f>
        <v xml:space="preserve"> Glires</v>
      </c>
      <c r="T785" t="str">
        <f>VLOOKUP($B785,taxonomy!$B:$Y,16,FALSE)</f>
        <v xml:space="preserve"> Rodentia</v>
      </c>
      <c r="U785" t="str">
        <f>VLOOKUP($B785,taxonomy!$B:$Y,17,FALSE)</f>
        <v xml:space="preserve"> Sciurognathi</v>
      </c>
      <c r="V785" t="str">
        <f>VLOOKUP($B785,taxonomy!$B:$Y,18,FALSE)</f>
        <v>Muroidea</v>
      </c>
      <c r="W785" t="str">
        <f>VLOOKUP($B785,taxonomy!$B:$Y,19,FALSE)</f>
        <v xml:space="preserve"> Muridae</v>
      </c>
      <c r="X785" t="str">
        <f>VLOOKUP($B785,taxonomy!$B:$Y,20,FALSE)</f>
        <v xml:space="preserve"> Murinae</v>
      </c>
      <c r="Y785" t="str">
        <f>VLOOKUP($B785,taxonomy!$B:$Y,21,FALSE)</f>
        <v xml:space="preserve"> Mus</v>
      </c>
      <c r="Z785" t="str">
        <f>VLOOKUP($B785,taxonomy!$B:$Y,22,FALSE)</f>
        <v xml:space="preserve"> Mus.</v>
      </c>
      <c r="AA785">
        <f>VLOOKUP($B785,taxonomy!$B:$Y,23,FALSE)</f>
        <v>0</v>
      </c>
    </row>
    <row r="786" spans="1:27" x14ac:dyDescent="0.25">
      <c r="A786" s="1" t="s">
        <v>1511</v>
      </c>
      <c r="B786" s="1" t="s">
        <v>1512</v>
      </c>
      <c r="C786" s="1" t="s">
        <v>1320</v>
      </c>
      <c r="D786" s="1" t="s">
        <v>15</v>
      </c>
      <c r="E786" s="1" t="s">
        <v>43</v>
      </c>
      <c r="F786" s="1" t="s">
        <v>250</v>
      </c>
      <c r="G786" s="1" t="s">
        <v>18</v>
      </c>
      <c r="H786" s="1" t="s">
        <v>19</v>
      </c>
      <c r="I786" s="1">
        <f t="shared" si="12"/>
        <v>265</v>
      </c>
      <c r="J786" t="str">
        <f>VLOOKUP($B786,taxonomy!$B:$Y,6,FALSE)</f>
        <v>Eukaryota</v>
      </c>
      <c r="K786" t="str">
        <f>VLOOKUP($B786,taxonomy!$B:$Y,7,FALSE)</f>
        <v xml:space="preserve"> Metazoa</v>
      </c>
      <c r="L786" t="str">
        <f>VLOOKUP($B786,taxonomy!$B:$Y,8,FALSE)</f>
        <v xml:space="preserve"> Chordata</v>
      </c>
      <c r="M786" t="str">
        <f>VLOOKUP($B786,taxonomy!$B:$Y,9,FALSE)</f>
        <v xml:space="preserve"> Craniata</v>
      </c>
      <c r="N786" t="str">
        <f>VLOOKUP($B786,taxonomy!$B:$Y,10,FALSE)</f>
        <v xml:space="preserve"> Vertebrata</v>
      </c>
      <c r="O786" t="str">
        <f>VLOOKUP($B786,taxonomy!$B:$Y,11,FALSE)</f>
        <v xml:space="preserve"> Euteleostomi</v>
      </c>
      <c r="P786" t="str">
        <f>VLOOKUP($B786,taxonomy!$B:$Y,12,FALSE)</f>
        <v>Mammalia</v>
      </c>
      <c r="Q786" t="str">
        <f>VLOOKUP($B786,taxonomy!$B:$Y,13,FALSE)</f>
        <v xml:space="preserve"> Eutheria</v>
      </c>
      <c r="R786" t="str">
        <f>VLOOKUP($B786,taxonomy!$B:$Y,14,FALSE)</f>
        <v xml:space="preserve"> Euarchontoglires</v>
      </c>
      <c r="S786" t="str">
        <f>VLOOKUP($B786,taxonomy!$B:$Y,15,FALSE)</f>
        <v xml:space="preserve"> Glires</v>
      </c>
      <c r="T786" t="str">
        <f>VLOOKUP($B786,taxonomy!$B:$Y,16,FALSE)</f>
        <v xml:space="preserve"> Rodentia</v>
      </c>
      <c r="U786" t="str">
        <f>VLOOKUP($B786,taxonomy!$B:$Y,17,FALSE)</f>
        <v xml:space="preserve"> Sciurognathi</v>
      </c>
      <c r="V786" t="str">
        <f>VLOOKUP($B786,taxonomy!$B:$Y,18,FALSE)</f>
        <v>Muroidea</v>
      </c>
      <c r="W786" t="str">
        <f>VLOOKUP($B786,taxonomy!$B:$Y,19,FALSE)</f>
        <v xml:space="preserve"> Muridae</v>
      </c>
      <c r="X786" t="str">
        <f>VLOOKUP($B786,taxonomy!$B:$Y,20,FALSE)</f>
        <v xml:space="preserve"> Murinae</v>
      </c>
      <c r="Y786" t="str">
        <f>VLOOKUP($B786,taxonomy!$B:$Y,21,FALSE)</f>
        <v xml:space="preserve"> Mus</v>
      </c>
      <c r="Z786" t="str">
        <f>VLOOKUP($B786,taxonomy!$B:$Y,22,FALSE)</f>
        <v xml:space="preserve"> Mus.</v>
      </c>
      <c r="AA786">
        <f>VLOOKUP($B786,taxonomy!$B:$Y,23,FALSE)</f>
        <v>0</v>
      </c>
    </row>
    <row r="787" spans="1:27" x14ac:dyDescent="0.25">
      <c r="A787" s="1" t="s">
        <v>1511</v>
      </c>
      <c r="B787" s="1" t="s">
        <v>1512</v>
      </c>
      <c r="C787" s="1" t="s">
        <v>1320</v>
      </c>
      <c r="D787" s="1" t="s">
        <v>60</v>
      </c>
      <c r="E787" s="1" t="s">
        <v>275</v>
      </c>
      <c r="F787" s="1" t="s">
        <v>1320</v>
      </c>
      <c r="G787" s="1" t="s">
        <v>63</v>
      </c>
      <c r="H787" s="1" t="s">
        <v>64</v>
      </c>
      <c r="I787" s="1">
        <f t="shared" si="12"/>
        <v>475</v>
      </c>
      <c r="J787" t="str">
        <f>VLOOKUP($B787,taxonomy!$B:$Y,6,FALSE)</f>
        <v>Eukaryota</v>
      </c>
      <c r="K787" t="str">
        <f>VLOOKUP($B787,taxonomy!$B:$Y,7,FALSE)</f>
        <v xml:space="preserve"> Metazoa</v>
      </c>
      <c r="L787" t="str">
        <f>VLOOKUP($B787,taxonomy!$B:$Y,8,FALSE)</f>
        <v xml:space="preserve"> Chordata</v>
      </c>
      <c r="M787" t="str">
        <f>VLOOKUP($B787,taxonomy!$B:$Y,9,FALSE)</f>
        <v xml:space="preserve"> Craniata</v>
      </c>
      <c r="N787" t="str">
        <f>VLOOKUP($B787,taxonomy!$B:$Y,10,FALSE)</f>
        <v xml:space="preserve"> Vertebrata</v>
      </c>
      <c r="O787" t="str">
        <f>VLOOKUP($B787,taxonomy!$B:$Y,11,FALSE)</f>
        <v xml:space="preserve"> Euteleostomi</v>
      </c>
      <c r="P787" t="str">
        <f>VLOOKUP($B787,taxonomy!$B:$Y,12,FALSE)</f>
        <v>Mammalia</v>
      </c>
      <c r="Q787" t="str">
        <f>VLOOKUP($B787,taxonomy!$B:$Y,13,FALSE)</f>
        <v xml:space="preserve"> Eutheria</v>
      </c>
      <c r="R787" t="str">
        <f>VLOOKUP($B787,taxonomy!$B:$Y,14,FALSE)</f>
        <v xml:space="preserve"> Euarchontoglires</v>
      </c>
      <c r="S787" t="str">
        <f>VLOOKUP($B787,taxonomy!$B:$Y,15,FALSE)</f>
        <v xml:space="preserve"> Glires</v>
      </c>
      <c r="T787" t="str">
        <f>VLOOKUP($B787,taxonomy!$B:$Y,16,FALSE)</f>
        <v xml:space="preserve"> Rodentia</v>
      </c>
      <c r="U787" t="str">
        <f>VLOOKUP($B787,taxonomy!$B:$Y,17,FALSE)</f>
        <v xml:space="preserve"> Sciurognathi</v>
      </c>
      <c r="V787" t="str">
        <f>VLOOKUP($B787,taxonomy!$B:$Y,18,FALSE)</f>
        <v>Muroidea</v>
      </c>
      <c r="W787" t="str">
        <f>VLOOKUP($B787,taxonomy!$B:$Y,19,FALSE)</f>
        <v xml:space="preserve"> Muridae</v>
      </c>
      <c r="X787" t="str">
        <f>VLOOKUP($B787,taxonomy!$B:$Y,20,FALSE)</f>
        <v xml:space="preserve"> Murinae</v>
      </c>
      <c r="Y787" t="str">
        <f>VLOOKUP($B787,taxonomy!$B:$Y,21,FALSE)</f>
        <v xml:space="preserve"> Mus</v>
      </c>
      <c r="Z787" t="str">
        <f>VLOOKUP($B787,taxonomy!$B:$Y,22,FALSE)</f>
        <v xml:space="preserve"> Mus.</v>
      </c>
      <c r="AA787">
        <f>VLOOKUP($B787,taxonomy!$B:$Y,23,FALSE)</f>
        <v>0</v>
      </c>
    </row>
    <row r="788" spans="1:27" x14ac:dyDescent="0.25">
      <c r="A788" s="1" t="s">
        <v>1513</v>
      </c>
      <c r="B788" s="1" t="s">
        <v>1514</v>
      </c>
      <c r="C788" s="1" t="s">
        <v>1074</v>
      </c>
      <c r="D788" s="1" t="s">
        <v>15</v>
      </c>
      <c r="E788" s="1" t="s">
        <v>43</v>
      </c>
      <c r="F788" s="1" t="s">
        <v>149</v>
      </c>
      <c r="G788" s="1" t="s">
        <v>18</v>
      </c>
      <c r="H788" s="1" t="s">
        <v>19</v>
      </c>
      <c r="I788" s="1">
        <f t="shared" si="12"/>
        <v>270</v>
      </c>
      <c r="J788" t="str">
        <f>VLOOKUP($B788,taxonomy!$B:$Y,6,FALSE)</f>
        <v>Eukaryota</v>
      </c>
      <c r="K788" t="str">
        <f>VLOOKUP($B788,taxonomy!$B:$Y,7,FALSE)</f>
        <v xml:space="preserve"> Metazoa</v>
      </c>
      <c r="L788" t="str">
        <f>VLOOKUP($B788,taxonomy!$B:$Y,8,FALSE)</f>
        <v xml:space="preserve"> Ecdysozoa</v>
      </c>
      <c r="M788" t="str">
        <f>VLOOKUP($B788,taxonomy!$B:$Y,9,FALSE)</f>
        <v xml:space="preserve"> Arthropoda</v>
      </c>
      <c r="N788" t="str">
        <f>VLOOKUP($B788,taxonomy!$B:$Y,10,FALSE)</f>
        <v xml:space="preserve"> Hexapoda</v>
      </c>
      <c r="O788" t="str">
        <f>VLOOKUP($B788,taxonomy!$B:$Y,11,FALSE)</f>
        <v xml:space="preserve"> Insecta</v>
      </c>
      <c r="P788" t="str">
        <f>VLOOKUP($B788,taxonomy!$B:$Y,12,FALSE)</f>
        <v>Pterygota</v>
      </c>
      <c r="Q788" t="str">
        <f>VLOOKUP($B788,taxonomy!$B:$Y,13,FALSE)</f>
        <v xml:space="preserve"> Neoptera</v>
      </c>
      <c r="R788" t="str">
        <f>VLOOKUP($B788,taxonomy!$B:$Y,14,FALSE)</f>
        <v xml:space="preserve"> Endopterygota</v>
      </c>
      <c r="S788" t="str">
        <f>VLOOKUP($B788,taxonomy!$B:$Y,15,FALSE)</f>
        <v xml:space="preserve"> Lepidoptera</v>
      </c>
      <c r="T788" t="str">
        <f>VLOOKUP($B788,taxonomy!$B:$Y,16,FALSE)</f>
        <v xml:space="preserve"> Glossata</v>
      </c>
      <c r="U788" t="str">
        <f>VLOOKUP($B788,taxonomy!$B:$Y,17,FALSE)</f>
        <v xml:space="preserve"> Ditrysia</v>
      </c>
      <c r="V788" t="str">
        <f>VLOOKUP($B788,taxonomy!$B:$Y,18,FALSE)</f>
        <v>Papilionoidea</v>
      </c>
      <c r="W788" t="str">
        <f>VLOOKUP($B788,taxonomy!$B:$Y,19,FALSE)</f>
        <v xml:space="preserve"> Nymphalidae</v>
      </c>
      <c r="X788" t="str">
        <f>VLOOKUP($B788,taxonomy!$B:$Y,20,FALSE)</f>
        <v xml:space="preserve"> Danainae</v>
      </c>
      <c r="Y788" t="str">
        <f>VLOOKUP($B788,taxonomy!$B:$Y,21,FALSE)</f>
        <v xml:space="preserve"> Danaini</v>
      </c>
      <c r="Z788" t="str">
        <f>VLOOKUP($B788,taxonomy!$B:$Y,22,FALSE)</f>
        <v xml:space="preserve"> Danaina</v>
      </c>
      <c r="AA788" t="str">
        <f>VLOOKUP($B788,taxonomy!$B:$Y,23,FALSE)</f>
        <v xml:space="preserve"> Danaus</v>
      </c>
    </row>
    <row r="789" spans="1:27" x14ac:dyDescent="0.25">
      <c r="A789" s="1" t="s">
        <v>1515</v>
      </c>
      <c r="B789" s="1" t="s">
        <v>1516</v>
      </c>
      <c r="C789" s="1" t="s">
        <v>1193</v>
      </c>
      <c r="D789" s="1" t="s">
        <v>15</v>
      </c>
      <c r="E789" s="1" t="s">
        <v>190</v>
      </c>
      <c r="F789" s="1" t="s">
        <v>191</v>
      </c>
      <c r="G789" s="1" t="s">
        <v>18</v>
      </c>
      <c r="H789" s="1" t="s">
        <v>19</v>
      </c>
      <c r="I789" s="1">
        <f t="shared" si="12"/>
        <v>265</v>
      </c>
      <c r="J789" t="str">
        <f>VLOOKUP($B789,taxonomy!$B:$Y,6,FALSE)</f>
        <v>Eukaryota</v>
      </c>
      <c r="K789" t="str">
        <f>VLOOKUP($B789,taxonomy!$B:$Y,7,FALSE)</f>
        <v xml:space="preserve"> Metazoa</v>
      </c>
      <c r="L789" t="str">
        <f>VLOOKUP($B789,taxonomy!$B:$Y,8,FALSE)</f>
        <v xml:space="preserve"> Chordata</v>
      </c>
      <c r="M789" t="str">
        <f>VLOOKUP($B789,taxonomy!$B:$Y,9,FALSE)</f>
        <v xml:space="preserve"> Craniata</v>
      </c>
      <c r="N789" t="str">
        <f>VLOOKUP($B789,taxonomy!$B:$Y,10,FALSE)</f>
        <v xml:space="preserve"> Vertebrata</v>
      </c>
      <c r="O789" t="str">
        <f>VLOOKUP($B789,taxonomy!$B:$Y,11,FALSE)</f>
        <v xml:space="preserve"> Euteleostomi</v>
      </c>
      <c r="P789" t="str">
        <f>VLOOKUP($B789,taxonomy!$B:$Y,12,FALSE)</f>
        <v>Actinopterygii</v>
      </c>
      <c r="Q789" t="str">
        <f>VLOOKUP($B789,taxonomy!$B:$Y,13,FALSE)</f>
        <v xml:space="preserve"> Neopterygii</v>
      </c>
      <c r="R789" t="str">
        <f>VLOOKUP($B789,taxonomy!$B:$Y,14,FALSE)</f>
        <v xml:space="preserve"> Teleostei</v>
      </c>
      <c r="S789" t="str">
        <f>VLOOKUP($B789,taxonomy!$B:$Y,15,FALSE)</f>
        <v xml:space="preserve"> Neoteleostei</v>
      </c>
      <c r="T789" t="str">
        <f>VLOOKUP($B789,taxonomy!$B:$Y,16,FALSE)</f>
        <v xml:space="preserve"> Acanthomorphata</v>
      </c>
      <c r="U789" t="str">
        <f>VLOOKUP($B789,taxonomy!$B:$Y,17,FALSE)</f>
        <v>Percomorpharia</v>
      </c>
      <c r="V789" t="str">
        <f>VLOOKUP($B789,taxonomy!$B:$Y,18,FALSE)</f>
        <v xml:space="preserve"> Tetraodontiformes</v>
      </c>
      <c r="W789" t="str">
        <f>VLOOKUP($B789,taxonomy!$B:$Y,19,FALSE)</f>
        <v xml:space="preserve"> Tetradontoidea</v>
      </c>
      <c r="X789" t="str">
        <f>VLOOKUP($B789,taxonomy!$B:$Y,20,FALSE)</f>
        <v xml:space="preserve"> Tetraodontidae</v>
      </c>
      <c r="Y789" t="str">
        <f>VLOOKUP($B789,taxonomy!$B:$Y,21,FALSE)</f>
        <v>Tetraodon.</v>
      </c>
      <c r="Z789">
        <f>VLOOKUP($B789,taxonomy!$B:$Y,22,FALSE)</f>
        <v>0</v>
      </c>
      <c r="AA789">
        <f>VLOOKUP($B789,taxonomy!$B:$Y,23,FALSE)</f>
        <v>0</v>
      </c>
    </row>
    <row r="790" spans="1:27" x14ac:dyDescent="0.25">
      <c r="A790" s="1" t="s">
        <v>1515</v>
      </c>
      <c r="B790" s="1" t="s">
        <v>1516</v>
      </c>
      <c r="C790" s="1" t="s">
        <v>1193</v>
      </c>
      <c r="D790" s="1" t="s">
        <v>60</v>
      </c>
      <c r="E790" s="1" t="s">
        <v>843</v>
      </c>
      <c r="F790" s="1" t="s">
        <v>107</v>
      </c>
      <c r="G790" s="1" t="s">
        <v>63</v>
      </c>
      <c r="H790" s="1" t="s">
        <v>64</v>
      </c>
      <c r="I790" s="1">
        <f t="shared" si="12"/>
        <v>102</v>
      </c>
      <c r="J790" t="str">
        <f>VLOOKUP($B790,taxonomy!$B:$Y,6,FALSE)</f>
        <v>Eukaryota</v>
      </c>
      <c r="K790" t="str">
        <f>VLOOKUP($B790,taxonomy!$B:$Y,7,FALSE)</f>
        <v xml:space="preserve"> Metazoa</v>
      </c>
      <c r="L790" t="str">
        <f>VLOOKUP($B790,taxonomy!$B:$Y,8,FALSE)</f>
        <v xml:space="preserve"> Chordata</v>
      </c>
      <c r="M790" t="str">
        <f>VLOOKUP($B790,taxonomy!$B:$Y,9,FALSE)</f>
        <v xml:space="preserve"> Craniata</v>
      </c>
      <c r="N790" t="str">
        <f>VLOOKUP($B790,taxonomy!$B:$Y,10,FALSE)</f>
        <v xml:space="preserve"> Vertebrata</v>
      </c>
      <c r="O790" t="str">
        <f>VLOOKUP($B790,taxonomy!$B:$Y,11,FALSE)</f>
        <v xml:space="preserve"> Euteleostomi</v>
      </c>
      <c r="P790" t="str">
        <f>VLOOKUP($B790,taxonomy!$B:$Y,12,FALSE)</f>
        <v>Actinopterygii</v>
      </c>
      <c r="Q790" t="str">
        <f>VLOOKUP($B790,taxonomy!$B:$Y,13,FALSE)</f>
        <v xml:space="preserve"> Neopterygii</v>
      </c>
      <c r="R790" t="str">
        <f>VLOOKUP($B790,taxonomy!$B:$Y,14,FALSE)</f>
        <v xml:space="preserve"> Teleostei</v>
      </c>
      <c r="S790" t="str">
        <f>VLOOKUP($B790,taxonomy!$B:$Y,15,FALSE)</f>
        <v xml:space="preserve"> Neoteleostei</v>
      </c>
      <c r="T790" t="str">
        <f>VLOOKUP($B790,taxonomy!$B:$Y,16,FALSE)</f>
        <v xml:space="preserve"> Acanthomorphata</v>
      </c>
      <c r="U790" t="str">
        <f>VLOOKUP($B790,taxonomy!$B:$Y,17,FALSE)</f>
        <v>Percomorpharia</v>
      </c>
      <c r="V790" t="str">
        <f>VLOOKUP($B790,taxonomy!$B:$Y,18,FALSE)</f>
        <v xml:space="preserve"> Tetraodontiformes</v>
      </c>
      <c r="W790" t="str">
        <f>VLOOKUP($B790,taxonomy!$B:$Y,19,FALSE)</f>
        <v xml:space="preserve"> Tetradontoidea</v>
      </c>
      <c r="X790" t="str">
        <f>VLOOKUP($B790,taxonomy!$B:$Y,20,FALSE)</f>
        <v xml:space="preserve"> Tetraodontidae</v>
      </c>
      <c r="Y790" t="str">
        <f>VLOOKUP($B790,taxonomy!$B:$Y,21,FALSE)</f>
        <v>Tetraodon.</v>
      </c>
      <c r="Z790">
        <f>VLOOKUP($B790,taxonomy!$B:$Y,22,FALSE)</f>
        <v>0</v>
      </c>
      <c r="AA790">
        <f>VLOOKUP($B790,taxonomy!$B:$Y,23,FALSE)</f>
        <v>0</v>
      </c>
    </row>
    <row r="791" spans="1:27" x14ac:dyDescent="0.25">
      <c r="A791" s="1" t="s">
        <v>1515</v>
      </c>
      <c r="B791" s="1" t="s">
        <v>1516</v>
      </c>
      <c r="C791" s="1" t="s">
        <v>1193</v>
      </c>
      <c r="D791" s="1" t="s">
        <v>60</v>
      </c>
      <c r="E791" s="1" t="s">
        <v>1517</v>
      </c>
      <c r="F791" s="1" t="s">
        <v>1193</v>
      </c>
      <c r="G791" s="1" t="s">
        <v>63</v>
      </c>
      <c r="H791" s="1" t="s">
        <v>64</v>
      </c>
      <c r="I791" s="1">
        <f t="shared" si="12"/>
        <v>223</v>
      </c>
      <c r="J791" t="str">
        <f>VLOOKUP($B791,taxonomy!$B:$Y,6,FALSE)</f>
        <v>Eukaryota</v>
      </c>
      <c r="K791" t="str">
        <f>VLOOKUP($B791,taxonomy!$B:$Y,7,FALSE)</f>
        <v xml:space="preserve"> Metazoa</v>
      </c>
      <c r="L791" t="str">
        <f>VLOOKUP($B791,taxonomy!$B:$Y,8,FALSE)</f>
        <v xml:space="preserve"> Chordata</v>
      </c>
      <c r="M791" t="str">
        <f>VLOOKUP($B791,taxonomy!$B:$Y,9,FALSE)</f>
        <v xml:space="preserve"> Craniata</v>
      </c>
      <c r="N791" t="str">
        <f>VLOOKUP($B791,taxonomy!$B:$Y,10,FALSE)</f>
        <v xml:space="preserve"> Vertebrata</v>
      </c>
      <c r="O791" t="str">
        <f>VLOOKUP($B791,taxonomy!$B:$Y,11,FALSE)</f>
        <v xml:space="preserve"> Euteleostomi</v>
      </c>
      <c r="P791" t="str">
        <f>VLOOKUP($B791,taxonomy!$B:$Y,12,FALSE)</f>
        <v>Actinopterygii</v>
      </c>
      <c r="Q791" t="str">
        <f>VLOOKUP($B791,taxonomy!$B:$Y,13,FALSE)</f>
        <v xml:space="preserve"> Neopterygii</v>
      </c>
      <c r="R791" t="str">
        <f>VLOOKUP($B791,taxonomy!$B:$Y,14,FALSE)</f>
        <v xml:space="preserve"> Teleostei</v>
      </c>
      <c r="S791" t="str">
        <f>VLOOKUP($B791,taxonomy!$B:$Y,15,FALSE)</f>
        <v xml:space="preserve"> Neoteleostei</v>
      </c>
      <c r="T791" t="str">
        <f>VLOOKUP($B791,taxonomy!$B:$Y,16,FALSE)</f>
        <v xml:space="preserve"> Acanthomorphata</v>
      </c>
      <c r="U791" t="str">
        <f>VLOOKUP($B791,taxonomy!$B:$Y,17,FALSE)</f>
        <v>Percomorpharia</v>
      </c>
      <c r="V791" t="str">
        <f>VLOOKUP($B791,taxonomy!$B:$Y,18,FALSE)</f>
        <v xml:space="preserve"> Tetraodontiformes</v>
      </c>
      <c r="W791" t="str">
        <f>VLOOKUP($B791,taxonomy!$B:$Y,19,FALSE)</f>
        <v xml:space="preserve"> Tetradontoidea</v>
      </c>
      <c r="X791" t="str">
        <f>VLOOKUP($B791,taxonomy!$B:$Y,20,FALSE)</f>
        <v xml:space="preserve"> Tetraodontidae</v>
      </c>
      <c r="Y791" t="str">
        <f>VLOOKUP($B791,taxonomy!$B:$Y,21,FALSE)</f>
        <v>Tetraodon.</v>
      </c>
      <c r="Z791">
        <f>VLOOKUP($B791,taxonomy!$B:$Y,22,FALSE)</f>
        <v>0</v>
      </c>
      <c r="AA791">
        <f>VLOOKUP($B791,taxonomy!$B:$Y,23,FALSE)</f>
        <v>0</v>
      </c>
    </row>
    <row r="792" spans="1:27" x14ac:dyDescent="0.25">
      <c r="A792" s="1" t="s">
        <v>1518</v>
      </c>
      <c r="B792" s="1" t="s">
        <v>1519</v>
      </c>
      <c r="C792" s="1" t="s">
        <v>1520</v>
      </c>
      <c r="D792" s="1" t="s">
        <v>1521</v>
      </c>
      <c r="E792" s="1" t="s">
        <v>165</v>
      </c>
      <c r="F792" s="1" t="s">
        <v>1522</v>
      </c>
      <c r="G792" s="1" t="s">
        <v>123</v>
      </c>
      <c r="H792" s="1" t="s">
        <v>1521</v>
      </c>
      <c r="I792" s="1">
        <f t="shared" si="12"/>
        <v>31</v>
      </c>
      <c r="J792" t="str">
        <f>VLOOKUP($B792,taxonomy!$B:$Y,6,FALSE)</f>
        <v>Eukaryota</v>
      </c>
      <c r="K792" t="str">
        <f>VLOOKUP($B792,taxonomy!$B:$Y,7,FALSE)</f>
        <v xml:space="preserve"> Amoebozoa</v>
      </c>
      <c r="L792" t="str">
        <f>VLOOKUP($B792,taxonomy!$B:$Y,8,FALSE)</f>
        <v xml:space="preserve"> Mycetozoa</v>
      </c>
      <c r="M792" t="str">
        <f>VLOOKUP($B792,taxonomy!$B:$Y,9,FALSE)</f>
        <v xml:space="preserve"> Dictyosteliida</v>
      </c>
      <c r="N792" t="str">
        <f>VLOOKUP($B792,taxonomy!$B:$Y,10,FALSE)</f>
        <v xml:space="preserve"> Dictyostelium.</v>
      </c>
      <c r="O792">
        <f>VLOOKUP($B792,taxonomy!$B:$Y,11,FALSE)</f>
        <v>0</v>
      </c>
      <c r="P792">
        <f>VLOOKUP($B792,taxonomy!$B:$Y,12,FALSE)</f>
        <v>0</v>
      </c>
      <c r="Q792">
        <f>VLOOKUP($B792,taxonomy!$B:$Y,13,FALSE)</f>
        <v>0</v>
      </c>
      <c r="R792">
        <f>VLOOKUP($B792,taxonomy!$B:$Y,14,FALSE)</f>
        <v>0</v>
      </c>
      <c r="S792">
        <f>VLOOKUP($B792,taxonomy!$B:$Y,15,FALSE)</f>
        <v>0</v>
      </c>
      <c r="T792">
        <f>VLOOKUP($B792,taxonomy!$B:$Y,16,FALSE)</f>
        <v>0</v>
      </c>
      <c r="U792">
        <f>VLOOKUP($B792,taxonomy!$B:$Y,17,FALSE)</f>
        <v>0</v>
      </c>
      <c r="V792">
        <f>VLOOKUP($B792,taxonomy!$B:$Y,18,FALSE)</f>
        <v>0</v>
      </c>
      <c r="W792">
        <f>VLOOKUP($B792,taxonomy!$B:$Y,19,FALSE)</f>
        <v>0</v>
      </c>
      <c r="X792">
        <f>VLOOKUP($B792,taxonomy!$B:$Y,20,FALSE)</f>
        <v>0</v>
      </c>
      <c r="Y792">
        <f>VLOOKUP($B792,taxonomy!$B:$Y,21,FALSE)</f>
        <v>0</v>
      </c>
      <c r="Z792">
        <f>VLOOKUP($B792,taxonomy!$B:$Y,22,FALSE)</f>
        <v>0</v>
      </c>
      <c r="AA792">
        <f>VLOOKUP($B792,taxonomy!$B:$Y,23,FALSE)</f>
        <v>0</v>
      </c>
    </row>
    <row r="793" spans="1:27" x14ac:dyDescent="0.25">
      <c r="A793" s="1" t="s">
        <v>1518</v>
      </c>
      <c r="B793" s="1" t="s">
        <v>1519</v>
      </c>
      <c r="C793" s="1" t="s">
        <v>1520</v>
      </c>
      <c r="D793" s="1" t="s">
        <v>1523</v>
      </c>
      <c r="E793" s="1" t="s">
        <v>722</v>
      </c>
      <c r="F793" s="1" t="s">
        <v>1000</v>
      </c>
      <c r="G793" s="1" t="s">
        <v>287</v>
      </c>
      <c r="H793" s="1" t="s">
        <v>1523</v>
      </c>
      <c r="I793" s="1">
        <f t="shared" si="12"/>
        <v>51</v>
      </c>
      <c r="J793" t="str">
        <f>VLOOKUP($B793,taxonomy!$B:$Y,6,FALSE)</f>
        <v>Eukaryota</v>
      </c>
      <c r="K793" t="str">
        <f>VLOOKUP($B793,taxonomy!$B:$Y,7,FALSE)</f>
        <v xml:space="preserve"> Amoebozoa</v>
      </c>
      <c r="L793" t="str">
        <f>VLOOKUP($B793,taxonomy!$B:$Y,8,FALSE)</f>
        <v xml:space="preserve"> Mycetozoa</v>
      </c>
      <c r="M793" t="str">
        <f>VLOOKUP($B793,taxonomy!$B:$Y,9,FALSE)</f>
        <v xml:space="preserve"> Dictyosteliida</v>
      </c>
      <c r="N793" t="str">
        <f>VLOOKUP($B793,taxonomy!$B:$Y,10,FALSE)</f>
        <v xml:space="preserve"> Dictyostelium.</v>
      </c>
      <c r="O793">
        <f>VLOOKUP($B793,taxonomy!$B:$Y,11,FALSE)</f>
        <v>0</v>
      </c>
      <c r="P793">
        <f>VLOOKUP($B793,taxonomy!$B:$Y,12,FALSE)</f>
        <v>0</v>
      </c>
      <c r="Q793">
        <f>VLOOKUP($B793,taxonomy!$B:$Y,13,FALSE)</f>
        <v>0</v>
      </c>
      <c r="R793">
        <f>VLOOKUP($B793,taxonomy!$B:$Y,14,FALSE)</f>
        <v>0</v>
      </c>
      <c r="S793">
        <f>VLOOKUP($B793,taxonomy!$B:$Y,15,FALSE)</f>
        <v>0</v>
      </c>
      <c r="T793">
        <f>VLOOKUP($B793,taxonomy!$B:$Y,16,FALSE)</f>
        <v>0</v>
      </c>
      <c r="U793">
        <f>VLOOKUP($B793,taxonomy!$B:$Y,17,FALSE)</f>
        <v>0</v>
      </c>
      <c r="V793">
        <f>VLOOKUP($B793,taxonomy!$B:$Y,18,FALSE)</f>
        <v>0</v>
      </c>
      <c r="W793">
        <f>VLOOKUP($B793,taxonomy!$B:$Y,19,FALSE)</f>
        <v>0</v>
      </c>
      <c r="X793">
        <f>VLOOKUP($B793,taxonomy!$B:$Y,20,FALSE)</f>
        <v>0</v>
      </c>
      <c r="Y793">
        <f>VLOOKUP($B793,taxonomy!$B:$Y,21,FALSE)</f>
        <v>0</v>
      </c>
      <c r="Z793">
        <f>VLOOKUP($B793,taxonomy!$B:$Y,22,FALSE)</f>
        <v>0</v>
      </c>
      <c r="AA793">
        <f>VLOOKUP($B793,taxonomy!$B:$Y,23,FALSE)</f>
        <v>0</v>
      </c>
    </row>
    <row r="794" spans="1:27" x14ac:dyDescent="0.25">
      <c r="A794" s="1" t="s">
        <v>1518</v>
      </c>
      <c r="B794" s="1" t="s">
        <v>1519</v>
      </c>
      <c r="C794" s="1" t="s">
        <v>1520</v>
      </c>
      <c r="D794" s="1" t="s">
        <v>15</v>
      </c>
      <c r="E794" s="1" t="s">
        <v>1524</v>
      </c>
      <c r="F794" s="1" t="s">
        <v>469</v>
      </c>
      <c r="G794" s="1" t="s">
        <v>18</v>
      </c>
      <c r="H794" s="1" t="s">
        <v>19</v>
      </c>
      <c r="I794" s="1">
        <f t="shared" si="12"/>
        <v>281</v>
      </c>
      <c r="J794" t="str">
        <f>VLOOKUP($B794,taxonomy!$B:$Y,6,FALSE)</f>
        <v>Eukaryota</v>
      </c>
      <c r="K794" t="str">
        <f>VLOOKUP($B794,taxonomy!$B:$Y,7,FALSE)</f>
        <v xml:space="preserve"> Amoebozoa</v>
      </c>
      <c r="L794" t="str">
        <f>VLOOKUP($B794,taxonomy!$B:$Y,8,FALSE)</f>
        <v xml:space="preserve"> Mycetozoa</v>
      </c>
      <c r="M794" t="str">
        <f>VLOOKUP($B794,taxonomy!$B:$Y,9,FALSE)</f>
        <v xml:space="preserve"> Dictyosteliida</v>
      </c>
      <c r="N794" t="str">
        <f>VLOOKUP($B794,taxonomy!$B:$Y,10,FALSE)</f>
        <v xml:space="preserve"> Dictyostelium.</v>
      </c>
      <c r="O794">
        <f>VLOOKUP($B794,taxonomy!$B:$Y,11,FALSE)</f>
        <v>0</v>
      </c>
      <c r="P794">
        <f>VLOOKUP($B794,taxonomy!$B:$Y,12,FALSE)</f>
        <v>0</v>
      </c>
      <c r="Q794">
        <f>VLOOKUP($B794,taxonomy!$B:$Y,13,FALSE)</f>
        <v>0</v>
      </c>
      <c r="R794">
        <f>VLOOKUP($B794,taxonomy!$B:$Y,14,FALSE)</f>
        <v>0</v>
      </c>
      <c r="S794">
        <f>VLOOKUP($B794,taxonomy!$B:$Y,15,FALSE)</f>
        <v>0</v>
      </c>
      <c r="T794">
        <f>VLOOKUP($B794,taxonomy!$B:$Y,16,FALSE)</f>
        <v>0</v>
      </c>
      <c r="U794">
        <f>VLOOKUP($B794,taxonomy!$B:$Y,17,FALSE)</f>
        <v>0</v>
      </c>
      <c r="V794">
        <f>VLOOKUP($B794,taxonomy!$B:$Y,18,FALSE)</f>
        <v>0</v>
      </c>
      <c r="W794">
        <f>VLOOKUP($B794,taxonomy!$B:$Y,19,FALSE)</f>
        <v>0</v>
      </c>
      <c r="X794">
        <f>VLOOKUP($B794,taxonomy!$B:$Y,20,FALSE)</f>
        <v>0</v>
      </c>
      <c r="Y794">
        <f>VLOOKUP($B794,taxonomy!$B:$Y,21,FALSE)</f>
        <v>0</v>
      </c>
      <c r="Z794">
        <f>VLOOKUP($B794,taxonomy!$B:$Y,22,FALSE)</f>
        <v>0</v>
      </c>
      <c r="AA794">
        <f>VLOOKUP($B794,taxonomy!$B:$Y,23,FALSE)</f>
        <v>0</v>
      </c>
    </row>
    <row r="795" spans="1:27" x14ac:dyDescent="0.25">
      <c r="A795" s="1" t="s">
        <v>1518</v>
      </c>
      <c r="B795" s="1" t="s">
        <v>1519</v>
      </c>
      <c r="C795" s="1" t="s">
        <v>1520</v>
      </c>
      <c r="D795" s="1" t="s">
        <v>60</v>
      </c>
      <c r="E795" s="1" t="s">
        <v>760</v>
      </c>
      <c r="F795" s="1" t="s">
        <v>1525</v>
      </c>
      <c r="G795" s="1" t="s">
        <v>63</v>
      </c>
      <c r="H795" s="1" t="s">
        <v>64</v>
      </c>
      <c r="I795" s="1">
        <f t="shared" si="12"/>
        <v>159</v>
      </c>
      <c r="J795" t="str">
        <f>VLOOKUP($B795,taxonomy!$B:$Y,6,FALSE)</f>
        <v>Eukaryota</v>
      </c>
      <c r="K795" t="str">
        <f>VLOOKUP($B795,taxonomy!$B:$Y,7,FALSE)</f>
        <v xml:space="preserve"> Amoebozoa</v>
      </c>
      <c r="L795" t="str">
        <f>VLOOKUP($B795,taxonomy!$B:$Y,8,FALSE)</f>
        <v xml:space="preserve"> Mycetozoa</v>
      </c>
      <c r="M795" t="str">
        <f>VLOOKUP($B795,taxonomy!$B:$Y,9,FALSE)</f>
        <v xml:space="preserve"> Dictyosteliida</v>
      </c>
      <c r="N795" t="str">
        <f>VLOOKUP($B795,taxonomy!$B:$Y,10,FALSE)</f>
        <v xml:space="preserve"> Dictyostelium.</v>
      </c>
      <c r="O795">
        <f>VLOOKUP($B795,taxonomy!$B:$Y,11,FALSE)</f>
        <v>0</v>
      </c>
      <c r="P795">
        <f>VLOOKUP($B795,taxonomy!$B:$Y,12,FALSE)</f>
        <v>0</v>
      </c>
      <c r="Q795">
        <f>VLOOKUP($B795,taxonomy!$B:$Y,13,FALSE)</f>
        <v>0</v>
      </c>
      <c r="R795">
        <f>VLOOKUP($B795,taxonomy!$B:$Y,14,FALSE)</f>
        <v>0</v>
      </c>
      <c r="S795">
        <f>VLOOKUP($B795,taxonomy!$B:$Y,15,FALSE)</f>
        <v>0</v>
      </c>
      <c r="T795">
        <f>VLOOKUP($B795,taxonomy!$B:$Y,16,FALSE)</f>
        <v>0</v>
      </c>
      <c r="U795">
        <f>VLOOKUP($B795,taxonomy!$B:$Y,17,FALSE)</f>
        <v>0</v>
      </c>
      <c r="V795">
        <f>VLOOKUP($B795,taxonomy!$B:$Y,18,FALSE)</f>
        <v>0</v>
      </c>
      <c r="W795">
        <f>VLOOKUP($B795,taxonomy!$B:$Y,19,FALSE)</f>
        <v>0</v>
      </c>
      <c r="X795">
        <f>VLOOKUP($B795,taxonomy!$B:$Y,20,FALSE)</f>
        <v>0</v>
      </c>
      <c r="Y795">
        <f>VLOOKUP($B795,taxonomy!$B:$Y,21,FALSE)</f>
        <v>0</v>
      </c>
      <c r="Z795">
        <f>VLOOKUP($B795,taxonomy!$B:$Y,22,FALSE)</f>
        <v>0</v>
      </c>
      <c r="AA795">
        <f>VLOOKUP($B795,taxonomy!$B:$Y,23,FALSE)</f>
        <v>0</v>
      </c>
    </row>
    <row r="796" spans="1:27" x14ac:dyDescent="0.25">
      <c r="A796" s="1" t="s">
        <v>1526</v>
      </c>
      <c r="B796" s="1" t="s">
        <v>1527</v>
      </c>
      <c r="C796" s="1" t="s">
        <v>606</v>
      </c>
      <c r="D796" s="1" t="s">
        <v>140</v>
      </c>
      <c r="E796" s="1" t="s">
        <v>488</v>
      </c>
      <c r="F796" s="1" t="s">
        <v>489</v>
      </c>
      <c r="G796" s="1" t="s">
        <v>143</v>
      </c>
      <c r="H796" s="1" t="s">
        <v>140</v>
      </c>
      <c r="I796" s="1">
        <f t="shared" si="12"/>
        <v>46</v>
      </c>
      <c r="J796" t="e">
        <f>VLOOKUP($B796,taxonomy!$B:$Y,6,FALSE)</f>
        <v>#N/A</v>
      </c>
      <c r="K796" t="e">
        <f>VLOOKUP($B796,taxonomy!$B:$Y,7,FALSE)</f>
        <v>#N/A</v>
      </c>
      <c r="L796" t="e">
        <f>VLOOKUP($B796,taxonomy!$B:$Y,8,FALSE)</f>
        <v>#N/A</v>
      </c>
      <c r="M796" t="e">
        <f>VLOOKUP($B796,taxonomy!$B:$Y,9,FALSE)</f>
        <v>#N/A</v>
      </c>
      <c r="N796" t="e">
        <f>VLOOKUP($B796,taxonomy!$B:$Y,10,FALSE)</f>
        <v>#N/A</v>
      </c>
      <c r="O796" t="e">
        <f>VLOOKUP($B796,taxonomy!$B:$Y,11,FALSE)</f>
        <v>#N/A</v>
      </c>
      <c r="P796" t="e">
        <f>VLOOKUP($B796,taxonomy!$B:$Y,12,FALSE)</f>
        <v>#N/A</v>
      </c>
      <c r="Q796" t="e">
        <f>VLOOKUP($B796,taxonomy!$B:$Y,13,FALSE)</f>
        <v>#N/A</v>
      </c>
      <c r="R796" t="e">
        <f>VLOOKUP($B796,taxonomy!$B:$Y,14,FALSE)</f>
        <v>#N/A</v>
      </c>
      <c r="S796" t="e">
        <f>VLOOKUP($B796,taxonomy!$B:$Y,15,FALSE)</f>
        <v>#N/A</v>
      </c>
      <c r="T796" t="e">
        <f>VLOOKUP($B796,taxonomy!$B:$Y,16,FALSE)</f>
        <v>#N/A</v>
      </c>
      <c r="U796" t="e">
        <f>VLOOKUP($B796,taxonomy!$B:$Y,17,FALSE)</f>
        <v>#N/A</v>
      </c>
      <c r="V796" t="e">
        <f>VLOOKUP($B796,taxonomy!$B:$Y,18,FALSE)</f>
        <v>#N/A</v>
      </c>
      <c r="W796" t="e">
        <f>VLOOKUP($B796,taxonomy!$B:$Y,19,FALSE)</f>
        <v>#N/A</v>
      </c>
      <c r="X796" t="e">
        <f>VLOOKUP($B796,taxonomy!$B:$Y,20,FALSE)</f>
        <v>#N/A</v>
      </c>
      <c r="Y796" t="e">
        <f>VLOOKUP($B796,taxonomy!$B:$Y,21,FALSE)</f>
        <v>#N/A</v>
      </c>
      <c r="Z796" t="e">
        <f>VLOOKUP($B796,taxonomy!$B:$Y,22,FALSE)</f>
        <v>#N/A</v>
      </c>
      <c r="AA796" t="e">
        <f>VLOOKUP($B796,taxonomy!$B:$Y,23,FALSE)</f>
        <v>#N/A</v>
      </c>
    </row>
    <row r="797" spans="1:27" x14ac:dyDescent="0.25">
      <c r="A797" s="1" t="s">
        <v>1526</v>
      </c>
      <c r="B797" s="1" t="s">
        <v>1527</v>
      </c>
      <c r="C797" s="1" t="s">
        <v>606</v>
      </c>
      <c r="D797" s="1" t="s">
        <v>180</v>
      </c>
      <c r="E797" s="1" t="s">
        <v>490</v>
      </c>
      <c r="F797" s="1" t="s">
        <v>491</v>
      </c>
      <c r="G797" s="1" t="s">
        <v>183</v>
      </c>
      <c r="H797" s="1" t="s">
        <v>180</v>
      </c>
      <c r="I797" s="1">
        <f t="shared" si="12"/>
        <v>108</v>
      </c>
      <c r="J797" t="e">
        <f>VLOOKUP($B797,taxonomy!$B:$Y,6,FALSE)</f>
        <v>#N/A</v>
      </c>
      <c r="K797" t="e">
        <f>VLOOKUP($B797,taxonomy!$B:$Y,7,FALSE)</f>
        <v>#N/A</v>
      </c>
      <c r="L797" t="e">
        <f>VLOOKUP($B797,taxonomy!$B:$Y,8,FALSE)</f>
        <v>#N/A</v>
      </c>
      <c r="M797" t="e">
        <f>VLOOKUP($B797,taxonomy!$B:$Y,9,FALSE)</f>
        <v>#N/A</v>
      </c>
      <c r="N797" t="e">
        <f>VLOOKUP($B797,taxonomy!$B:$Y,10,FALSE)</f>
        <v>#N/A</v>
      </c>
      <c r="O797" t="e">
        <f>VLOOKUP($B797,taxonomy!$B:$Y,11,FALSE)</f>
        <v>#N/A</v>
      </c>
      <c r="P797" t="e">
        <f>VLOOKUP($B797,taxonomy!$B:$Y,12,FALSE)</f>
        <v>#N/A</v>
      </c>
      <c r="Q797" t="e">
        <f>VLOOKUP($B797,taxonomy!$B:$Y,13,FALSE)</f>
        <v>#N/A</v>
      </c>
      <c r="R797" t="e">
        <f>VLOOKUP($B797,taxonomy!$B:$Y,14,FALSE)</f>
        <v>#N/A</v>
      </c>
      <c r="S797" t="e">
        <f>VLOOKUP($B797,taxonomy!$B:$Y,15,FALSE)</f>
        <v>#N/A</v>
      </c>
      <c r="T797" t="e">
        <f>VLOOKUP($B797,taxonomy!$B:$Y,16,FALSE)</f>
        <v>#N/A</v>
      </c>
      <c r="U797" t="e">
        <f>VLOOKUP($B797,taxonomy!$B:$Y,17,FALSE)</f>
        <v>#N/A</v>
      </c>
      <c r="V797" t="e">
        <f>VLOOKUP($B797,taxonomy!$B:$Y,18,FALSE)</f>
        <v>#N/A</v>
      </c>
      <c r="W797" t="e">
        <f>VLOOKUP($B797,taxonomy!$B:$Y,19,FALSE)</f>
        <v>#N/A</v>
      </c>
      <c r="X797" t="e">
        <f>VLOOKUP($B797,taxonomy!$B:$Y,20,FALSE)</f>
        <v>#N/A</v>
      </c>
      <c r="Y797" t="e">
        <f>VLOOKUP($B797,taxonomy!$B:$Y,21,FALSE)</f>
        <v>#N/A</v>
      </c>
      <c r="Z797" t="e">
        <f>VLOOKUP($B797,taxonomy!$B:$Y,22,FALSE)</f>
        <v>#N/A</v>
      </c>
      <c r="AA797" t="e">
        <f>VLOOKUP($B797,taxonomy!$B:$Y,23,FALSE)</f>
        <v>#N/A</v>
      </c>
    </row>
    <row r="798" spans="1:27" x14ac:dyDescent="0.25">
      <c r="A798" s="1" t="s">
        <v>1526</v>
      </c>
      <c r="B798" s="1" t="s">
        <v>1527</v>
      </c>
      <c r="C798" s="1" t="s">
        <v>606</v>
      </c>
      <c r="D798" s="1" t="s">
        <v>15</v>
      </c>
      <c r="E798" s="1" t="s">
        <v>39</v>
      </c>
      <c r="F798" s="1" t="s">
        <v>105</v>
      </c>
      <c r="G798" s="1" t="s">
        <v>18</v>
      </c>
      <c r="H798" s="1" t="s">
        <v>19</v>
      </c>
      <c r="I798" s="1">
        <f t="shared" si="12"/>
        <v>262</v>
      </c>
      <c r="J798" t="e">
        <f>VLOOKUP($B798,taxonomy!$B:$Y,6,FALSE)</f>
        <v>#N/A</v>
      </c>
      <c r="K798" t="e">
        <f>VLOOKUP($B798,taxonomy!$B:$Y,7,FALSE)</f>
        <v>#N/A</v>
      </c>
      <c r="L798" t="e">
        <f>VLOOKUP($B798,taxonomy!$B:$Y,8,FALSE)</f>
        <v>#N/A</v>
      </c>
      <c r="M798" t="e">
        <f>VLOOKUP($B798,taxonomy!$B:$Y,9,FALSE)</f>
        <v>#N/A</v>
      </c>
      <c r="N798" t="e">
        <f>VLOOKUP($B798,taxonomy!$B:$Y,10,FALSE)</f>
        <v>#N/A</v>
      </c>
      <c r="O798" t="e">
        <f>VLOOKUP($B798,taxonomy!$B:$Y,11,FALSE)</f>
        <v>#N/A</v>
      </c>
      <c r="P798" t="e">
        <f>VLOOKUP($B798,taxonomy!$B:$Y,12,FALSE)</f>
        <v>#N/A</v>
      </c>
      <c r="Q798" t="e">
        <f>VLOOKUP($B798,taxonomy!$B:$Y,13,FALSE)</f>
        <v>#N/A</v>
      </c>
      <c r="R798" t="e">
        <f>VLOOKUP($B798,taxonomy!$B:$Y,14,FALSE)</f>
        <v>#N/A</v>
      </c>
      <c r="S798" t="e">
        <f>VLOOKUP($B798,taxonomy!$B:$Y,15,FALSE)</f>
        <v>#N/A</v>
      </c>
      <c r="T798" t="e">
        <f>VLOOKUP($B798,taxonomy!$B:$Y,16,FALSE)</f>
        <v>#N/A</v>
      </c>
      <c r="U798" t="e">
        <f>VLOOKUP($B798,taxonomy!$B:$Y,17,FALSE)</f>
        <v>#N/A</v>
      </c>
      <c r="V798" t="e">
        <f>VLOOKUP($B798,taxonomy!$B:$Y,18,FALSE)</f>
        <v>#N/A</v>
      </c>
      <c r="W798" t="e">
        <f>VLOOKUP($B798,taxonomy!$B:$Y,19,FALSE)</f>
        <v>#N/A</v>
      </c>
      <c r="X798" t="e">
        <f>VLOOKUP($B798,taxonomy!$B:$Y,20,FALSE)</f>
        <v>#N/A</v>
      </c>
      <c r="Y798" t="e">
        <f>VLOOKUP($B798,taxonomy!$B:$Y,21,FALSE)</f>
        <v>#N/A</v>
      </c>
      <c r="Z798" t="e">
        <f>VLOOKUP($B798,taxonomy!$B:$Y,22,FALSE)</f>
        <v>#N/A</v>
      </c>
      <c r="AA798" t="e">
        <f>VLOOKUP($B798,taxonomy!$B:$Y,23,FALSE)</f>
        <v>#N/A</v>
      </c>
    </row>
    <row r="799" spans="1:27" x14ac:dyDescent="0.25">
      <c r="A799" s="1" t="s">
        <v>1528</v>
      </c>
      <c r="B799" s="1" t="s">
        <v>1529</v>
      </c>
      <c r="C799" s="1" t="s">
        <v>620</v>
      </c>
      <c r="D799" s="1" t="s">
        <v>15</v>
      </c>
      <c r="E799" s="1" t="s">
        <v>43</v>
      </c>
      <c r="F799" s="1" t="s">
        <v>620</v>
      </c>
      <c r="G799" s="1" t="s">
        <v>18</v>
      </c>
      <c r="H799" s="1" t="s">
        <v>19</v>
      </c>
      <c r="I799" s="1">
        <f t="shared" si="12"/>
        <v>56</v>
      </c>
      <c r="J799" t="str">
        <f>VLOOKUP($B799,taxonomy!$B:$Y,6,FALSE)</f>
        <v>Eukaryota</v>
      </c>
      <c r="K799" t="str">
        <f>VLOOKUP($B799,taxonomy!$B:$Y,7,FALSE)</f>
        <v xml:space="preserve"> Metazoa</v>
      </c>
      <c r="L799" t="str">
        <f>VLOOKUP($B799,taxonomy!$B:$Y,8,FALSE)</f>
        <v xml:space="preserve"> Ecdysozoa</v>
      </c>
      <c r="M799" t="str">
        <f>VLOOKUP($B799,taxonomy!$B:$Y,9,FALSE)</f>
        <v xml:space="preserve"> Arthropoda</v>
      </c>
      <c r="N799" t="str">
        <f>VLOOKUP($B799,taxonomy!$B:$Y,10,FALSE)</f>
        <v xml:space="preserve"> Hexapoda</v>
      </c>
      <c r="O799" t="str">
        <f>VLOOKUP($B799,taxonomy!$B:$Y,11,FALSE)</f>
        <v xml:space="preserve"> Insecta</v>
      </c>
      <c r="P799" t="str">
        <f>VLOOKUP($B799,taxonomy!$B:$Y,12,FALSE)</f>
        <v>Pterygota</v>
      </c>
      <c r="Q799" t="str">
        <f>VLOOKUP($B799,taxonomy!$B:$Y,13,FALSE)</f>
        <v xml:space="preserve"> Neoptera</v>
      </c>
      <c r="R799" t="str">
        <f>VLOOKUP($B799,taxonomy!$B:$Y,14,FALSE)</f>
        <v xml:space="preserve"> Endopterygota</v>
      </c>
      <c r="S799" t="str">
        <f>VLOOKUP($B799,taxonomy!$B:$Y,15,FALSE)</f>
        <v xml:space="preserve"> Diptera</v>
      </c>
      <c r="T799" t="str">
        <f>VLOOKUP($B799,taxonomy!$B:$Y,16,FALSE)</f>
        <v xml:space="preserve"> Brachycera</v>
      </c>
      <c r="U799" t="str">
        <f>VLOOKUP($B799,taxonomy!$B:$Y,17,FALSE)</f>
        <v xml:space="preserve"> Muscomorpha</v>
      </c>
      <c r="V799" t="str">
        <f>VLOOKUP($B799,taxonomy!$B:$Y,18,FALSE)</f>
        <v>Ephydroidea</v>
      </c>
      <c r="W799" t="str">
        <f>VLOOKUP($B799,taxonomy!$B:$Y,19,FALSE)</f>
        <v xml:space="preserve"> Drosophilidae</v>
      </c>
      <c r="X799" t="str">
        <f>VLOOKUP($B799,taxonomy!$B:$Y,20,FALSE)</f>
        <v xml:space="preserve"> Drosophila</v>
      </c>
      <c r="Y799" t="str">
        <f>VLOOKUP($B799,taxonomy!$B:$Y,21,FALSE)</f>
        <v xml:space="preserve"> Sophophora.</v>
      </c>
      <c r="Z799">
        <f>VLOOKUP($B799,taxonomy!$B:$Y,22,FALSE)</f>
        <v>0</v>
      </c>
      <c r="AA799">
        <f>VLOOKUP($B799,taxonomy!$B:$Y,23,FALSE)</f>
        <v>0</v>
      </c>
    </row>
    <row r="800" spans="1:27" x14ac:dyDescent="0.25">
      <c r="A800" s="1" t="s">
        <v>1530</v>
      </c>
      <c r="B800" s="1" t="s">
        <v>1531</v>
      </c>
      <c r="C800" s="1" t="s">
        <v>1532</v>
      </c>
      <c r="D800" s="1" t="s">
        <v>15</v>
      </c>
      <c r="E800" s="1" t="s">
        <v>39</v>
      </c>
      <c r="F800" s="1" t="s">
        <v>1532</v>
      </c>
      <c r="G800" s="1" t="s">
        <v>18</v>
      </c>
      <c r="H800" s="1" t="s">
        <v>19</v>
      </c>
      <c r="I800" s="1">
        <f t="shared" si="12"/>
        <v>57</v>
      </c>
      <c r="J800" t="str">
        <f>VLOOKUP($B800,taxonomy!$B:$Y,6,FALSE)</f>
        <v>Eukaryota</v>
      </c>
      <c r="K800" t="str">
        <f>VLOOKUP($B800,taxonomy!$B:$Y,7,FALSE)</f>
        <v xml:space="preserve"> Metazoa</v>
      </c>
      <c r="L800" t="str">
        <f>VLOOKUP($B800,taxonomy!$B:$Y,8,FALSE)</f>
        <v xml:space="preserve"> Ecdysozoa</v>
      </c>
      <c r="M800" t="str">
        <f>VLOOKUP($B800,taxonomy!$B:$Y,9,FALSE)</f>
        <v xml:space="preserve"> Arthropoda</v>
      </c>
      <c r="N800" t="str">
        <f>VLOOKUP($B800,taxonomy!$B:$Y,10,FALSE)</f>
        <v xml:space="preserve"> Hexapoda</v>
      </c>
      <c r="O800" t="str">
        <f>VLOOKUP($B800,taxonomy!$B:$Y,11,FALSE)</f>
        <v xml:space="preserve"> Insecta</v>
      </c>
      <c r="P800" t="str">
        <f>VLOOKUP($B800,taxonomy!$B:$Y,12,FALSE)</f>
        <v>Pterygota</v>
      </c>
      <c r="Q800" t="str">
        <f>VLOOKUP($B800,taxonomy!$B:$Y,13,FALSE)</f>
        <v xml:space="preserve"> Neoptera</v>
      </c>
      <c r="R800" t="str">
        <f>VLOOKUP($B800,taxonomy!$B:$Y,14,FALSE)</f>
        <v xml:space="preserve"> Endopterygota</v>
      </c>
      <c r="S800" t="str">
        <f>VLOOKUP($B800,taxonomy!$B:$Y,15,FALSE)</f>
        <v xml:space="preserve"> Diptera</v>
      </c>
      <c r="T800" t="str">
        <f>VLOOKUP($B800,taxonomy!$B:$Y,16,FALSE)</f>
        <v xml:space="preserve"> Brachycera</v>
      </c>
      <c r="U800" t="str">
        <f>VLOOKUP($B800,taxonomy!$B:$Y,17,FALSE)</f>
        <v xml:space="preserve"> Muscomorpha</v>
      </c>
      <c r="V800" t="str">
        <f>VLOOKUP($B800,taxonomy!$B:$Y,18,FALSE)</f>
        <v>Ephydroidea</v>
      </c>
      <c r="W800" t="str">
        <f>VLOOKUP($B800,taxonomy!$B:$Y,19,FALSE)</f>
        <v xml:space="preserve"> Drosophilidae</v>
      </c>
      <c r="X800" t="str">
        <f>VLOOKUP($B800,taxonomy!$B:$Y,20,FALSE)</f>
        <v xml:space="preserve"> Drosophila</v>
      </c>
      <c r="Y800" t="str">
        <f>VLOOKUP($B800,taxonomy!$B:$Y,21,FALSE)</f>
        <v xml:space="preserve"> Sophophora.</v>
      </c>
      <c r="Z800">
        <f>VLOOKUP($B800,taxonomy!$B:$Y,22,FALSE)</f>
        <v>0</v>
      </c>
      <c r="AA800">
        <f>VLOOKUP($B800,taxonomy!$B:$Y,23,FALSE)</f>
        <v>0</v>
      </c>
    </row>
    <row r="801" spans="1:27" x14ac:dyDescent="0.25">
      <c r="A801" s="1" t="s">
        <v>1533</v>
      </c>
      <c r="B801" s="1" t="s">
        <v>1534</v>
      </c>
      <c r="C801" s="1" t="s">
        <v>620</v>
      </c>
      <c r="D801" s="1" t="s">
        <v>15</v>
      </c>
      <c r="E801" s="1" t="s">
        <v>43</v>
      </c>
      <c r="F801" s="1" t="s">
        <v>620</v>
      </c>
      <c r="G801" s="1" t="s">
        <v>18</v>
      </c>
      <c r="H801" s="1" t="s">
        <v>19</v>
      </c>
      <c r="I801" s="1">
        <f t="shared" si="12"/>
        <v>56</v>
      </c>
      <c r="J801" t="str">
        <f>VLOOKUP($B801,taxonomy!$B:$Y,6,FALSE)</f>
        <v>Eukaryota</v>
      </c>
      <c r="K801" t="str">
        <f>VLOOKUP($B801,taxonomy!$B:$Y,7,FALSE)</f>
        <v xml:space="preserve"> Metazoa</v>
      </c>
      <c r="L801" t="str">
        <f>VLOOKUP($B801,taxonomy!$B:$Y,8,FALSE)</f>
        <v xml:space="preserve"> Ecdysozoa</v>
      </c>
      <c r="M801" t="str">
        <f>VLOOKUP($B801,taxonomy!$B:$Y,9,FALSE)</f>
        <v xml:space="preserve"> Arthropoda</v>
      </c>
      <c r="N801" t="str">
        <f>VLOOKUP($B801,taxonomy!$B:$Y,10,FALSE)</f>
        <v xml:space="preserve"> Hexapoda</v>
      </c>
      <c r="O801" t="str">
        <f>VLOOKUP($B801,taxonomy!$B:$Y,11,FALSE)</f>
        <v xml:space="preserve"> Insecta</v>
      </c>
      <c r="P801" t="str">
        <f>VLOOKUP($B801,taxonomy!$B:$Y,12,FALSE)</f>
        <v>Pterygota</v>
      </c>
      <c r="Q801" t="str">
        <f>VLOOKUP($B801,taxonomy!$B:$Y,13,FALSE)</f>
        <v xml:space="preserve"> Neoptera</v>
      </c>
      <c r="R801" t="str">
        <f>VLOOKUP($B801,taxonomy!$B:$Y,14,FALSE)</f>
        <v xml:space="preserve"> Endopterygota</v>
      </c>
      <c r="S801" t="str">
        <f>VLOOKUP($B801,taxonomy!$B:$Y,15,FALSE)</f>
        <v xml:space="preserve"> Diptera</v>
      </c>
      <c r="T801" t="str">
        <f>VLOOKUP($B801,taxonomy!$B:$Y,16,FALSE)</f>
        <v xml:space="preserve"> Brachycera</v>
      </c>
      <c r="U801" t="str">
        <f>VLOOKUP($B801,taxonomy!$B:$Y,17,FALSE)</f>
        <v xml:space="preserve"> Muscomorpha</v>
      </c>
      <c r="V801" t="str">
        <f>VLOOKUP($B801,taxonomy!$B:$Y,18,FALSE)</f>
        <v>Ephydroidea</v>
      </c>
      <c r="W801" t="str">
        <f>VLOOKUP($B801,taxonomy!$B:$Y,19,FALSE)</f>
        <v xml:space="preserve"> Drosophilidae</v>
      </c>
      <c r="X801" t="str">
        <f>VLOOKUP($B801,taxonomy!$B:$Y,20,FALSE)</f>
        <v xml:space="preserve"> Drosophila</v>
      </c>
      <c r="Y801" t="str">
        <f>VLOOKUP($B801,taxonomy!$B:$Y,21,FALSE)</f>
        <v xml:space="preserve"> Sophophora.</v>
      </c>
      <c r="Z801">
        <f>VLOOKUP($B801,taxonomy!$B:$Y,22,FALSE)</f>
        <v>0</v>
      </c>
      <c r="AA801">
        <f>VLOOKUP($B801,taxonomy!$B:$Y,23,FALSE)</f>
        <v>0</v>
      </c>
    </row>
    <row r="802" spans="1:27" x14ac:dyDescent="0.25">
      <c r="A802" s="1" t="s">
        <v>1535</v>
      </c>
      <c r="B802" s="1" t="s">
        <v>1536</v>
      </c>
      <c r="C802" s="1" t="s">
        <v>1537</v>
      </c>
      <c r="D802" s="1" t="s">
        <v>15</v>
      </c>
      <c r="E802" s="1" t="s">
        <v>43</v>
      </c>
      <c r="F802" s="1" t="s">
        <v>1537</v>
      </c>
      <c r="G802" s="1" t="s">
        <v>18</v>
      </c>
      <c r="H802" s="1" t="s">
        <v>19</v>
      </c>
      <c r="I802" s="1">
        <f t="shared" si="12"/>
        <v>57</v>
      </c>
      <c r="J802" t="str">
        <f>VLOOKUP($B802,taxonomy!$B:$Y,6,FALSE)</f>
        <v>Eukaryota</v>
      </c>
      <c r="K802" t="str">
        <f>VLOOKUP($B802,taxonomy!$B:$Y,7,FALSE)</f>
        <v xml:space="preserve"> Metazoa</v>
      </c>
      <c r="L802" t="str">
        <f>VLOOKUP($B802,taxonomy!$B:$Y,8,FALSE)</f>
        <v xml:space="preserve"> Ecdysozoa</v>
      </c>
      <c r="M802" t="str">
        <f>VLOOKUP($B802,taxonomy!$B:$Y,9,FALSE)</f>
        <v xml:space="preserve"> Arthropoda</v>
      </c>
      <c r="N802" t="str">
        <f>VLOOKUP($B802,taxonomy!$B:$Y,10,FALSE)</f>
        <v xml:space="preserve"> Hexapoda</v>
      </c>
      <c r="O802" t="str">
        <f>VLOOKUP($B802,taxonomy!$B:$Y,11,FALSE)</f>
        <v xml:space="preserve"> Insecta</v>
      </c>
      <c r="P802" t="str">
        <f>VLOOKUP($B802,taxonomy!$B:$Y,12,FALSE)</f>
        <v>Pterygota</v>
      </c>
      <c r="Q802" t="str">
        <f>VLOOKUP($B802,taxonomy!$B:$Y,13,FALSE)</f>
        <v xml:space="preserve"> Neoptera</v>
      </c>
      <c r="R802" t="str">
        <f>VLOOKUP($B802,taxonomy!$B:$Y,14,FALSE)</f>
        <v xml:space="preserve"> Endopterygota</v>
      </c>
      <c r="S802" t="str">
        <f>VLOOKUP($B802,taxonomy!$B:$Y,15,FALSE)</f>
        <v xml:space="preserve"> Diptera</v>
      </c>
      <c r="T802" t="str">
        <f>VLOOKUP($B802,taxonomy!$B:$Y,16,FALSE)</f>
        <v xml:space="preserve"> Brachycera</v>
      </c>
      <c r="U802" t="str">
        <f>VLOOKUP($B802,taxonomy!$B:$Y,17,FALSE)</f>
        <v xml:space="preserve"> Muscomorpha</v>
      </c>
      <c r="V802" t="str">
        <f>VLOOKUP($B802,taxonomy!$B:$Y,18,FALSE)</f>
        <v>Ephydroidea</v>
      </c>
      <c r="W802" t="str">
        <f>VLOOKUP($B802,taxonomy!$B:$Y,19,FALSE)</f>
        <v xml:space="preserve"> Drosophilidae</v>
      </c>
      <c r="X802" t="str">
        <f>VLOOKUP($B802,taxonomy!$B:$Y,20,FALSE)</f>
        <v xml:space="preserve"> Drosophila</v>
      </c>
      <c r="Y802" t="str">
        <f>VLOOKUP($B802,taxonomy!$B:$Y,21,FALSE)</f>
        <v xml:space="preserve"> Sophophora.</v>
      </c>
      <c r="Z802">
        <f>VLOOKUP($B802,taxonomy!$B:$Y,22,FALSE)</f>
        <v>0</v>
      </c>
      <c r="AA802">
        <f>VLOOKUP($B802,taxonomy!$B:$Y,23,FALSE)</f>
        <v>0</v>
      </c>
    </row>
    <row r="803" spans="1:27" x14ac:dyDescent="0.25">
      <c r="A803" s="1" t="s">
        <v>1538</v>
      </c>
      <c r="B803" s="1" t="s">
        <v>1539</v>
      </c>
      <c r="C803" s="1" t="s">
        <v>1540</v>
      </c>
      <c r="D803" s="1" t="s">
        <v>15</v>
      </c>
      <c r="E803" s="1" t="s">
        <v>43</v>
      </c>
      <c r="F803" s="1" t="s">
        <v>250</v>
      </c>
      <c r="G803" s="1" t="s">
        <v>18</v>
      </c>
      <c r="H803" s="1" t="s">
        <v>19</v>
      </c>
      <c r="I803" s="1">
        <f t="shared" si="12"/>
        <v>265</v>
      </c>
      <c r="J803" t="str">
        <f>VLOOKUP($B803,taxonomy!$B:$Y,6,FALSE)</f>
        <v>Eukaryota</v>
      </c>
      <c r="K803" t="str">
        <f>VLOOKUP($B803,taxonomy!$B:$Y,7,FALSE)</f>
        <v xml:space="preserve"> Metazoa</v>
      </c>
      <c r="L803" t="str">
        <f>VLOOKUP($B803,taxonomy!$B:$Y,8,FALSE)</f>
        <v xml:space="preserve"> Chordata</v>
      </c>
      <c r="M803" t="str">
        <f>VLOOKUP($B803,taxonomy!$B:$Y,9,FALSE)</f>
        <v xml:space="preserve"> Craniata</v>
      </c>
      <c r="N803" t="str">
        <f>VLOOKUP($B803,taxonomy!$B:$Y,10,FALSE)</f>
        <v xml:space="preserve"> Vertebrata</v>
      </c>
      <c r="O803" t="str">
        <f>VLOOKUP($B803,taxonomy!$B:$Y,11,FALSE)</f>
        <v xml:space="preserve"> Euteleostomi</v>
      </c>
      <c r="P803" t="str">
        <f>VLOOKUP($B803,taxonomy!$B:$Y,12,FALSE)</f>
        <v>Amphibia</v>
      </c>
      <c r="Q803" t="str">
        <f>VLOOKUP($B803,taxonomy!$B:$Y,13,FALSE)</f>
        <v xml:space="preserve"> Batrachia</v>
      </c>
      <c r="R803" t="str">
        <f>VLOOKUP($B803,taxonomy!$B:$Y,14,FALSE)</f>
        <v xml:space="preserve"> Anura</v>
      </c>
      <c r="S803" t="str">
        <f>VLOOKUP($B803,taxonomy!$B:$Y,15,FALSE)</f>
        <v xml:space="preserve"> Pipoidea</v>
      </c>
      <c r="T803" t="str">
        <f>VLOOKUP($B803,taxonomy!$B:$Y,16,FALSE)</f>
        <v xml:space="preserve"> Pipidae</v>
      </c>
      <c r="U803" t="str">
        <f>VLOOKUP($B803,taxonomy!$B:$Y,17,FALSE)</f>
        <v xml:space="preserve"> Xenopodinae</v>
      </c>
      <c r="V803" t="str">
        <f>VLOOKUP($B803,taxonomy!$B:$Y,18,FALSE)</f>
        <v xml:space="preserve"> Xenopus</v>
      </c>
      <c r="W803" t="str">
        <f>VLOOKUP($B803,taxonomy!$B:$Y,19,FALSE)</f>
        <v>Xenopus.</v>
      </c>
      <c r="X803">
        <f>VLOOKUP($B803,taxonomy!$B:$Y,20,FALSE)</f>
        <v>0</v>
      </c>
      <c r="Y803">
        <f>VLOOKUP($B803,taxonomy!$B:$Y,21,FALSE)</f>
        <v>0</v>
      </c>
      <c r="Z803">
        <f>VLOOKUP($B803,taxonomy!$B:$Y,22,FALSE)</f>
        <v>0</v>
      </c>
      <c r="AA803">
        <f>VLOOKUP($B803,taxonomy!$B:$Y,23,FALSE)</f>
        <v>0</v>
      </c>
    </row>
    <row r="804" spans="1:27" x14ac:dyDescent="0.25">
      <c r="A804" s="1" t="s">
        <v>1538</v>
      </c>
      <c r="B804" s="1" t="s">
        <v>1539</v>
      </c>
      <c r="C804" s="1" t="s">
        <v>1540</v>
      </c>
      <c r="D804" s="1" t="s">
        <v>60</v>
      </c>
      <c r="E804" s="1" t="s">
        <v>687</v>
      </c>
      <c r="F804" s="1" t="s">
        <v>1540</v>
      </c>
      <c r="G804" s="1" t="s">
        <v>63</v>
      </c>
      <c r="H804" s="1" t="s">
        <v>64</v>
      </c>
      <c r="I804" s="1">
        <f t="shared" si="12"/>
        <v>159</v>
      </c>
      <c r="J804" t="str">
        <f>VLOOKUP($B804,taxonomy!$B:$Y,6,FALSE)</f>
        <v>Eukaryota</v>
      </c>
      <c r="K804" t="str">
        <f>VLOOKUP($B804,taxonomy!$B:$Y,7,FALSE)</f>
        <v xml:space="preserve"> Metazoa</v>
      </c>
      <c r="L804" t="str">
        <f>VLOOKUP($B804,taxonomy!$B:$Y,8,FALSE)</f>
        <v xml:space="preserve"> Chordata</v>
      </c>
      <c r="M804" t="str">
        <f>VLOOKUP($B804,taxonomy!$B:$Y,9,FALSE)</f>
        <v xml:space="preserve"> Craniata</v>
      </c>
      <c r="N804" t="str">
        <f>VLOOKUP($B804,taxonomy!$B:$Y,10,FALSE)</f>
        <v xml:space="preserve"> Vertebrata</v>
      </c>
      <c r="O804" t="str">
        <f>VLOOKUP($B804,taxonomy!$B:$Y,11,FALSE)</f>
        <v xml:space="preserve"> Euteleostomi</v>
      </c>
      <c r="P804" t="str">
        <f>VLOOKUP($B804,taxonomy!$B:$Y,12,FALSE)</f>
        <v>Amphibia</v>
      </c>
      <c r="Q804" t="str">
        <f>VLOOKUP($B804,taxonomy!$B:$Y,13,FALSE)</f>
        <v xml:space="preserve"> Batrachia</v>
      </c>
      <c r="R804" t="str">
        <f>VLOOKUP($B804,taxonomy!$B:$Y,14,FALSE)</f>
        <v xml:space="preserve"> Anura</v>
      </c>
      <c r="S804" t="str">
        <f>VLOOKUP($B804,taxonomy!$B:$Y,15,FALSE)</f>
        <v xml:space="preserve"> Pipoidea</v>
      </c>
      <c r="T804" t="str">
        <f>VLOOKUP($B804,taxonomy!$B:$Y,16,FALSE)</f>
        <v xml:space="preserve"> Pipidae</v>
      </c>
      <c r="U804" t="str">
        <f>VLOOKUP($B804,taxonomy!$B:$Y,17,FALSE)</f>
        <v xml:space="preserve"> Xenopodinae</v>
      </c>
      <c r="V804" t="str">
        <f>VLOOKUP($B804,taxonomy!$B:$Y,18,FALSE)</f>
        <v xml:space="preserve"> Xenopus</v>
      </c>
      <c r="W804" t="str">
        <f>VLOOKUP($B804,taxonomy!$B:$Y,19,FALSE)</f>
        <v>Xenopus.</v>
      </c>
      <c r="X804">
        <f>VLOOKUP($B804,taxonomy!$B:$Y,20,FALSE)</f>
        <v>0</v>
      </c>
      <c r="Y804">
        <f>VLOOKUP($B804,taxonomy!$B:$Y,21,FALSE)</f>
        <v>0</v>
      </c>
      <c r="Z804">
        <f>VLOOKUP($B804,taxonomy!$B:$Y,22,FALSE)</f>
        <v>0</v>
      </c>
      <c r="AA804">
        <f>VLOOKUP($B804,taxonomy!$B:$Y,23,FALSE)</f>
        <v>0</v>
      </c>
    </row>
    <row r="805" spans="1:27" x14ac:dyDescent="0.25">
      <c r="A805" s="1" t="s">
        <v>1541</v>
      </c>
      <c r="B805" s="1" t="s">
        <v>1542</v>
      </c>
      <c r="C805" s="1" t="s">
        <v>271</v>
      </c>
      <c r="D805" s="1" t="s">
        <v>15</v>
      </c>
      <c r="E805" s="1" t="s">
        <v>497</v>
      </c>
      <c r="F805" s="1" t="s">
        <v>898</v>
      </c>
      <c r="G805" s="1" t="s">
        <v>18</v>
      </c>
      <c r="H805" s="1" t="s">
        <v>19</v>
      </c>
      <c r="I805" s="1">
        <f t="shared" si="12"/>
        <v>250</v>
      </c>
      <c r="J805" t="str">
        <f>VLOOKUP($B805,taxonomy!$B:$Y,6,FALSE)</f>
        <v>Eukaryota</v>
      </c>
      <c r="K805" t="str">
        <f>VLOOKUP($B805,taxonomy!$B:$Y,7,FALSE)</f>
        <v xml:space="preserve"> Viridiplantae</v>
      </c>
      <c r="L805" t="str">
        <f>VLOOKUP($B805,taxonomy!$B:$Y,8,FALSE)</f>
        <v xml:space="preserve"> Streptophyta</v>
      </c>
      <c r="M805" t="str">
        <f>VLOOKUP($B805,taxonomy!$B:$Y,9,FALSE)</f>
        <v xml:space="preserve"> Embryophyta</v>
      </c>
      <c r="N805" t="str">
        <f>VLOOKUP($B805,taxonomy!$B:$Y,10,FALSE)</f>
        <v xml:space="preserve"> Tracheophyta</v>
      </c>
      <c r="O805" t="str">
        <f>VLOOKUP($B805,taxonomy!$B:$Y,11,FALSE)</f>
        <v>Spermatophyta</v>
      </c>
      <c r="P805" t="str">
        <f>VLOOKUP($B805,taxonomy!$B:$Y,12,FALSE)</f>
        <v xml:space="preserve"> Magnoliophyta</v>
      </c>
      <c r="Q805" t="str">
        <f>VLOOKUP($B805,taxonomy!$B:$Y,13,FALSE)</f>
        <v xml:space="preserve"> Liliopsida</v>
      </c>
      <c r="R805" t="str">
        <f>VLOOKUP($B805,taxonomy!$B:$Y,14,FALSE)</f>
        <v xml:space="preserve"> Poales</v>
      </c>
      <c r="S805" t="str">
        <f>VLOOKUP($B805,taxonomy!$B:$Y,15,FALSE)</f>
        <v xml:space="preserve"> Poaceae</v>
      </c>
      <c r="T805" t="str">
        <f>VLOOKUP($B805,taxonomy!$B:$Y,16,FALSE)</f>
        <v xml:space="preserve"> BEP clade</v>
      </c>
      <c r="U805" t="str">
        <f>VLOOKUP($B805,taxonomy!$B:$Y,17,FALSE)</f>
        <v>Ehrhartoideae</v>
      </c>
      <c r="V805" t="str">
        <f>VLOOKUP($B805,taxonomy!$B:$Y,18,FALSE)</f>
        <v xml:space="preserve"> Oryzeae</v>
      </c>
      <c r="W805" t="str">
        <f>VLOOKUP($B805,taxonomy!$B:$Y,19,FALSE)</f>
        <v xml:space="preserve"> Oryza.</v>
      </c>
      <c r="X805">
        <f>VLOOKUP($B805,taxonomy!$B:$Y,20,FALSE)</f>
        <v>0</v>
      </c>
      <c r="Y805">
        <f>VLOOKUP($B805,taxonomy!$B:$Y,21,FALSE)</f>
        <v>0</v>
      </c>
      <c r="Z805">
        <f>VLOOKUP($B805,taxonomy!$B:$Y,22,FALSE)</f>
        <v>0</v>
      </c>
      <c r="AA805">
        <f>VLOOKUP($B805,taxonomy!$B:$Y,23,FALSE)</f>
        <v>0</v>
      </c>
    </row>
    <row r="806" spans="1:27" x14ac:dyDescent="0.25">
      <c r="A806" s="1" t="s">
        <v>1541</v>
      </c>
      <c r="B806" s="1" t="s">
        <v>1542</v>
      </c>
      <c r="C806" s="1" t="s">
        <v>271</v>
      </c>
      <c r="D806" s="1" t="s">
        <v>60</v>
      </c>
      <c r="E806" s="1" t="s">
        <v>591</v>
      </c>
      <c r="F806" s="1" t="s">
        <v>888</v>
      </c>
      <c r="G806" s="1" t="s">
        <v>63</v>
      </c>
      <c r="H806" s="1" t="s">
        <v>64</v>
      </c>
      <c r="I806" s="1">
        <f t="shared" si="12"/>
        <v>324</v>
      </c>
      <c r="J806" t="str">
        <f>VLOOKUP($B806,taxonomy!$B:$Y,6,FALSE)</f>
        <v>Eukaryota</v>
      </c>
      <c r="K806" t="str">
        <f>VLOOKUP($B806,taxonomy!$B:$Y,7,FALSE)</f>
        <v xml:space="preserve"> Viridiplantae</v>
      </c>
      <c r="L806" t="str">
        <f>VLOOKUP($B806,taxonomy!$B:$Y,8,FALSE)</f>
        <v xml:space="preserve"> Streptophyta</v>
      </c>
      <c r="M806" t="str">
        <f>VLOOKUP($B806,taxonomy!$B:$Y,9,FALSE)</f>
        <v xml:space="preserve"> Embryophyta</v>
      </c>
      <c r="N806" t="str">
        <f>VLOOKUP($B806,taxonomy!$B:$Y,10,FALSE)</f>
        <v xml:space="preserve"> Tracheophyta</v>
      </c>
      <c r="O806" t="str">
        <f>VLOOKUP($B806,taxonomy!$B:$Y,11,FALSE)</f>
        <v>Spermatophyta</v>
      </c>
      <c r="P806" t="str">
        <f>VLOOKUP($B806,taxonomy!$B:$Y,12,FALSE)</f>
        <v xml:space="preserve"> Magnoliophyta</v>
      </c>
      <c r="Q806" t="str">
        <f>VLOOKUP($B806,taxonomy!$B:$Y,13,FALSE)</f>
        <v xml:space="preserve"> Liliopsida</v>
      </c>
      <c r="R806" t="str">
        <f>VLOOKUP($B806,taxonomy!$B:$Y,14,FALSE)</f>
        <v xml:space="preserve"> Poales</v>
      </c>
      <c r="S806" t="str">
        <f>VLOOKUP($B806,taxonomy!$B:$Y,15,FALSE)</f>
        <v xml:space="preserve"> Poaceae</v>
      </c>
      <c r="T806" t="str">
        <f>VLOOKUP($B806,taxonomy!$B:$Y,16,FALSE)</f>
        <v xml:space="preserve"> BEP clade</v>
      </c>
      <c r="U806" t="str">
        <f>VLOOKUP($B806,taxonomy!$B:$Y,17,FALSE)</f>
        <v>Ehrhartoideae</v>
      </c>
      <c r="V806" t="str">
        <f>VLOOKUP($B806,taxonomy!$B:$Y,18,FALSE)</f>
        <v xml:space="preserve"> Oryzeae</v>
      </c>
      <c r="W806" t="str">
        <f>VLOOKUP($B806,taxonomy!$B:$Y,19,FALSE)</f>
        <v xml:space="preserve"> Oryza.</v>
      </c>
      <c r="X806">
        <f>VLOOKUP($B806,taxonomy!$B:$Y,20,FALSE)</f>
        <v>0</v>
      </c>
      <c r="Y806">
        <f>VLOOKUP($B806,taxonomy!$B:$Y,21,FALSE)</f>
        <v>0</v>
      </c>
      <c r="Z806">
        <f>VLOOKUP($B806,taxonomy!$B:$Y,22,FALSE)</f>
        <v>0</v>
      </c>
      <c r="AA806">
        <f>VLOOKUP($B806,taxonomy!$B:$Y,23,FALSE)</f>
        <v>0</v>
      </c>
    </row>
    <row r="807" spans="1:27" x14ac:dyDescent="0.25">
      <c r="A807" s="1" t="s">
        <v>1543</v>
      </c>
      <c r="B807" s="1" t="s">
        <v>1544</v>
      </c>
      <c r="C807" s="1" t="s">
        <v>278</v>
      </c>
      <c r="D807" s="1" t="s">
        <v>15</v>
      </c>
      <c r="E807" s="1" t="s">
        <v>12</v>
      </c>
      <c r="F807" s="1" t="s">
        <v>134</v>
      </c>
      <c r="G807" s="1" t="s">
        <v>18</v>
      </c>
      <c r="H807" s="1" t="s">
        <v>19</v>
      </c>
      <c r="I807" s="1">
        <f t="shared" si="12"/>
        <v>161</v>
      </c>
      <c r="J807" t="str">
        <f>VLOOKUP($B807,taxonomy!$B:$Y,6,FALSE)</f>
        <v>Eukaryota</v>
      </c>
      <c r="K807" t="str">
        <f>VLOOKUP($B807,taxonomy!$B:$Y,7,FALSE)</f>
        <v xml:space="preserve"> Metazoa</v>
      </c>
      <c r="L807" t="str">
        <f>VLOOKUP($B807,taxonomy!$B:$Y,8,FALSE)</f>
        <v xml:space="preserve"> Ecdysozoa</v>
      </c>
      <c r="M807" t="str">
        <f>VLOOKUP($B807,taxonomy!$B:$Y,9,FALSE)</f>
        <v xml:space="preserve"> Arthropoda</v>
      </c>
      <c r="N807" t="str">
        <f>VLOOKUP($B807,taxonomy!$B:$Y,10,FALSE)</f>
        <v xml:space="preserve"> Hexapoda</v>
      </c>
      <c r="O807" t="str">
        <f>VLOOKUP($B807,taxonomy!$B:$Y,11,FALSE)</f>
        <v xml:space="preserve"> Insecta</v>
      </c>
      <c r="P807" t="str">
        <f>VLOOKUP($B807,taxonomy!$B:$Y,12,FALSE)</f>
        <v>Pterygota</v>
      </c>
      <c r="Q807" t="str">
        <f>VLOOKUP($B807,taxonomy!$B:$Y,13,FALSE)</f>
        <v xml:space="preserve"> Neoptera</v>
      </c>
      <c r="R807" t="str">
        <f>VLOOKUP($B807,taxonomy!$B:$Y,14,FALSE)</f>
        <v xml:space="preserve"> Endopterygota</v>
      </c>
      <c r="S807" t="str">
        <f>VLOOKUP($B807,taxonomy!$B:$Y,15,FALSE)</f>
        <v xml:space="preserve"> Diptera</v>
      </c>
      <c r="T807" t="str">
        <f>VLOOKUP($B807,taxonomy!$B:$Y,16,FALSE)</f>
        <v xml:space="preserve"> Brachycera</v>
      </c>
      <c r="U807" t="str">
        <f>VLOOKUP($B807,taxonomy!$B:$Y,17,FALSE)</f>
        <v xml:space="preserve"> Muscomorpha</v>
      </c>
      <c r="V807" t="str">
        <f>VLOOKUP($B807,taxonomy!$B:$Y,18,FALSE)</f>
        <v>Ephydroidea</v>
      </c>
      <c r="W807" t="str">
        <f>VLOOKUP($B807,taxonomy!$B:$Y,19,FALSE)</f>
        <v xml:space="preserve"> Drosophilidae</v>
      </c>
      <c r="X807" t="str">
        <f>VLOOKUP($B807,taxonomy!$B:$Y,20,FALSE)</f>
        <v xml:space="preserve"> Drosophila.</v>
      </c>
      <c r="Y807">
        <f>VLOOKUP($B807,taxonomy!$B:$Y,21,FALSE)</f>
        <v>0</v>
      </c>
      <c r="Z807">
        <f>VLOOKUP($B807,taxonomy!$B:$Y,22,FALSE)</f>
        <v>0</v>
      </c>
      <c r="AA807">
        <f>VLOOKUP($B807,taxonomy!$B:$Y,23,FALSE)</f>
        <v>0</v>
      </c>
    </row>
    <row r="808" spans="1:27" x14ac:dyDescent="0.25">
      <c r="A808" s="1" t="s">
        <v>1545</v>
      </c>
      <c r="B808" s="1" t="s">
        <v>1546</v>
      </c>
      <c r="C808" s="1" t="s">
        <v>278</v>
      </c>
      <c r="D808" s="1" t="s">
        <v>15</v>
      </c>
      <c r="E808" s="1" t="s">
        <v>12</v>
      </c>
      <c r="F808" s="1" t="s">
        <v>134</v>
      </c>
      <c r="G808" s="1" t="s">
        <v>18</v>
      </c>
      <c r="H808" s="1" t="s">
        <v>19</v>
      </c>
      <c r="I808" s="1">
        <f t="shared" si="12"/>
        <v>161</v>
      </c>
      <c r="J808" t="str">
        <f>VLOOKUP($B808,taxonomy!$B:$Y,6,FALSE)</f>
        <v>Eukaryota</v>
      </c>
      <c r="K808" t="str">
        <f>VLOOKUP($B808,taxonomy!$B:$Y,7,FALSE)</f>
        <v xml:space="preserve"> Metazoa</v>
      </c>
      <c r="L808" t="str">
        <f>VLOOKUP($B808,taxonomy!$B:$Y,8,FALSE)</f>
        <v xml:space="preserve"> Ecdysozoa</v>
      </c>
      <c r="M808" t="str">
        <f>VLOOKUP($B808,taxonomy!$B:$Y,9,FALSE)</f>
        <v xml:space="preserve"> Arthropoda</v>
      </c>
      <c r="N808" t="str">
        <f>VLOOKUP($B808,taxonomy!$B:$Y,10,FALSE)</f>
        <v xml:space="preserve"> Hexapoda</v>
      </c>
      <c r="O808" t="str">
        <f>VLOOKUP($B808,taxonomy!$B:$Y,11,FALSE)</f>
        <v xml:space="preserve"> Insecta</v>
      </c>
      <c r="P808" t="str">
        <f>VLOOKUP($B808,taxonomy!$B:$Y,12,FALSE)</f>
        <v>Pterygota</v>
      </c>
      <c r="Q808" t="str">
        <f>VLOOKUP($B808,taxonomy!$B:$Y,13,FALSE)</f>
        <v xml:space="preserve"> Neoptera</v>
      </c>
      <c r="R808" t="str">
        <f>VLOOKUP($B808,taxonomy!$B:$Y,14,FALSE)</f>
        <v xml:space="preserve"> Endopterygota</v>
      </c>
      <c r="S808" t="str">
        <f>VLOOKUP($B808,taxonomy!$B:$Y,15,FALSE)</f>
        <v xml:space="preserve"> Diptera</v>
      </c>
      <c r="T808" t="str">
        <f>VLOOKUP($B808,taxonomy!$B:$Y,16,FALSE)</f>
        <v xml:space="preserve"> Brachycera</v>
      </c>
      <c r="U808" t="str">
        <f>VLOOKUP($B808,taxonomy!$B:$Y,17,FALSE)</f>
        <v xml:space="preserve"> Muscomorpha</v>
      </c>
      <c r="V808" t="str">
        <f>VLOOKUP($B808,taxonomy!$B:$Y,18,FALSE)</f>
        <v>Ephydroidea</v>
      </c>
      <c r="W808" t="str">
        <f>VLOOKUP($B808,taxonomy!$B:$Y,19,FALSE)</f>
        <v xml:space="preserve"> Drosophilidae</v>
      </c>
      <c r="X808" t="str">
        <f>VLOOKUP($B808,taxonomy!$B:$Y,20,FALSE)</f>
        <v xml:space="preserve"> Drosophila.</v>
      </c>
      <c r="Y808">
        <f>VLOOKUP($B808,taxonomy!$B:$Y,21,FALSE)</f>
        <v>0</v>
      </c>
      <c r="Z808">
        <f>VLOOKUP($B808,taxonomy!$B:$Y,22,FALSE)</f>
        <v>0</v>
      </c>
      <c r="AA808">
        <f>VLOOKUP($B808,taxonomy!$B:$Y,23,FALSE)</f>
        <v>0</v>
      </c>
    </row>
    <row r="809" spans="1:27" x14ac:dyDescent="0.25">
      <c r="A809" s="1" t="s">
        <v>1547</v>
      </c>
      <c r="B809" s="1" t="s">
        <v>1548</v>
      </c>
      <c r="C809" s="1" t="s">
        <v>278</v>
      </c>
      <c r="D809" s="1" t="s">
        <v>15</v>
      </c>
      <c r="E809" s="1" t="s">
        <v>12</v>
      </c>
      <c r="F809" s="1" t="s">
        <v>134</v>
      </c>
      <c r="G809" s="1" t="s">
        <v>18</v>
      </c>
      <c r="H809" s="1" t="s">
        <v>19</v>
      </c>
      <c r="I809" s="1">
        <f t="shared" si="12"/>
        <v>161</v>
      </c>
      <c r="J809" t="str">
        <f>VLOOKUP($B809,taxonomy!$B:$Y,6,FALSE)</f>
        <v>Eukaryota</v>
      </c>
      <c r="K809" t="str">
        <f>VLOOKUP($B809,taxonomy!$B:$Y,7,FALSE)</f>
        <v xml:space="preserve"> Metazoa</v>
      </c>
      <c r="L809" t="str">
        <f>VLOOKUP($B809,taxonomy!$B:$Y,8,FALSE)</f>
        <v xml:space="preserve"> Ecdysozoa</v>
      </c>
      <c r="M809" t="str">
        <f>VLOOKUP($B809,taxonomy!$B:$Y,9,FALSE)</f>
        <v xml:space="preserve"> Arthropoda</v>
      </c>
      <c r="N809" t="str">
        <f>VLOOKUP($B809,taxonomy!$B:$Y,10,FALSE)</f>
        <v xml:space="preserve"> Hexapoda</v>
      </c>
      <c r="O809" t="str">
        <f>VLOOKUP($B809,taxonomy!$B:$Y,11,FALSE)</f>
        <v xml:space="preserve"> Insecta</v>
      </c>
      <c r="P809" t="str">
        <f>VLOOKUP($B809,taxonomy!$B:$Y,12,FALSE)</f>
        <v>Pterygota</v>
      </c>
      <c r="Q809" t="str">
        <f>VLOOKUP($B809,taxonomy!$B:$Y,13,FALSE)</f>
        <v xml:space="preserve"> Neoptera</v>
      </c>
      <c r="R809" t="str">
        <f>VLOOKUP($B809,taxonomy!$B:$Y,14,FALSE)</f>
        <v xml:space="preserve"> Endopterygota</v>
      </c>
      <c r="S809" t="str">
        <f>VLOOKUP($B809,taxonomy!$B:$Y,15,FALSE)</f>
        <v xml:space="preserve"> Diptera</v>
      </c>
      <c r="T809" t="str">
        <f>VLOOKUP($B809,taxonomy!$B:$Y,16,FALSE)</f>
        <v xml:space="preserve"> Brachycera</v>
      </c>
      <c r="U809" t="str">
        <f>VLOOKUP($B809,taxonomy!$B:$Y,17,FALSE)</f>
        <v xml:space="preserve"> Muscomorpha</v>
      </c>
      <c r="V809" t="str">
        <f>VLOOKUP($B809,taxonomy!$B:$Y,18,FALSE)</f>
        <v>Ephydroidea</v>
      </c>
      <c r="W809" t="str">
        <f>VLOOKUP($B809,taxonomy!$B:$Y,19,FALSE)</f>
        <v xml:space="preserve"> Drosophilidae</v>
      </c>
      <c r="X809" t="str">
        <f>VLOOKUP($B809,taxonomy!$B:$Y,20,FALSE)</f>
        <v xml:space="preserve"> Drosophila.</v>
      </c>
      <c r="Y809">
        <f>VLOOKUP($B809,taxonomy!$B:$Y,21,FALSE)</f>
        <v>0</v>
      </c>
      <c r="Z809">
        <f>VLOOKUP($B809,taxonomy!$B:$Y,22,FALSE)</f>
        <v>0</v>
      </c>
      <c r="AA809">
        <f>VLOOKUP($B809,taxonomy!$B:$Y,23,FALSE)</f>
        <v>0</v>
      </c>
    </row>
    <row r="810" spans="1:27" x14ac:dyDescent="0.25">
      <c r="A810" s="1" t="s">
        <v>1549</v>
      </c>
      <c r="B810" s="1" t="s">
        <v>1550</v>
      </c>
      <c r="C810" s="1" t="s">
        <v>1551</v>
      </c>
      <c r="D810" s="1" t="s">
        <v>148</v>
      </c>
      <c r="E810" s="1" t="s">
        <v>229</v>
      </c>
      <c r="F810" s="1" t="s">
        <v>240</v>
      </c>
      <c r="G810" s="1" t="s">
        <v>90</v>
      </c>
      <c r="H810" s="1" t="s">
        <v>148</v>
      </c>
      <c r="I810" s="1">
        <f t="shared" si="12"/>
        <v>242</v>
      </c>
      <c r="J810" t="str">
        <f>VLOOKUP($B810,taxonomy!$B:$Y,6,FALSE)</f>
        <v>Eukaryota</v>
      </c>
      <c r="K810" t="str">
        <f>VLOOKUP($B810,taxonomy!$B:$Y,7,FALSE)</f>
        <v xml:space="preserve"> Metazoa</v>
      </c>
      <c r="L810" t="str">
        <f>VLOOKUP($B810,taxonomy!$B:$Y,8,FALSE)</f>
        <v xml:space="preserve"> Ecdysozoa</v>
      </c>
      <c r="M810" t="str">
        <f>VLOOKUP($B810,taxonomy!$B:$Y,9,FALSE)</f>
        <v xml:space="preserve"> Arthropoda</v>
      </c>
      <c r="N810" t="str">
        <f>VLOOKUP($B810,taxonomy!$B:$Y,10,FALSE)</f>
        <v xml:space="preserve"> Hexapoda</v>
      </c>
      <c r="O810" t="str">
        <f>VLOOKUP($B810,taxonomy!$B:$Y,11,FALSE)</f>
        <v xml:space="preserve"> Insecta</v>
      </c>
      <c r="P810" t="str">
        <f>VLOOKUP($B810,taxonomy!$B:$Y,12,FALSE)</f>
        <v>Pterygota</v>
      </c>
      <c r="Q810" t="str">
        <f>VLOOKUP($B810,taxonomy!$B:$Y,13,FALSE)</f>
        <v xml:space="preserve"> Neoptera</v>
      </c>
      <c r="R810" t="str">
        <f>VLOOKUP($B810,taxonomy!$B:$Y,14,FALSE)</f>
        <v xml:space="preserve"> Endopterygota</v>
      </c>
      <c r="S810" t="str">
        <f>VLOOKUP($B810,taxonomy!$B:$Y,15,FALSE)</f>
        <v xml:space="preserve"> Diptera</v>
      </c>
      <c r="T810" t="str">
        <f>VLOOKUP($B810,taxonomy!$B:$Y,16,FALSE)</f>
        <v xml:space="preserve"> Brachycera</v>
      </c>
      <c r="U810" t="str">
        <f>VLOOKUP($B810,taxonomy!$B:$Y,17,FALSE)</f>
        <v xml:space="preserve"> Muscomorpha</v>
      </c>
      <c r="V810" t="str">
        <f>VLOOKUP($B810,taxonomy!$B:$Y,18,FALSE)</f>
        <v>Ephydroidea</v>
      </c>
      <c r="W810" t="str">
        <f>VLOOKUP($B810,taxonomy!$B:$Y,19,FALSE)</f>
        <v xml:space="preserve"> Drosophilidae</v>
      </c>
      <c r="X810" t="str">
        <f>VLOOKUP($B810,taxonomy!$B:$Y,20,FALSE)</f>
        <v xml:space="preserve"> Drosophila</v>
      </c>
      <c r="Y810" t="str">
        <f>VLOOKUP($B810,taxonomy!$B:$Y,21,FALSE)</f>
        <v xml:space="preserve"> Sophophora.</v>
      </c>
      <c r="Z810">
        <f>VLOOKUP($B810,taxonomy!$B:$Y,22,FALSE)</f>
        <v>0</v>
      </c>
      <c r="AA810">
        <f>VLOOKUP($B810,taxonomy!$B:$Y,23,FALSE)</f>
        <v>0</v>
      </c>
    </row>
    <row r="811" spans="1:27" x14ac:dyDescent="0.25">
      <c r="A811" s="1" t="s">
        <v>1549</v>
      </c>
      <c r="B811" s="1" t="s">
        <v>1550</v>
      </c>
      <c r="C811" s="1" t="s">
        <v>1551</v>
      </c>
      <c r="D811" s="1" t="s">
        <v>15</v>
      </c>
      <c r="E811" s="1" t="s">
        <v>35</v>
      </c>
      <c r="F811" s="1" t="s">
        <v>233</v>
      </c>
      <c r="G811" s="1" t="s">
        <v>18</v>
      </c>
      <c r="H811" s="1" t="s">
        <v>19</v>
      </c>
      <c r="I811" s="1">
        <f t="shared" si="12"/>
        <v>264</v>
      </c>
      <c r="J811" t="str">
        <f>VLOOKUP($B811,taxonomy!$B:$Y,6,FALSE)</f>
        <v>Eukaryota</v>
      </c>
      <c r="K811" t="str">
        <f>VLOOKUP($B811,taxonomy!$B:$Y,7,FALSE)</f>
        <v xml:space="preserve"> Metazoa</v>
      </c>
      <c r="L811" t="str">
        <f>VLOOKUP($B811,taxonomy!$B:$Y,8,FALSE)</f>
        <v xml:space="preserve"> Ecdysozoa</v>
      </c>
      <c r="M811" t="str">
        <f>VLOOKUP($B811,taxonomy!$B:$Y,9,FALSE)</f>
        <v xml:space="preserve"> Arthropoda</v>
      </c>
      <c r="N811" t="str">
        <f>VLOOKUP($B811,taxonomy!$B:$Y,10,FALSE)</f>
        <v xml:space="preserve"> Hexapoda</v>
      </c>
      <c r="O811" t="str">
        <f>VLOOKUP($B811,taxonomy!$B:$Y,11,FALSE)</f>
        <v xml:space="preserve"> Insecta</v>
      </c>
      <c r="P811" t="str">
        <f>VLOOKUP($B811,taxonomy!$B:$Y,12,FALSE)</f>
        <v>Pterygota</v>
      </c>
      <c r="Q811" t="str">
        <f>VLOOKUP($B811,taxonomy!$B:$Y,13,FALSE)</f>
        <v xml:space="preserve"> Neoptera</v>
      </c>
      <c r="R811" t="str">
        <f>VLOOKUP($B811,taxonomy!$B:$Y,14,FALSE)</f>
        <v xml:space="preserve"> Endopterygota</v>
      </c>
      <c r="S811" t="str">
        <f>VLOOKUP($B811,taxonomy!$B:$Y,15,FALSE)</f>
        <v xml:space="preserve"> Diptera</v>
      </c>
      <c r="T811" t="str">
        <f>VLOOKUP($B811,taxonomy!$B:$Y,16,FALSE)</f>
        <v xml:space="preserve"> Brachycera</v>
      </c>
      <c r="U811" t="str">
        <f>VLOOKUP($B811,taxonomy!$B:$Y,17,FALSE)</f>
        <v xml:space="preserve"> Muscomorpha</v>
      </c>
      <c r="V811" t="str">
        <f>VLOOKUP($B811,taxonomy!$B:$Y,18,FALSE)</f>
        <v>Ephydroidea</v>
      </c>
      <c r="W811" t="str">
        <f>VLOOKUP($B811,taxonomy!$B:$Y,19,FALSE)</f>
        <v xml:space="preserve"> Drosophilidae</v>
      </c>
      <c r="X811" t="str">
        <f>VLOOKUP($B811,taxonomy!$B:$Y,20,FALSE)</f>
        <v xml:space="preserve"> Drosophila</v>
      </c>
      <c r="Y811" t="str">
        <f>VLOOKUP($B811,taxonomy!$B:$Y,21,FALSE)</f>
        <v xml:space="preserve"> Sophophora.</v>
      </c>
      <c r="Z811">
        <f>VLOOKUP($B811,taxonomy!$B:$Y,22,FALSE)</f>
        <v>0</v>
      </c>
      <c r="AA811">
        <f>VLOOKUP($B811,taxonomy!$B:$Y,23,FALSE)</f>
        <v>0</v>
      </c>
    </row>
    <row r="812" spans="1:27" x14ac:dyDescent="0.25">
      <c r="A812" s="1" t="s">
        <v>1549</v>
      </c>
      <c r="B812" s="1" t="s">
        <v>1550</v>
      </c>
      <c r="C812" s="1" t="s">
        <v>1551</v>
      </c>
      <c r="D812" s="1" t="s">
        <v>60</v>
      </c>
      <c r="E812" s="1" t="s">
        <v>182</v>
      </c>
      <c r="F812" s="1" t="s">
        <v>1552</v>
      </c>
      <c r="G812" s="1" t="s">
        <v>63</v>
      </c>
      <c r="H812" s="1" t="s">
        <v>64</v>
      </c>
      <c r="I812" s="1">
        <f t="shared" si="12"/>
        <v>42</v>
      </c>
      <c r="J812" t="str">
        <f>VLOOKUP($B812,taxonomy!$B:$Y,6,FALSE)</f>
        <v>Eukaryota</v>
      </c>
      <c r="K812" t="str">
        <f>VLOOKUP($B812,taxonomy!$B:$Y,7,FALSE)</f>
        <v xml:space="preserve"> Metazoa</v>
      </c>
      <c r="L812" t="str">
        <f>VLOOKUP($B812,taxonomy!$B:$Y,8,FALSE)</f>
        <v xml:space="preserve"> Ecdysozoa</v>
      </c>
      <c r="M812" t="str">
        <f>VLOOKUP($B812,taxonomy!$B:$Y,9,FALSE)</f>
        <v xml:space="preserve"> Arthropoda</v>
      </c>
      <c r="N812" t="str">
        <f>VLOOKUP($B812,taxonomy!$B:$Y,10,FALSE)</f>
        <v xml:space="preserve"> Hexapoda</v>
      </c>
      <c r="O812" t="str">
        <f>VLOOKUP($B812,taxonomy!$B:$Y,11,FALSE)</f>
        <v xml:space="preserve"> Insecta</v>
      </c>
      <c r="P812" t="str">
        <f>VLOOKUP($B812,taxonomy!$B:$Y,12,FALSE)</f>
        <v>Pterygota</v>
      </c>
      <c r="Q812" t="str">
        <f>VLOOKUP($B812,taxonomy!$B:$Y,13,FALSE)</f>
        <v xml:space="preserve"> Neoptera</v>
      </c>
      <c r="R812" t="str">
        <f>VLOOKUP($B812,taxonomy!$B:$Y,14,FALSE)</f>
        <v xml:space="preserve"> Endopterygota</v>
      </c>
      <c r="S812" t="str">
        <f>VLOOKUP($B812,taxonomy!$B:$Y,15,FALSE)</f>
        <v xml:space="preserve"> Diptera</v>
      </c>
      <c r="T812" t="str">
        <f>VLOOKUP($B812,taxonomy!$B:$Y,16,FALSE)</f>
        <v xml:space="preserve"> Brachycera</v>
      </c>
      <c r="U812" t="str">
        <f>VLOOKUP($B812,taxonomy!$B:$Y,17,FALSE)</f>
        <v xml:space="preserve"> Muscomorpha</v>
      </c>
      <c r="V812" t="str">
        <f>VLOOKUP($B812,taxonomy!$B:$Y,18,FALSE)</f>
        <v>Ephydroidea</v>
      </c>
      <c r="W812" t="str">
        <f>VLOOKUP($B812,taxonomy!$B:$Y,19,FALSE)</f>
        <v xml:space="preserve"> Drosophilidae</v>
      </c>
      <c r="X812" t="str">
        <f>VLOOKUP($B812,taxonomy!$B:$Y,20,FALSE)</f>
        <v xml:space="preserve"> Drosophila</v>
      </c>
      <c r="Y812" t="str">
        <f>VLOOKUP($B812,taxonomy!$B:$Y,21,FALSE)</f>
        <v xml:space="preserve"> Sophophora.</v>
      </c>
      <c r="Z812">
        <f>VLOOKUP($B812,taxonomy!$B:$Y,22,FALSE)</f>
        <v>0</v>
      </c>
      <c r="AA812">
        <f>VLOOKUP($B812,taxonomy!$B:$Y,23,FALSE)</f>
        <v>0</v>
      </c>
    </row>
    <row r="813" spans="1:27" x14ac:dyDescent="0.25">
      <c r="A813" s="1" t="s">
        <v>1553</v>
      </c>
      <c r="B813" s="1" t="s">
        <v>1554</v>
      </c>
      <c r="C813" s="1" t="s">
        <v>278</v>
      </c>
      <c r="D813" s="1" t="s">
        <v>15</v>
      </c>
      <c r="E813" s="1" t="s">
        <v>12</v>
      </c>
      <c r="F813" s="1" t="s">
        <v>134</v>
      </c>
      <c r="G813" s="1" t="s">
        <v>18</v>
      </c>
      <c r="H813" s="1" t="s">
        <v>19</v>
      </c>
      <c r="I813" s="1">
        <f t="shared" si="12"/>
        <v>161</v>
      </c>
      <c r="J813" t="str">
        <f>VLOOKUP($B813,taxonomy!$B:$Y,6,FALSE)</f>
        <v>Eukaryota</v>
      </c>
      <c r="K813" t="str">
        <f>VLOOKUP($B813,taxonomy!$B:$Y,7,FALSE)</f>
        <v xml:space="preserve"> Metazoa</v>
      </c>
      <c r="L813" t="str">
        <f>VLOOKUP($B813,taxonomy!$B:$Y,8,FALSE)</f>
        <v xml:space="preserve"> Ecdysozoa</v>
      </c>
      <c r="M813" t="str">
        <f>VLOOKUP($B813,taxonomy!$B:$Y,9,FALSE)</f>
        <v xml:space="preserve"> Arthropoda</v>
      </c>
      <c r="N813" t="str">
        <f>VLOOKUP($B813,taxonomy!$B:$Y,10,FALSE)</f>
        <v xml:space="preserve"> Hexapoda</v>
      </c>
      <c r="O813" t="str">
        <f>VLOOKUP($B813,taxonomy!$B:$Y,11,FALSE)</f>
        <v xml:space="preserve"> Insecta</v>
      </c>
      <c r="P813" t="str">
        <f>VLOOKUP($B813,taxonomy!$B:$Y,12,FALSE)</f>
        <v>Pterygota</v>
      </c>
      <c r="Q813" t="str">
        <f>VLOOKUP($B813,taxonomy!$B:$Y,13,FALSE)</f>
        <v xml:space="preserve"> Neoptera</v>
      </c>
      <c r="R813" t="str">
        <f>VLOOKUP($B813,taxonomy!$B:$Y,14,FALSE)</f>
        <v xml:space="preserve"> Endopterygota</v>
      </c>
      <c r="S813" t="str">
        <f>VLOOKUP($B813,taxonomy!$B:$Y,15,FALSE)</f>
        <v xml:space="preserve"> Diptera</v>
      </c>
      <c r="T813" t="str">
        <f>VLOOKUP($B813,taxonomy!$B:$Y,16,FALSE)</f>
        <v xml:space="preserve"> Brachycera</v>
      </c>
      <c r="U813" t="str">
        <f>VLOOKUP($B813,taxonomy!$B:$Y,17,FALSE)</f>
        <v xml:space="preserve"> Muscomorpha</v>
      </c>
      <c r="V813" t="str">
        <f>VLOOKUP($B813,taxonomy!$B:$Y,18,FALSE)</f>
        <v>Ephydroidea</v>
      </c>
      <c r="W813" t="str">
        <f>VLOOKUP($B813,taxonomy!$B:$Y,19,FALSE)</f>
        <v xml:space="preserve"> Drosophilidae</v>
      </c>
      <c r="X813" t="str">
        <f>VLOOKUP($B813,taxonomy!$B:$Y,20,FALSE)</f>
        <v xml:space="preserve"> Drosophila.</v>
      </c>
      <c r="Y813">
        <f>VLOOKUP($B813,taxonomy!$B:$Y,21,FALSE)</f>
        <v>0</v>
      </c>
      <c r="Z813">
        <f>VLOOKUP($B813,taxonomy!$B:$Y,22,FALSE)</f>
        <v>0</v>
      </c>
      <c r="AA813">
        <f>VLOOKUP($B813,taxonomy!$B:$Y,23,FALSE)</f>
        <v>0</v>
      </c>
    </row>
    <row r="814" spans="1:27" x14ac:dyDescent="0.25">
      <c r="A814" s="1" t="s">
        <v>1555</v>
      </c>
      <c r="B814" s="1" t="s">
        <v>1556</v>
      </c>
      <c r="C814" s="1" t="s">
        <v>503</v>
      </c>
      <c r="D814" s="1" t="s">
        <v>15</v>
      </c>
      <c r="E814" s="1" t="s">
        <v>12</v>
      </c>
      <c r="F814" s="1" t="s">
        <v>1040</v>
      </c>
      <c r="G814" s="1" t="s">
        <v>18</v>
      </c>
      <c r="H814" s="1" t="s">
        <v>19</v>
      </c>
      <c r="I814" s="1">
        <f t="shared" si="12"/>
        <v>154</v>
      </c>
      <c r="J814" t="str">
        <f>VLOOKUP($B814,taxonomy!$B:$Y,6,FALSE)</f>
        <v>Eukaryota</v>
      </c>
      <c r="K814" t="str">
        <f>VLOOKUP($B814,taxonomy!$B:$Y,7,FALSE)</f>
        <v xml:space="preserve"> Metazoa</v>
      </c>
      <c r="L814" t="str">
        <f>VLOOKUP($B814,taxonomy!$B:$Y,8,FALSE)</f>
        <v xml:space="preserve"> Ecdysozoa</v>
      </c>
      <c r="M814" t="str">
        <f>VLOOKUP($B814,taxonomy!$B:$Y,9,FALSE)</f>
        <v xml:space="preserve"> Arthropoda</v>
      </c>
      <c r="N814" t="str">
        <f>VLOOKUP($B814,taxonomy!$B:$Y,10,FALSE)</f>
        <v xml:space="preserve"> Hexapoda</v>
      </c>
      <c r="O814" t="str">
        <f>VLOOKUP($B814,taxonomy!$B:$Y,11,FALSE)</f>
        <v xml:space="preserve"> Insecta</v>
      </c>
      <c r="P814" t="str">
        <f>VLOOKUP($B814,taxonomy!$B:$Y,12,FALSE)</f>
        <v>Pterygota</v>
      </c>
      <c r="Q814" t="str">
        <f>VLOOKUP($B814,taxonomy!$B:$Y,13,FALSE)</f>
        <v xml:space="preserve"> Neoptera</v>
      </c>
      <c r="R814" t="str">
        <f>VLOOKUP($B814,taxonomy!$B:$Y,14,FALSE)</f>
        <v xml:space="preserve"> Endopterygota</v>
      </c>
      <c r="S814" t="str">
        <f>VLOOKUP($B814,taxonomy!$B:$Y,15,FALSE)</f>
        <v xml:space="preserve"> Diptera</v>
      </c>
      <c r="T814" t="str">
        <f>VLOOKUP($B814,taxonomy!$B:$Y,16,FALSE)</f>
        <v xml:space="preserve"> Brachycera</v>
      </c>
      <c r="U814" t="str">
        <f>VLOOKUP($B814,taxonomy!$B:$Y,17,FALSE)</f>
        <v xml:space="preserve"> Muscomorpha</v>
      </c>
      <c r="V814" t="str">
        <f>VLOOKUP($B814,taxonomy!$B:$Y,18,FALSE)</f>
        <v>Ephydroidea</v>
      </c>
      <c r="W814" t="str">
        <f>VLOOKUP($B814,taxonomy!$B:$Y,19,FALSE)</f>
        <v xml:space="preserve"> Drosophilidae</v>
      </c>
      <c r="X814" t="str">
        <f>VLOOKUP($B814,taxonomy!$B:$Y,20,FALSE)</f>
        <v xml:space="preserve"> Drosophila.</v>
      </c>
      <c r="Y814">
        <f>VLOOKUP($B814,taxonomy!$B:$Y,21,FALSE)</f>
        <v>0</v>
      </c>
      <c r="Z814">
        <f>VLOOKUP($B814,taxonomy!$B:$Y,22,FALSE)</f>
        <v>0</v>
      </c>
      <c r="AA814">
        <f>VLOOKUP($B814,taxonomy!$B:$Y,23,FALSE)</f>
        <v>0</v>
      </c>
    </row>
    <row r="815" spans="1:27" x14ac:dyDescent="0.25">
      <c r="A815" s="1" t="s">
        <v>1557</v>
      </c>
      <c r="B815" s="1" t="s">
        <v>1558</v>
      </c>
      <c r="C815" s="1" t="s">
        <v>278</v>
      </c>
      <c r="D815" s="1" t="s">
        <v>15</v>
      </c>
      <c r="E815" s="1" t="s">
        <v>12</v>
      </c>
      <c r="F815" s="1" t="s">
        <v>134</v>
      </c>
      <c r="G815" s="1" t="s">
        <v>18</v>
      </c>
      <c r="H815" s="1" t="s">
        <v>19</v>
      </c>
      <c r="I815" s="1">
        <f t="shared" si="12"/>
        <v>161</v>
      </c>
      <c r="J815" t="str">
        <f>VLOOKUP($B815,taxonomy!$B:$Y,6,FALSE)</f>
        <v>Eukaryota</v>
      </c>
      <c r="K815" t="str">
        <f>VLOOKUP($B815,taxonomy!$B:$Y,7,FALSE)</f>
        <v xml:space="preserve"> Metazoa</v>
      </c>
      <c r="L815" t="str">
        <f>VLOOKUP($B815,taxonomy!$B:$Y,8,FALSE)</f>
        <v xml:space="preserve"> Ecdysozoa</v>
      </c>
      <c r="M815" t="str">
        <f>VLOOKUP($B815,taxonomy!$B:$Y,9,FALSE)</f>
        <v xml:space="preserve"> Arthropoda</v>
      </c>
      <c r="N815" t="str">
        <f>VLOOKUP($B815,taxonomy!$B:$Y,10,FALSE)</f>
        <v xml:space="preserve"> Hexapoda</v>
      </c>
      <c r="O815" t="str">
        <f>VLOOKUP($B815,taxonomy!$B:$Y,11,FALSE)</f>
        <v xml:space="preserve"> Insecta</v>
      </c>
      <c r="P815" t="str">
        <f>VLOOKUP($B815,taxonomy!$B:$Y,12,FALSE)</f>
        <v>Pterygota</v>
      </c>
      <c r="Q815" t="str">
        <f>VLOOKUP($B815,taxonomy!$B:$Y,13,FALSE)</f>
        <v xml:space="preserve"> Neoptera</v>
      </c>
      <c r="R815" t="str">
        <f>VLOOKUP($B815,taxonomy!$B:$Y,14,FALSE)</f>
        <v xml:space="preserve"> Endopterygota</v>
      </c>
      <c r="S815" t="str">
        <f>VLOOKUP($B815,taxonomy!$B:$Y,15,FALSE)</f>
        <v xml:space="preserve"> Diptera</v>
      </c>
      <c r="T815" t="str">
        <f>VLOOKUP($B815,taxonomy!$B:$Y,16,FALSE)</f>
        <v xml:space="preserve"> Brachycera</v>
      </c>
      <c r="U815" t="str">
        <f>VLOOKUP($B815,taxonomy!$B:$Y,17,FALSE)</f>
        <v xml:space="preserve"> Muscomorpha</v>
      </c>
      <c r="V815" t="str">
        <f>VLOOKUP($B815,taxonomy!$B:$Y,18,FALSE)</f>
        <v>Ephydroidea</v>
      </c>
      <c r="W815" t="str">
        <f>VLOOKUP($B815,taxonomy!$B:$Y,19,FALSE)</f>
        <v xml:space="preserve"> Drosophilidae</v>
      </c>
      <c r="X815" t="str">
        <f>VLOOKUP($B815,taxonomy!$B:$Y,20,FALSE)</f>
        <v xml:space="preserve"> Drosophila.</v>
      </c>
      <c r="Y815">
        <f>VLOOKUP($B815,taxonomy!$B:$Y,21,FALSE)</f>
        <v>0</v>
      </c>
      <c r="Z815">
        <f>VLOOKUP($B815,taxonomy!$B:$Y,22,FALSE)</f>
        <v>0</v>
      </c>
      <c r="AA815">
        <f>VLOOKUP($B815,taxonomy!$B:$Y,23,FALSE)</f>
        <v>0</v>
      </c>
    </row>
    <row r="816" spans="1:27" x14ac:dyDescent="0.25">
      <c r="A816" s="1" t="s">
        <v>1559</v>
      </c>
      <c r="B816" s="1" t="s">
        <v>1560</v>
      </c>
      <c r="C816" s="1" t="s">
        <v>278</v>
      </c>
      <c r="D816" s="1" t="s">
        <v>15</v>
      </c>
      <c r="E816" s="1" t="s">
        <v>12</v>
      </c>
      <c r="F816" s="1" t="s">
        <v>134</v>
      </c>
      <c r="G816" s="1" t="s">
        <v>18</v>
      </c>
      <c r="H816" s="1" t="s">
        <v>19</v>
      </c>
      <c r="I816" s="1">
        <f t="shared" si="12"/>
        <v>161</v>
      </c>
      <c r="J816" t="str">
        <f>VLOOKUP($B816,taxonomy!$B:$Y,6,FALSE)</f>
        <v>Eukaryota</v>
      </c>
      <c r="K816" t="str">
        <f>VLOOKUP($B816,taxonomy!$B:$Y,7,FALSE)</f>
        <v xml:space="preserve"> Metazoa</v>
      </c>
      <c r="L816" t="str">
        <f>VLOOKUP($B816,taxonomy!$B:$Y,8,FALSE)</f>
        <v xml:space="preserve"> Ecdysozoa</v>
      </c>
      <c r="M816" t="str">
        <f>VLOOKUP($B816,taxonomy!$B:$Y,9,FALSE)</f>
        <v xml:space="preserve"> Arthropoda</v>
      </c>
      <c r="N816" t="str">
        <f>VLOOKUP($B816,taxonomy!$B:$Y,10,FALSE)</f>
        <v xml:space="preserve"> Hexapoda</v>
      </c>
      <c r="O816" t="str">
        <f>VLOOKUP($B816,taxonomy!$B:$Y,11,FALSE)</f>
        <v xml:space="preserve"> Insecta</v>
      </c>
      <c r="P816" t="str">
        <f>VLOOKUP($B816,taxonomy!$B:$Y,12,FALSE)</f>
        <v>Pterygota</v>
      </c>
      <c r="Q816" t="str">
        <f>VLOOKUP($B816,taxonomy!$B:$Y,13,FALSE)</f>
        <v xml:space="preserve"> Neoptera</v>
      </c>
      <c r="R816" t="str">
        <f>VLOOKUP($B816,taxonomy!$B:$Y,14,FALSE)</f>
        <v xml:space="preserve"> Endopterygota</v>
      </c>
      <c r="S816" t="str">
        <f>VLOOKUP($B816,taxonomy!$B:$Y,15,FALSE)</f>
        <v xml:space="preserve"> Diptera</v>
      </c>
      <c r="T816" t="str">
        <f>VLOOKUP($B816,taxonomy!$B:$Y,16,FALSE)</f>
        <v xml:space="preserve"> Brachycera</v>
      </c>
      <c r="U816" t="str">
        <f>VLOOKUP($B816,taxonomy!$B:$Y,17,FALSE)</f>
        <v xml:space="preserve"> Muscomorpha</v>
      </c>
      <c r="V816" t="str">
        <f>VLOOKUP($B816,taxonomy!$B:$Y,18,FALSE)</f>
        <v>Ephydroidea</v>
      </c>
      <c r="W816" t="str">
        <f>VLOOKUP($B816,taxonomy!$B:$Y,19,FALSE)</f>
        <v xml:space="preserve"> Drosophilidae</v>
      </c>
      <c r="X816" t="str">
        <f>VLOOKUP($B816,taxonomy!$B:$Y,20,FALSE)</f>
        <v xml:space="preserve"> Drosophila.</v>
      </c>
      <c r="Y816">
        <f>VLOOKUP($B816,taxonomy!$B:$Y,21,FALSE)</f>
        <v>0</v>
      </c>
      <c r="Z816">
        <f>VLOOKUP($B816,taxonomy!$B:$Y,22,FALSE)</f>
        <v>0</v>
      </c>
      <c r="AA816">
        <f>VLOOKUP($B816,taxonomy!$B:$Y,23,FALSE)</f>
        <v>0</v>
      </c>
    </row>
    <row r="817" spans="1:27" x14ac:dyDescent="0.25">
      <c r="A817" s="1" t="s">
        <v>1561</v>
      </c>
      <c r="B817" s="1" t="s">
        <v>1562</v>
      </c>
      <c r="C817" s="1" t="s">
        <v>278</v>
      </c>
      <c r="D817" s="1" t="s">
        <v>15</v>
      </c>
      <c r="E817" s="1" t="s">
        <v>12</v>
      </c>
      <c r="F817" s="1" t="s">
        <v>23</v>
      </c>
      <c r="G817" s="1" t="s">
        <v>18</v>
      </c>
      <c r="H817" s="1" t="s">
        <v>19</v>
      </c>
      <c r="I817" s="1">
        <f t="shared" si="12"/>
        <v>160</v>
      </c>
      <c r="J817" t="str">
        <f>VLOOKUP($B817,taxonomy!$B:$Y,6,FALSE)</f>
        <v>Eukaryota</v>
      </c>
      <c r="K817" t="str">
        <f>VLOOKUP($B817,taxonomy!$B:$Y,7,FALSE)</f>
        <v xml:space="preserve"> Metazoa</v>
      </c>
      <c r="L817" t="str">
        <f>VLOOKUP($B817,taxonomy!$B:$Y,8,FALSE)</f>
        <v xml:space="preserve"> Ecdysozoa</v>
      </c>
      <c r="M817" t="str">
        <f>VLOOKUP($B817,taxonomy!$B:$Y,9,FALSE)</f>
        <v xml:space="preserve"> Arthropoda</v>
      </c>
      <c r="N817" t="str">
        <f>VLOOKUP($B817,taxonomy!$B:$Y,10,FALSE)</f>
        <v xml:space="preserve"> Hexapoda</v>
      </c>
      <c r="O817" t="str">
        <f>VLOOKUP($B817,taxonomy!$B:$Y,11,FALSE)</f>
        <v xml:space="preserve"> Insecta</v>
      </c>
      <c r="P817" t="str">
        <f>VLOOKUP($B817,taxonomy!$B:$Y,12,FALSE)</f>
        <v>Pterygota</v>
      </c>
      <c r="Q817" t="str">
        <f>VLOOKUP($B817,taxonomy!$B:$Y,13,FALSE)</f>
        <v xml:space="preserve"> Neoptera</v>
      </c>
      <c r="R817" t="str">
        <f>VLOOKUP($B817,taxonomy!$B:$Y,14,FALSE)</f>
        <v xml:space="preserve"> Endopterygota</v>
      </c>
      <c r="S817" t="str">
        <f>VLOOKUP($B817,taxonomy!$B:$Y,15,FALSE)</f>
        <v xml:space="preserve"> Diptera</v>
      </c>
      <c r="T817" t="str">
        <f>VLOOKUP($B817,taxonomy!$B:$Y,16,FALSE)</f>
        <v xml:space="preserve"> Brachycera</v>
      </c>
      <c r="U817" t="str">
        <f>VLOOKUP($B817,taxonomy!$B:$Y,17,FALSE)</f>
        <v xml:space="preserve"> Muscomorpha</v>
      </c>
      <c r="V817" t="str">
        <f>VLOOKUP($B817,taxonomy!$B:$Y,18,FALSE)</f>
        <v>Ephydroidea</v>
      </c>
      <c r="W817" t="str">
        <f>VLOOKUP($B817,taxonomy!$B:$Y,19,FALSE)</f>
        <v xml:space="preserve"> Drosophilidae</v>
      </c>
      <c r="X817" t="str">
        <f>VLOOKUP($B817,taxonomy!$B:$Y,20,FALSE)</f>
        <v xml:space="preserve"> Drosophila.</v>
      </c>
      <c r="Y817">
        <f>VLOOKUP($B817,taxonomy!$B:$Y,21,FALSE)</f>
        <v>0</v>
      </c>
      <c r="Z817">
        <f>VLOOKUP($B817,taxonomy!$B:$Y,22,FALSE)</f>
        <v>0</v>
      </c>
      <c r="AA817">
        <f>VLOOKUP($B817,taxonomy!$B:$Y,23,FALSE)</f>
        <v>0</v>
      </c>
    </row>
    <row r="818" spans="1:27" x14ac:dyDescent="0.25">
      <c r="A818" s="1" t="s">
        <v>1563</v>
      </c>
      <c r="B818" s="1" t="s">
        <v>1564</v>
      </c>
      <c r="C818" s="1" t="s">
        <v>278</v>
      </c>
      <c r="D818" s="1" t="s">
        <v>15</v>
      </c>
      <c r="E818" s="1" t="s">
        <v>12</v>
      </c>
      <c r="F818" s="1" t="s">
        <v>134</v>
      </c>
      <c r="G818" s="1" t="s">
        <v>18</v>
      </c>
      <c r="H818" s="1" t="s">
        <v>19</v>
      </c>
      <c r="I818" s="1">
        <f t="shared" si="12"/>
        <v>161</v>
      </c>
      <c r="J818" t="str">
        <f>VLOOKUP($B818,taxonomy!$B:$Y,6,FALSE)</f>
        <v>Eukaryota</v>
      </c>
      <c r="K818" t="str">
        <f>VLOOKUP($B818,taxonomy!$B:$Y,7,FALSE)</f>
        <v xml:space="preserve"> Metazoa</v>
      </c>
      <c r="L818" t="str">
        <f>VLOOKUP($B818,taxonomy!$B:$Y,8,FALSE)</f>
        <v xml:space="preserve"> Ecdysozoa</v>
      </c>
      <c r="M818" t="str">
        <f>VLOOKUP($B818,taxonomy!$B:$Y,9,FALSE)</f>
        <v xml:space="preserve"> Arthropoda</v>
      </c>
      <c r="N818" t="str">
        <f>VLOOKUP($B818,taxonomy!$B:$Y,10,FALSE)</f>
        <v xml:space="preserve"> Hexapoda</v>
      </c>
      <c r="O818" t="str">
        <f>VLOOKUP($B818,taxonomy!$B:$Y,11,FALSE)</f>
        <v xml:space="preserve"> Insecta</v>
      </c>
      <c r="P818" t="str">
        <f>VLOOKUP($B818,taxonomy!$B:$Y,12,FALSE)</f>
        <v>Pterygota</v>
      </c>
      <c r="Q818" t="str">
        <f>VLOOKUP($B818,taxonomy!$B:$Y,13,FALSE)</f>
        <v xml:space="preserve"> Neoptera</v>
      </c>
      <c r="R818" t="str">
        <f>VLOOKUP($B818,taxonomy!$B:$Y,14,FALSE)</f>
        <v xml:space="preserve"> Endopterygota</v>
      </c>
      <c r="S818" t="str">
        <f>VLOOKUP($B818,taxonomy!$B:$Y,15,FALSE)</f>
        <v xml:space="preserve"> Diptera</v>
      </c>
      <c r="T818" t="str">
        <f>VLOOKUP($B818,taxonomy!$B:$Y,16,FALSE)</f>
        <v xml:space="preserve"> Brachycera</v>
      </c>
      <c r="U818" t="str">
        <f>VLOOKUP($B818,taxonomy!$B:$Y,17,FALSE)</f>
        <v xml:space="preserve"> Muscomorpha</v>
      </c>
      <c r="V818" t="str">
        <f>VLOOKUP($B818,taxonomy!$B:$Y,18,FALSE)</f>
        <v>Ephydroidea</v>
      </c>
      <c r="W818" t="str">
        <f>VLOOKUP($B818,taxonomy!$B:$Y,19,FALSE)</f>
        <v xml:space="preserve"> Drosophilidae</v>
      </c>
      <c r="X818" t="str">
        <f>VLOOKUP($B818,taxonomy!$B:$Y,20,FALSE)</f>
        <v xml:space="preserve"> Drosophila.</v>
      </c>
      <c r="Y818">
        <f>VLOOKUP($B818,taxonomy!$B:$Y,21,FALSE)</f>
        <v>0</v>
      </c>
      <c r="Z818">
        <f>VLOOKUP($B818,taxonomy!$B:$Y,22,FALSE)</f>
        <v>0</v>
      </c>
      <c r="AA818">
        <f>VLOOKUP($B818,taxonomy!$B:$Y,23,FALSE)</f>
        <v>0</v>
      </c>
    </row>
    <row r="819" spans="1:27" x14ac:dyDescent="0.25">
      <c r="A819" s="1" t="s">
        <v>1565</v>
      </c>
      <c r="B819" s="1" t="s">
        <v>1566</v>
      </c>
      <c r="C819" s="1" t="s">
        <v>278</v>
      </c>
      <c r="D819" s="1" t="s">
        <v>15</v>
      </c>
      <c r="E819" s="1" t="s">
        <v>12</v>
      </c>
      <c r="F819" s="1" t="s">
        <v>134</v>
      </c>
      <c r="G819" s="1" t="s">
        <v>18</v>
      </c>
      <c r="H819" s="1" t="s">
        <v>19</v>
      </c>
      <c r="I819" s="1">
        <f t="shared" si="12"/>
        <v>161</v>
      </c>
      <c r="J819" t="str">
        <f>VLOOKUP($B819,taxonomy!$B:$Y,6,FALSE)</f>
        <v>Eukaryota</v>
      </c>
      <c r="K819" t="str">
        <f>VLOOKUP($B819,taxonomy!$B:$Y,7,FALSE)</f>
        <v xml:space="preserve"> Metazoa</v>
      </c>
      <c r="L819" t="str">
        <f>VLOOKUP($B819,taxonomy!$B:$Y,8,FALSE)</f>
        <v xml:space="preserve"> Ecdysozoa</v>
      </c>
      <c r="M819" t="str">
        <f>VLOOKUP($B819,taxonomy!$B:$Y,9,FALSE)</f>
        <v xml:space="preserve"> Arthropoda</v>
      </c>
      <c r="N819" t="str">
        <f>VLOOKUP($B819,taxonomy!$B:$Y,10,FALSE)</f>
        <v xml:space="preserve"> Hexapoda</v>
      </c>
      <c r="O819" t="str">
        <f>VLOOKUP($B819,taxonomy!$B:$Y,11,FALSE)</f>
        <v xml:space="preserve"> Insecta</v>
      </c>
      <c r="P819" t="str">
        <f>VLOOKUP($B819,taxonomy!$B:$Y,12,FALSE)</f>
        <v>Pterygota</v>
      </c>
      <c r="Q819" t="str">
        <f>VLOOKUP($B819,taxonomy!$B:$Y,13,FALSE)</f>
        <v xml:space="preserve"> Neoptera</v>
      </c>
      <c r="R819" t="str">
        <f>VLOOKUP($B819,taxonomy!$B:$Y,14,FALSE)</f>
        <v xml:space="preserve"> Endopterygota</v>
      </c>
      <c r="S819" t="str">
        <f>VLOOKUP($B819,taxonomy!$B:$Y,15,FALSE)</f>
        <v xml:space="preserve"> Diptera</v>
      </c>
      <c r="T819" t="str">
        <f>VLOOKUP($B819,taxonomy!$B:$Y,16,FALSE)</f>
        <v xml:space="preserve"> Brachycera</v>
      </c>
      <c r="U819" t="str">
        <f>VLOOKUP($B819,taxonomy!$B:$Y,17,FALSE)</f>
        <v xml:space="preserve"> Muscomorpha</v>
      </c>
      <c r="V819" t="str">
        <f>VLOOKUP($B819,taxonomy!$B:$Y,18,FALSE)</f>
        <v>Ephydroidea</v>
      </c>
      <c r="W819" t="str">
        <f>VLOOKUP($B819,taxonomy!$B:$Y,19,FALSE)</f>
        <v xml:space="preserve"> Drosophilidae</v>
      </c>
      <c r="X819" t="str">
        <f>VLOOKUP($B819,taxonomy!$B:$Y,20,FALSE)</f>
        <v xml:space="preserve"> Drosophila.</v>
      </c>
      <c r="Y819">
        <f>VLOOKUP($B819,taxonomy!$B:$Y,21,FALSE)</f>
        <v>0</v>
      </c>
      <c r="Z819">
        <f>VLOOKUP($B819,taxonomy!$B:$Y,22,FALSE)</f>
        <v>0</v>
      </c>
      <c r="AA819">
        <f>VLOOKUP($B819,taxonomy!$B:$Y,23,FALSE)</f>
        <v>0</v>
      </c>
    </row>
    <row r="820" spans="1:27" x14ac:dyDescent="0.25">
      <c r="A820" s="1" t="s">
        <v>1567</v>
      </c>
      <c r="B820" s="1" t="s">
        <v>1568</v>
      </c>
      <c r="C820" s="1" t="s">
        <v>278</v>
      </c>
      <c r="D820" s="1" t="s">
        <v>15</v>
      </c>
      <c r="E820" s="1" t="s">
        <v>12</v>
      </c>
      <c r="F820" s="1" t="s">
        <v>134</v>
      </c>
      <c r="G820" s="1" t="s">
        <v>18</v>
      </c>
      <c r="H820" s="1" t="s">
        <v>19</v>
      </c>
      <c r="I820" s="1">
        <f t="shared" si="12"/>
        <v>161</v>
      </c>
      <c r="J820" t="str">
        <f>VLOOKUP($B820,taxonomy!$B:$Y,6,FALSE)</f>
        <v>Eukaryota</v>
      </c>
      <c r="K820" t="str">
        <f>VLOOKUP($B820,taxonomy!$B:$Y,7,FALSE)</f>
        <v xml:space="preserve"> Metazoa</v>
      </c>
      <c r="L820" t="str">
        <f>VLOOKUP($B820,taxonomy!$B:$Y,8,FALSE)</f>
        <v xml:space="preserve"> Ecdysozoa</v>
      </c>
      <c r="M820" t="str">
        <f>VLOOKUP($B820,taxonomy!$B:$Y,9,FALSE)</f>
        <v xml:space="preserve"> Arthropoda</v>
      </c>
      <c r="N820" t="str">
        <f>VLOOKUP($B820,taxonomy!$B:$Y,10,FALSE)</f>
        <v xml:space="preserve"> Hexapoda</v>
      </c>
      <c r="O820" t="str">
        <f>VLOOKUP($B820,taxonomy!$B:$Y,11,FALSE)</f>
        <v xml:space="preserve"> Insecta</v>
      </c>
      <c r="P820" t="str">
        <f>VLOOKUP($B820,taxonomy!$B:$Y,12,FALSE)</f>
        <v>Pterygota</v>
      </c>
      <c r="Q820" t="str">
        <f>VLOOKUP($B820,taxonomy!$B:$Y,13,FALSE)</f>
        <v xml:space="preserve"> Neoptera</v>
      </c>
      <c r="R820" t="str">
        <f>VLOOKUP($B820,taxonomy!$B:$Y,14,FALSE)</f>
        <v xml:space="preserve"> Endopterygota</v>
      </c>
      <c r="S820" t="str">
        <f>VLOOKUP($B820,taxonomy!$B:$Y,15,FALSE)</f>
        <v xml:space="preserve"> Diptera</v>
      </c>
      <c r="T820" t="str">
        <f>VLOOKUP($B820,taxonomy!$B:$Y,16,FALSE)</f>
        <v xml:space="preserve"> Brachycera</v>
      </c>
      <c r="U820" t="str">
        <f>VLOOKUP($B820,taxonomy!$B:$Y,17,FALSE)</f>
        <v xml:space="preserve"> Muscomorpha</v>
      </c>
      <c r="V820" t="str">
        <f>VLOOKUP($B820,taxonomy!$B:$Y,18,FALSE)</f>
        <v>Ephydroidea</v>
      </c>
      <c r="W820" t="str">
        <f>VLOOKUP($B820,taxonomy!$B:$Y,19,FALSE)</f>
        <v xml:space="preserve"> Drosophilidae</v>
      </c>
      <c r="X820" t="str">
        <f>VLOOKUP($B820,taxonomy!$B:$Y,20,FALSE)</f>
        <v xml:space="preserve"> Drosophila.</v>
      </c>
      <c r="Y820">
        <f>VLOOKUP($B820,taxonomy!$B:$Y,21,FALSE)</f>
        <v>0</v>
      </c>
      <c r="Z820">
        <f>VLOOKUP($B820,taxonomy!$B:$Y,22,FALSE)</f>
        <v>0</v>
      </c>
      <c r="AA820">
        <f>VLOOKUP($B820,taxonomy!$B:$Y,23,FALSE)</f>
        <v>0</v>
      </c>
    </row>
    <row r="821" spans="1:27" x14ac:dyDescent="0.25">
      <c r="A821" s="1" t="s">
        <v>1569</v>
      </c>
      <c r="B821" s="1" t="s">
        <v>1570</v>
      </c>
      <c r="C821" s="1" t="s">
        <v>1571</v>
      </c>
      <c r="D821" s="1" t="s">
        <v>148</v>
      </c>
      <c r="E821" s="1" t="s">
        <v>229</v>
      </c>
      <c r="F821" s="1" t="s">
        <v>240</v>
      </c>
      <c r="G821" s="1" t="s">
        <v>90</v>
      </c>
      <c r="H821" s="1" t="s">
        <v>148</v>
      </c>
      <c r="I821" s="1">
        <f t="shared" si="12"/>
        <v>242</v>
      </c>
      <c r="J821" t="str">
        <f>VLOOKUP($B821,taxonomy!$B:$Y,6,FALSE)</f>
        <v>Eukaryota</v>
      </c>
      <c r="K821" t="str">
        <f>VLOOKUP($B821,taxonomy!$B:$Y,7,FALSE)</f>
        <v xml:space="preserve"> Metazoa</v>
      </c>
      <c r="L821" t="str">
        <f>VLOOKUP($B821,taxonomy!$B:$Y,8,FALSE)</f>
        <v xml:space="preserve"> Ecdysozoa</v>
      </c>
      <c r="M821" t="str">
        <f>VLOOKUP($B821,taxonomy!$B:$Y,9,FALSE)</f>
        <v xml:space="preserve"> Arthropoda</v>
      </c>
      <c r="N821" t="str">
        <f>VLOOKUP($B821,taxonomy!$B:$Y,10,FALSE)</f>
        <v xml:space="preserve"> Hexapoda</v>
      </c>
      <c r="O821" t="str">
        <f>VLOOKUP($B821,taxonomy!$B:$Y,11,FALSE)</f>
        <v xml:space="preserve"> Insecta</v>
      </c>
      <c r="P821" t="str">
        <f>VLOOKUP($B821,taxonomy!$B:$Y,12,FALSE)</f>
        <v>Pterygota</v>
      </c>
      <c r="Q821" t="str">
        <f>VLOOKUP($B821,taxonomy!$B:$Y,13,FALSE)</f>
        <v xml:space="preserve"> Neoptera</v>
      </c>
      <c r="R821" t="str">
        <f>VLOOKUP($B821,taxonomy!$B:$Y,14,FALSE)</f>
        <v xml:space="preserve"> Endopterygota</v>
      </c>
      <c r="S821" t="str">
        <f>VLOOKUP($B821,taxonomy!$B:$Y,15,FALSE)</f>
        <v xml:space="preserve"> Diptera</v>
      </c>
      <c r="T821" t="str">
        <f>VLOOKUP($B821,taxonomy!$B:$Y,16,FALSE)</f>
        <v xml:space="preserve"> Brachycera</v>
      </c>
      <c r="U821" t="str">
        <f>VLOOKUP($B821,taxonomy!$B:$Y,17,FALSE)</f>
        <v xml:space="preserve"> Muscomorpha</v>
      </c>
      <c r="V821" t="str">
        <f>VLOOKUP($B821,taxonomy!$B:$Y,18,FALSE)</f>
        <v>Ephydroidea</v>
      </c>
      <c r="W821" t="str">
        <f>VLOOKUP($B821,taxonomy!$B:$Y,19,FALSE)</f>
        <v xml:space="preserve"> Drosophilidae</v>
      </c>
      <c r="X821" t="str">
        <f>VLOOKUP($B821,taxonomy!$B:$Y,20,FALSE)</f>
        <v xml:space="preserve"> Drosophila</v>
      </c>
      <c r="Y821" t="str">
        <f>VLOOKUP($B821,taxonomy!$B:$Y,21,FALSE)</f>
        <v xml:space="preserve"> Sophophora.</v>
      </c>
      <c r="Z821">
        <f>VLOOKUP($B821,taxonomy!$B:$Y,22,FALSE)</f>
        <v>0</v>
      </c>
      <c r="AA821">
        <f>VLOOKUP($B821,taxonomy!$B:$Y,23,FALSE)</f>
        <v>0</v>
      </c>
    </row>
    <row r="822" spans="1:27" x14ac:dyDescent="0.25">
      <c r="A822" s="1" t="s">
        <v>1569</v>
      </c>
      <c r="B822" s="1" t="s">
        <v>1570</v>
      </c>
      <c r="C822" s="1" t="s">
        <v>1571</v>
      </c>
      <c r="D822" s="1" t="s">
        <v>15</v>
      </c>
      <c r="E822" s="1" t="s">
        <v>35</v>
      </c>
      <c r="F822" s="1" t="s">
        <v>233</v>
      </c>
      <c r="G822" s="1" t="s">
        <v>18</v>
      </c>
      <c r="H822" s="1" t="s">
        <v>19</v>
      </c>
      <c r="I822" s="1">
        <f t="shared" si="12"/>
        <v>264</v>
      </c>
      <c r="J822" t="str">
        <f>VLOOKUP($B822,taxonomy!$B:$Y,6,FALSE)</f>
        <v>Eukaryota</v>
      </c>
      <c r="K822" t="str">
        <f>VLOOKUP($B822,taxonomy!$B:$Y,7,FALSE)</f>
        <v xml:space="preserve"> Metazoa</v>
      </c>
      <c r="L822" t="str">
        <f>VLOOKUP($B822,taxonomy!$B:$Y,8,FALSE)</f>
        <v xml:space="preserve"> Ecdysozoa</v>
      </c>
      <c r="M822" t="str">
        <f>VLOOKUP($B822,taxonomy!$B:$Y,9,FALSE)</f>
        <v xml:space="preserve"> Arthropoda</v>
      </c>
      <c r="N822" t="str">
        <f>VLOOKUP($B822,taxonomy!$B:$Y,10,FALSE)</f>
        <v xml:space="preserve"> Hexapoda</v>
      </c>
      <c r="O822" t="str">
        <f>VLOOKUP($B822,taxonomy!$B:$Y,11,FALSE)</f>
        <v xml:space="preserve"> Insecta</v>
      </c>
      <c r="P822" t="str">
        <f>VLOOKUP($B822,taxonomy!$B:$Y,12,FALSE)</f>
        <v>Pterygota</v>
      </c>
      <c r="Q822" t="str">
        <f>VLOOKUP($B822,taxonomy!$B:$Y,13,FALSE)</f>
        <v xml:space="preserve"> Neoptera</v>
      </c>
      <c r="R822" t="str">
        <f>VLOOKUP($B822,taxonomy!$B:$Y,14,FALSE)</f>
        <v xml:space="preserve"> Endopterygota</v>
      </c>
      <c r="S822" t="str">
        <f>VLOOKUP($B822,taxonomy!$B:$Y,15,FALSE)</f>
        <v xml:space="preserve"> Diptera</v>
      </c>
      <c r="T822" t="str">
        <f>VLOOKUP($B822,taxonomy!$B:$Y,16,FALSE)</f>
        <v xml:space="preserve"> Brachycera</v>
      </c>
      <c r="U822" t="str">
        <f>VLOOKUP($B822,taxonomy!$B:$Y,17,FALSE)</f>
        <v xml:space="preserve"> Muscomorpha</v>
      </c>
      <c r="V822" t="str">
        <f>VLOOKUP($B822,taxonomy!$B:$Y,18,FALSE)</f>
        <v>Ephydroidea</v>
      </c>
      <c r="W822" t="str">
        <f>VLOOKUP($B822,taxonomy!$B:$Y,19,FALSE)</f>
        <v xml:space="preserve"> Drosophilidae</v>
      </c>
      <c r="X822" t="str">
        <f>VLOOKUP($B822,taxonomy!$B:$Y,20,FALSE)</f>
        <v xml:space="preserve"> Drosophila</v>
      </c>
      <c r="Y822" t="str">
        <f>VLOOKUP($B822,taxonomy!$B:$Y,21,FALSE)</f>
        <v xml:space="preserve"> Sophophora.</v>
      </c>
      <c r="Z822">
        <f>VLOOKUP($B822,taxonomy!$B:$Y,22,FALSE)</f>
        <v>0</v>
      </c>
      <c r="AA822">
        <f>VLOOKUP($B822,taxonomy!$B:$Y,23,FALSE)</f>
        <v>0</v>
      </c>
    </row>
    <row r="823" spans="1:27" x14ac:dyDescent="0.25">
      <c r="A823" s="1" t="s">
        <v>1569</v>
      </c>
      <c r="B823" s="1" t="s">
        <v>1570</v>
      </c>
      <c r="C823" s="1" t="s">
        <v>1571</v>
      </c>
      <c r="D823" s="1" t="s">
        <v>60</v>
      </c>
      <c r="E823" s="1" t="s">
        <v>182</v>
      </c>
      <c r="F823" s="1" t="s">
        <v>351</v>
      </c>
      <c r="G823" s="1" t="s">
        <v>63</v>
      </c>
      <c r="H823" s="1" t="s">
        <v>64</v>
      </c>
      <c r="I823" s="1">
        <f t="shared" si="12"/>
        <v>646</v>
      </c>
      <c r="J823" t="str">
        <f>VLOOKUP($B823,taxonomy!$B:$Y,6,FALSE)</f>
        <v>Eukaryota</v>
      </c>
      <c r="K823" t="str">
        <f>VLOOKUP($B823,taxonomy!$B:$Y,7,FALSE)</f>
        <v xml:space="preserve"> Metazoa</v>
      </c>
      <c r="L823" t="str">
        <f>VLOOKUP($B823,taxonomy!$B:$Y,8,FALSE)</f>
        <v xml:space="preserve"> Ecdysozoa</v>
      </c>
      <c r="M823" t="str">
        <f>VLOOKUP($B823,taxonomy!$B:$Y,9,FALSE)</f>
        <v xml:space="preserve"> Arthropoda</v>
      </c>
      <c r="N823" t="str">
        <f>VLOOKUP($B823,taxonomy!$B:$Y,10,FALSE)</f>
        <v xml:space="preserve"> Hexapoda</v>
      </c>
      <c r="O823" t="str">
        <f>VLOOKUP($B823,taxonomy!$B:$Y,11,FALSE)</f>
        <v xml:space="preserve"> Insecta</v>
      </c>
      <c r="P823" t="str">
        <f>VLOOKUP($B823,taxonomy!$B:$Y,12,FALSE)</f>
        <v>Pterygota</v>
      </c>
      <c r="Q823" t="str">
        <f>VLOOKUP($B823,taxonomy!$B:$Y,13,FALSE)</f>
        <v xml:space="preserve"> Neoptera</v>
      </c>
      <c r="R823" t="str">
        <f>VLOOKUP($B823,taxonomy!$B:$Y,14,FALSE)</f>
        <v xml:space="preserve"> Endopterygota</v>
      </c>
      <c r="S823" t="str">
        <f>VLOOKUP($B823,taxonomy!$B:$Y,15,FALSE)</f>
        <v xml:space="preserve"> Diptera</v>
      </c>
      <c r="T823" t="str">
        <f>VLOOKUP($B823,taxonomy!$B:$Y,16,FALSE)</f>
        <v xml:space="preserve"> Brachycera</v>
      </c>
      <c r="U823" t="str">
        <f>VLOOKUP($B823,taxonomy!$B:$Y,17,FALSE)</f>
        <v xml:space="preserve"> Muscomorpha</v>
      </c>
      <c r="V823" t="str">
        <f>VLOOKUP($B823,taxonomy!$B:$Y,18,FALSE)</f>
        <v>Ephydroidea</v>
      </c>
      <c r="W823" t="str">
        <f>VLOOKUP($B823,taxonomy!$B:$Y,19,FALSE)</f>
        <v xml:space="preserve"> Drosophilidae</v>
      </c>
      <c r="X823" t="str">
        <f>VLOOKUP($B823,taxonomy!$B:$Y,20,FALSE)</f>
        <v xml:space="preserve"> Drosophila</v>
      </c>
      <c r="Y823" t="str">
        <f>VLOOKUP($B823,taxonomy!$B:$Y,21,FALSE)</f>
        <v xml:space="preserve"> Sophophora.</v>
      </c>
      <c r="Z823">
        <f>VLOOKUP($B823,taxonomy!$B:$Y,22,FALSE)</f>
        <v>0</v>
      </c>
      <c r="AA823">
        <f>VLOOKUP($B823,taxonomy!$B:$Y,23,FALSE)</f>
        <v>0</v>
      </c>
    </row>
    <row r="824" spans="1:27" x14ac:dyDescent="0.25">
      <c r="A824" s="1" t="s">
        <v>1572</v>
      </c>
      <c r="B824" s="1" t="s">
        <v>1573</v>
      </c>
      <c r="C824" s="1" t="s">
        <v>179</v>
      </c>
      <c r="D824" s="1" t="s">
        <v>180</v>
      </c>
      <c r="E824" s="1" t="s">
        <v>1574</v>
      </c>
      <c r="F824" s="1" t="s">
        <v>182</v>
      </c>
      <c r="G824" s="1" t="s">
        <v>183</v>
      </c>
      <c r="H824" s="1" t="s">
        <v>180</v>
      </c>
      <c r="I824" s="1">
        <f t="shared" si="12"/>
        <v>40</v>
      </c>
      <c r="J824" t="str">
        <f>VLOOKUP($B824,taxonomy!$B:$Y,6,FALSE)</f>
        <v>Eukaryota</v>
      </c>
      <c r="K824" t="str">
        <f>VLOOKUP($B824,taxonomy!$B:$Y,7,FALSE)</f>
        <v xml:space="preserve"> Metazoa</v>
      </c>
      <c r="L824" t="str">
        <f>VLOOKUP($B824,taxonomy!$B:$Y,8,FALSE)</f>
        <v xml:space="preserve"> Ecdysozoa</v>
      </c>
      <c r="M824" t="str">
        <f>VLOOKUP($B824,taxonomy!$B:$Y,9,FALSE)</f>
        <v xml:space="preserve"> Arthropoda</v>
      </c>
      <c r="N824" t="str">
        <f>VLOOKUP($B824,taxonomy!$B:$Y,10,FALSE)</f>
        <v xml:space="preserve"> Hexapoda</v>
      </c>
      <c r="O824" t="str">
        <f>VLOOKUP($B824,taxonomy!$B:$Y,11,FALSE)</f>
        <v xml:space="preserve"> Insecta</v>
      </c>
      <c r="P824" t="str">
        <f>VLOOKUP($B824,taxonomy!$B:$Y,12,FALSE)</f>
        <v>Pterygota</v>
      </c>
      <c r="Q824" t="str">
        <f>VLOOKUP($B824,taxonomy!$B:$Y,13,FALSE)</f>
        <v xml:space="preserve"> Neoptera</v>
      </c>
      <c r="R824" t="str">
        <f>VLOOKUP($B824,taxonomy!$B:$Y,14,FALSE)</f>
        <v xml:space="preserve"> Endopterygota</v>
      </c>
      <c r="S824" t="str">
        <f>VLOOKUP($B824,taxonomy!$B:$Y,15,FALSE)</f>
        <v xml:space="preserve"> Diptera</v>
      </c>
      <c r="T824" t="str">
        <f>VLOOKUP($B824,taxonomy!$B:$Y,16,FALSE)</f>
        <v xml:space="preserve"> Brachycera</v>
      </c>
      <c r="U824" t="str">
        <f>VLOOKUP($B824,taxonomy!$B:$Y,17,FALSE)</f>
        <v xml:space="preserve"> Muscomorpha</v>
      </c>
      <c r="V824" t="str">
        <f>VLOOKUP($B824,taxonomy!$B:$Y,18,FALSE)</f>
        <v>Ephydroidea</v>
      </c>
      <c r="W824" t="str">
        <f>VLOOKUP($B824,taxonomy!$B:$Y,19,FALSE)</f>
        <v xml:space="preserve"> Drosophilidae</v>
      </c>
      <c r="X824" t="str">
        <f>VLOOKUP($B824,taxonomy!$B:$Y,20,FALSE)</f>
        <v xml:space="preserve"> Chymomyza.</v>
      </c>
      <c r="Y824">
        <f>VLOOKUP($B824,taxonomy!$B:$Y,21,FALSE)</f>
        <v>0</v>
      </c>
      <c r="Z824">
        <f>VLOOKUP($B824,taxonomy!$B:$Y,22,FALSE)</f>
        <v>0</v>
      </c>
      <c r="AA824">
        <f>VLOOKUP($B824,taxonomy!$B:$Y,23,FALSE)</f>
        <v>0</v>
      </c>
    </row>
    <row r="825" spans="1:27" x14ac:dyDescent="0.25">
      <c r="A825" s="1" t="s">
        <v>1572</v>
      </c>
      <c r="B825" s="1" t="s">
        <v>1573</v>
      </c>
      <c r="C825" s="1" t="s">
        <v>179</v>
      </c>
      <c r="D825" s="1" t="s">
        <v>15</v>
      </c>
      <c r="E825" s="1" t="s">
        <v>43</v>
      </c>
      <c r="F825" s="1" t="s">
        <v>184</v>
      </c>
      <c r="G825" s="1" t="s">
        <v>18</v>
      </c>
      <c r="H825" s="1" t="s">
        <v>19</v>
      </c>
      <c r="I825" s="1">
        <f t="shared" si="12"/>
        <v>276</v>
      </c>
      <c r="J825" t="str">
        <f>VLOOKUP($B825,taxonomy!$B:$Y,6,FALSE)</f>
        <v>Eukaryota</v>
      </c>
      <c r="K825" t="str">
        <f>VLOOKUP($B825,taxonomy!$B:$Y,7,FALSE)</f>
        <v xml:space="preserve"> Metazoa</v>
      </c>
      <c r="L825" t="str">
        <f>VLOOKUP($B825,taxonomy!$B:$Y,8,FALSE)</f>
        <v xml:space="preserve"> Ecdysozoa</v>
      </c>
      <c r="M825" t="str">
        <f>VLOOKUP($B825,taxonomy!$B:$Y,9,FALSE)</f>
        <v xml:space="preserve"> Arthropoda</v>
      </c>
      <c r="N825" t="str">
        <f>VLOOKUP($B825,taxonomy!$B:$Y,10,FALSE)</f>
        <v xml:space="preserve"> Hexapoda</v>
      </c>
      <c r="O825" t="str">
        <f>VLOOKUP($B825,taxonomy!$B:$Y,11,FALSE)</f>
        <v xml:space="preserve"> Insecta</v>
      </c>
      <c r="P825" t="str">
        <f>VLOOKUP($B825,taxonomy!$B:$Y,12,FALSE)</f>
        <v>Pterygota</v>
      </c>
      <c r="Q825" t="str">
        <f>VLOOKUP($B825,taxonomy!$B:$Y,13,FALSE)</f>
        <v xml:space="preserve"> Neoptera</v>
      </c>
      <c r="R825" t="str">
        <f>VLOOKUP($B825,taxonomy!$B:$Y,14,FALSE)</f>
        <v xml:space="preserve"> Endopterygota</v>
      </c>
      <c r="S825" t="str">
        <f>VLOOKUP($B825,taxonomy!$B:$Y,15,FALSE)</f>
        <v xml:space="preserve"> Diptera</v>
      </c>
      <c r="T825" t="str">
        <f>VLOOKUP($B825,taxonomy!$B:$Y,16,FALSE)</f>
        <v xml:space="preserve"> Brachycera</v>
      </c>
      <c r="U825" t="str">
        <f>VLOOKUP($B825,taxonomy!$B:$Y,17,FALSE)</f>
        <v xml:space="preserve"> Muscomorpha</v>
      </c>
      <c r="V825" t="str">
        <f>VLOOKUP($B825,taxonomy!$B:$Y,18,FALSE)</f>
        <v>Ephydroidea</v>
      </c>
      <c r="W825" t="str">
        <f>VLOOKUP($B825,taxonomy!$B:$Y,19,FALSE)</f>
        <v xml:space="preserve"> Drosophilidae</v>
      </c>
      <c r="X825" t="str">
        <f>VLOOKUP($B825,taxonomy!$B:$Y,20,FALSE)</f>
        <v xml:space="preserve"> Chymomyza.</v>
      </c>
      <c r="Y825">
        <f>VLOOKUP($B825,taxonomy!$B:$Y,21,FALSE)</f>
        <v>0</v>
      </c>
      <c r="Z825">
        <f>VLOOKUP($B825,taxonomy!$B:$Y,22,FALSE)</f>
        <v>0</v>
      </c>
      <c r="AA825">
        <f>VLOOKUP($B825,taxonomy!$B:$Y,23,FALSE)</f>
        <v>0</v>
      </c>
    </row>
    <row r="826" spans="1:27" x14ac:dyDescent="0.25">
      <c r="A826" s="1" t="s">
        <v>1575</v>
      </c>
      <c r="B826" s="1" t="s">
        <v>1576</v>
      </c>
      <c r="C826" s="1" t="s">
        <v>1577</v>
      </c>
      <c r="D826" s="1" t="s">
        <v>1578</v>
      </c>
      <c r="E826" s="1" t="s">
        <v>717</v>
      </c>
      <c r="F826" s="1" t="s">
        <v>1474</v>
      </c>
      <c r="G826" s="1" t="s">
        <v>104</v>
      </c>
      <c r="H826" s="1" t="s">
        <v>1578</v>
      </c>
      <c r="I826" s="1">
        <f t="shared" si="12"/>
        <v>37</v>
      </c>
      <c r="J826" t="str">
        <f>VLOOKUP($B826,taxonomy!$B:$Y,6,FALSE)</f>
        <v>Eukaryota</v>
      </c>
      <c r="K826" t="str">
        <f>VLOOKUP($B826,taxonomy!$B:$Y,7,FALSE)</f>
        <v xml:space="preserve"> Metazoa</v>
      </c>
      <c r="L826" t="str">
        <f>VLOOKUP($B826,taxonomy!$B:$Y,8,FALSE)</f>
        <v xml:space="preserve"> Ecdysozoa</v>
      </c>
      <c r="M826" t="str">
        <f>VLOOKUP($B826,taxonomy!$B:$Y,9,FALSE)</f>
        <v xml:space="preserve"> Arthropoda</v>
      </c>
      <c r="N826" t="str">
        <f>VLOOKUP($B826,taxonomy!$B:$Y,10,FALSE)</f>
        <v xml:space="preserve"> Hexapoda</v>
      </c>
      <c r="O826" t="str">
        <f>VLOOKUP($B826,taxonomy!$B:$Y,11,FALSE)</f>
        <v xml:space="preserve"> Insecta</v>
      </c>
      <c r="P826" t="str">
        <f>VLOOKUP($B826,taxonomy!$B:$Y,12,FALSE)</f>
        <v>Pterygota</v>
      </c>
      <c r="Q826" t="str">
        <f>VLOOKUP($B826,taxonomy!$B:$Y,13,FALSE)</f>
        <v xml:space="preserve"> Neoptera</v>
      </c>
      <c r="R826" t="str">
        <f>VLOOKUP($B826,taxonomy!$B:$Y,14,FALSE)</f>
        <v xml:space="preserve"> Endopterygota</v>
      </c>
      <c r="S826" t="str">
        <f>VLOOKUP($B826,taxonomy!$B:$Y,15,FALSE)</f>
        <v xml:space="preserve"> Diptera</v>
      </c>
      <c r="T826" t="str">
        <f>VLOOKUP($B826,taxonomy!$B:$Y,16,FALSE)</f>
        <v xml:space="preserve"> Brachycera</v>
      </c>
      <c r="U826" t="str">
        <f>VLOOKUP($B826,taxonomy!$B:$Y,17,FALSE)</f>
        <v xml:space="preserve"> Muscomorpha</v>
      </c>
      <c r="V826" t="str">
        <f>VLOOKUP($B826,taxonomy!$B:$Y,18,FALSE)</f>
        <v>Oestroidea</v>
      </c>
      <c r="W826" t="str">
        <f>VLOOKUP($B826,taxonomy!$B:$Y,19,FALSE)</f>
        <v xml:space="preserve"> Sarcophagidae</v>
      </c>
      <c r="X826" t="str">
        <f>VLOOKUP($B826,taxonomy!$B:$Y,20,FALSE)</f>
        <v xml:space="preserve"> Sarcophaga</v>
      </c>
      <c r="Y826" t="str">
        <f>VLOOKUP($B826,taxonomy!$B:$Y,21,FALSE)</f>
        <v xml:space="preserve"> Liopygia.</v>
      </c>
      <c r="Z826">
        <f>VLOOKUP($B826,taxonomy!$B:$Y,22,FALSE)</f>
        <v>0</v>
      </c>
      <c r="AA826">
        <f>VLOOKUP($B826,taxonomy!$B:$Y,23,FALSE)</f>
        <v>0</v>
      </c>
    </row>
    <row r="827" spans="1:27" x14ac:dyDescent="0.25">
      <c r="A827" s="1" t="s">
        <v>1575</v>
      </c>
      <c r="B827" s="1" t="s">
        <v>1576</v>
      </c>
      <c r="C827" s="1" t="s">
        <v>1577</v>
      </c>
      <c r="D827" s="1" t="s">
        <v>140</v>
      </c>
      <c r="E827" s="1" t="s">
        <v>1579</v>
      </c>
      <c r="F827" s="1" t="s">
        <v>911</v>
      </c>
      <c r="G827" s="1" t="s">
        <v>143</v>
      </c>
      <c r="H827" s="1" t="s">
        <v>140</v>
      </c>
      <c r="I827" s="1">
        <f t="shared" si="12"/>
        <v>46</v>
      </c>
      <c r="J827" t="str">
        <f>VLOOKUP($B827,taxonomy!$B:$Y,6,FALSE)</f>
        <v>Eukaryota</v>
      </c>
      <c r="K827" t="str">
        <f>VLOOKUP($B827,taxonomy!$B:$Y,7,FALSE)</f>
        <v xml:space="preserve"> Metazoa</v>
      </c>
      <c r="L827" t="str">
        <f>VLOOKUP($B827,taxonomy!$B:$Y,8,FALSE)</f>
        <v xml:space="preserve"> Ecdysozoa</v>
      </c>
      <c r="M827" t="str">
        <f>VLOOKUP($B827,taxonomy!$B:$Y,9,FALSE)</f>
        <v xml:space="preserve"> Arthropoda</v>
      </c>
      <c r="N827" t="str">
        <f>VLOOKUP($B827,taxonomy!$B:$Y,10,FALSE)</f>
        <v xml:space="preserve"> Hexapoda</v>
      </c>
      <c r="O827" t="str">
        <f>VLOOKUP($B827,taxonomy!$B:$Y,11,FALSE)</f>
        <v xml:space="preserve"> Insecta</v>
      </c>
      <c r="P827" t="str">
        <f>VLOOKUP($B827,taxonomy!$B:$Y,12,FALSE)</f>
        <v>Pterygota</v>
      </c>
      <c r="Q827" t="str">
        <f>VLOOKUP($B827,taxonomy!$B:$Y,13,FALSE)</f>
        <v xml:space="preserve"> Neoptera</v>
      </c>
      <c r="R827" t="str">
        <f>VLOOKUP($B827,taxonomy!$B:$Y,14,FALSE)</f>
        <v xml:space="preserve"> Endopterygota</v>
      </c>
      <c r="S827" t="str">
        <f>VLOOKUP($B827,taxonomy!$B:$Y,15,FALSE)</f>
        <v xml:space="preserve"> Diptera</v>
      </c>
      <c r="T827" t="str">
        <f>VLOOKUP($B827,taxonomy!$B:$Y,16,FALSE)</f>
        <v xml:space="preserve"> Brachycera</v>
      </c>
      <c r="U827" t="str">
        <f>VLOOKUP($B827,taxonomy!$B:$Y,17,FALSE)</f>
        <v xml:space="preserve"> Muscomorpha</v>
      </c>
      <c r="V827" t="str">
        <f>VLOOKUP($B827,taxonomy!$B:$Y,18,FALSE)</f>
        <v>Oestroidea</v>
      </c>
      <c r="W827" t="str">
        <f>VLOOKUP($B827,taxonomy!$B:$Y,19,FALSE)</f>
        <v xml:space="preserve"> Sarcophagidae</v>
      </c>
      <c r="X827" t="str">
        <f>VLOOKUP($B827,taxonomy!$B:$Y,20,FALSE)</f>
        <v xml:space="preserve"> Sarcophaga</v>
      </c>
      <c r="Y827" t="str">
        <f>VLOOKUP($B827,taxonomy!$B:$Y,21,FALSE)</f>
        <v xml:space="preserve"> Liopygia.</v>
      </c>
      <c r="Z827">
        <f>VLOOKUP($B827,taxonomy!$B:$Y,22,FALSE)</f>
        <v>0</v>
      </c>
      <c r="AA827">
        <f>VLOOKUP($B827,taxonomy!$B:$Y,23,FALSE)</f>
        <v>0</v>
      </c>
    </row>
    <row r="828" spans="1:27" x14ac:dyDescent="0.25">
      <c r="A828" s="1" t="s">
        <v>1575</v>
      </c>
      <c r="B828" s="1" t="s">
        <v>1576</v>
      </c>
      <c r="C828" s="1" t="s">
        <v>1577</v>
      </c>
      <c r="D828" s="1" t="s">
        <v>15</v>
      </c>
      <c r="E828" s="1" t="s">
        <v>12</v>
      </c>
      <c r="F828" s="1" t="s">
        <v>503</v>
      </c>
      <c r="G828" s="1" t="s">
        <v>18</v>
      </c>
      <c r="H828" s="1" t="s">
        <v>19</v>
      </c>
      <c r="I828" s="1">
        <f t="shared" si="12"/>
        <v>157</v>
      </c>
      <c r="J828" t="str">
        <f>VLOOKUP($B828,taxonomy!$B:$Y,6,FALSE)</f>
        <v>Eukaryota</v>
      </c>
      <c r="K828" t="str">
        <f>VLOOKUP($B828,taxonomy!$B:$Y,7,FALSE)</f>
        <v xml:space="preserve"> Metazoa</v>
      </c>
      <c r="L828" t="str">
        <f>VLOOKUP($B828,taxonomy!$B:$Y,8,FALSE)</f>
        <v xml:space="preserve"> Ecdysozoa</v>
      </c>
      <c r="M828" t="str">
        <f>VLOOKUP($B828,taxonomy!$B:$Y,9,FALSE)</f>
        <v xml:space="preserve"> Arthropoda</v>
      </c>
      <c r="N828" t="str">
        <f>VLOOKUP($B828,taxonomy!$B:$Y,10,FALSE)</f>
        <v xml:space="preserve"> Hexapoda</v>
      </c>
      <c r="O828" t="str">
        <f>VLOOKUP($B828,taxonomy!$B:$Y,11,FALSE)</f>
        <v xml:space="preserve"> Insecta</v>
      </c>
      <c r="P828" t="str">
        <f>VLOOKUP($B828,taxonomy!$B:$Y,12,FALSE)</f>
        <v>Pterygota</v>
      </c>
      <c r="Q828" t="str">
        <f>VLOOKUP($B828,taxonomy!$B:$Y,13,FALSE)</f>
        <v xml:space="preserve"> Neoptera</v>
      </c>
      <c r="R828" t="str">
        <f>VLOOKUP($B828,taxonomy!$B:$Y,14,FALSE)</f>
        <v xml:space="preserve"> Endopterygota</v>
      </c>
      <c r="S828" t="str">
        <f>VLOOKUP($B828,taxonomy!$B:$Y,15,FALSE)</f>
        <v xml:space="preserve"> Diptera</v>
      </c>
      <c r="T828" t="str">
        <f>VLOOKUP($B828,taxonomy!$B:$Y,16,FALSE)</f>
        <v xml:space="preserve"> Brachycera</v>
      </c>
      <c r="U828" t="str">
        <f>VLOOKUP($B828,taxonomy!$B:$Y,17,FALSE)</f>
        <v xml:space="preserve"> Muscomorpha</v>
      </c>
      <c r="V828" t="str">
        <f>VLOOKUP($B828,taxonomy!$B:$Y,18,FALSE)</f>
        <v>Oestroidea</v>
      </c>
      <c r="W828" t="str">
        <f>VLOOKUP($B828,taxonomy!$B:$Y,19,FALSE)</f>
        <v xml:space="preserve"> Sarcophagidae</v>
      </c>
      <c r="X828" t="str">
        <f>VLOOKUP($B828,taxonomy!$B:$Y,20,FALSE)</f>
        <v xml:space="preserve"> Sarcophaga</v>
      </c>
      <c r="Y828" t="str">
        <f>VLOOKUP($B828,taxonomy!$B:$Y,21,FALSE)</f>
        <v xml:space="preserve"> Liopygia.</v>
      </c>
      <c r="Z828">
        <f>VLOOKUP($B828,taxonomy!$B:$Y,22,FALSE)</f>
        <v>0</v>
      </c>
      <c r="AA828">
        <f>VLOOKUP($B828,taxonomy!$B:$Y,23,FALSE)</f>
        <v>0</v>
      </c>
    </row>
    <row r="829" spans="1:27" x14ac:dyDescent="0.25">
      <c r="A829" s="1" t="s">
        <v>1580</v>
      </c>
      <c r="B829" s="1" t="s">
        <v>1581</v>
      </c>
      <c r="C829" s="1" t="s">
        <v>1582</v>
      </c>
      <c r="D829" s="1" t="s">
        <v>140</v>
      </c>
      <c r="E829" s="1" t="s">
        <v>728</v>
      </c>
      <c r="F829" s="1" t="s">
        <v>306</v>
      </c>
      <c r="G829" s="1" t="s">
        <v>143</v>
      </c>
      <c r="H829" s="1" t="s">
        <v>140</v>
      </c>
      <c r="I829" s="1">
        <f t="shared" si="12"/>
        <v>46</v>
      </c>
      <c r="J829" t="str">
        <f>VLOOKUP($B829,taxonomy!$B:$Y,6,FALSE)</f>
        <v>Eukaryota</v>
      </c>
      <c r="K829" t="str">
        <f>VLOOKUP($B829,taxonomy!$B:$Y,7,FALSE)</f>
        <v xml:space="preserve"> Metazoa</v>
      </c>
      <c r="L829" t="str">
        <f>VLOOKUP($B829,taxonomy!$B:$Y,8,FALSE)</f>
        <v xml:space="preserve"> Ecdysozoa</v>
      </c>
      <c r="M829" t="str">
        <f>VLOOKUP($B829,taxonomy!$B:$Y,9,FALSE)</f>
        <v xml:space="preserve"> Arthropoda</v>
      </c>
      <c r="N829" t="str">
        <f>VLOOKUP($B829,taxonomy!$B:$Y,10,FALSE)</f>
        <v xml:space="preserve"> Hexapoda</v>
      </c>
      <c r="O829" t="str">
        <f>VLOOKUP($B829,taxonomy!$B:$Y,11,FALSE)</f>
        <v xml:space="preserve"> Insecta</v>
      </c>
      <c r="P829" t="str">
        <f>VLOOKUP($B829,taxonomy!$B:$Y,12,FALSE)</f>
        <v>Pterygota</v>
      </c>
      <c r="Q829" t="str">
        <f>VLOOKUP($B829,taxonomy!$B:$Y,13,FALSE)</f>
        <v xml:space="preserve"> Neoptera</v>
      </c>
      <c r="R829" t="str">
        <f>VLOOKUP($B829,taxonomy!$B:$Y,14,FALSE)</f>
        <v xml:space="preserve"> Endopterygota</v>
      </c>
      <c r="S829" t="str">
        <f>VLOOKUP($B829,taxonomy!$B:$Y,15,FALSE)</f>
        <v xml:space="preserve"> Diptera</v>
      </c>
      <c r="T829" t="str">
        <f>VLOOKUP($B829,taxonomy!$B:$Y,16,FALSE)</f>
        <v xml:space="preserve"> Brachycera</v>
      </c>
      <c r="U829" t="str">
        <f>VLOOKUP($B829,taxonomy!$B:$Y,17,FALSE)</f>
        <v xml:space="preserve"> Muscomorpha</v>
      </c>
      <c r="V829" t="str">
        <f>VLOOKUP($B829,taxonomy!$B:$Y,18,FALSE)</f>
        <v>Oestroidea</v>
      </c>
      <c r="W829" t="str">
        <f>VLOOKUP($B829,taxonomy!$B:$Y,19,FALSE)</f>
        <v xml:space="preserve"> Sarcophagidae</v>
      </c>
      <c r="X829" t="str">
        <f>VLOOKUP($B829,taxonomy!$B:$Y,20,FALSE)</f>
        <v xml:space="preserve"> Neobellieria.</v>
      </c>
      <c r="Y829">
        <f>VLOOKUP($B829,taxonomy!$B:$Y,21,FALSE)</f>
        <v>0</v>
      </c>
      <c r="Z829">
        <f>VLOOKUP($B829,taxonomy!$B:$Y,22,FALSE)</f>
        <v>0</v>
      </c>
      <c r="AA829">
        <f>VLOOKUP($B829,taxonomy!$B:$Y,23,FALSE)</f>
        <v>0</v>
      </c>
    </row>
    <row r="830" spans="1:27" x14ac:dyDescent="0.25">
      <c r="A830" s="1" t="s">
        <v>1580</v>
      </c>
      <c r="B830" s="1" t="s">
        <v>1581</v>
      </c>
      <c r="C830" s="1" t="s">
        <v>1582</v>
      </c>
      <c r="D830" s="1" t="s">
        <v>15</v>
      </c>
      <c r="E830" s="1" t="s">
        <v>43</v>
      </c>
      <c r="F830" s="1" t="s">
        <v>724</v>
      </c>
      <c r="G830" s="1" t="s">
        <v>18</v>
      </c>
      <c r="H830" s="1" t="s">
        <v>19</v>
      </c>
      <c r="I830" s="1">
        <f t="shared" si="12"/>
        <v>279</v>
      </c>
      <c r="J830" t="str">
        <f>VLOOKUP($B830,taxonomy!$B:$Y,6,FALSE)</f>
        <v>Eukaryota</v>
      </c>
      <c r="K830" t="str">
        <f>VLOOKUP($B830,taxonomy!$B:$Y,7,FALSE)</f>
        <v xml:space="preserve"> Metazoa</v>
      </c>
      <c r="L830" t="str">
        <f>VLOOKUP($B830,taxonomy!$B:$Y,8,FALSE)</f>
        <v xml:space="preserve"> Ecdysozoa</v>
      </c>
      <c r="M830" t="str">
        <f>VLOOKUP($B830,taxonomy!$B:$Y,9,FALSE)</f>
        <v xml:space="preserve"> Arthropoda</v>
      </c>
      <c r="N830" t="str">
        <f>VLOOKUP($B830,taxonomy!$B:$Y,10,FALSE)</f>
        <v xml:space="preserve"> Hexapoda</v>
      </c>
      <c r="O830" t="str">
        <f>VLOOKUP($B830,taxonomy!$B:$Y,11,FALSE)</f>
        <v xml:space="preserve"> Insecta</v>
      </c>
      <c r="P830" t="str">
        <f>VLOOKUP($B830,taxonomy!$B:$Y,12,FALSE)</f>
        <v>Pterygota</v>
      </c>
      <c r="Q830" t="str">
        <f>VLOOKUP($B830,taxonomy!$B:$Y,13,FALSE)</f>
        <v xml:space="preserve"> Neoptera</v>
      </c>
      <c r="R830" t="str">
        <f>VLOOKUP($B830,taxonomy!$B:$Y,14,FALSE)</f>
        <v xml:space="preserve"> Endopterygota</v>
      </c>
      <c r="S830" t="str">
        <f>VLOOKUP($B830,taxonomy!$B:$Y,15,FALSE)</f>
        <v xml:space="preserve"> Diptera</v>
      </c>
      <c r="T830" t="str">
        <f>VLOOKUP($B830,taxonomy!$B:$Y,16,FALSE)</f>
        <v xml:space="preserve"> Brachycera</v>
      </c>
      <c r="U830" t="str">
        <f>VLOOKUP($B830,taxonomy!$B:$Y,17,FALSE)</f>
        <v xml:space="preserve"> Muscomorpha</v>
      </c>
      <c r="V830" t="str">
        <f>VLOOKUP($B830,taxonomy!$B:$Y,18,FALSE)</f>
        <v>Oestroidea</v>
      </c>
      <c r="W830" t="str">
        <f>VLOOKUP($B830,taxonomy!$B:$Y,19,FALSE)</f>
        <v xml:space="preserve"> Sarcophagidae</v>
      </c>
      <c r="X830" t="str">
        <f>VLOOKUP($B830,taxonomy!$B:$Y,20,FALSE)</f>
        <v xml:space="preserve"> Neobellieria.</v>
      </c>
      <c r="Y830">
        <f>VLOOKUP($B830,taxonomy!$B:$Y,21,FALSE)</f>
        <v>0</v>
      </c>
      <c r="Z830">
        <f>VLOOKUP($B830,taxonomy!$B:$Y,22,FALSE)</f>
        <v>0</v>
      </c>
      <c r="AA830">
        <f>VLOOKUP($B830,taxonomy!$B:$Y,23,FALSE)</f>
        <v>0</v>
      </c>
    </row>
    <row r="831" spans="1:27" x14ac:dyDescent="0.25">
      <c r="A831" s="1" t="s">
        <v>1583</v>
      </c>
      <c r="B831" s="1" t="s">
        <v>1584</v>
      </c>
      <c r="C831" s="1" t="s">
        <v>652</v>
      </c>
      <c r="D831" s="1" t="s">
        <v>15</v>
      </c>
      <c r="E831" s="1" t="s">
        <v>12</v>
      </c>
      <c r="F831" s="1" t="s">
        <v>652</v>
      </c>
      <c r="G831" s="1" t="s">
        <v>18</v>
      </c>
      <c r="H831" s="1" t="s">
        <v>19</v>
      </c>
      <c r="I831" s="1">
        <f t="shared" si="12"/>
        <v>109</v>
      </c>
      <c r="J831" t="str">
        <f>VLOOKUP($B831,taxonomy!$B:$Y,6,FALSE)</f>
        <v>Eukaryota</v>
      </c>
      <c r="K831" t="str">
        <f>VLOOKUP($B831,taxonomy!$B:$Y,7,FALSE)</f>
        <v xml:space="preserve"> Metazoa</v>
      </c>
      <c r="L831" t="str">
        <f>VLOOKUP($B831,taxonomy!$B:$Y,8,FALSE)</f>
        <v xml:space="preserve"> Chordata</v>
      </c>
      <c r="M831" t="str">
        <f>VLOOKUP($B831,taxonomy!$B:$Y,9,FALSE)</f>
        <v xml:space="preserve"> Craniata</v>
      </c>
      <c r="N831" t="str">
        <f>VLOOKUP($B831,taxonomy!$B:$Y,10,FALSE)</f>
        <v xml:space="preserve"> Vertebrata</v>
      </c>
      <c r="O831" t="str">
        <f>VLOOKUP($B831,taxonomy!$B:$Y,11,FALSE)</f>
        <v xml:space="preserve"> Euteleostomi</v>
      </c>
      <c r="P831" t="str">
        <f>VLOOKUP($B831,taxonomy!$B:$Y,12,FALSE)</f>
        <v>Mammalia</v>
      </c>
      <c r="Q831" t="str">
        <f>VLOOKUP($B831,taxonomy!$B:$Y,13,FALSE)</f>
        <v xml:space="preserve"> Eutheria</v>
      </c>
      <c r="R831" t="str">
        <f>VLOOKUP($B831,taxonomy!$B:$Y,14,FALSE)</f>
        <v xml:space="preserve"> Laurasiatheria</v>
      </c>
      <c r="S831" t="str">
        <f>VLOOKUP($B831,taxonomy!$B:$Y,15,FALSE)</f>
        <v xml:space="preserve"> Cetartiodactyla</v>
      </c>
      <c r="T831" t="str">
        <f>VLOOKUP($B831,taxonomy!$B:$Y,16,FALSE)</f>
        <v xml:space="preserve"> Ruminantia</v>
      </c>
      <c r="U831" t="str">
        <f>VLOOKUP($B831,taxonomy!$B:$Y,17,FALSE)</f>
        <v>Pecora</v>
      </c>
      <c r="V831" t="str">
        <f>VLOOKUP($B831,taxonomy!$B:$Y,18,FALSE)</f>
        <v xml:space="preserve"> Bovidae</v>
      </c>
      <c r="W831" t="str">
        <f>VLOOKUP($B831,taxonomy!$B:$Y,19,FALSE)</f>
        <v xml:space="preserve"> Caprinae</v>
      </c>
      <c r="X831" t="str">
        <f>VLOOKUP($B831,taxonomy!$B:$Y,20,FALSE)</f>
        <v xml:space="preserve"> Ovis.</v>
      </c>
      <c r="Y831">
        <f>VLOOKUP($B831,taxonomy!$B:$Y,21,FALSE)</f>
        <v>0</v>
      </c>
      <c r="Z831">
        <f>VLOOKUP($B831,taxonomy!$B:$Y,22,FALSE)</f>
        <v>0</v>
      </c>
      <c r="AA831">
        <f>VLOOKUP($B831,taxonomy!$B:$Y,23,FALSE)</f>
        <v>0</v>
      </c>
    </row>
    <row r="832" spans="1:27" x14ac:dyDescent="0.25">
      <c r="A832" s="1" t="s">
        <v>1585</v>
      </c>
      <c r="B832" s="1" t="s">
        <v>1586</v>
      </c>
      <c r="C832" s="1" t="s">
        <v>698</v>
      </c>
      <c r="D832" s="1" t="s">
        <v>723</v>
      </c>
      <c r="E832" s="1" t="s">
        <v>12</v>
      </c>
      <c r="F832" s="1" t="s">
        <v>56</v>
      </c>
      <c r="G832" s="1" t="s">
        <v>114</v>
      </c>
      <c r="H832" s="1" t="s">
        <v>723</v>
      </c>
      <c r="I832" s="1">
        <f t="shared" si="12"/>
        <v>34</v>
      </c>
      <c r="J832" t="str">
        <f>VLOOKUP($B832,taxonomy!$B:$Y,6,FALSE)</f>
        <v>Eukaryota</v>
      </c>
      <c r="K832" t="str">
        <f>VLOOKUP($B832,taxonomy!$B:$Y,7,FALSE)</f>
        <v xml:space="preserve"> Viridiplantae</v>
      </c>
      <c r="L832" t="str">
        <f>VLOOKUP($B832,taxonomy!$B:$Y,8,FALSE)</f>
        <v xml:space="preserve"> Streptophyta</v>
      </c>
      <c r="M832" t="str">
        <f>VLOOKUP($B832,taxonomy!$B:$Y,9,FALSE)</f>
        <v xml:space="preserve"> Embryophyta</v>
      </c>
      <c r="N832" t="str">
        <f>VLOOKUP($B832,taxonomy!$B:$Y,10,FALSE)</f>
        <v xml:space="preserve"> Tracheophyta</v>
      </c>
      <c r="O832" t="str">
        <f>VLOOKUP($B832,taxonomy!$B:$Y,11,FALSE)</f>
        <v>Spermatophyta</v>
      </c>
      <c r="P832" t="str">
        <f>VLOOKUP($B832,taxonomy!$B:$Y,12,FALSE)</f>
        <v xml:space="preserve"> Magnoliophyta</v>
      </c>
      <c r="Q832" t="str">
        <f>VLOOKUP($B832,taxonomy!$B:$Y,13,FALSE)</f>
        <v xml:space="preserve"> eudicotyledons</v>
      </c>
      <c r="R832" t="str">
        <f>VLOOKUP($B832,taxonomy!$B:$Y,14,FALSE)</f>
        <v xml:space="preserve"> Gunneridae</v>
      </c>
      <c r="S832" t="str">
        <f>VLOOKUP($B832,taxonomy!$B:$Y,15,FALSE)</f>
        <v>Pentapetalae</v>
      </c>
      <c r="T832" t="str">
        <f>VLOOKUP($B832,taxonomy!$B:$Y,16,FALSE)</f>
        <v xml:space="preserve"> rosids</v>
      </c>
      <c r="U832" t="str">
        <f>VLOOKUP($B832,taxonomy!$B:$Y,17,FALSE)</f>
        <v xml:space="preserve"> malvids</v>
      </c>
      <c r="V832" t="str">
        <f>VLOOKUP($B832,taxonomy!$B:$Y,18,FALSE)</f>
        <v xml:space="preserve"> Brassicales</v>
      </c>
      <c r="W832" t="str">
        <f>VLOOKUP($B832,taxonomy!$B:$Y,19,FALSE)</f>
        <v xml:space="preserve"> Brassicaceae</v>
      </c>
      <c r="X832" t="str">
        <f>VLOOKUP($B832,taxonomy!$B:$Y,20,FALSE)</f>
        <v xml:space="preserve"> Camelineae</v>
      </c>
      <c r="Y832" t="str">
        <f>VLOOKUP($B832,taxonomy!$B:$Y,21,FALSE)</f>
        <v>Arabidopsis.</v>
      </c>
      <c r="Z832">
        <f>VLOOKUP($B832,taxonomy!$B:$Y,22,FALSE)</f>
        <v>0</v>
      </c>
      <c r="AA832">
        <f>VLOOKUP($B832,taxonomy!$B:$Y,23,FALSE)</f>
        <v>0</v>
      </c>
    </row>
    <row r="833" spans="1:27" x14ac:dyDescent="0.25">
      <c r="A833" s="1" t="s">
        <v>1585</v>
      </c>
      <c r="B833" s="1" t="s">
        <v>1586</v>
      </c>
      <c r="C833" s="1" t="s">
        <v>698</v>
      </c>
      <c r="D833" s="1" t="s">
        <v>15</v>
      </c>
      <c r="E833" s="1" t="s">
        <v>1027</v>
      </c>
      <c r="F833" s="1" t="s">
        <v>724</v>
      </c>
      <c r="G833" s="1" t="s">
        <v>18</v>
      </c>
      <c r="H833" s="1" t="s">
        <v>19</v>
      </c>
      <c r="I833" s="1">
        <f t="shared" si="12"/>
        <v>264</v>
      </c>
      <c r="J833" t="str">
        <f>VLOOKUP($B833,taxonomy!$B:$Y,6,FALSE)</f>
        <v>Eukaryota</v>
      </c>
      <c r="K833" t="str">
        <f>VLOOKUP($B833,taxonomy!$B:$Y,7,FALSE)</f>
        <v xml:space="preserve"> Viridiplantae</v>
      </c>
      <c r="L833" t="str">
        <f>VLOOKUP($B833,taxonomy!$B:$Y,8,FALSE)</f>
        <v xml:space="preserve"> Streptophyta</v>
      </c>
      <c r="M833" t="str">
        <f>VLOOKUP($B833,taxonomy!$B:$Y,9,FALSE)</f>
        <v xml:space="preserve"> Embryophyta</v>
      </c>
      <c r="N833" t="str">
        <f>VLOOKUP($B833,taxonomy!$B:$Y,10,FALSE)</f>
        <v xml:space="preserve"> Tracheophyta</v>
      </c>
      <c r="O833" t="str">
        <f>VLOOKUP($B833,taxonomy!$B:$Y,11,FALSE)</f>
        <v>Spermatophyta</v>
      </c>
      <c r="P833" t="str">
        <f>VLOOKUP($B833,taxonomy!$B:$Y,12,FALSE)</f>
        <v xml:space="preserve"> Magnoliophyta</v>
      </c>
      <c r="Q833" t="str">
        <f>VLOOKUP($B833,taxonomy!$B:$Y,13,FALSE)</f>
        <v xml:space="preserve"> eudicotyledons</v>
      </c>
      <c r="R833" t="str">
        <f>VLOOKUP($B833,taxonomy!$B:$Y,14,FALSE)</f>
        <v xml:space="preserve"> Gunneridae</v>
      </c>
      <c r="S833" t="str">
        <f>VLOOKUP($B833,taxonomy!$B:$Y,15,FALSE)</f>
        <v>Pentapetalae</v>
      </c>
      <c r="T833" t="str">
        <f>VLOOKUP($B833,taxonomy!$B:$Y,16,FALSE)</f>
        <v xml:space="preserve"> rosids</v>
      </c>
      <c r="U833" t="str">
        <f>VLOOKUP($B833,taxonomy!$B:$Y,17,FALSE)</f>
        <v xml:space="preserve"> malvids</v>
      </c>
      <c r="V833" t="str">
        <f>VLOOKUP($B833,taxonomy!$B:$Y,18,FALSE)</f>
        <v xml:space="preserve"> Brassicales</v>
      </c>
      <c r="W833" t="str">
        <f>VLOOKUP($B833,taxonomy!$B:$Y,19,FALSE)</f>
        <v xml:space="preserve"> Brassicaceae</v>
      </c>
      <c r="X833" t="str">
        <f>VLOOKUP($B833,taxonomy!$B:$Y,20,FALSE)</f>
        <v xml:space="preserve"> Camelineae</v>
      </c>
      <c r="Y833" t="str">
        <f>VLOOKUP($B833,taxonomy!$B:$Y,21,FALSE)</f>
        <v>Arabidopsis.</v>
      </c>
      <c r="Z833">
        <f>VLOOKUP($B833,taxonomy!$B:$Y,22,FALSE)</f>
        <v>0</v>
      </c>
      <c r="AA833">
        <f>VLOOKUP($B833,taxonomy!$B:$Y,23,FALSE)</f>
        <v>0</v>
      </c>
    </row>
    <row r="834" spans="1:27" x14ac:dyDescent="0.25">
      <c r="A834" s="1" t="s">
        <v>1585</v>
      </c>
      <c r="B834" s="1" t="s">
        <v>1586</v>
      </c>
      <c r="C834" s="1" t="s">
        <v>698</v>
      </c>
      <c r="D834" s="1" t="s">
        <v>60</v>
      </c>
      <c r="E834" s="1" t="s">
        <v>725</v>
      </c>
      <c r="F834" s="1" t="s">
        <v>1587</v>
      </c>
      <c r="G834" s="1" t="s">
        <v>63</v>
      </c>
      <c r="H834" s="1" t="s">
        <v>64</v>
      </c>
      <c r="I834" s="1">
        <f t="shared" si="12"/>
        <v>452</v>
      </c>
      <c r="J834" t="str">
        <f>VLOOKUP($B834,taxonomy!$B:$Y,6,FALSE)</f>
        <v>Eukaryota</v>
      </c>
      <c r="K834" t="str">
        <f>VLOOKUP($B834,taxonomy!$B:$Y,7,FALSE)</f>
        <v xml:space="preserve"> Viridiplantae</v>
      </c>
      <c r="L834" t="str">
        <f>VLOOKUP($B834,taxonomy!$B:$Y,8,FALSE)</f>
        <v xml:space="preserve"> Streptophyta</v>
      </c>
      <c r="M834" t="str">
        <f>VLOOKUP($B834,taxonomy!$B:$Y,9,FALSE)</f>
        <v xml:space="preserve"> Embryophyta</v>
      </c>
      <c r="N834" t="str">
        <f>VLOOKUP($B834,taxonomy!$B:$Y,10,FALSE)</f>
        <v xml:space="preserve"> Tracheophyta</v>
      </c>
      <c r="O834" t="str">
        <f>VLOOKUP($B834,taxonomy!$B:$Y,11,FALSE)</f>
        <v>Spermatophyta</v>
      </c>
      <c r="P834" t="str">
        <f>VLOOKUP($B834,taxonomy!$B:$Y,12,FALSE)</f>
        <v xml:space="preserve"> Magnoliophyta</v>
      </c>
      <c r="Q834" t="str">
        <f>VLOOKUP($B834,taxonomy!$B:$Y,13,FALSE)</f>
        <v xml:space="preserve"> eudicotyledons</v>
      </c>
      <c r="R834" t="str">
        <f>VLOOKUP($B834,taxonomy!$B:$Y,14,FALSE)</f>
        <v xml:space="preserve"> Gunneridae</v>
      </c>
      <c r="S834" t="str">
        <f>VLOOKUP($B834,taxonomy!$B:$Y,15,FALSE)</f>
        <v>Pentapetalae</v>
      </c>
      <c r="T834" t="str">
        <f>VLOOKUP($B834,taxonomy!$B:$Y,16,FALSE)</f>
        <v xml:space="preserve"> rosids</v>
      </c>
      <c r="U834" t="str">
        <f>VLOOKUP($B834,taxonomy!$B:$Y,17,FALSE)</f>
        <v xml:space="preserve"> malvids</v>
      </c>
      <c r="V834" t="str">
        <f>VLOOKUP($B834,taxonomy!$B:$Y,18,FALSE)</f>
        <v xml:space="preserve"> Brassicales</v>
      </c>
      <c r="W834" t="str">
        <f>VLOOKUP($B834,taxonomy!$B:$Y,19,FALSE)</f>
        <v xml:space="preserve"> Brassicaceae</v>
      </c>
      <c r="X834" t="str">
        <f>VLOOKUP($B834,taxonomy!$B:$Y,20,FALSE)</f>
        <v xml:space="preserve"> Camelineae</v>
      </c>
      <c r="Y834" t="str">
        <f>VLOOKUP($B834,taxonomy!$B:$Y,21,FALSE)</f>
        <v>Arabidopsis.</v>
      </c>
      <c r="Z834">
        <f>VLOOKUP($B834,taxonomy!$B:$Y,22,FALSE)</f>
        <v>0</v>
      </c>
      <c r="AA834">
        <f>VLOOKUP($B834,taxonomy!$B:$Y,23,FALSE)</f>
        <v>0</v>
      </c>
    </row>
    <row r="835" spans="1:27" x14ac:dyDescent="0.25">
      <c r="A835" s="1" t="s">
        <v>1588</v>
      </c>
      <c r="B835" s="1" t="s">
        <v>1589</v>
      </c>
      <c r="C835" s="1" t="s">
        <v>1571</v>
      </c>
      <c r="D835" s="1" t="s">
        <v>148</v>
      </c>
      <c r="E835" s="1" t="s">
        <v>229</v>
      </c>
      <c r="F835" s="1" t="s">
        <v>240</v>
      </c>
      <c r="G835" s="1" t="s">
        <v>90</v>
      </c>
      <c r="H835" s="1" t="s">
        <v>148</v>
      </c>
      <c r="I835" s="1">
        <f t="shared" ref="I835:I898" si="13">F835-E835+1</f>
        <v>242</v>
      </c>
      <c r="J835" t="str">
        <f>VLOOKUP($B835,taxonomy!$B:$Y,6,FALSE)</f>
        <v>Eukaryota</v>
      </c>
      <c r="K835" t="str">
        <f>VLOOKUP($B835,taxonomy!$B:$Y,7,FALSE)</f>
        <v xml:space="preserve"> Metazoa</v>
      </c>
      <c r="L835" t="str">
        <f>VLOOKUP($B835,taxonomy!$B:$Y,8,FALSE)</f>
        <v xml:space="preserve"> Ecdysozoa</v>
      </c>
      <c r="M835" t="str">
        <f>VLOOKUP($B835,taxonomy!$B:$Y,9,FALSE)</f>
        <v xml:space="preserve"> Arthropoda</v>
      </c>
      <c r="N835" t="str">
        <f>VLOOKUP($B835,taxonomy!$B:$Y,10,FALSE)</f>
        <v xml:space="preserve"> Hexapoda</v>
      </c>
      <c r="O835" t="str">
        <f>VLOOKUP($B835,taxonomy!$B:$Y,11,FALSE)</f>
        <v xml:space="preserve"> Insecta</v>
      </c>
      <c r="P835" t="str">
        <f>VLOOKUP($B835,taxonomy!$B:$Y,12,FALSE)</f>
        <v>Pterygota</v>
      </c>
      <c r="Q835" t="str">
        <f>VLOOKUP($B835,taxonomy!$B:$Y,13,FALSE)</f>
        <v xml:space="preserve"> Neoptera</v>
      </c>
      <c r="R835" t="str">
        <f>VLOOKUP($B835,taxonomy!$B:$Y,14,FALSE)</f>
        <v xml:space="preserve"> Endopterygota</v>
      </c>
      <c r="S835" t="str">
        <f>VLOOKUP($B835,taxonomy!$B:$Y,15,FALSE)</f>
        <v xml:space="preserve"> Diptera</v>
      </c>
      <c r="T835" t="str">
        <f>VLOOKUP($B835,taxonomy!$B:$Y,16,FALSE)</f>
        <v xml:space="preserve"> Brachycera</v>
      </c>
      <c r="U835" t="str">
        <f>VLOOKUP($B835,taxonomy!$B:$Y,17,FALSE)</f>
        <v xml:space="preserve"> Muscomorpha</v>
      </c>
      <c r="V835" t="str">
        <f>VLOOKUP($B835,taxonomy!$B:$Y,18,FALSE)</f>
        <v>Ephydroidea</v>
      </c>
      <c r="W835" t="str">
        <f>VLOOKUP($B835,taxonomy!$B:$Y,19,FALSE)</f>
        <v xml:space="preserve"> Drosophilidae</v>
      </c>
      <c r="X835" t="str">
        <f>VLOOKUP($B835,taxonomy!$B:$Y,20,FALSE)</f>
        <v xml:space="preserve"> Drosophila</v>
      </c>
      <c r="Y835" t="str">
        <f>VLOOKUP($B835,taxonomy!$B:$Y,21,FALSE)</f>
        <v xml:space="preserve"> Sophophora.</v>
      </c>
      <c r="Z835">
        <f>VLOOKUP($B835,taxonomy!$B:$Y,22,FALSE)</f>
        <v>0</v>
      </c>
      <c r="AA835">
        <f>VLOOKUP($B835,taxonomy!$B:$Y,23,FALSE)</f>
        <v>0</v>
      </c>
    </row>
    <row r="836" spans="1:27" x14ac:dyDescent="0.25">
      <c r="A836" s="1" t="s">
        <v>1588</v>
      </c>
      <c r="B836" s="1" t="s">
        <v>1589</v>
      </c>
      <c r="C836" s="1" t="s">
        <v>1571</v>
      </c>
      <c r="D836" s="1" t="s">
        <v>15</v>
      </c>
      <c r="E836" s="1" t="s">
        <v>35</v>
      </c>
      <c r="F836" s="1" t="s">
        <v>233</v>
      </c>
      <c r="G836" s="1" t="s">
        <v>18</v>
      </c>
      <c r="H836" s="1" t="s">
        <v>19</v>
      </c>
      <c r="I836" s="1">
        <f t="shared" si="13"/>
        <v>264</v>
      </c>
      <c r="J836" t="str">
        <f>VLOOKUP($B836,taxonomy!$B:$Y,6,FALSE)</f>
        <v>Eukaryota</v>
      </c>
      <c r="K836" t="str">
        <f>VLOOKUP($B836,taxonomy!$B:$Y,7,FALSE)</f>
        <v xml:space="preserve"> Metazoa</v>
      </c>
      <c r="L836" t="str">
        <f>VLOOKUP($B836,taxonomy!$B:$Y,8,FALSE)</f>
        <v xml:space="preserve"> Ecdysozoa</v>
      </c>
      <c r="M836" t="str">
        <f>VLOOKUP($B836,taxonomy!$B:$Y,9,FALSE)</f>
        <v xml:space="preserve"> Arthropoda</v>
      </c>
      <c r="N836" t="str">
        <f>VLOOKUP($B836,taxonomy!$B:$Y,10,FALSE)</f>
        <v xml:space="preserve"> Hexapoda</v>
      </c>
      <c r="O836" t="str">
        <f>VLOOKUP($B836,taxonomy!$B:$Y,11,FALSE)</f>
        <v xml:space="preserve"> Insecta</v>
      </c>
      <c r="P836" t="str">
        <f>VLOOKUP($B836,taxonomy!$B:$Y,12,FALSE)</f>
        <v>Pterygota</v>
      </c>
      <c r="Q836" t="str">
        <f>VLOOKUP($B836,taxonomy!$B:$Y,13,FALSE)</f>
        <v xml:space="preserve"> Neoptera</v>
      </c>
      <c r="R836" t="str">
        <f>VLOOKUP($B836,taxonomy!$B:$Y,14,FALSE)</f>
        <v xml:space="preserve"> Endopterygota</v>
      </c>
      <c r="S836" t="str">
        <f>VLOOKUP($B836,taxonomy!$B:$Y,15,FALSE)</f>
        <v xml:space="preserve"> Diptera</v>
      </c>
      <c r="T836" t="str">
        <f>VLOOKUP($B836,taxonomy!$B:$Y,16,FALSE)</f>
        <v xml:space="preserve"> Brachycera</v>
      </c>
      <c r="U836" t="str">
        <f>VLOOKUP($B836,taxonomy!$B:$Y,17,FALSE)</f>
        <v xml:space="preserve"> Muscomorpha</v>
      </c>
      <c r="V836" t="str">
        <f>VLOOKUP($B836,taxonomy!$B:$Y,18,FALSE)</f>
        <v>Ephydroidea</v>
      </c>
      <c r="W836" t="str">
        <f>VLOOKUP($B836,taxonomy!$B:$Y,19,FALSE)</f>
        <v xml:space="preserve"> Drosophilidae</v>
      </c>
      <c r="X836" t="str">
        <f>VLOOKUP($B836,taxonomy!$B:$Y,20,FALSE)</f>
        <v xml:space="preserve"> Drosophila</v>
      </c>
      <c r="Y836" t="str">
        <f>VLOOKUP($B836,taxonomy!$B:$Y,21,FALSE)</f>
        <v xml:space="preserve"> Sophophora.</v>
      </c>
      <c r="Z836">
        <f>VLOOKUP($B836,taxonomy!$B:$Y,22,FALSE)</f>
        <v>0</v>
      </c>
      <c r="AA836">
        <f>VLOOKUP($B836,taxonomy!$B:$Y,23,FALSE)</f>
        <v>0</v>
      </c>
    </row>
    <row r="837" spans="1:27" x14ac:dyDescent="0.25">
      <c r="A837" s="1" t="s">
        <v>1588</v>
      </c>
      <c r="B837" s="1" t="s">
        <v>1589</v>
      </c>
      <c r="C837" s="1" t="s">
        <v>1571</v>
      </c>
      <c r="D837" s="1" t="s">
        <v>60</v>
      </c>
      <c r="E837" s="1" t="s">
        <v>182</v>
      </c>
      <c r="F837" s="1" t="s">
        <v>351</v>
      </c>
      <c r="G837" s="1" t="s">
        <v>63</v>
      </c>
      <c r="H837" s="1" t="s">
        <v>64</v>
      </c>
      <c r="I837" s="1">
        <f t="shared" si="13"/>
        <v>646</v>
      </c>
      <c r="J837" t="str">
        <f>VLOOKUP($B837,taxonomy!$B:$Y,6,FALSE)</f>
        <v>Eukaryota</v>
      </c>
      <c r="K837" t="str">
        <f>VLOOKUP($B837,taxonomy!$B:$Y,7,FALSE)</f>
        <v xml:space="preserve"> Metazoa</v>
      </c>
      <c r="L837" t="str">
        <f>VLOOKUP($B837,taxonomy!$B:$Y,8,FALSE)</f>
        <v xml:space="preserve"> Ecdysozoa</v>
      </c>
      <c r="M837" t="str">
        <f>VLOOKUP($B837,taxonomy!$B:$Y,9,FALSE)</f>
        <v xml:space="preserve"> Arthropoda</v>
      </c>
      <c r="N837" t="str">
        <f>VLOOKUP($B837,taxonomy!$B:$Y,10,FALSE)</f>
        <v xml:space="preserve"> Hexapoda</v>
      </c>
      <c r="O837" t="str">
        <f>VLOOKUP($B837,taxonomy!$B:$Y,11,FALSE)</f>
        <v xml:space="preserve"> Insecta</v>
      </c>
      <c r="P837" t="str">
        <f>VLOOKUP($B837,taxonomy!$B:$Y,12,FALSE)</f>
        <v>Pterygota</v>
      </c>
      <c r="Q837" t="str">
        <f>VLOOKUP($B837,taxonomy!$B:$Y,13,FALSE)</f>
        <v xml:space="preserve"> Neoptera</v>
      </c>
      <c r="R837" t="str">
        <f>VLOOKUP($B837,taxonomy!$B:$Y,14,FALSE)</f>
        <v xml:space="preserve"> Endopterygota</v>
      </c>
      <c r="S837" t="str">
        <f>VLOOKUP($B837,taxonomy!$B:$Y,15,FALSE)</f>
        <v xml:space="preserve"> Diptera</v>
      </c>
      <c r="T837" t="str">
        <f>VLOOKUP($B837,taxonomy!$B:$Y,16,FALSE)</f>
        <v xml:space="preserve"> Brachycera</v>
      </c>
      <c r="U837" t="str">
        <f>VLOOKUP($B837,taxonomy!$B:$Y,17,FALSE)</f>
        <v xml:space="preserve"> Muscomorpha</v>
      </c>
      <c r="V837" t="str">
        <f>VLOOKUP($B837,taxonomy!$B:$Y,18,FALSE)</f>
        <v>Ephydroidea</v>
      </c>
      <c r="W837" t="str">
        <f>VLOOKUP($B837,taxonomy!$B:$Y,19,FALSE)</f>
        <v xml:space="preserve"> Drosophilidae</v>
      </c>
      <c r="X837" t="str">
        <f>VLOOKUP($B837,taxonomy!$B:$Y,20,FALSE)</f>
        <v xml:space="preserve"> Drosophila</v>
      </c>
      <c r="Y837" t="str">
        <f>VLOOKUP($B837,taxonomy!$B:$Y,21,FALSE)</f>
        <v xml:space="preserve"> Sophophora.</v>
      </c>
      <c r="Z837">
        <f>VLOOKUP($B837,taxonomy!$B:$Y,22,FALSE)</f>
        <v>0</v>
      </c>
      <c r="AA837">
        <f>VLOOKUP($B837,taxonomy!$B:$Y,23,FALSE)</f>
        <v>0</v>
      </c>
    </row>
    <row r="838" spans="1:27" x14ac:dyDescent="0.25">
      <c r="A838" s="1" t="s">
        <v>1590</v>
      </c>
      <c r="B838" s="1" t="s">
        <v>1591</v>
      </c>
      <c r="C838" s="1" t="s">
        <v>1571</v>
      </c>
      <c r="D838" s="1" t="s">
        <v>148</v>
      </c>
      <c r="E838" s="1" t="s">
        <v>229</v>
      </c>
      <c r="F838" s="1" t="s">
        <v>240</v>
      </c>
      <c r="G838" s="1" t="s">
        <v>90</v>
      </c>
      <c r="H838" s="1" t="s">
        <v>148</v>
      </c>
      <c r="I838" s="1">
        <f t="shared" si="13"/>
        <v>242</v>
      </c>
      <c r="J838" t="str">
        <f>VLOOKUP($B838,taxonomy!$B:$Y,6,FALSE)</f>
        <v>Eukaryota</v>
      </c>
      <c r="K838" t="str">
        <f>VLOOKUP($B838,taxonomy!$B:$Y,7,FALSE)</f>
        <v xml:space="preserve"> Metazoa</v>
      </c>
      <c r="L838" t="str">
        <f>VLOOKUP($B838,taxonomy!$B:$Y,8,FALSE)</f>
        <v xml:space="preserve"> Ecdysozoa</v>
      </c>
      <c r="M838" t="str">
        <f>VLOOKUP($B838,taxonomy!$B:$Y,9,FALSE)</f>
        <v xml:space="preserve"> Arthropoda</v>
      </c>
      <c r="N838" t="str">
        <f>VLOOKUP($B838,taxonomy!$B:$Y,10,FALSE)</f>
        <v xml:space="preserve"> Hexapoda</v>
      </c>
      <c r="O838" t="str">
        <f>VLOOKUP($B838,taxonomy!$B:$Y,11,FALSE)</f>
        <v xml:space="preserve"> Insecta</v>
      </c>
      <c r="P838" t="str">
        <f>VLOOKUP($B838,taxonomy!$B:$Y,12,FALSE)</f>
        <v>Pterygota</v>
      </c>
      <c r="Q838" t="str">
        <f>VLOOKUP($B838,taxonomy!$B:$Y,13,FALSE)</f>
        <v xml:space="preserve"> Neoptera</v>
      </c>
      <c r="R838" t="str">
        <f>VLOOKUP($B838,taxonomy!$B:$Y,14,FALSE)</f>
        <v xml:space="preserve"> Endopterygota</v>
      </c>
      <c r="S838" t="str">
        <f>VLOOKUP($B838,taxonomy!$B:$Y,15,FALSE)</f>
        <v xml:space="preserve"> Diptera</v>
      </c>
      <c r="T838" t="str">
        <f>VLOOKUP($B838,taxonomy!$B:$Y,16,FALSE)</f>
        <v xml:space="preserve"> Brachycera</v>
      </c>
      <c r="U838" t="str">
        <f>VLOOKUP($B838,taxonomy!$B:$Y,17,FALSE)</f>
        <v xml:space="preserve"> Muscomorpha</v>
      </c>
      <c r="V838" t="str">
        <f>VLOOKUP($B838,taxonomy!$B:$Y,18,FALSE)</f>
        <v>Ephydroidea</v>
      </c>
      <c r="W838" t="str">
        <f>VLOOKUP($B838,taxonomy!$B:$Y,19,FALSE)</f>
        <v xml:space="preserve"> Drosophilidae</v>
      </c>
      <c r="X838" t="str">
        <f>VLOOKUP($B838,taxonomy!$B:$Y,20,FALSE)</f>
        <v xml:space="preserve"> Drosophila</v>
      </c>
      <c r="Y838" t="str">
        <f>VLOOKUP($B838,taxonomy!$B:$Y,21,FALSE)</f>
        <v xml:space="preserve"> Sophophora.</v>
      </c>
      <c r="Z838">
        <f>VLOOKUP($B838,taxonomy!$B:$Y,22,FALSE)</f>
        <v>0</v>
      </c>
      <c r="AA838">
        <f>VLOOKUP($B838,taxonomy!$B:$Y,23,FALSE)</f>
        <v>0</v>
      </c>
    </row>
    <row r="839" spans="1:27" x14ac:dyDescent="0.25">
      <c r="A839" s="1" t="s">
        <v>1590</v>
      </c>
      <c r="B839" s="1" t="s">
        <v>1591</v>
      </c>
      <c r="C839" s="1" t="s">
        <v>1571</v>
      </c>
      <c r="D839" s="1" t="s">
        <v>15</v>
      </c>
      <c r="E839" s="1" t="s">
        <v>35</v>
      </c>
      <c r="F839" s="1" t="s">
        <v>233</v>
      </c>
      <c r="G839" s="1" t="s">
        <v>18</v>
      </c>
      <c r="H839" s="1" t="s">
        <v>19</v>
      </c>
      <c r="I839" s="1">
        <f t="shared" si="13"/>
        <v>264</v>
      </c>
      <c r="J839" t="str">
        <f>VLOOKUP($B839,taxonomy!$B:$Y,6,FALSE)</f>
        <v>Eukaryota</v>
      </c>
      <c r="K839" t="str">
        <f>VLOOKUP($B839,taxonomy!$B:$Y,7,FALSE)</f>
        <v xml:space="preserve"> Metazoa</v>
      </c>
      <c r="L839" t="str">
        <f>VLOOKUP($B839,taxonomy!$B:$Y,8,FALSE)</f>
        <v xml:space="preserve"> Ecdysozoa</v>
      </c>
      <c r="M839" t="str">
        <f>VLOOKUP($B839,taxonomy!$B:$Y,9,FALSE)</f>
        <v xml:space="preserve"> Arthropoda</v>
      </c>
      <c r="N839" t="str">
        <f>VLOOKUP($B839,taxonomy!$B:$Y,10,FALSE)</f>
        <v xml:space="preserve"> Hexapoda</v>
      </c>
      <c r="O839" t="str">
        <f>VLOOKUP($B839,taxonomy!$B:$Y,11,FALSE)</f>
        <v xml:space="preserve"> Insecta</v>
      </c>
      <c r="P839" t="str">
        <f>VLOOKUP($B839,taxonomy!$B:$Y,12,FALSE)</f>
        <v>Pterygota</v>
      </c>
      <c r="Q839" t="str">
        <f>VLOOKUP($B839,taxonomy!$B:$Y,13,FALSE)</f>
        <v xml:space="preserve"> Neoptera</v>
      </c>
      <c r="R839" t="str">
        <f>VLOOKUP($B839,taxonomy!$B:$Y,14,FALSE)</f>
        <v xml:space="preserve"> Endopterygota</v>
      </c>
      <c r="S839" t="str">
        <f>VLOOKUP($B839,taxonomy!$B:$Y,15,FALSE)</f>
        <v xml:space="preserve"> Diptera</v>
      </c>
      <c r="T839" t="str">
        <f>VLOOKUP($B839,taxonomy!$B:$Y,16,FALSE)</f>
        <v xml:space="preserve"> Brachycera</v>
      </c>
      <c r="U839" t="str">
        <f>VLOOKUP($B839,taxonomy!$B:$Y,17,FALSE)</f>
        <v xml:space="preserve"> Muscomorpha</v>
      </c>
      <c r="V839" t="str">
        <f>VLOOKUP($B839,taxonomy!$B:$Y,18,FALSE)</f>
        <v>Ephydroidea</v>
      </c>
      <c r="W839" t="str">
        <f>VLOOKUP($B839,taxonomy!$B:$Y,19,FALSE)</f>
        <v xml:space="preserve"> Drosophilidae</v>
      </c>
      <c r="X839" t="str">
        <f>VLOOKUP($B839,taxonomy!$B:$Y,20,FALSE)</f>
        <v xml:space="preserve"> Drosophila</v>
      </c>
      <c r="Y839" t="str">
        <f>VLOOKUP($B839,taxonomy!$B:$Y,21,FALSE)</f>
        <v xml:space="preserve"> Sophophora.</v>
      </c>
      <c r="Z839">
        <f>VLOOKUP($B839,taxonomy!$B:$Y,22,FALSE)</f>
        <v>0</v>
      </c>
      <c r="AA839">
        <f>VLOOKUP($B839,taxonomy!$B:$Y,23,FALSE)</f>
        <v>0</v>
      </c>
    </row>
    <row r="840" spans="1:27" x14ac:dyDescent="0.25">
      <c r="A840" s="1" t="s">
        <v>1590</v>
      </c>
      <c r="B840" s="1" t="s">
        <v>1591</v>
      </c>
      <c r="C840" s="1" t="s">
        <v>1571</v>
      </c>
      <c r="D840" s="1" t="s">
        <v>60</v>
      </c>
      <c r="E840" s="1" t="s">
        <v>182</v>
      </c>
      <c r="F840" s="1" t="s">
        <v>351</v>
      </c>
      <c r="G840" s="1" t="s">
        <v>63</v>
      </c>
      <c r="H840" s="1" t="s">
        <v>64</v>
      </c>
      <c r="I840" s="1">
        <f t="shared" si="13"/>
        <v>646</v>
      </c>
      <c r="J840" t="str">
        <f>VLOOKUP($B840,taxonomy!$B:$Y,6,FALSE)</f>
        <v>Eukaryota</v>
      </c>
      <c r="K840" t="str">
        <f>VLOOKUP($B840,taxonomy!$B:$Y,7,FALSE)</f>
        <v xml:space="preserve"> Metazoa</v>
      </c>
      <c r="L840" t="str">
        <f>VLOOKUP($B840,taxonomy!$B:$Y,8,FALSE)</f>
        <v xml:space="preserve"> Ecdysozoa</v>
      </c>
      <c r="M840" t="str">
        <f>VLOOKUP($B840,taxonomy!$B:$Y,9,FALSE)</f>
        <v xml:space="preserve"> Arthropoda</v>
      </c>
      <c r="N840" t="str">
        <f>VLOOKUP($B840,taxonomy!$B:$Y,10,FALSE)</f>
        <v xml:space="preserve"> Hexapoda</v>
      </c>
      <c r="O840" t="str">
        <f>VLOOKUP($B840,taxonomy!$B:$Y,11,FALSE)</f>
        <v xml:space="preserve"> Insecta</v>
      </c>
      <c r="P840" t="str">
        <f>VLOOKUP($B840,taxonomy!$B:$Y,12,FALSE)</f>
        <v>Pterygota</v>
      </c>
      <c r="Q840" t="str">
        <f>VLOOKUP($B840,taxonomy!$B:$Y,13,FALSE)</f>
        <v xml:space="preserve"> Neoptera</v>
      </c>
      <c r="R840" t="str">
        <f>VLOOKUP($B840,taxonomy!$B:$Y,14,FALSE)</f>
        <v xml:space="preserve"> Endopterygota</v>
      </c>
      <c r="S840" t="str">
        <f>VLOOKUP($B840,taxonomy!$B:$Y,15,FALSE)</f>
        <v xml:space="preserve"> Diptera</v>
      </c>
      <c r="T840" t="str">
        <f>VLOOKUP($B840,taxonomy!$B:$Y,16,FALSE)</f>
        <v xml:space="preserve"> Brachycera</v>
      </c>
      <c r="U840" t="str">
        <f>VLOOKUP($B840,taxonomy!$B:$Y,17,FALSE)</f>
        <v xml:space="preserve"> Muscomorpha</v>
      </c>
      <c r="V840" t="str">
        <f>VLOOKUP($B840,taxonomy!$B:$Y,18,FALSE)</f>
        <v>Ephydroidea</v>
      </c>
      <c r="W840" t="str">
        <f>VLOOKUP($B840,taxonomy!$B:$Y,19,FALSE)</f>
        <v xml:space="preserve"> Drosophilidae</v>
      </c>
      <c r="X840" t="str">
        <f>VLOOKUP($B840,taxonomy!$B:$Y,20,FALSE)</f>
        <v xml:space="preserve"> Drosophila</v>
      </c>
      <c r="Y840" t="str">
        <f>VLOOKUP($B840,taxonomy!$B:$Y,21,FALSE)</f>
        <v xml:space="preserve"> Sophophora.</v>
      </c>
      <c r="Z840">
        <f>VLOOKUP($B840,taxonomy!$B:$Y,22,FALSE)</f>
        <v>0</v>
      </c>
      <c r="AA840">
        <f>VLOOKUP($B840,taxonomy!$B:$Y,23,FALSE)</f>
        <v>0</v>
      </c>
    </row>
    <row r="841" spans="1:27" x14ac:dyDescent="0.25">
      <c r="A841" s="1" t="s">
        <v>1592</v>
      </c>
      <c r="B841" s="1" t="s">
        <v>1593</v>
      </c>
      <c r="C841" s="1" t="s">
        <v>1329</v>
      </c>
      <c r="D841" s="1" t="s">
        <v>15</v>
      </c>
      <c r="E841" s="1" t="s">
        <v>43</v>
      </c>
      <c r="F841" s="1" t="s">
        <v>569</v>
      </c>
      <c r="G841" s="1" t="s">
        <v>18</v>
      </c>
      <c r="H841" s="1" t="s">
        <v>19</v>
      </c>
      <c r="I841" s="1">
        <f t="shared" si="13"/>
        <v>272</v>
      </c>
      <c r="J841" t="str">
        <f>VLOOKUP($B841,taxonomy!$B:$Y,6,FALSE)</f>
        <v>Eukaryota</v>
      </c>
      <c r="K841" t="str">
        <f>VLOOKUP($B841,taxonomy!$B:$Y,7,FALSE)</f>
        <v xml:space="preserve"> Metazoa</v>
      </c>
      <c r="L841" t="str">
        <f>VLOOKUP($B841,taxonomy!$B:$Y,8,FALSE)</f>
        <v xml:space="preserve"> Ecdysozoa</v>
      </c>
      <c r="M841" t="str">
        <f>VLOOKUP($B841,taxonomy!$B:$Y,9,FALSE)</f>
        <v xml:space="preserve"> Arthropoda</v>
      </c>
      <c r="N841" t="str">
        <f>VLOOKUP($B841,taxonomy!$B:$Y,10,FALSE)</f>
        <v xml:space="preserve"> Hexapoda</v>
      </c>
      <c r="O841" t="str">
        <f>VLOOKUP($B841,taxonomy!$B:$Y,11,FALSE)</f>
        <v xml:space="preserve"> Insecta</v>
      </c>
      <c r="P841" t="str">
        <f>VLOOKUP($B841,taxonomy!$B:$Y,12,FALSE)</f>
        <v>Pterygota</v>
      </c>
      <c r="Q841" t="str">
        <f>VLOOKUP($B841,taxonomy!$B:$Y,13,FALSE)</f>
        <v xml:space="preserve"> Neoptera</v>
      </c>
      <c r="R841" t="str">
        <f>VLOOKUP($B841,taxonomy!$B:$Y,14,FALSE)</f>
        <v xml:space="preserve"> Endopterygota</v>
      </c>
      <c r="S841" t="str">
        <f>VLOOKUP($B841,taxonomy!$B:$Y,15,FALSE)</f>
        <v xml:space="preserve"> Lepidoptera</v>
      </c>
      <c r="T841" t="str">
        <f>VLOOKUP($B841,taxonomy!$B:$Y,16,FALSE)</f>
        <v xml:space="preserve"> Glossata</v>
      </c>
      <c r="U841" t="str">
        <f>VLOOKUP($B841,taxonomy!$B:$Y,17,FALSE)</f>
        <v xml:space="preserve"> Ditrysia</v>
      </c>
      <c r="V841" t="str">
        <f>VLOOKUP($B841,taxonomy!$B:$Y,18,FALSE)</f>
        <v>Bombycoidea</v>
      </c>
      <c r="W841" t="str">
        <f>VLOOKUP($B841,taxonomy!$B:$Y,19,FALSE)</f>
        <v xml:space="preserve"> Saturniidae</v>
      </c>
      <c r="X841" t="str">
        <f>VLOOKUP($B841,taxonomy!$B:$Y,20,FALSE)</f>
        <v xml:space="preserve"> Saturniinae</v>
      </c>
      <c r="Y841" t="str">
        <f>VLOOKUP($B841,taxonomy!$B:$Y,21,FALSE)</f>
        <v xml:space="preserve"> Saturniini</v>
      </c>
      <c r="Z841" t="str">
        <f>VLOOKUP($B841,taxonomy!$B:$Y,22,FALSE)</f>
        <v xml:space="preserve"> Antheraea.</v>
      </c>
      <c r="AA841">
        <f>VLOOKUP($B841,taxonomy!$B:$Y,23,FALSE)</f>
        <v>0</v>
      </c>
    </row>
    <row r="842" spans="1:27" x14ac:dyDescent="0.25">
      <c r="A842" s="1" t="s">
        <v>1594</v>
      </c>
      <c r="B842" s="1" t="s">
        <v>1595</v>
      </c>
      <c r="C842" s="1" t="s">
        <v>1596</v>
      </c>
      <c r="D842" s="1" t="s">
        <v>466</v>
      </c>
      <c r="E842" s="1" t="s">
        <v>1597</v>
      </c>
      <c r="F842" s="1" t="s">
        <v>1598</v>
      </c>
      <c r="G842" s="1" t="s">
        <v>469</v>
      </c>
      <c r="H842" s="1" t="s">
        <v>466</v>
      </c>
      <c r="I842" s="1">
        <f t="shared" si="13"/>
        <v>65</v>
      </c>
      <c r="J842" t="str">
        <f>VLOOKUP($B842,taxonomy!$B:$Y,6,FALSE)</f>
        <v>Eukaryota</v>
      </c>
      <c r="K842" t="str">
        <f>VLOOKUP($B842,taxonomy!$B:$Y,7,FALSE)</f>
        <v xml:space="preserve"> Fungi</v>
      </c>
      <c r="L842" t="str">
        <f>VLOOKUP($B842,taxonomy!$B:$Y,8,FALSE)</f>
        <v xml:space="preserve"> Dikarya</v>
      </c>
      <c r="M842" t="str">
        <f>VLOOKUP($B842,taxonomy!$B:$Y,9,FALSE)</f>
        <v xml:space="preserve"> Ascomycota</v>
      </c>
      <c r="N842" t="str">
        <f>VLOOKUP($B842,taxonomy!$B:$Y,10,FALSE)</f>
        <v xml:space="preserve"> Taphrinomycotina</v>
      </c>
      <c r="O842" t="str">
        <f>VLOOKUP($B842,taxonomy!$B:$Y,11,FALSE)</f>
        <v>Schizosaccharomycetes</v>
      </c>
      <c r="P842" t="str">
        <f>VLOOKUP($B842,taxonomy!$B:$Y,12,FALSE)</f>
        <v xml:space="preserve"> Schizosaccharomycetales</v>
      </c>
      <c r="Q842" t="str">
        <f>VLOOKUP($B842,taxonomy!$B:$Y,13,FALSE)</f>
        <v>Schizosaccharomycetaceae</v>
      </c>
      <c r="R842" t="str">
        <f>VLOOKUP($B842,taxonomy!$B:$Y,14,FALSE)</f>
        <v xml:space="preserve"> Schizosaccharomyces.</v>
      </c>
      <c r="S842">
        <f>VLOOKUP($B842,taxonomy!$B:$Y,15,FALSE)</f>
        <v>0</v>
      </c>
      <c r="T842">
        <f>VLOOKUP($B842,taxonomy!$B:$Y,16,FALSE)</f>
        <v>0</v>
      </c>
      <c r="U842">
        <f>VLOOKUP($B842,taxonomy!$B:$Y,17,FALSE)</f>
        <v>0</v>
      </c>
      <c r="V842">
        <f>VLOOKUP($B842,taxonomy!$B:$Y,18,FALSE)</f>
        <v>0</v>
      </c>
      <c r="W842">
        <f>VLOOKUP($B842,taxonomy!$B:$Y,19,FALSE)</f>
        <v>0</v>
      </c>
      <c r="X842">
        <f>VLOOKUP($B842,taxonomy!$B:$Y,20,FALSE)</f>
        <v>0</v>
      </c>
      <c r="Y842">
        <f>VLOOKUP($B842,taxonomy!$B:$Y,21,FALSE)</f>
        <v>0</v>
      </c>
      <c r="Z842">
        <f>VLOOKUP($B842,taxonomy!$B:$Y,22,FALSE)</f>
        <v>0</v>
      </c>
      <c r="AA842">
        <f>VLOOKUP($B842,taxonomy!$B:$Y,23,FALSE)</f>
        <v>0</v>
      </c>
    </row>
    <row r="843" spans="1:27" x14ac:dyDescent="0.25">
      <c r="A843" s="1" t="s">
        <v>1594</v>
      </c>
      <c r="B843" s="1" t="s">
        <v>1595</v>
      </c>
      <c r="C843" s="1" t="s">
        <v>1596</v>
      </c>
      <c r="D843" s="1" t="s">
        <v>15</v>
      </c>
      <c r="E843" s="1" t="s">
        <v>470</v>
      </c>
      <c r="F843" s="1" t="s">
        <v>1113</v>
      </c>
      <c r="G843" s="1" t="s">
        <v>18</v>
      </c>
      <c r="H843" s="1" t="s">
        <v>19</v>
      </c>
      <c r="I843" s="1">
        <f t="shared" si="13"/>
        <v>258</v>
      </c>
      <c r="J843" t="str">
        <f>VLOOKUP($B843,taxonomy!$B:$Y,6,FALSE)</f>
        <v>Eukaryota</v>
      </c>
      <c r="K843" t="str">
        <f>VLOOKUP($B843,taxonomy!$B:$Y,7,FALSE)</f>
        <v xml:space="preserve"> Fungi</v>
      </c>
      <c r="L843" t="str">
        <f>VLOOKUP($B843,taxonomy!$B:$Y,8,FALSE)</f>
        <v xml:space="preserve"> Dikarya</v>
      </c>
      <c r="M843" t="str">
        <f>VLOOKUP($B843,taxonomy!$B:$Y,9,FALSE)</f>
        <v xml:space="preserve"> Ascomycota</v>
      </c>
      <c r="N843" t="str">
        <f>VLOOKUP($B843,taxonomy!$B:$Y,10,FALSE)</f>
        <v xml:space="preserve"> Taphrinomycotina</v>
      </c>
      <c r="O843" t="str">
        <f>VLOOKUP($B843,taxonomy!$B:$Y,11,FALSE)</f>
        <v>Schizosaccharomycetes</v>
      </c>
      <c r="P843" t="str">
        <f>VLOOKUP($B843,taxonomy!$B:$Y,12,FALSE)</f>
        <v xml:space="preserve"> Schizosaccharomycetales</v>
      </c>
      <c r="Q843" t="str">
        <f>VLOOKUP($B843,taxonomy!$B:$Y,13,FALSE)</f>
        <v>Schizosaccharomycetaceae</v>
      </c>
      <c r="R843" t="str">
        <f>VLOOKUP($B843,taxonomy!$B:$Y,14,FALSE)</f>
        <v xml:space="preserve"> Schizosaccharomyces.</v>
      </c>
      <c r="S843">
        <f>VLOOKUP($B843,taxonomy!$B:$Y,15,FALSE)</f>
        <v>0</v>
      </c>
      <c r="T843">
        <f>VLOOKUP($B843,taxonomy!$B:$Y,16,FALSE)</f>
        <v>0</v>
      </c>
      <c r="U843">
        <f>VLOOKUP($B843,taxonomy!$B:$Y,17,FALSE)</f>
        <v>0</v>
      </c>
      <c r="V843">
        <f>VLOOKUP($B843,taxonomy!$B:$Y,18,FALSE)</f>
        <v>0</v>
      </c>
      <c r="W843">
        <f>VLOOKUP($B843,taxonomy!$B:$Y,19,FALSE)</f>
        <v>0</v>
      </c>
      <c r="X843">
        <f>VLOOKUP($B843,taxonomy!$B:$Y,20,FALSE)</f>
        <v>0</v>
      </c>
      <c r="Y843">
        <f>VLOOKUP($B843,taxonomy!$B:$Y,21,FALSE)</f>
        <v>0</v>
      </c>
      <c r="Z843">
        <f>VLOOKUP($B843,taxonomy!$B:$Y,22,FALSE)</f>
        <v>0</v>
      </c>
      <c r="AA843">
        <f>VLOOKUP($B843,taxonomy!$B:$Y,23,FALSE)</f>
        <v>0</v>
      </c>
    </row>
    <row r="844" spans="1:27" x14ac:dyDescent="0.25">
      <c r="A844" s="1" t="s">
        <v>1594</v>
      </c>
      <c r="B844" s="1" t="s">
        <v>1595</v>
      </c>
      <c r="C844" s="1" t="s">
        <v>1596</v>
      </c>
      <c r="D844" s="1" t="s">
        <v>60</v>
      </c>
      <c r="E844" s="1" t="s">
        <v>1065</v>
      </c>
      <c r="F844" s="1" t="s">
        <v>1599</v>
      </c>
      <c r="G844" s="1" t="s">
        <v>63</v>
      </c>
      <c r="H844" s="1" t="s">
        <v>64</v>
      </c>
      <c r="I844" s="1">
        <f t="shared" si="13"/>
        <v>231</v>
      </c>
      <c r="J844" t="str">
        <f>VLOOKUP($B844,taxonomy!$B:$Y,6,FALSE)</f>
        <v>Eukaryota</v>
      </c>
      <c r="K844" t="str">
        <f>VLOOKUP($B844,taxonomy!$B:$Y,7,FALSE)</f>
        <v xml:space="preserve"> Fungi</v>
      </c>
      <c r="L844" t="str">
        <f>VLOOKUP($B844,taxonomy!$B:$Y,8,FALSE)</f>
        <v xml:space="preserve"> Dikarya</v>
      </c>
      <c r="M844" t="str">
        <f>VLOOKUP($B844,taxonomy!$B:$Y,9,FALSE)</f>
        <v xml:space="preserve"> Ascomycota</v>
      </c>
      <c r="N844" t="str">
        <f>VLOOKUP($B844,taxonomy!$B:$Y,10,FALSE)</f>
        <v xml:space="preserve"> Taphrinomycotina</v>
      </c>
      <c r="O844" t="str">
        <f>VLOOKUP($B844,taxonomy!$B:$Y,11,FALSE)</f>
        <v>Schizosaccharomycetes</v>
      </c>
      <c r="P844" t="str">
        <f>VLOOKUP($B844,taxonomy!$B:$Y,12,FALSE)</f>
        <v xml:space="preserve"> Schizosaccharomycetales</v>
      </c>
      <c r="Q844" t="str">
        <f>VLOOKUP($B844,taxonomy!$B:$Y,13,FALSE)</f>
        <v>Schizosaccharomycetaceae</v>
      </c>
      <c r="R844" t="str">
        <f>VLOOKUP($B844,taxonomy!$B:$Y,14,FALSE)</f>
        <v xml:space="preserve"> Schizosaccharomyces.</v>
      </c>
      <c r="S844">
        <f>VLOOKUP($B844,taxonomy!$B:$Y,15,FALSE)</f>
        <v>0</v>
      </c>
      <c r="T844">
        <f>VLOOKUP($B844,taxonomy!$B:$Y,16,FALSE)</f>
        <v>0</v>
      </c>
      <c r="U844">
        <f>VLOOKUP($B844,taxonomy!$B:$Y,17,FALSE)</f>
        <v>0</v>
      </c>
      <c r="V844">
        <f>VLOOKUP($B844,taxonomy!$B:$Y,18,FALSE)</f>
        <v>0</v>
      </c>
      <c r="W844">
        <f>VLOOKUP($B844,taxonomy!$B:$Y,19,FALSE)</f>
        <v>0</v>
      </c>
      <c r="X844">
        <f>VLOOKUP($B844,taxonomy!$B:$Y,20,FALSE)</f>
        <v>0</v>
      </c>
      <c r="Y844">
        <f>VLOOKUP($B844,taxonomy!$B:$Y,21,FALSE)</f>
        <v>0</v>
      </c>
      <c r="Z844">
        <f>VLOOKUP($B844,taxonomy!$B:$Y,22,FALSE)</f>
        <v>0</v>
      </c>
      <c r="AA844">
        <f>VLOOKUP($B844,taxonomy!$B:$Y,23,FALSE)</f>
        <v>0</v>
      </c>
    </row>
    <row r="845" spans="1:27" x14ac:dyDescent="0.25">
      <c r="A845" s="1" t="s">
        <v>1600</v>
      </c>
      <c r="B845" s="1" t="s">
        <v>1601</v>
      </c>
      <c r="C845" s="1" t="s">
        <v>1278</v>
      </c>
      <c r="D845" s="1" t="s">
        <v>180</v>
      </c>
      <c r="E845" s="1" t="s">
        <v>906</v>
      </c>
      <c r="F845" s="1" t="s">
        <v>170</v>
      </c>
      <c r="G845" s="1" t="s">
        <v>183</v>
      </c>
      <c r="H845" s="1" t="s">
        <v>180</v>
      </c>
      <c r="I845" s="1">
        <f t="shared" si="13"/>
        <v>108</v>
      </c>
      <c r="J845" t="str">
        <f>VLOOKUP($B845,taxonomy!$B:$Y,6,FALSE)</f>
        <v>Eukaryota</v>
      </c>
      <c r="K845" t="str">
        <f>VLOOKUP($B845,taxonomy!$B:$Y,7,FALSE)</f>
        <v xml:space="preserve"> Metazoa</v>
      </c>
      <c r="L845" t="str">
        <f>VLOOKUP($B845,taxonomy!$B:$Y,8,FALSE)</f>
        <v xml:space="preserve"> Ecdysozoa</v>
      </c>
      <c r="M845" t="str">
        <f>VLOOKUP($B845,taxonomy!$B:$Y,9,FALSE)</f>
        <v xml:space="preserve"> Arthropoda</v>
      </c>
      <c r="N845" t="str">
        <f>VLOOKUP($B845,taxonomy!$B:$Y,10,FALSE)</f>
        <v xml:space="preserve"> Hexapoda</v>
      </c>
      <c r="O845" t="str">
        <f>VLOOKUP($B845,taxonomy!$B:$Y,11,FALSE)</f>
        <v xml:space="preserve"> Insecta</v>
      </c>
      <c r="P845" t="str">
        <f>VLOOKUP($B845,taxonomy!$B:$Y,12,FALSE)</f>
        <v>Pterygota</v>
      </c>
      <c r="Q845" t="str">
        <f>VLOOKUP($B845,taxonomy!$B:$Y,13,FALSE)</f>
        <v xml:space="preserve"> Neoptera</v>
      </c>
      <c r="R845" t="str">
        <f>VLOOKUP($B845,taxonomy!$B:$Y,14,FALSE)</f>
        <v xml:space="preserve"> Endopterygota</v>
      </c>
      <c r="S845" t="str">
        <f>VLOOKUP($B845,taxonomy!$B:$Y,15,FALSE)</f>
        <v xml:space="preserve"> Diptera</v>
      </c>
      <c r="T845" t="str">
        <f>VLOOKUP($B845,taxonomy!$B:$Y,16,FALSE)</f>
        <v xml:space="preserve"> Brachycera</v>
      </c>
      <c r="U845" t="str">
        <f>VLOOKUP($B845,taxonomy!$B:$Y,17,FALSE)</f>
        <v xml:space="preserve"> Muscomorpha</v>
      </c>
      <c r="V845" t="str">
        <f>VLOOKUP($B845,taxonomy!$B:$Y,18,FALSE)</f>
        <v>Ephydroidea</v>
      </c>
      <c r="W845" t="str">
        <f>VLOOKUP($B845,taxonomy!$B:$Y,19,FALSE)</f>
        <v xml:space="preserve"> Drosophilidae</v>
      </c>
      <c r="X845" t="str">
        <f>VLOOKUP($B845,taxonomy!$B:$Y,20,FALSE)</f>
        <v xml:space="preserve"> Drosophila.</v>
      </c>
      <c r="Y845">
        <f>VLOOKUP($B845,taxonomy!$B:$Y,21,FALSE)</f>
        <v>0</v>
      </c>
      <c r="Z845">
        <f>VLOOKUP($B845,taxonomy!$B:$Y,22,FALSE)</f>
        <v>0</v>
      </c>
      <c r="AA845">
        <f>VLOOKUP($B845,taxonomy!$B:$Y,23,FALSE)</f>
        <v>0</v>
      </c>
    </row>
    <row r="846" spans="1:27" x14ac:dyDescent="0.25">
      <c r="A846" s="1" t="s">
        <v>1600</v>
      </c>
      <c r="B846" s="1" t="s">
        <v>1601</v>
      </c>
      <c r="C846" s="1" t="s">
        <v>1278</v>
      </c>
      <c r="D846" s="1" t="s">
        <v>15</v>
      </c>
      <c r="E846" s="1" t="s">
        <v>12</v>
      </c>
      <c r="F846" s="1" t="s">
        <v>1460</v>
      </c>
      <c r="G846" s="1" t="s">
        <v>18</v>
      </c>
      <c r="H846" s="1" t="s">
        <v>19</v>
      </c>
      <c r="I846" s="1">
        <f t="shared" si="13"/>
        <v>132</v>
      </c>
      <c r="J846" t="str">
        <f>VLOOKUP($B846,taxonomy!$B:$Y,6,FALSE)</f>
        <v>Eukaryota</v>
      </c>
      <c r="K846" t="str">
        <f>VLOOKUP($B846,taxonomy!$B:$Y,7,FALSE)</f>
        <v xml:space="preserve"> Metazoa</v>
      </c>
      <c r="L846" t="str">
        <f>VLOOKUP($B846,taxonomy!$B:$Y,8,FALSE)</f>
        <v xml:space="preserve"> Ecdysozoa</v>
      </c>
      <c r="M846" t="str">
        <f>VLOOKUP($B846,taxonomy!$B:$Y,9,FALSE)</f>
        <v xml:space="preserve"> Arthropoda</v>
      </c>
      <c r="N846" t="str">
        <f>VLOOKUP($B846,taxonomy!$B:$Y,10,FALSE)</f>
        <v xml:space="preserve"> Hexapoda</v>
      </c>
      <c r="O846" t="str">
        <f>VLOOKUP($B846,taxonomy!$B:$Y,11,FALSE)</f>
        <v xml:space="preserve"> Insecta</v>
      </c>
      <c r="P846" t="str">
        <f>VLOOKUP($B846,taxonomy!$B:$Y,12,FALSE)</f>
        <v>Pterygota</v>
      </c>
      <c r="Q846" t="str">
        <f>VLOOKUP($B846,taxonomy!$B:$Y,13,FALSE)</f>
        <v xml:space="preserve"> Neoptera</v>
      </c>
      <c r="R846" t="str">
        <f>VLOOKUP($B846,taxonomy!$B:$Y,14,FALSE)</f>
        <v xml:space="preserve"> Endopterygota</v>
      </c>
      <c r="S846" t="str">
        <f>VLOOKUP($B846,taxonomy!$B:$Y,15,FALSE)</f>
        <v xml:space="preserve"> Diptera</v>
      </c>
      <c r="T846" t="str">
        <f>VLOOKUP($B846,taxonomy!$B:$Y,16,FALSE)</f>
        <v xml:space="preserve"> Brachycera</v>
      </c>
      <c r="U846" t="str">
        <f>VLOOKUP($B846,taxonomy!$B:$Y,17,FALSE)</f>
        <v xml:space="preserve"> Muscomorpha</v>
      </c>
      <c r="V846" t="str">
        <f>VLOOKUP($B846,taxonomy!$B:$Y,18,FALSE)</f>
        <v>Ephydroidea</v>
      </c>
      <c r="W846" t="str">
        <f>VLOOKUP($B846,taxonomy!$B:$Y,19,FALSE)</f>
        <v xml:space="preserve"> Drosophilidae</v>
      </c>
      <c r="X846" t="str">
        <f>VLOOKUP($B846,taxonomy!$B:$Y,20,FALSE)</f>
        <v xml:space="preserve"> Drosophila.</v>
      </c>
      <c r="Y846">
        <f>VLOOKUP($B846,taxonomy!$B:$Y,21,FALSE)</f>
        <v>0</v>
      </c>
      <c r="Z846">
        <f>VLOOKUP($B846,taxonomy!$B:$Y,22,FALSE)</f>
        <v>0</v>
      </c>
      <c r="AA846">
        <f>VLOOKUP($B846,taxonomy!$B:$Y,23,FALSE)</f>
        <v>0</v>
      </c>
    </row>
    <row r="847" spans="1:27" x14ac:dyDescent="0.25">
      <c r="A847" s="1" t="s">
        <v>1602</v>
      </c>
      <c r="B847" s="1" t="s">
        <v>1603</v>
      </c>
      <c r="C847" s="1" t="s">
        <v>1604</v>
      </c>
      <c r="D847" s="1" t="s">
        <v>140</v>
      </c>
      <c r="E847" s="1" t="s">
        <v>978</v>
      </c>
      <c r="F847" s="1" t="s">
        <v>1605</v>
      </c>
      <c r="G847" s="1" t="s">
        <v>143</v>
      </c>
      <c r="H847" s="1" t="s">
        <v>140</v>
      </c>
      <c r="I847" s="1">
        <f t="shared" si="13"/>
        <v>46</v>
      </c>
      <c r="J847" t="str">
        <f>VLOOKUP($B847,taxonomy!$B:$Y,6,FALSE)</f>
        <v>Eukaryota</v>
      </c>
      <c r="K847" t="str">
        <f>VLOOKUP($B847,taxonomy!$B:$Y,7,FALSE)</f>
        <v xml:space="preserve"> Metazoa</v>
      </c>
      <c r="L847" t="str">
        <f>VLOOKUP($B847,taxonomy!$B:$Y,8,FALSE)</f>
        <v xml:space="preserve"> Ecdysozoa</v>
      </c>
      <c r="M847" t="str">
        <f>VLOOKUP($B847,taxonomy!$B:$Y,9,FALSE)</f>
        <v xml:space="preserve"> Arthropoda</v>
      </c>
      <c r="N847" t="str">
        <f>VLOOKUP($B847,taxonomy!$B:$Y,10,FALSE)</f>
        <v xml:space="preserve"> Hexapoda</v>
      </c>
      <c r="O847" t="str">
        <f>VLOOKUP($B847,taxonomy!$B:$Y,11,FALSE)</f>
        <v xml:space="preserve"> Insecta</v>
      </c>
      <c r="P847" t="str">
        <f>VLOOKUP($B847,taxonomy!$B:$Y,12,FALSE)</f>
        <v>Pterygota</v>
      </c>
      <c r="Q847" t="str">
        <f>VLOOKUP($B847,taxonomy!$B:$Y,13,FALSE)</f>
        <v xml:space="preserve"> Neoptera</v>
      </c>
      <c r="R847" t="str">
        <f>VLOOKUP($B847,taxonomy!$B:$Y,14,FALSE)</f>
        <v xml:space="preserve"> Endopterygota</v>
      </c>
      <c r="S847" t="str">
        <f>VLOOKUP($B847,taxonomy!$B:$Y,15,FALSE)</f>
        <v xml:space="preserve"> Diptera</v>
      </c>
      <c r="T847" t="str">
        <f>VLOOKUP($B847,taxonomy!$B:$Y,16,FALSE)</f>
        <v xml:space="preserve"> Brachycera</v>
      </c>
      <c r="U847" t="str">
        <f>VLOOKUP($B847,taxonomy!$B:$Y,17,FALSE)</f>
        <v xml:space="preserve"> Muscomorpha</v>
      </c>
      <c r="V847" t="str">
        <f>VLOOKUP($B847,taxonomy!$B:$Y,18,FALSE)</f>
        <v>Ephydroidea</v>
      </c>
      <c r="W847" t="str">
        <f>VLOOKUP($B847,taxonomy!$B:$Y,19,FALSE)</f>
        <v xml:space="preserve"> Drosophilidae</v>
      </c>
      <c r="X847" t="str">
        <f>VLOOKUP($B847,taxonomy!$B:$Y,20,FALSE)</f>
        <v xml:space="preserve"> Drosophila</v>
      </c>
      <c r="Y847" t="str">
        <f>VLOOKUP($B847,taxonomy!$B:$Y,21,FALSE)</f>
        <v xml:space="preserve"> Sophophora.</v>
      </c>
      <c r="Z847">
        <f>VLOOKUP($B847,taxonomy!$B:$Y,22,FALSE)</f>
        <v>0</v>
      </c>
      <c r="AA847">
        <f>VLOOKUP($B847,taxonomy!$B:$Y,23,FALSE)</f>
        <v>0</v>
      </c>
    </row>
    <row r="848" spans="1:27" x14ac:dyDescent="0.25">
      <c r="A848" s="1" t="s">
        <v>1602</v>
      </c>
      <c r="B848" s="1" t="s">
        <v>1603</v>
      </c>
      <c r="C848" s="1" t="s">
        <v>1604</v>
      </c>
      <c r="D848" s="1" t="s">
        <v>180</v>
      </c>
      <c r="E848" s="1" t="s">
        <v>1606</v>
      </c>
      <c r="F848" s="1" t="s">
        <v>1607</v>
      </c>
      <c r="G848" s="1" t="s">
        <v>183</v>
      </c>
      <c r="H848" s="1" t="s">
        <v>180</v>
      </c>
      <c r="I848" s="1">
        <f t="shared" si="13"/>
        <v>108</v>
      </c>
      <c r="J848" t="str">
        <f>VLOOKUP($B848,taxonomy!$B:$Y,6,FALSE)</f>
        <v>Eukaryota</v>
      </c>
      <c r="K848" t="str">
        <f>VLOOKUP($B848,taxonomy!$B:$Y,7,FALSE)</f>
        <v xml:space="preserve"> Metazoa</v>
      </c>
      <c r="L848" t="str">
        <f>VLOOKUP($B848,taxonomy!$B:$Y,8,FALSE)</f>
        <v xml:space="preserve"> Ecdysozoa</v>
      </c>
      <c r="M848" t="str">
        <f>VLOOKUP($B848,taxonomy!$B:$Y,9,FALSE)</f>
        <v xml:space="preserve"> Arthropoda</v>
      </c>
      <c r="N848" t="str">
        <f>VLOOKUP($B848,taxonomy!$B:$Y,10,FALSE)</f>
        <v xml:space="preserve"> Hexapoda</v>
      </c>
      <c r="O848" t="str">
        <f>VLOOKUP($B848,taxonomy!$B:$Y,11,FALSE)</f>
        <v xml:space="preserve"> Insecta</v>
      </c>
      <c r="P848" t="str">
        <f>VLOOKUP($B848,taxonomy!$B:$Y,12,FALSE)</f>
        <v>Pterygota</v>
      </c>
      <c r="Q848" t="str">
        <f>VLOOKUP($B848,taxonomy!$B:$Y,13,FALSE)</f>
        <v xml:space="preserve"> Neoptera</v>
      </c>
      <c r="R848" t="str">
        <f>VLOOKUP($B848,taxonomy!$B:$Y,14,FALSE)</f>
        <v xml:space="preserve"> Endopterygota</v>
      </c>
      <c r="S848" t="str">
        <f>VLOOKUP($B848,taxonomy!$B:$Y,15,FALSE)</f>
        <v xml:space="preserve"> Diptera</v>
      </c>
      <c r="T848" t="str">
        <f>VLOOKUP($B848,taxonomy!$B:$Y,16,FALSE)</f>
        <v xml:space="preserve"> Brachycera</v>
      </c>
      <c r="U848" t="str">
        <f>VLOOKUP($B848,taxonomy!$B:$Y,17,FALSE)</f>
        <v xml:space="preserve"> Muscomorpha</v>
      </c>
      <c r="V848" t="str">
        <f>VLOOKUP($B848,taxonomy!$B:$Y,18,FALSE)</f>
        <v>Ephydroidea</v>
      </c>
      <c r="W848" t="str">
        <f>VLOOKUP($B848,taxonomy!$B:$Y,19,FALSE)</f>
        <v xml:space="preserve"> Drosophilidae</v>
      </c>
      <c r="X848" t="str">
        <f>VLOOKUP($B848,taxonomy!$B:$Y,20,FALSE)</f>
        <v xml:space="preserve"> Drosophila</v>
      </c>
      <c r="Y848" t="str">
        <f>VLOOKUP($B848,taxonomy!$B:$Y,21,FALSE)</f>
        <v xml:space="preserve"> Sophophora.</v>
      </c>
      <c r="Z848">
        <f>VLOOKUP($B848,taxonomy!$B:$Y,22,FALSE)</f>
        <v>0</v>
      </c>
      <c r="AA848">
        <f>VLOOKUP($B848,taxonomy!$B:$Y,23,FALSE)</f>
        <v>0</v>
      </c>
    </row>
    <row r="849" spans="1:27" x14ac:dyDescent="0.25">
      <c r="A849" s="1" t="s">
        <v>1602</v>
      </c>
      <c r="B849" s="1" t="s">
        <v>1603</v>
      </c>
      <c r="C849" s="1" t="s">
        <v>1604</v>
      </c>
      <c r="D849" s="1" t="s">
        <v>15</v>
      </c>
      <c r="E849" s="1" t="s">
        <v>39</v>
      </c>
      <c r="F849" s="1" t="s">
        <v>670</v>
      </c>
      <c r="G849" s="1" t="s">
        <v>18</v>
      </c>
      <c r="H849" s="1" t="s">
        <v>19</v>
      </c>
      <c r="I849" s="1">
        <f t="shared" si="13"/>
        <v>273</v>
      </c>
      <c r="J849" t="str">
        <f>VLOOKUP($B849,taxonomy!$B:$Y,6,FALSE)</f>
        <v>Eukaryota</v>
      </c>
      <c r="K849" t="str">
        <f>VLOOKUP($B849,taxonomy!$B:$Y,7,FALSE)</f>
        <v xml:space="preserve"> Metazoa</v>
      </c>
      <c r="L849" t="str">
        <f>VLOOKUP($B849,taxonomy!$B:$Y,8,FALSE)</f>
        <v xml:space="preserve"> Ecdysozoa</v>
      </c>
      <c r="M849" t="str">
        <f>VLOOKUP($B849,taxonomy!$B:$Y,9,FALSE)</f>
        <v xml:space="preserve"> Arthropoda</v>
      </c>
      <c r="N849" t="str">
        <f>VLOOKUP($B849,taxonomy!$B:$Y,10,FALSE)</f>
        <v xml:space="preserve"> Hexapoda</v>
      </c>
      <c r="O849" t="str">
        <f>VLOOKUP($B849,taxonomy!$B:$Y,11,FALSE)</f>
        <v xml:space="preserve"> Insecta</v>
      </c>
      <c r="P849" t="str">
        <f>VLOOKUP($B849,taxonomy!$B:$Y,12,FALSE)</f>
        <v>Pterygota</v>
      </c>
      <c r="Q849" t="str">
        <f>VLOOKUP($B849,taxonomy!$B:$Y,13,FALSE)</f>
        <v xml:space="preserve"> Neoptera</v>
      </c>
      <c r="R849" t="str">
        <f>VLOOKUP($B849,taxonomy!$B:$Y,14,FALSE)</f>
        <v xml:space="preserve"> Endopterygota</v>
      </c>
      <c r="S849" t="str">
        <f>VLOOKUP($B849,taxonomy!$B:$Y,15,FALSE)</f>
        <v xml:space="preserve"> Diptera</v>
      </c>
      <c r="T849" t="str">
        <f>VLOOKUP($B849,taxonomy!$B:$Y,16,FALSE)</f>
        <v xml:space="preserve"> Brachycera</v>
      </c>
      <c r="U849" t="str">
        <f>VLOOKUP($B849,taxonomy!$B:$Y,17,FALSE)</f>
        <v xml:space="preserve"> Muscomorpha</v>
      </c>
      <c r="V849" t="str">
        <f>VLOOKUP($B849,taxonomy!$B:$Y,18,FALSE)</f>
        <v>Ephydroidea</v>
      </c>
      <c r="W849" t="str">
        <f>VLOOKUP($B849,taxonomy!$B:$Y,19,FALSE)</f>
        <v xml:space="preserve"> Drosophilidae</v>
      </c>
      <c r="X849" t="str">
        <f>VLOOKUP($B849,taxonomy!$B:$Y,20,FALSE)</f>
        <v xml:space="preserve"> Drosophila</v>
      </c>
      <c r="Y849" t="str">
        <f>VLOOKUP($B849,taxonomy!$B:$Y,21,FALSE)</f>
        <v xml:space="preserve"> Sophophora.</v>
      </c>
      <c r="Z849">
        <f>VLOOKUP($B849,taxonomy!$B:$Y,22,FALSE)</f>
        <v>0</v>
      </c>
      <c r="AA849">
        <f>VLOOKUP($B849,taxonomy!$B:$Y,23,FALSE)</f>
        <v>0</v>
      </c>
    </row>
    <row r="850" spans="1:27" x14ac:dyDescent="0.25">
      <c r="A850" s="1" t="s">
        <v>1608</v>
      </c>
      <c r="B850" s="1" t="s">
        <v>1609</v>
      </c>
      <c r="C850" s="1" t="s">
        <v>1610</v>
      </c>
      <c r="D850" s="1" t="s">
        <v>180</v>
      </c>
      <c r="E850" s="1" t="s">
        <v>181</v>
      </c>
      <c r="F850" s="1" t="s">
        <v>1418</v>
      </c>
      <c r="G850" s="1" t="s">
        <v>183</v>
      </c>
      <c r="H850" s="1" t="s">
        <v>180</v>
      </c>
      <c r="I850" s="1">
        <f t="shared" si="13"/>
        <v>50</v>
      </c>
      <c r="J850" t="str">
        <f>VLOOKUP($B850,taxonomy!$B:$Y,6,FALSE)</f>
        <v>Eukaryota</v>
      </c>
      <c r="K850" t="str">
        <f>VLOOKUP($B850,taxonomy!$B:$Y,7,FALSE)</f>
        <v xml:space="preserve"> Metazoa</v>
      </c>
      <c r="L850" t="str">
        <f>VLOOKUP($B850,taxonomy!$B:$Y,8,FALSE)</f>
        <v xml:space="preserve"> Ecdysozoa</v>
      </c>
      <c r="M850" t="str">
        <f>VLOOKUP($B850,taxonomy!$B:$Y,9,FALSE)</f>
        <v xml:space="preserve"> Arthropoda</v>
      </c>
      <c r="N850" t="str">
        <f>VLOOKUP($B850,taxonomy!$B:$Y,10,FALSE)</f>
        <v xml:space="preserve"> Hexapoda</v>
      </c>
      <c r="O850" t="str">
        <f>VLOOKUP($B850,taxonomy!$B:$Y,11,FALSE)</f>
        <v xml:space="preserve"> Insecta</v>
      </c>
      <c r="P850" t="str">
        <f>VLOOKUP($B850,taxonomy!$B:$Y,12,FALSE)</f>
        <v>Pterygota</v>
      </c>
      <c r="Q850" t="str">
        <f>VLOOKUP($B850,taxonomy!$B:$Y,13,FALSE)</f>
        <v xml:space="preserve"> Neoptera</v>
      </c>
      <c r="R850" t="str">
        <f>VLOOKUP($B850,taxonomy!$B:$Y,14,FALSE)</f>
        <v xml:space="preserve"> Endopterygota</v>
      </c>
      <c r="S850" t="str">
        <f>VLOOKUP($B850,taxonomy!$B:$Y,15,FALSE)</f>
        <v xml:space="preserve"> Diptera</v>
      </c>
      <c r="T850" t="str">
        <f>VLOOKUP($B850,taxonomy!$B:$Y,16,FALSE)</f>
        <v xml:space="preserve"> Brachycera</v>
      </c>
      <c r="U850" t="str">
        <f>VLOOKUP($B850,taxonomy!$B:$Y,17,FALSE)</f>
        <v xml:space="preserve"> Muscomorpha</v>
      </c>
      <c r="V850" t="str">
        <f>VLOOKUP($B850,taxonomy!$B:$Y,18,FALSE)</f>
        <v>Ephydroidea</v>
      </c>
      <c r="W850" t="str">
        <f>VLOOKUP($B850,taxonomy!$B:$Y,19,FALSE)</f>
        <v xml:space="preserve"> Drosophilidae</v>
      </c>
      <c r="X850" t="str">
        <f>VLOOKUP($B850,taxonomy!$B:$Y,20,FALSE)</f>
        <v xml:space="preserve"> Drosophila.</v>
      </c>
      <c r="Y850">
        <f>VLOOKUP($B850,taxonomy!$B:$Y,21,FALSE)</f>
        <v>0</v>
      </c>
      <c r="Z850">
        <f>VLOOKUP($B850,taxonomy!$B:$Y,22,FALSE)</f>
        <v>0</v>
      </c>
      <c r="AA850">
        <f>VLOOKUP($B850,taxonomy!$B:$Y,23,FALSE)</f>
        <v>0</v>
      </c>
    </row>
    <row r="851" spans="1:27" x14ac:dyDescent="0.25">
      <c r="A851" s="1" t="s">
        <v>1608</v>
      </c>
      <c r="B851" s="1" t="s">
        <v>1609</v>
      </c>
      <c r="C851" s="1" t="s">
        <v>1610</v>
      </c>
      <c r="D851" s="1" t="s">
        <v>15</v>
      </c>
      <c r="E851" s="1" t="s">
        <v>43</v>
      </c>
      <c r="F851" s="1" t="s">
        <v>308</v>
      </c>
      <c r="G851" s="1" t="s">
        <v>18</v>
      </c>
      <c r="H851" s="1" t="s">
        <v>19</v>
      </c>
      <c r="I851" s="1">
        <f t="shared" si="13"/>
        <v>274</v>
      </c>
      <c r="J851" t="str">
        <f>VLOOKUP($B851,taxonomy!$B:$Y,6,FALSE)</f>
        <v>Eukaryota</v>
      </c>
      <c r="K851" t="str">
        <f>VLOOKUP($B851,taxonomy!$B:$Y,7,FALSE)</f>
        <v xml:space="preserve"> Metazoa</v>
      </c>
      <c r="L851" t="str">
        <f>VLOOKUP($B851,taxonomy!$B:$Y,8,FALSE)</f>
        <v xml:space="preserve"> Ecdysozoa</v>
      </c>
      <c r="M851" t="str">
        <f>VLOOKUP($B851,taxonomy!$B:$Y,9,FALSE)</f>
        <v xml:space="preserve"> Arthropoda</v>
      </c>
      <c r="N851" t="str">
        <f>VLOOKUP($B851,taxonomy!$B:$Y,10,FALSE)</f>
        <v xml:space="preserve"> Hexapoda</v>
      </c>
      <c r="O851" t="str">
        <f>VLOOKUP($B851,taxonomy!$B:$Y,11,FALSE)</f>
        <v xml:space="preserve"> Insecta</v>
      </c>
      <c r="P851" t="str">
        <f>VLOOKUP($B851,taxonomy!$B:$Y,12,FALSE)</f>
        <v>Pterygota</v>
      </c>
      <c r="Q851" t="str">
        <f>VLOOKUP($B851,taxonomy!$B:$Y,13,FALSE)</f>
        <v xml:space="preserve"> Neoptera</v>
      </c>
      <c r="R851" t="str">
        <f>VLOOKUP($B851,taxonomy!$B:$Y,14,FALSE)</f>
        <v xml:space="preserve"> Endopterygota</v>
      </c>
      <c r="S851" t="str">
        <f>VLOOKUP($B851,taxonomy!$B:$Y,15,FALSE)</f>
        <v xml:space="preserve"> Diptera</v>
      </c>
      <c r="T851" t="str">
        <f>VLOOKUP($B851,taxonomy!$B:$Y,16,FALSE)</f>
        <v xml:space="preserve"> Brachycera</v>
      </c>
      <c r="U851" t="str">
        <f>VLOOKUP($B851,taxonomy!$B:$Y,17,FALSE)</f>
        <v xml:space="preserve"> Muscomorpha</v>
      </c>
      <c r="V851" t="str">
        <f>VLOOKUP($B851,taxonomy!$B:$Y,18,FALSE)</f>
        <v>Ephydroidea</v>
      </c>
      <c r="W851" t="str">
        <f>VLOOKUP($B851,taxonomy!$B:$Y,19,FALSE)</f>
        <v xml:space="preserve"> Drosophilidae</v>
      </c>
      <c r="X851" t="str">
        <f>VLOOKUP($B851,taxonomy!$B:$Y,20,FALSE)</f>
        <v xml:space="preserve"> Drosophila.</v>
      </c>
      <c r="Y851">
        <f>VLOOKUP($B851,taxonomy!$B:$Y,21,FALSE)</f>
        <v>0</v>
      </c>
      <c r="Z851">
        <f>VLOOKUP($B851,taxonomy!$B:$Y,22,FALSE)</f>
        <v>0</v>
      </c>
      <c r="AA851">
        <f>VLOOKUP($B851,taxonomy!$B:$Y,23,FALSE)</f>
        <v>0</v>
      </c>
    </row>
    <row r="852" spans="1:27" x14ac:dyDescent="0.25">
      <c r="A852" s="1" t="s">
        <v>1611</v>
      </c>
      <c r="B852" s="1" t="s">
        <v>1612</v>
      </c>
      <c r="C852" s="1" t="s">
        <v>259</v>
      </c>
      <c r="D852" s="1" t="s">
        <v>272</v>
      </c>
      <c r="E852" s="1" t="s">
        <v>1152</v>
      </c>
      <c r="F852" s="1" t="s">
        <v>1065</v>
      </c>
      <c r="G852" s="1" t="s">
        <v>274</v>
      </c>
      <c r="H852" s="1" t="s">
        <v>272</v>
      </c>
      <c r="I852" s="1">
        <f t="shared" si="13"/>
        <v>56</v>
      </c>
      <c r="J852" t="str">
        <f>VLOOKUP($B852,taxonomy!$B:$Y,6,FALSE)</f>
        <v>Eukaryota</v>
      </c>
      <c r="K852" t="str">
        <f>VLOOKUP($B852,taxonomy!$B:$Y,7,FALSE)</f>
        <v xml:space="preserve"> Metazoa</v>
      </c>
      <c r="L852" t="str">
        <f>VLOOKUP($B852,taxonomy!$B:$Y,8,FALSE)</f>
        <v xml:space="preserve"> Chordata</v>
      </c>
      <c r="M852" t="str">
        <f>VLOOKUP($B852,taxonomy!$B:$Y,9,FALSE)</f>
        <v xml:space="preserve"> Craniata</v>
      </c>
      <c r="N852" t="str">
        <f>VLOOKUP($B852,taxonomy!$B:$Y,10,FALSE)</f>
        <v xml:space="preserve"> Vertebrata</v>
      </c>
      <c r="O852" t="str">
        <f>VLOOKUP($B852,taxonomy!$B:$Y,11,FALSE)</f>
        <v xml:space="preserve"> Euteleostomi</v>
      </c>
      <c r="P852" t="str">
        <f>VLOOKUP($B852,taxonomy!$B:$Y,12,FALSE)</f>
        <v>Mammalia</v>
      </c>
      <c r="Q852" t="str">
        <f>VLOOKUP($B852,taxonomy!$B:$Y,13,FALSE)</f>
        <v xml:space="preserve"> Eutheria</v>
      </c>
      <c r="R852" t="str">
        <f>VLOOKUP($B852,taxonomy!$B:$Y,14,FALSE)</f>
        <v xml:space="preserve"> Euarchontoglires</v>
      </c>
      <c r="S852" t="str">
        <f>VLOOKUP($B852,taxonomy!$B:$Y,15,FALSE)</f>
        <v xml:space="preserve"> Primates</v>
      </c>
      <c r="T852" t="str">
        <f>VLOOKUP($B852,taxonomy!$B:$Y,16,FALSE)</f>
        <v xml:space="preserve"> Haplorrhini</v>
      </c>
      <c r="U852" t="str">
        <f>VLOOKUP($B852,taxonomy!$B:$Y,17,FALSE)</f>
        <v>Catarrhini</v>
      </c>
      <c r="V852" t="str">
        <f>VLOOKUP($B852,taxonomy!$B:$Y,18,FALSE)</f>
        <v xml:space="preserve"> Hominidae</v>
      </c>
      <c r="W852" t="str">
        <f>VLOOKUP($B852,taxonomy!$B:$Y,19,FALSE)</f>
        <v xml:space="preserve"> Homo.</v>
      </c>
      <c r="X852">
        <f>VLOOKUP($B852,taxonomy!$B:$Y,20,FALSE)</f>
        <v>0</v>
      </c>
      <c r="Y852">
        <f>VLOOKUP($B852,taxonomy!$B:$Y,21,FALSE)</f>
        <v>0</v>
      </c>
      <c r="Z852">
        <f>VLOOKUP($B852,taxonomy!$B:$Y,22,FALSE)</f>
        <v>0</v>
      </c>
      <c r="AA852">
        <f>VLOOKUP($B852,taxonomy!$B:$Y,23,FALSE)</f>
        <v>0</v>
      </c>
    </row>
    <row r="853" spans="1:27" x14ac:dyDescent="0.25">
      <c r="A853" s="1" t="s">
        <v>1611</v>
      </c>
      <c r="B853" s="1" t="s">
        <v>1612</v>
      </c>
      <c r="C853" s="1" t="s">
        <v>259</v>
      </c>
      <c r="D853" s="1" t="s">
        <v>15</v>
      </c>
      <c r="E853" s="1" t="s">
        <v>43</v>
      </c>
      <c r="F853" s="1" t="s">
        <v>250</v>
      </c>
      <c r="G853" s="1" t="s">
        <v>18</v>
      </c>
      <c r="H853" s="1" t="s">
        <v>19</v>
      </c>
      <c r="I853" s="1">
        <f t="shared" si="13"/>
        <v>265</v>
      </c>
      <c r="J853" t="str">
        <f>VLOOKUP($B853,taxonomy!$B:$Y,6,FALSE)</f>
        <v>Eukaryota</v>
      </c>
      <c r="K853" t="str">
        <f>VLOOKUP($B853,taxonomy!$B:$Y,7,FALSE)</f>
        <v xml:space="preserve"> Metazoa</v>
      </c>
      <c r="L853" t="str">
        <f>VLOOKUP($B853,taxonomy!$B:$Y,8,FALSE)</f>
        <v xml:space="preserve"> Chordata</v>
      </c>
      <c r="M853" t="str">
        <f>VLOOKUP($B853,taxonomy!$B:$Y,9,FALSE)</f>
        <v xml:space="preserve"> Craniata</v>
      </c>
      <c r="N853" t="str">
        <f>VLOOKUP($B853,taxonomy!$B:$Y,10,FALSE)</f>
        <v xml:space="preserve"> Vertebrata</v>
      </c>
      <c r="O853" t="str">
        <f>VLOOKUP($B853,taxonomy!$B:$Y,11,FALSE)</f>
        <v xml:space="preserve"> Euteleostomi</v>
      </c>
      <c r="P853" t="str">
        <f>VLOOKUP($B853,taxonomy!$B:$Y,12,FALSE)</f>
        <v>Mammalia</v>
      </c>
      <c r="Q853" t="str">
        <f>VLOOKUP($B853,taxonomy!$B:$Y,13,FALSE)</f>
        <v xml:space="preserve"> Eutheria</v>
      </c>
      <c r="R853" t="str">
        <f>VLOOKUP($B853,taxonomy!$B:$Y,14,FALSE)</f>
        <v xml:space="preserve"> Euarchontoglires</v>
      </c>
      <c r="S853" t="str">
        <f>VLOOKUP($B853,taxonomy!$B:$Y,15,FALSE)</f>
        <v xml:space="preserve"> Primates</v>
      </c>
      <c r="T853" t="str">
        <f>VLOOKUP($B853,taxonomy!$B:$Y,16,FALSE)</f>
        <v xml:space="preserve"> Haplorrhini</v>
      </c>
      <c r="U853" t="str">
        <f>VLOOKUP($B853,taxonomy!$B:$Y,17,FALSE)</f>
        <v>Catarrhini</v>
      </c>
      <c r="V853" t="str">
        <f>VLOOKUP($B853,taxonomy!$B:$Y,18,FALSE)</f>
        <v xml:space="preserve"> Hominidae</v>
      </c>
      <c r="W853" t="str">
        <f>VLOOKUP($B853,taxonomy!$B:$Y,19,FALSE)</f>
        <v xml:space="preserve"> Homo.</v>
      </c>
      <c r="X853">
        <f>VLOOKUP($B853,taxonomy!$B:$Y,20,FALSE)</f>
        <v>0</v>
      </c>
      <c r="Y853">
        <f>VLOOKUP($B853,taxonomy!$B:$Y,21,FALSE)</f>
        <v>0</v>
      </c>
      <c r="Z853">
        <f>VLOOKUP($B853,taxonomy!$B:$Y,22,FALSE)</f>
        <v>0</v>
      </c>
      <c r="AA853">
        <f>VLOOKUP($B853,taxonomy!$B:$Y,23,FALSE)</f>
        <v>0</v>
      </c>
    </row>
    <row r="854" spans="1:27" x14ac:dyDescent="0.25">
      <c r="A854" s="1" t="s">
        <v>1611</v>
      </c>
      <c r="B854" s="1" t="s">
        <v>1612</v>
      </c>
      <c r="C854" s="1" t="s">
        <v>259</v>
      </c>
      <c r="D854" s="1" t="s">
        <v>60</v>
      </c>
      <c r="E854" s="1" t="s">
        <v>360</v>
      </c>
      <c r="F854" s="1" t="s">
        <v>988</v>
      </c>
      <c r="G854" s="1" t="s">
        <v>63</v>
      </c>
      <c r="H854" s="1" t="s">
        <v>64</v>
      </c>
      <c r="I854" s="1">
        <f t="shared" si="13"/>
        <v>480</v>
      </c>
      <c r="J854" t="str">
        <f>VLOOKUP($B854,taxonomy!$B:$Y,6,FALSE)</f>
        <v>Eukaryota</v>
      </c>
      <c r="K854" t="str">
        <f>VLOOKUP($B854,taxonomy!$B:$Y,7,FALSE)</f>
        <v xml:space="preserve"> Metazoa</v>
      </c>
      <c r="L854" t="str">
        <f>VLOOKUP($B854,taxonomy!$B:$Y,8,FALSE)</f>
        <v xml:space="preserve"> Chordata</v>
      </c>
      <c r="M854" t="str">
        <f>VLOOKUP($B854,taxonomy!$B:$Y,9,FALSE)</f>
        <v xml:space="preserve"> Craniata</v>
      </c>
      <c r="N854" t="str">
        <f>VLOOKUP($B854,taxonomy!$B:$Y,10,FALSE)</f>
        <v xml:space="preserve"> Vertebrata</v>
      </c>
      <c r="O854" t="str">
        <f>VLOOKUP($B854,taxonomy!$B:$Y,11,FALSE)</f>
        <v xml:space="preserve"> Euteleostomi</v>
      </c>
      <c r="P854" t="str">
        <f>VLOOKUP($B854,taxonomy!$B:$Y,12,FALSE)</f>
        <v>Mammalia</v>
      </c>
      <c r="Q854" t="str">
        <f>VLOOKUP($B854,taxonomy!$B:$Y,13,FALSE)</f>
        <v xml:space="preserve"> Eutheria</v>
      </c>
      <c r="R854" t="str">
        <f>VLOOKUP($B854,taxonomy!$B:$Y,14,FALSE)</f>
        <v xml:space="preserve"> Euarchontoglires</v>
      </c>
      <c r="S854" t="str">
        <f>VLOOKUP($B854,taxonomy!$B:$Y,15,FALSE)</f>
        <v xml:space="preserve"> Primates</v>
      </c>
      <c r="T854" t="str">
        <f>VLOOKUP($B854,taxonomy!$B:$Y,16,FALSE)</f>
        <v xml:space="preserve"> Haplorrhini</v>
      </c>
      <c r="U854" t="str">
        <f>VLOOKUP($B854,taxonomy!$B:$Y,17,FALSE)</f>
        <v>Catarrhini</v>
      </c>
      <c r="V854" t="str">
        <f>VLOOKUP($B854,taxonomy!$B:$Y,18,FALSE)</f>
        <v xml:space="preserve"> Hominidae</v>
      </c>
      <c r="W854" t="str">
        <f>VLOOKUP($B854,taxonomy!$B:$Y,19,FALSE)</f>
        <v xml:space="preserve"> Homo.</v>
      </c>
      <c r="X854">
        <f>VLOOKUP($B854,taxonomy!$B:$Y,20,FALSE)</f>
        <v>0</v>
      </c>
      <c r="Y854">
        <f>VLOOKUP($B854,taxonomy!$B:$Y,21,FALSE)</f>
        <v>0</v>
      </c>
      <c r="Z854">
        <f>VLOOKUP($B854,taxonomy!$B:$Y,22,FALSE)</f>
        <v>0</v>
      </c>
      <c r="AA854">
        <f>VLOOKUP($B854,taxonomy!$B:$Y,23,FALSE)</f>
        <v>0</v>
      </c>
    </row>
    <row r="855" spans="1:27" x14ac:dyDescent="0.25">
      <c r="A855" s="1" t="s">
        <v>1613</v>
      </c>
      <c r="B855" s="1" t="s">
        <v>1614</v>
      </c>
      <c r="C855" s="1" t="s">
        <v>923</v>
      </c>
      <c r="D855" s="1" t="s">
        <v>272</v>
      </c>
      <c r="E855" s="1" t="s">
        <v>794</v>
      </c>
      <c r="F855" s="1" t="s">
        <v>472</v>
      </c>
      <c r="G855" s="1" t="s">
        <v>274</v>
      </c>
      <c r="H855" s="1" t="s">
        <v>272</v>
      </c>
      <c r="I855" s="1">
        <f t="shared" si="13"/>
        <v>44</v>
      </c>
      <c r="J855" t="str">
        <f>VLOOKUP($B855,taxonomy!$B:$Y,6,FALSE)</f>
        <v>Eukaryota</v>
      </c>
      <c r="K855" t="str">
        <f>VLOOKUP($B855,taxonomy!$B:$Y,7,FALSE)</f>
        <v xml:space="preserve"> Metazoa</v>
      </c>
      <c r="L855" t="str">
        <f>VLOOKUP($B855,taxonomy!$B:$Y,8,FALSE)</f>
        <v xml:space="preserve"> Chordata</v>
      </c>
      <c r="M855" t="str">
        <f>VLOOKUP($B855,taxonomy!$B:$Y,9,FALSE)</f>
        <v xml:space="preserve"> Craniata</v>
      </c>
      <c r="N855" t="str">
        <f>VLOOKUP($B855,taxonomy!$B:$Y,10,FALSE)</f>
        <v xml:space="preserve"> Vertebrata</v>
      </c>
      <c r="O855" t="str">
        <f>VLOOKUP($B855,taxonomy!$B:$Y,11,FALSE)</f>
        <v xml:space="preserve"> Euteleostomi</v>
      </c>
      <c r="P855" t="str">
        <f>VLOOKUP($B855,taxonomy!$B:$Y,12,FALSE)</f>
        <v>Mammalia</v>
      </c>
      <c r="Q855" t="str">
        <f>VLOOKUP($B855,taxonomy!$B:$Y,13,FALSE)</f>
        <v xml:space="preserve"> Eutheria</v>
      </c>
      <c r="R855" t="str">
        <f>VLOOKUP($B855,taxonomy!$B:$Y,14,FALSE)</f>
        <v xml:space="preserve"> Euarchontoglires</v>
      </c>
      <c r="S855" t="str">
        <f>VLOOKUP($B855,taxonomy!$B:$Y,15,FALSE)</f>
        <v xml:space="preserve"> Glires</v>
      </c>
      <c r="T855" t="str">
        <f>VLOOKUP($B855,taxonomy!$B:$Y,16,FALSE)</f>
        <v xml:space="preserve"> Rodentia</v>
      </c>
      <c r="U855" t="str">
        <f>VLOOKUP($B855,taxonomy!$B:$Y,17,FALSE)</f>
        <v xml:space="preserve"> Sciurognathi</v>
      </c>
      <c r="V855" t="str">
        <f>VLOOKUP($B855,taxonomy!$B:$Y,18,FALSE)</f>
        <v>Muroidea</v>
      </c>
      <c r="W855" t="str">
        <f>VLOOKUP($B855,taxonomy!$B:$Y,19,FALSE)</f>
        <v xml:space="preserve"> Muridae</v>
      </c>
      <c r="X855" t="str">
        <f>VLOOKUP($B855,taxonomy!$B:$Y,20,FALSE)</f>
        <v xml:space="preserve"> Murinae</v>
      </c>
      <c r="Y855" t="str">
        <f>VLOOKUP($B855,taxonomy!$B:$Y,21,FALSE)</f>
        <v xml:space="preserve"> Mus</v>
      </c>
      <c r="Z855" t="str">
        <f>VLOOKUP($B855,taxonomy!$B:$Y,22,FALSE)</f>
        <v xml:space="preserve"> Mus.</v>
      </c>
      <c r="AA855">
        <f>VLOOKUP($B855,taxonomy!$B:$Y,23,FALSE)</f>
        <v>0</v>
      </c>
    </row>
    <row r="856" spans="1:27" x14ac:dyDescent="0.25">
      <c r="A856" s="1" t="s">
        <v>1613</v>
      </c>
      <c r="B856" s="1" t="s">
        <v>1614</v>
      </c>
      <c r="C856" s="1" t="s">
        <v>923</v>
      </c>
      <c r="D856" s="1" t="s">
        <v>15</v>
      </c>
      <c r="E856" s="1" t="s">
        <v>43</v>
      </c>
      <c r="F856" s="1" t="s">
        <v>250</v>
      </c>
      <c r="G856" s="1" t="s">
        <v>18</v>
      </c>
      <c r="H856" s="1" t="s">
        <v>19</v>
      </c>
      <c r="I856" s="1">
        <f t="shared" si="13"/>
        <v>265</v>
      </c>
      <c r="J856" t="str">
        <f>VLOOKUP($B856,taxonomy!$B:$Y,6,FALSE)</f>
        <v>Eukaryota</v>
      </c>
      <c r="K856" t="str">
        <f>VLOOKUP($B856,taxonomy!$B:$Y,7,FALSE)</f>
        <v xml:space="preserve"> Metazoa</v>
      </c>
      <c r="L856" t="str">
        <f>VLOOKUP($B856,taxonomy!$B:$Y,8,FALSE)</f>
        <v xml:space="preserve"> Chordata</v>
      </c>
      <c r="M856" t="str">
        <f>VLOOKUP($B856,taxonomy!$B:$Y,9,FALSE)</f>
        <v xml:space="preserve"> Craniata</v>
      </c>
      <c r="N856" t="str">
        <f>VLOOKUP($B856,taxonomy!$B:$Y,10,FALSE)</f>
        <v xml:space="preserve"> Vertebrata</v>
      </c>
      <c r="O856" t="str">
        <f>VLOOKUP($B856,taxonomy!$B:$Y,11,FALSE)</f>
        <v xml:space="preserve"> Euteleostomi</v>
      </c>
      <c r="P856" t="str">
        <f>VLOOKUP($B856,taxonomy!$B:$Y,12,FALSE)</f>
        <v>Mammalia</v>
      </c>
      <c r="Q856" t="str">
        <f>VLOOKUP($B856,taxonomy!$B:$Y,13,FALSE)</f>
        <v xml:space="preserve"> Eutheria</v>
      </c>
      <c r="R856" t="str">
        <f>VLOOKUP($B856,taxonomy!$B:$Y,14,FALSE)</f>
        <v xml:space="preserve"> Euarchontoglires</v>
      </c>
      <c r="S856" t="str">
        <f>VLOOKUP($B856,taxonomy!$B:$Y,15,FALSE)</f>
        <v xml:space="preserve"> Glires</v>
      </c>
      <c r="T856" t="str">
        <f>VLOOKUP($B856,taxonomy!$B:$Y,16,FALSE)</f>
        <v xml:space="preserve"> Rodentia</v>
      </c>
      <c r="U856" t="str">
        <f>VLOOKUP($B856,taxonomy!$B:$Y,17,FALSE)</f>
        <v xml:space="preserve"> Sciurognathi</v>
      </c>
      <c r="V856" t="str">
        <f>VLOOKUP($B856,taxonomy!$B:$Y,18,FALSE)</f>
        <v>Muroidea</v>
      </c>
      <c r="W856" t="str">
        <f>VLOOKUP($B856,taxonomy!$B:$Y,19,FALSE)</f>
        <v xml:space="preserve"> Muridae</v>
      </c>
      <c r="X856" t="str">
        <f>VLOOKUP($B856,taxonomy!$B:$Y,20,FALSE)</f>
        <v xml:space="preserve"> Murinae</v>
      </c>
      <c r="Y856" t="str">
        <f>VLOOKUP($B856,taxonomy!$B:$Y,21,FALSE)</f>
        <v xml:space="preserve"> Mus</v>
      </c>
      <c r="Z856" t="str">
        <f>VLOOKUP($B856,taxonomy!$B:$Y,22,FALSE)</f>
        <v xml:space="preserve"> Mus.</v>
      </c>
      <c r="AA856">
        <f>VLOOKUP($B856,taxonomy!$B:$Y,23,FALSE)</f>
        <v>0</v>
      </c>
    </row>
    <row r="857" spans="1:27" x14ac:dyDescent="0.25">
      <c r="A857" s="1" t="s">
        <v>1613</v>
      </c>
      <c r="B857" s="1" t="s">
        <v>1614</v>
      </c>
      <c r="C857" s="1" t="s">
        <v>923</v>
      </c>
      <c r="D857" s="1" t="s">
        <v>60</v>
      </c>
      <c r="E857" s="1" t="s">
        <v>275</v>
      </c>
      <c r="F857" s="1" t="s">
        <v>923</v>
      </c>
      <c r="G857" s="1" t="s">
        <v>63</v>
      </c>
      <c r="H857" s="1" t="s">
        <v>64</v>
      </c>
      <c r="I857" s="1">
        <f t="shared" si="13"/>
        <v>476</v>
      </c>
      <c r="J857" t="str">
        <f>VLOOKUP($B857,taxonomy!$B:$Y,6,FALSE)</f>
        <v>Eukaryota</v>
      </c>
      <c r="K857" t="str">
        <f>VLOOKUP($B857,taxonomy!$B:$Y,7,FALSE)</f>
        <v xml:space="preserve"> Metazoa</v>
      </c>
      <c r="L857" t="str">
        <f>VLOOKUP($B857,taxonomy!$B:$Y,8,FALSE)</f>
        <v xml:space="preserve"> Chordata</v>
      </c>
      <c r="M857" t="str">
        <f>VLOOKUP($B857,taxonomy!$B:$Y,9,FALSE)</f>
        <v xml:space="preserve"> Craniata</v>
      </c>
      <c r="N857" t="str">
        <f>VLOOKUP($B857,taxonomy!$B:$Y,10,FALSE)</f>
        <v xml:space="preserve"> Vertebrata</v>
      </c>
      <c r="O857" t="str">
        <f>VLOOKUP($B857,taxonomy!$B:$Y,11,FALSE)</f>
        <v xml:space="preserve"> Euteleostomi</v>
      </c>
      <c r="P857" t="str">
        <f>VLOOKUP($B857,taxonomy!$B:$Y,12,FALSE)</f>
        <v>Mammalia</v>
      </c>
      <c r="Q857" t="str">
        <f>VLOOKUP($B857,taxonomy!$B:$Y,13,FALSE)</f>
        <v xml:space="preserve"> Eutheria</v>
      </c>
      <c r="R857" t="str">
        <f>VLOOKUP($B857,taxonomy!$B:$Y,14,FALSE)</f>
        <v xml:space="preserve"> Euarchontoglires</v>
      </c>
      <c r="S857" t="str">
        <f>VLOOKUP($B857,taxonomy!$B:$Y,15,FALSE)</f>
        <v xml:space="preserve"> Glires</v>
      </c>
      <c r="T857" t="str">
        <f>VLOOKUP($B857,taxonomy!$B:$Y,16,FALSE)</f>
        <v xml:space="preserve"> Rodentia</v>
      </c>
      <c r="U857" t="str">
        <f>VLOOKUP($B857,taxonomy!$B:$Y,17,FALSE)</f>
        <v xml:space="preserve"> Sciurognathi</v>
      </c>
      <c r="V857" t="str">
        <f>VLOOKUP($B857,taxonomy!$B:$Y,18,FALSE)</f>
        <v>Muroidea</v>
      </c>
      <c r="W857" t="str">
        <f>VLOOKUP($B857,taxonomy!$B:$Y,19,FALSE)</f>
        <v xml:space="preserve"> Muridae</v>
      </c>
      <c r="X857" t="str">
        <f>VLOOKUP($B857,taxonomy!$B:$Y,20,FALSE)</f>
        <v xml:space="preserve"> Murinae</v>
      </c>
      <c r="Y857" t="str">
        <f>VLOOKUP($B857,taxonomy!$B:$Y,21,FALSE)</f>
        <v xml:space="preserve"> Mus</v>
      </c>
      <c r="Z857" t="str">
        <f>VLOOKUP($B857,taxonomy!$B:$Y,22,FALSE)</f>
        <v xml:space="preserve"> Mus.</v>
      </c>
      <c r="AA857">
        <f>VLOOKUP($B857,taxonomy!$B:$Y,23,FALSE)</f>
        <v>0</v>
      </c>
    </row>
    <row r="858" spans="1:27" x14ac:dyDescent="0.25">
      <c r="A858" s="1" t="s">
        <v>1615</v>
      </c>
      <c r="B858" s="1" t="s">
        <v>1616</v>
      </c>
      <c r="C858" s="1" t="s">
        <v>1044</v>
      </c>
      <c r="D858" s="1" t="s">
        <v>272</v>
      </c>
      <c r="E858" s="1" t="s">
        <v>794</v>
      </c>
      <c r="F858" s="1" t="s">
        <v>472</v>
      </c>
      <c r="G858" s="1" t="s">
        <v>274</v>
      </c>
      <c r="H858" s="1" t="s">
        <v>272</v>
      </c>
      <c r="I858" s="1">
        <f t="shared" si="13"/>
        <v>44</v>
      </c>
      <c r="J858" t="str">
        <f>VLOOKUP($B858,taxonomy!$B:$Y,6,FALSE)</f>
        <v>Eukaryota</v>
      </c>
      <c r="K858" t="str">
        <f>VLOOKUP($B858,taxonomy!$B:$Y,7,FALSE)</f>
        <v xml:space="preserve"> Metazoa</v>
      </c>
      <c r="L858" t="str">
        <f>VLOOKUP($B858,taxonomy!$B:$Y,8,FALSE)</f>
        <v xml:space="preserve"> Chordata</v>
      </c>
      <c r="M858" t="str">
        <f>VLOOKUP($B858,taxonomy!$B:$Y,9,FALSE)</f>
        <v xml:space="preserve"> Craniata</v>
      </c>
      <c r="N858" t="str">
        <f>VLOOKUP($B858,taxonomy!$B:$Y,10,FALSE)</f>
        <v xml:space="preserve"> Vertebrata</v>
      </c>
      <c r="O858" t="str">
        <f>VLOOKUP($B858,taxonomy!$B:$Y,11,FALSE)</f>
        <v xml:space="preserve"> Euteleostomi</v>
      </c>
      <c r="P858" t="str">
        <f>VLOOKUP($B858,taxonomy!$B:$Y,12,FALSE)</f>
        <v>Mammalia</v>
      </c>
      <c r="Q858" t="str">
        <f>VLOOKUP($B858,taxonomy!$B:$Y,13,FALSE)</f>
        <v xml:space="preserve"> Eutheria</v>
      </c>
      <c r="R858" t="str">
        <f>VLOOKUP($B858,taxonomy!$B:$Y,14,FALSE)</f>
        <v xml:space="preserve"> Euarchontoglires</v>
      </c>
      <c r="S858" t="str">
        <f>VLOOKUP($B858,taxonomy!$B:$Y,15,FALSE)</f>
        <v xml:space="preserve"> Glires</v>
      </c>
      <c r="T858" t="str">
        <f>VLOOKUP($B858,taxonomy!$B:$Y,16,FALSE)</f>
        <v xml:space="preserve"> Rodentia</v>
      </c>
      <c r="U858" t="str">
        <f>VLOOKUP($B858,taxonomy!$B:$Y,17,FALSE)</f>
        <v xml:space="preserve"> Sciurognathi</v>
      </c>
      <c r="V858" t="str">
        <f>VLOOKUP($B858,taxonomy!$B:$Y,18,FALSE)</f>
        <v>Muroidea</v>
      </c>
      <c r="W858" t="str">
        <f>VLOOKUP($B858,taxonomy!$B:$Y,19,FALSE)</f>
        <v xml:space="preserve"> Muridae</v>
      </c>
      <c r="X858" t="str">
        <f>VLOOKUP($B858,taxonomy!$B:$Y,20,FALSE)</f>
        <v xml:space="preserve"> Murinae</v>
      </c>
      <c r="Y858" t="str">
        <f>VLOOKUP($B858,taxonomy!$B:$Y,21,FALSE)</f>
        <v xml:space="preserve"> Rattus.</v>
      </c>
      <c r="Z858">
        <f>VLOOKUP($B858,taxonomy!$B:$Y,22,FALSE)</f>
        <v>0</v>
      </c>
      <c r="AA858">
        <f>VLOOKUP($B858,taxonomy!$B:$Y,23,FALSE)</f>
        <v>0</v>
      </c>
    </row>
    <row r="859" spans="1:27" x14ac:dyDescent="0.25">
      <c r="A859" s="1" t="s">
        <v>1615</v>
      </c>
      <c r="B859" s="1" t="s">
        <v>1616</v>
      </c>
      <c r="C859" s="1" t="s">
        <v>1044</v>
      </c>
      <c r="D859" s="1" t="s">
        <v>15</v>
      </c>
      <c r="E859" s="1" t="s">
        <v>43</v>
      </c>
      <c r="F859" s="1" t="s">
        <v>250</v>
      </c>
      <c r="G859" s="1" t="s">
        <v>18</v>
      </c>
      <c r="H859" s="1" t="s">
        <v>19</v>
      </c>
      <c r="I859" s="1">
        <f t="shared" si="13"/>
        <v>265</v>
      </c>
      <c r="J859" t="str">
        <f>VLOOKUP($B859,taxonomy!$B:$Y,6,FALSE)</f>
        <v>Eukaryota</v>
      </c>
      <c r="K859" t="str">
        <f>VLOOKUP($B859,taxonomy!$B:$Y,7,FALSE)</f>
        <v xml:space="preserve"> Metazoa</v>
      </c>
      <c r="L859" t="str">
        <f>VLOOKUP($B859,taxonomy!$B:$Y,8,FALSE)</f>
        <v xml:space="preserve"> Chordata</v>
      </c>
      <c r="M859" t="str">
        <f>VLOOKUP($B859,taxonomy!$B:$Y,9,FALSE)</f>
        <v xml:space="preserve"> Craniata</v>
      </c>
      <c r="N859" t="str">
        <f>VLOOKUP($B859,taxonomy!$B:$Y,10,FALSE)</f>
        <v xml:space="preserve"> Vertebrata</v>
      </c>
      <c r="O859" t="str">
        <f>VLOOKUP($B859,taxonomy!$B:$Y,11,FALSE)</f>
        <v xml:space="preserve"> Euteleostomi</v>
      </c>
      <c r="P859" t="str">
        <f>VLOOKUP($B859,taxonomy!$B:$Y,12,FALSE)</f>
        <v>Mammalia</v>
      </c>
      <c r="Q859" t="str">
        <f>VLOOKUP($B859,taxonomy!$B:$Y,13,FALSE)</f>
        <v xml:space="preserve"> Eutheria</v>
      </c>
      <c r="R859" t="str">
        <f>VLOOKUP($B859,taxonomy!$B:$Y,14,FALSE)</f>
        <v xml:space="preserve"> Euarchontoglires</v>
      </c>
      <c r="S859" t="str">
        <f>VLOOKUP($B859,taxonomy!$B:$Y,15,FALSE)</f>
        <v xml:space="preserve"> Glires</v>
      </c>
      <c r="T859" t="str">
        <f>VLOOKUP($B859,taxonomy!$B:$Y,16,FALSE)</f>
        <v xml:space="preserve"> Rodentia</v>
      </c>
      <c r="U859" t="str">
        <f>VLOOKUP($B859,taxonomy!$B:$Y,17,FALSE)</f>
        <v xml:space="preserve"> Sciurognathi</v>
      </c>
      <c r="V859" t="str">
        <f>VLOOKUP($B859,taxonomy!$B:$Y,18,FALSE)</f>
        <v>Muroidea</v>
      </c>
      <c r="W859" t="str">
        <f>VLOOKUP($B859,taxonomy!$B:$Y,19,FALSE)</f>
        <v xml:space="preserve"> Muridae</v>
      </c>
      <c r="X859" t="str">
        <f>VLOOKUP($B859,taxonomy!$B:$Y,20,FALSE)</f>
        <v xml:space="preserve"> Murinae</v>
      </c>
      <c r="Y859" t="str">
        <f>VLOOKUP($B859,taxonomy!$B:$Y,21,FALSE)</f>
        <v xml:space="preserve"> Rattus.</v>
      </c>
      <c r="Z859">
        <f>VLOOKUP($B859,taxonomy!$B:$Y,22,FALSE)</f>
        <v>0</v>
      </c>
      <c r="AA859">
        <f>VLOOKUP($B859,taxonomy!$B:$Y,23,FALSE)</f>
        <v>0</v>
      </c>
    </row>
    <row r="860" spans="1:27" x14ac:dyDescent="0.25">
      <c r="A860" s="1" t="s">
        <v>1615</v>
      </c>
      <c r="B860" s="1" t="s">
        <v>1616</v>
      </c>
      <c r="C860" s="1" t="s">
        <v>1044</v>
      </c>
      <c r="D860" s="1" t="s">
        <v>60</v>
      </c>
      <c r="E860" s="1" t="s">
        <v>687</v>
      </c>
      <c r="F860" s="1" t="s">
        <v>1044</v>
      </c>
      <c r="G860" s="1" t="s">
        <v>63</v>
      </c>
      <c r="H860" s="1" t="s">
        <v>64</v>
      </c>
      <c r="I860" s="1">
        <f t="shared" si="13"/>
        <v>481</v>
      </c>
      <c r="J860" t="str">
        <f>VLOOKUP($B860,taxonomy!$B:$Y,6,FALSE)</f>
        <v>Eukaryota</v>
      </c>
      <c r="K860" t="str">
        <f>VLOOKUP($B860,taxonomy!$B:$Y,7,FALSE)</f>
        <v xml:space="preserve"> Metazoa</v>
      </c>
      <c r="L860" t="str">
        <f>VLOOKUP($B860,taxonomy!$B:$Y,8,FALSE)</f>
        <v xml:space="preserve"> Chordata</v>
      </c>
      <c r="M860" t="str">
        <f>VLOOKUP($B860,taxonomy!$B:$Y,9,FALSE)</f>
        <v xml:space="preserve"> Craniata</v>
      </c>
      <c r="N860" t="str">
        <f>VLOOKUP($B860,taxonomy!$B:$Y,10,FALSE)</f>
        <v xml:space="preserve"> Vertebrata</v>
      </c>
      <c r="O860" t="str">
        <f>VLOOKUP($B860,taxonomy!$B:$Y,11,FALSE)</f>
        <v xml:space="preserve"> Euteleostomi</v>
      </c>
      <c r="P860" t="str">
        <f>VLOOKUP($B860,taxonomy!$B:$Y,12,FALSE)</f>
        <v>Mammalia</v>
      </c>
      <c r="Q860" t="str">
        <f>VLOOKUP($B860,taxonomy!$B:$Y,13,FALSE)</f>
        <v xml:space="preserve"> Eutheria</v>
      </c>
      <c r="R860" t="str">
        <f>VLOOKUP($B860,taxonomy!$B:$Y,14,FALSE)</f>
        <v xml:space="preserve"> Euarchontoglires</v>
      </c>
      <c r="S860" t="str">
        <f>VLOOKUP($B860,taxonomy!$B:$Y,15,FALSE)</f>
        <v xml:space="preserve"> Glires</v>
      </c>
      <c r="T860" t="str">
        <f>VLOOKUP($B860,taxonomy!$B:$Y,16,FALSE)</f>
        <v xml:space="preserve"> Rodentia</v>
      </c>
      <c r="U860" t="str">
        <f>VLOOKUP($B860,taxonomy!$B:$Y,17,FALSE)</f>
        <v xml:space="preserve"> Sciurognathi</v>
      </c>
      <c r="V860" t="str">
        <f>VLOOKUP($B860,taxonomy!$B:$Y,18,FALSE)</f>
        <v>Muroidea</v>
      </c>
      <c r="W860" t="str">
        <f>VLOOKUP($B860,taxonomy!$B:$Y,19,FALSE)</f>
        <v xml:space="preserve"> Muridae</v>
      </c>
      <c r="X860" t="str">
        <f>VLOOKUP($B860,taxonomy!$B:$Y,20,FALSE)</f>
        <v xml:space="preserve"> Murinae</v>
      </c>
      <c r="Y860" t="str">
        <f>VLOOKUP($B860,taxonomy!$B:$Y,21,FALSE)</f>
        <v xml:space="preserve"> Rattus.</v>
      </c>
      <c r="Z860">
        <f>VLOOKUP($B860,taxonomy!$B:$Y,22,FALSE)</f>
        <v>0</v>
      </c>
      <c r="AA860">
        <f>VLOOKUP($B860,taxonomy!$B:$Y,23,FALSE)</f>
        <v>0</v>
      </c>
    </row>
    <row r="861" spans="1:27" x14ac:dyDescent="0.25">
      <c r="A861" s="1" t="s">
        <v>1617</v>
      </c>
      <c r="B861" s="1" t="s">
        <v>1618</v>
      </c>
      <c r="C861" s="1" t="s">
        <v>1619</v>
      </c>
      <c r="D861" s="1" t="s">
        <v>121</v>
      </c>
      <c r="E861" s="1" t="s">
        <v>1620</v>
      </c>
      <c r="F861" s="1" t="s">
        <v>618</v>
      </c>
      <c r="G861" s="1" t="s">
        <v>123</v>
      </c>
      <c r="H861" s="1" t="s">
        <v>121</v>
      </c>
      <c r="I861" s="1">
        <f t="shared" si="13"/>
        <v>71</v>
      </c>
      <c r="J861" t="str">
        <f>VLOOKUP($B861,taxonomy!$B:$Y,6,FALSE)</f>
        <v>Eukaryota</v>
      </c>
      <c r="K861" t="str">
        <f>VLOOKUP($B861,taxonomy!$B:$Y,7,FALSE)</f>
        <v xml:space="preserve"> Fungi</v>
      </c>
      <c r="L861" t="str">
        <f>VLOOKUP($B861,taxonomy!$B:$Y,8,FALSE)</f>
        <v xml:space="preserve"> Dikarya</v>
      </c>
      <c r="M861" t="str">
        <f>VLOOKUP($B861,taxonomy!$B:$Y,9,FALSE)</f>
        <v xml:space="preserve"> Ascomycota</v>
      </c>
      <c r="N861" t="str">
        <f>VLOOKUP($B861,taxonomy!$B:$Y,10,FALSE)</f>
        <v xml:space="preserve"> Saccharomycotina</v>
      </c>
      <c r="O861" t="str">
        <f>VLOOKUP($B861,taxonomy!$B:$Y,11,FALSE)</f>
        <v>Saccharomycetes</v>
      </c>
      <c r="P861" t="str">
        <f>VLOOKUP($B861,taxonomy!$B:$Y,12,FALSE)</f>
        <v xml:space="preserve"> Saccharomycetales</v>
      </c>
      <c r="Q861" t="str">
        <f>VLOOKUP($B861,taxonomy!$B:$Y,13,FALSE)</f>
        <v xml:space="preserve"> Saccharomycetaceae</v>
      </c>
      <c r="R861" t="str">
        <f>VLOOKUP($B861,taxonomy!$B:$Y,14,FALSE)</f>
        <v xml:space="preserve"> Eremothecium.</v>
      </c>
      <c r="S861">
        <f>VLOOKUP($B861,taxonomy!$B:$Y,15,FALSE)</f>
        <v>0</v>
      </c>
      <c r="T861">
        <f>VLOOKUP($B861,taxonomy!$B:$Y,16,FALSE)</f>
        <v>0</v>
      </c>
      <c r="U861">
        <f>VLOOKUP($B861,taxonomy!$B:$Y,17,FALSE)</f>
        <v>0</v>
      </c>
      <c r="V861">
        <f>VLOOKUP($B861,taxonomy!$B:$Y,18,FALSE)</f>
        <v>0</v>
      </c>
      <c r="W861">
        <f>VLOOKUP($B861,taxonomy!$B:$Y,19,FALSE)</f>
        <v>0</v>
      </c>
      <c r="X861">
        <f>VLOOKUP($B861,taxonomy!$B:$Y,20,FALSE)</f>
        <v>0</v>
      </c>
      <c r="Y861">
        <f>VLOOKUP($B861,taxonomy!$B:$Y,21,FALSE)</f>
        <v>0</v>
      </c>
      <c r="Z861">
        <f>VLOOKUP($B861,taxonomy!$B:$Y,22,FALSE)</f>
        <v>0</v>
      </c>
      <c r="AA861">
        <f>VLOOKUP($B861,taxonomy!$B:$Y,23,FALSE)</f>
        <v>0</v>
      </c>
    </row>
    <row r="862" spans="1:27" x14ac:dyDescent="0.25">
      <c r="A862" s="1" t="s">
        <v>1617</v>
      </c>
      <c r="B862" s="1" t="s">
        <v>1618</v>
      </c>
      <c r="C862" s="1" t="s">
        <v>1619</v>
      </c>
      <c r="D862" s="1" t="s">
        <v>1286</v>
      </c>
      <c r="E862" s="1" t="s">
        <v>1487</v>
      </c>
      <c r="F862" s="1" t="s">
        <v>1237</v>
      </c>
      <c r="G862" s="1" t="s">
        <v>114</v>
      </c>
      <c r="H862" s="1" t="s">
        <v>1286</v>
      </c>
      <c r="I862" s="1">
        <f t="shared" si="13"/>
        <v>80</v>
      </c>
      <c r="J862" t="str">
        <f>VLOOKUP($B862,taxonomy!$B:$Y,6,FALSE)</f>
        <v>Eukaryota</v>
      </c>
      <c r="K862" t="str">
        <f>VLOOKUP($B862,taxonomy!$B:$Y,7,FALSE)</f>
        <v xml:space="preserve"> Fungi</v>
      </c>
      <c r="L862" t="str">
        <f>VLOOKUP($B862,taxonomy!$B:$Y,8,FALSE)</f>
        <v xml:space="preserve"> Dikarya</v>
      </c>
      <c r="M862" t="str">
        <f>VLOOKUP($B862,taxonomy!$B:$Y,9,FALSE)</f>
        <v xml:space="preserve"> Ascomycota</v>
      </c>
      <c r="N862" t="str">
        <f>VLOOKUP($B862,taxonomy!$B:$Y,10,FALSE)</f>
        <v xml:space="preserve"> Saccharomycotina</v>
      </c>
      <c r="O862" t="str">
        <f>VLOOKUP($B862,taxonomy!$B:$Y,11,FALSE)</f>
        <v>Saccharomycetes</v>
      </c>
      <c r="P862" t="str">
        <f>VLOOKUP($B862,taxonomy!$B:$Y,12,FALSE)</f>
        <v xml:space="preserve"> Saccharomycetales</v>
      </c>
      <c r="Q862" t="str">
        <f>VLOOKUP($B862,taxonomy!$B:$Y,13,FALSE)</f>
        <v xml:space="preserve"> Saccharomycetaceae</v>
      </c>
      <c r="R862" t="str">
        <f>VLOOKUP($B862,taxonomy!$B:$Y,14,FALSE)</f>
        <v xml:space="preserve"> Eremothecium.</v>
      </c>
      <c r="S862">
        <f>VLOOKUP($B862,taxonomy!$B:$Y,15,FALSE)</f>
        <v>0</v>
      </c>
      <c r="T862">
        <f>VLOOKUP($B862,taxonomy!$B:$Y,16,FALSE)</f>
        <v>0</v>
      </c>
      <c r="U862">
        <f>VLOOKUP($B862,taxonomy!$B:$Y,17,FALSE)</f>
        <v>0</v>
      </c>
      <c r="V862">
        <f>VLOOKUP($B862,taxonomy!$B:$Y,18,FALSE)</f>
        <v>0</v>
      </c>
      <c r="W862">
        <f>VLOOKUP($B862,taxonomy!$B:$Y,19,FALSE)</f>
        <v>0</v>
      </c>
      <c r="X862">
        <f>VLOOKUP($B862,taxonomy!$B:$Y,20,FALSE)</f>
        <v>0</v>
      </c>
      <c r="Y862">
        <f>VLOOKUP($B862,taxonomy!$B:$Y,21,FALSE)</f>
        <v>0</v>
      </c>
      <c r="Z862">
        <f>VLOOKUP($B862,taxonomy!$B:$Y,22,FALSE)</f>
        <v>0</v>
      </c>
      <c r="AA862">
        <f>VLOOKUP($B862,taxonomy!$B:$Y,23,FALSE)</f>
        <v>0</v>
      </c>
    </row>
    <row r="863" spans="1:27" x14ac:dyDescent="0.25">
      <c r="A863" s="1" t="s">
        <v>1617</v>
      </c>
      <c r="B863" s="1" t="s">
        <v>1618</v>
      </c>
      <c r="C863" s="1" t="s">
        <v>1619</v>
      </c>
      <c r="D863" s="1" t="s">
        <v>1287</v>
      </c>
      <c r="E863" s="1" t="s">
        <v>1621</v>
      </c>
      <c r="F863" s="1" t="s">
        <v>1622</v>
      </c>
      <c r="G863" s="1" t="s">
        <v>1289</v>
      </c>
      <c r="H863" s="1" t="s">
        <v>1287</v>
      </c>
      <c r="I863" s="1">
        <f t="shared" si="13"/>
        <v>35</v>
      </c>
      <c r="J863" t="str">
        <f>VLOOKUP($B863,taxonomy!$B:$Y,6,FALSE)</f>
        <v>Eukaryota</v>
      </c>
      <c r="K863" t="str">
        <f>VLOOKUP($B863,taxonomy!$B:$Y,7,FALSE)</f>
        <v xml:space="preserve"> Fungi</v>
      </c>
      <c r="L863" t="str">
        <f>VLOOKUP($B863,taxonomy!$B:$Y,8,FALSE)</f>
        <v xml:space="preserve"> Dikarya</v>
      </c>
      <c r="M863" t="str">
        <f>VLOOKUP($B863,taxonomy!$B:$Y,9,FALSE)</f>
        <v xml:space="preserve"> Ascomycota</v>
      </c>
      <c r="N863" t="str">
        <f>VLOOKUP($B863,taxonomy!$B:$Y,10,FALSE)</f>
        <v xml:space="preserve"> Saccharomycotina</v>
      </c>
      <c r="O863" t="str">
        <f>VLOOKUP($B863,taxonomy!$B:$Y,11,FALSE)</f>
        <v>Saccharomycetes</v>
      </c>
      <c r="P863" t="str">
        <f>VLOOKUP($B863,taxonomy!$B:$Y,12,FALSE)</f>
        <v xml:space="preserve"> Saccharomycetales</v>
      </c>
      <c r="Q863" t="str">
        <f>VLOOKUP($B863,taxonomy!$B:$Y,13,FALSE)</f>
        <v xml:space="preserve"> Saccharomycetaceae</v>
      </c>
      <c r="R863" t="str">
        <f>VLOOKUP($B863,taxonomy!$B:$Y,14,FALSE)</f>
        <v xml:space="preserve"> Eremothecium.</v>
      </c>
      <c r="S863">
        <f>VLOOKUP($B863,taxonomy!$B:$Y,15,FALSE)</f>
        <v>0</v>
      </c>
      <c r="T863">
        <f>VLOOKUP($B863,taxonomy!$B:$Y,16,FALSE)</f>
        <v>0</v>
      </c>
      <c r="U863">
        <f>VLOOKUP($B863,taxonomy!$B:$Y,17,FALSE)</f>
        <v>0</v>
      </c>
      <c r="V863">
        <f>VLOOKUP($B863,taxonomy!$B:$Y,18,FALSE)</f>
        <v>0</v>
      </c>
      <c r="W863">
        <f>VLOOKUP($B863,taxonomy!$B:$Y,19,FALSE)</f>
        <v>0</v>
      </c>
      <c r="X863">
        <f>VLOOKUP($B863,taxonomy!$B:$Y,20,FALSE)</f>
        <v>0</v>
      </c>
      <c r="Y863">
        <f>VLOOKUP($B863,taxonomy!$B:$Y,21,FALSE)</f>
        <v>0</v>
      </c>
      <c r="Z863">
        <f>VLOOKUP($B863,taxonomy!$B:$Y,22,FALSE)</f>
        <v>0</v>
      </c>
      <c r="AA863">
        <f>VLOOKUP($B863,taxonomy!$B:$Y,23,FALSE)</f>
        <v>0</v>
      </c>
    </row>
    <row r="864" spans="1:27" x14ac:dyDescent="0.25">
      <c r="A864" s="1" t="s">
        <v>1617</v>
      </c>
      <c r="B864" s="1" t="s">
        <v>1618</v>
      </c>
      <c r="C864" s="1" t="s">
        <v>1619</v>
      </c>
      <c r="D864" s="1" t="s">
        <v>15</v>
      </c>
      <c r="E864" s="1" t="s">
        <v>1623</v>
      </c>
      <c r="F864" s="1" t="s">
        <v>534</v>
      </c>
      <c r="G864" s="1" t="s">
        <v>18</v>
      </c>
      <c r="H864" s="1" t="s">
        <v>19</v>
      </c>
      <c r="I864" s="1">
        <f t="shared" si="13"/>
        <v>329</v>
      </c>
      <c r="J864" t="str">
        <f>VLOOKUP($B864,taxonomy!$B:$Y,6,FALSE)</f>
        <v>Eukaryota</v>
      </c>
      <c r="K864" t="str">
        <f>VLOOKUP($B864,taxonomy!$B:$Y,7,FALSE)</f>
        <v xml:space="preserve"> Fungi</v>
      </c>
      <c r="L864" t="str">
        <f>VLOOKUP($B864,taxonomy!$B:$Y,8,FALSE)</f>
        <v xml:space="preserve"> Dikarya</v>
      </c>
      <c r="M864" t="str">
        <f>VLOOKUP($B864,taxonomy!$B:$Y,9,FALSE)</f>
        <v xml:space="preserve"> Ascomycota</v>
      </c>
      <c r="N864" t="str">
        <f>VLOOKUP($B864,taxonomy!$B:$Y,10,FALSE)</f>
        <v xml:space="preserve"> Saccharomycotina</v>
      </c>
      <c r="O864" t="str">
        <f>VLOOKUP($B864,taxonomy!$B:$Y,11,FALSE)</f>
        <v>Saccharomycetes</v>
      </c>
      <c r="P864" t="str">
        <f>VLOOKUP($B864,taxonomy!$B:$Y,12,FALSE)</f>
        <v xml:space="preserve"> Saccharomycetales</v>
      </c>
      <c r="Q864" t="str">
        <f>VLOOKUP($B864,taxonomy!$B:$Y,13,FALSE)</f>
        <v xml:space="preserve"> Saccharomycetaceae</v>
      </c>
      <c r="R864" t="str">
        <f>VLOOKUP($B864,taxonomy!$B:$Y,14,FALSE)</f>
        <v xml:space="preserve"> Eremothecium.</v>
      </c>
      <c r="S864">
        <f>VLOOKUP($B864,taxonomy!$B:$Y,15,FALSE)</f>
        <v>0</v>
      </c>
      <c r="T864">
        <f>VLOOKUP($B864,taxonomy!$B:$Y,16,FALSE)</f>
        <v>0</v>
      </c>
      <c r="U864">
        <f>VLOOKUP($B864,taxonomy!$B:$Y,17,FALSE)</f>
        <v>0</v>
      </c>
      <c r="V864">
        <f>VLOOKUP($B864,taxonomy!$B:$Y,18,FALSE)</f>
        <v>0</v>
      </c>
      <c r="W864">
        <f>VLOOKUP($B864,taxonomy!$B:$Y,19,FALSE)</f>
        <v>0</v>
      </c>
      <c r="X864">
        <f>VLOOKUP($B864,taxonomy!$B:$Y,20,FALSE)</f>
        <v>0</v>
      </c>
      <c r="Y864">
        <f>VLOOKUP($B864,taxonomy!$B:$Y,21,FALSE)</f>
        <v>0</v>
      </c>
      <c r="Z864">
        <f>VLOOKUP($B864,taxonomy!$B:$Y,22,FALSE)</f>
        <v>0</v>
      </c>
      <c r="AA864">
        <f>VLOOKUP($B864,taxonomy!$B:$Y,23,FALSE)</f>
        <v>0</v>
      </c>
    </row>
    <row r="865" spans="1:27" x14ac:dyDescent="0.25">
      <c r="A865" s="1" t="s">
        <v>1624</v>
      </c>
      <c r="B865" s="1" t="s">
        <v>1625</v>
      </c>
      <c r="C865" s="1" t="s">
        <v>1207</v>
      </c>
      <c r="D865" s="1" t="s">
        <v>15</v>
      </c>
      <c r="E865" s="1" t="s">
        <v>129</v>
      </c>
      <c r="F865" s="1" t="s">
        <v>244</v>
      </c>
      <c r="G865" s="1" t="s">
        <v>18</v>
      </c>
      <c r="H865" s="1" t="s">
        <v>19</v>
      </c>
      <c r="I865" s="1">
        <f t="shared" si="13"/>
        <v>273</v>
      </c>
      <c r="J865" t="str">
        <f>VLOOKUP($B865,taxonomy!$B:$Y,6,FALSE)</f>
        <v>Eukaryota</v>
      </c>
      <c r="K865" t="str">
        <f>VLOOKUP($B865,taxonomy!$B:$Y,7,FALSE)</f>
        <v xml:space="preserve"> Fungi</v>
      </c>
      <c r="L865" t="str">
        <f>VLOOKUP($B865,taxonomy!$B:$Y,8,FALSE)</f>
        <v xml:space="preserve"> Dikarya</v>
      </c>
      <c r="M865" t="str">
        <f>VLOOKUP($B865,taxonomy!$B:$Y,9,FALSE)</f>
        <v xml:space="preserve"> Ascomycota</v>
      </c>
      <c r="N865" t="str">
        <f>VLOOKUP($B865,taxonomy!$B:$Y,10,FALSE)</f>
        <v xml:space="preserve"> Pezizomycotina</v>
      </c>
      <c r="O865" t="str">
        <f>VLOOKUP($B865,taxonomy!$B:$Y,11,FALSE)</f>
        <v xml:space="preserve"> Eurotiomycetes</v>
      </c>
      <c r="P865" t="str">
        <f>VLOOKUP($B865,taxonomy!$B:$Y,12,FALSE)</f>
        <v>Eurotiomycetidae</v>
      </c>
      <c r="Q865" t="str">
        <f>VLOOKUP($B865,taxonomy!$B:$Y,13,FALSE)</f>
        <v xml:space="preserve"> Eurotiales</v>
      </c>
      <c r="R865" t="str">
        <f>VLOOKUP($B865,taxonomy!$B:$Y,14,FALSE)</f>
        <v xml:space="preserve"> Aspergillaceae</v>
      </c>
      <c r="S865" t="str">
        <f>VLOOKUP($B865,taxonomy!$B:$Y,15,FALSE)</f>
        <v xml:space="preserve"> Aspergillus.</v>
      </c>
      <c r="T865">
        <f>VLOOKUP($B865,taxonomy!$B:$Y,16,FALSE)</f>
        <v>0</v>
      </c>
      <c r="U865">
        <f>VLOOKUP($B865,taxonomy!$B:$Y,17,FALSE)</f>
        <v>0</v>
      </c>
      <c r="V865">
        <f>VLOOKUP($B865,taxonomy!$B:$Y,18,FALSE)</f>
        <v>0</v>
      </c>
      <c r="W865">
        <f>VLOOKUP($B865,taxonomy!$B:$Y,19,FALSE)</f>
        <v>0</v>
      </c>
      <c r="X865">
        <f>VLOOKUP($B865,taxonomy!$B:$Y,20,FALSE)</f>
        <v>0</v>
      </c>
      <c r="Y865">
        <f>VLOOKUP($B865,taxonomy!$B:$Y,21,FALSE)</f>
        <v>0</v>
      </c>
      <c r="Z865">
        <f>VLOOKUP($B865,taxonomy!$B:$Y,22,FALSE)</f>
        <v>0</v>
      </c>
      <c r="AA865">
        <f>VLOOKUP($B865,taxonomy!$B:$Y,23,FALSE)</f>
        <v>0</v>
      </c>
    </row>
    <row r="866" spans="1:27" x14ac:dyDescent="0.25">
      <c r="A866" s="1" t="s">
        <v>1624</v>
      </c>
      <c r="B866" s="1" t="s">
        <v>1625</v>
      </c>
      <c r="C866" s="1" t="s">
        <v>1207</v>
      </c>
      <c r="D866" s="1" t="s">
        <v>60</v>
      </c>
      <c r="E866" s="1" t="s">
        <v>551</v>
      </c>
      <c r="F866" s="1" t="s">
        <v>1237</v>
      </c>
      <c r="G866" s="1" t="s">
        <v>63</v>
      </c>
      <c r="H866" s="1" t="s">
        <v>64</v>
      </c>
      <c r="I866" s="1">
        <f t="shared" si="13"/>
        <v>319</v>
      </c>
      <c r="J866" t="str">
        <f>VLOOKUP($B866,taxonomy!$B:$Y,6,FALSE)</f>
        <v>Eukaryota</v>
      </c>
      <c r="K866" t="str">
        <f>VLOOKUP($B866,taxonomy!$B:$Y,7,FALSE)</f>
        <v xml:space="preserve"> Fungi</v>
      </c>
      <c r="L866" t="str">
        <f>VLOOKUP($B866,taxonomy!$B:$Y,8,FALSE)</f>
        <v xml:space="preserve"> Dikarya</v>
      </c>
      <c r="M866" t="str">
        <f>VLOOKUP($B866,taxonomy!$B:$Y,9,FALSE)</f>
        <v xml:space="preserve"> Ascomycota</v>
      </c>
      <c r="N866" t="str">
        <f>VLOOKUP($B866,taxonomy!$B:$Y,10,FALSE)</f>
        <v xml:space="preserve"> Pezizomycotina</v>
      </c>
      <c r="O866" t="str">
        <f>VLOOKUP($B866,taxonomy!$B:$Y,11,FALSE)</f>
        <v xml:space="preserve"> Eurotiomycetes</v>
      </c>
      <c r="P866" t="str">
        <f>VLOOKUP($B866,taxonomy!$B:$Y,12,FALSE)</f>
        <v>Eurotiomycetidae</v>
      </c>
      <c r="Q866" t="str">
        <f>VLOOKUP($B866,taxonomy!$B:$Y,13,FALSE)</f>
        <v xml:space="preserve"> Eurotiales</v>
      </c>
      <c r="R866" t="str">
        <f>VLOOKUP($B866,taxonomy!$B:$Y,14,FALSE)</f>
        <v xml:space="preserve"> Aspergillaceae</v>
      </c>
      <c r="S866" t="str">
        <f>VLOOKUP($B866,taxonomy!$B:$Y,15,FALSE)</f>
        <v xml:space="preserve"> Aspergillus.</v>
      </c>
      <c r="T866">
        <f>VLOOKUP($B866,taxonomy!$B:$Y,16,FALSE)</f>
        <v>0</v>
      </c>
      <c r="U866">
        <f>VLOOKUP($B866,taxonomy!$B:$Y,17,FALSE)</f>
        <v>0</v>
      </c>
      <c r="V866">
        <f>VLOOKUP($B866,taxonomy!$B:$Y,18,FALSE)</f>
        <v>0</v>
      </c>
      <c r="W866">
        <f>VLOOKUP($B866,taxonomy!$B:$Y,19,FALSE)</f>
        <v>0</v>
      </c>
      <c r="X866">
        <f>VLOOKUP($B866,taxonomy!$B:$Y,20,FALSE)</f>
        <v>0</v>
      </c>
      <c r="Y866">
        <f>VLOOKUP($B866,taxonomy!$B:$Y,21,FALSE)</f>
        <v>0</v>
      </c>
      <c r="Z866">
        <f>VLOOKUP($B866,taxonomy!$B:$Y,22,FALSE)</f>
        <v>0</v>
      </c>
      <c r="AA866">
        <f>VLOOKUP($B866,taxonomy!$B:$Y,23,FALSE)</f>
        <v>0</v>
      </c>
    </row>
    <row r="867" spans="1:27" x14ac:dyDescent="0.25">
      <c r="A867" s="1" t="s">
        <v>1624</v>
      </c>
      <c r="B867" s="1" t="s">
        <v>1625</v>
      </c>
      <c r="C867" s="1" t="s">
        <v>1207</v>
      </c>
      <c r="D867" s="1" t="s">
        <v>60</v>
      </c>
      <c r="E867" s="1" t="s">
        <v>1626</v>
      </c>
      <c r="F867" s="1" t="s">
        <v>246</v>
      </c>
      <c r="G867" s="1" t="s">
        <v>63</v>
      </c>
      <c r="H867" s="1" t="s">
        <v>64</v>
      </c>
      <c r="I867" s="1">
        <f t="shared" si="13"/>
        <v>84</v>
      </c>
      <c r="J867" t="str">
        <f>VLOOKUP($B867,taxonomy!$B:$Y,6,FALSE)</f>
        <v>Eukaryota</v>
      </c>
      <c r="K867" t="str">
        <f>VLOOKUP($B867,taxonomy!$B:$Y,7,FALSE)</f>
        <v xml:space="preserve"> Fungi</v>
      </c>
      <c r="L867" t="str">
        <f>VLOOKUP($B867,taxonomy!$B:$Y,8,FALSE)</f>
        <v xml:space="preserve"> Dikarya</v>
      </c>
      <c r="M867" t="str">
        <f>VLOOKUP($B867,taxonomy!$B:$Y,9,FALSE)</f>
        <v xml:space="preserve"> Ascomycota</v>
      </c>
      <c r="N867" t="str">
        <f>VLOOKUP($B867,taxonomy!$B:$Y,10,FALSE)</f>
        <v xml:space="preserve"> Pezizomycotina</v>
      </c>
      <c r="O867" t="str">
        <f>VLOOKUP($B867,taxonomy!$B:$Y,11,FALSE)</f>
        <v xml:space="preserve"> Eurotiomycetes</v>
      </c>
      <c r="P867" t="str">
        <f>VLOOKUP($B867,taxonomy!$B:$Y,12,FALSE)</f>
        <v>Eurotiomycetidae</v>
      </c>
      <c r="Q867" t="str">
        <f>VLOOKUP($B867,taxonomy!$B:$Y,13,FALSE)</f>
        <v xml:space="preserve"> Eurotiales</v>
      </c>
      <c r="R867" t="str">
        <f>VLOOKUP($B867,taxonomy!$B:$Y,14,FALSE)</f>
        <v xml:space="preserve"> Aspergillaceae</v>
      </c>
      <c r="S867" t="str">
        <f>VLOOKUP($B867,taxonomy!$B:$Y,15,FALSE)</f>
        <v xml:space="preserve"> Aspergillus.</v>
      </c>
      <c r="T867">
        <f>VLOOKUP($B867,taxonomy!$B:$Y,16,FALSE)</f>
        <v>0</v>
      </c>
      <c r="U867">
        <f>VLOOKUP($B867,taxonomy!$B:$Y,17,FALSE)</f>
        <v>0</v>
      </c>
      <c r="V867">
        <f>VLOOKUP($B867,taxonomy!$B:$Y,18,FALSE)</f>
        <v>0</v>
      </c>
      <c r="W867">
        <f>VLOOKUP($B867,taxonomy!$B:$Y,19,FALSE)</f>
        <v>0</v>
      </c>
      <c r="X867">
        <f>VLOOKUP($B867,taxonomy!$B:$Y,20,FALSE)</f>
        <v>0</v>
      </c>
      <c r="Y867">
        <f>VLOOKUP($B867,taxonomy!$B:$Y,21,FALSE)</f>
        <v>0</v>
      </c>
      <c r="Z867">
        <f>VLOOKUP($B867,taxonomy!$B:$Y,22,FALSE)</f>
        <v>0</v>
      </c>
      <c r="AA867">
        <f>VLOOKUP($B867,taxonomy!$B:$Y,23,FALSE)</f>
        <v>0</v>
      </c>
    </row>
    <row r="868" spans="1:27" x14ac:dyDescent="0.25">
      <c r="A868" s="1" t="s">
        <v>1627</v>
      </c>
      <c r="B868" s="1" t="s">
        <v>1628</v>
      </c>
      <c r="C868" s="1" t="s">
        <v>243</v>
      </c>
      <c r="D868" s="1" t="s">
        <v>15</v>
      </c>
      <c r="E868" s="1" t="s">
        <v>129</v>
      </c>
      <c r="F868" s="1" t="s">
        <v>244</v>
      </c>
      <c r="G868" s="1" t="s">
        <v>18</v>
      </c>
      <c r="H868" s="1" t="s">
        <v>19</v>
      </c>
      <c r="I868" s="1">
        <f t="shared" si="13"/>
        <v>273</v>
      </c>
      <c r="J868" t="str">
        <f>VLOOKUP($B868,taxonomy!$B:$Y,6,FALSE)</f>
        <v>Eukaryota</v>
      </c>
      <c r="K868" t="str">
        <f>VLOOKUP($B868,taxonomy!$B:$Y,7,FALSE)</f>
        <v xml:space="preserve"> Fungi</v>
      </c>
      <c r="L868" t="str">
        <f>VLOOKUP($B868,taxonomy!$B:$Y,8,FALSE)</f>
        <v xml:space="preserve"> Dikarya</v>
      </c>
      <c r="M868" t="str">
        <f>VLOOKUP($B868,taxonomy!$B:$Y,9,FALSE)</f>
        <v xml:space="preserve"> Ascomycota</v>
      </c>
      <c r="N868" t="str">
        <f>VLOOKUP($B868,taxonomy!$B:$Y,10,FALSE)</f>
        <v xml:space="preserve"> Pezizomycotina</v>
      </c>
      <c r="O868" t="str">
        <f>VLOOKUP($B868,taxonomy!$B:$Y,11,FALSE)</f>
        <v xml:space="preserve"> Eurotiomycetes</v>
      </c>
      <c r="P868" t="str">
        <f>VLOOKUP($B868,taxonomy!$B:$Y,12,FALSE)</f>
        <v>Eurotiomycetidae</v>
      </c>
      <c r="Q868" t="str">
        <f>VLOOKUP($B868,taxonomy!$B:$Y,13,FALSE)</f>
        <v xml:space="preserve"> Eurotiales</v>
      </c>
      <c r="R868" t="str">
        <f>VLOOKUP($B868,taxonomy!$B:$Y,14,FALSE)</f>
        <v xml:space="preserve"> Aspergillaceae</v>
      </c>
      <c r="S868" t="str">
        <f>VLOOKUP($B868,taxonomy!$B:$Y,15,FALSE)</f>
        <v xml:space="preserve"> Aspergillus.</v>
      </c>
      <c r="T868">
        <f>VLOOKUP($B868,taxonomy!$B:$Y,16,FALSE)</f>
        <v>0</v>
      </c>
      <c r="U868">
        <f>VLOOKUP($B868,taxonomy!$B:$Y,17,FALSE)</f>
        <v>0</v>
      </c>
      <c r="V868">
        <f>VLOOKUP($B868,taxonomy!$B:$Y,18,FALSE)</f>
        <v>0</v>
      </c>
      <c r="W868">
        <f>VLOOKUP($B868,taxonomy!$B:$Y,19,FALSE)</f>
        <v>0</v>
      </c>
      <c r="X868">
        <f>VLOOKUP($B868,taxonomy!$B:$Y,20,FALSE)</f>
        <v>0</v>
      </c>
      <c r="Y868">
        <f>VLOOKUP($B868,taxonomy!$B:$Y,21,FALSE)</f>
        <v>0</v>
      </c>
      <c r="Z868">
        <f>VLOOKUP($B868,taxonomy!$B:$Y,22,FALSE)</f>
        <v>0</v>
      </c>
      <c r="AA868">
        <f>VLOOKUP($B868,taxonomy!$B:$Y,23,FALSE)</f>
        <v>0</v>
      </c>
    </row>
    <row r="869" spans="1:27" x14ac:dyDescent="0.25">
      <c r="A869" s="1" t="s">
        <v>1627</v>
      </c>
      <c r="B869" s="1" t="s">
        <v>1628</v>
      </c>
      <c r="C869" s="1" t="s">
        <v>243</v>
      </c>
      <c r="D869" s="1" t="s">
        <v>60</v>
      </c>
      <c r="E869" s="1" t="s">
        <v>245</v>
      </c>
      <c r="F869" s="1" t="s">
        <v>246</v>
      </c>
      <c r="G869" s="1" t="s">
        <v>63</v>
      </c>
      <c r="H869" s="1" t="s">
        <v>64</v>
      </c>
      <c r="I869" s="1">
        <f t="shared" si="13"/>
        <v>386</v>
      </c>
      <c r="J869" t="str">
        <f>VLOOKUP($B869,taxonomy!$B:$Y,6,FALSE)</f>
        <v>Eukaryota</v>
      </c>
      <c r="K869" t="str">
        <f>VLOOKUP($B869,taxonomy!$B:$Y,7,FALSE)</f>
        <v xml:space="preserve"> Fungi</v>
      </c>
      <c r="L869" t="str">
        <f>VLOOKUP($B869,taxonomy!$B:$Y,8,FALSE)</f>
        <v xml:space="preserve"> Dikarya</v>
      </c>
      <c r="M869" t="str">
        <f>VLOOKUP($B869,taxonomy!$B:$Y,9,FALSE)</f>
        <v xml:space="preserve"> Ascomycota</v>
      </c>
      <c r="N869" t="str">
        <f>VLOOKUP($B869,taxonomy!$B:$Y,10,FALSE)</f>
        <v xml:space="preserve"> Pezizomycotina</v>
      </c>
      <c r="O869" t="str">
        <f>VLOOKUP($B869,taxonomy!$B:$Y,11,FALSE)</f>
        <v xml:space="preserve"> Eurotiomycetes</v>
      </c>
      <c r="P869" t="str">
        <f>VLOOKUP($B869,taxonomy!$B:$Y,12,FALSE)</f>
        <v>Eurotiomycetidae</v>
      </c>
      <c r="Q869" t="str">
        <f>VLOOKUP($B869,taxonomy!$B:$Y,13,FALSE)</f>
        <v xml:space="preserve"> Eurotiales</v>
      </c>
      <c r="R869" t="str">
        <f>VLOOKUP($B869,taxonomy!$B:$Y,14,FALSE)</f>
        <v xml:space="preserve"> Aspergillaceae</v>
      </c>
      <c r="S869" t="str">
        <f>VLOOKUP($B869,taxonomy!$B:$Y,15,FALSE)</f>
        <v xml:space="preserve"> Aspergillus.</v>
      </c>
      <c r="T869">
        <f>VLOOKUP($B869,taxonomy!$B:$Y,16,FALSE)</f>
        <v>0</v>
      </c>
      <c r="U869">
        <f>VLOOKUP($B869,taxonomy!$B:$Y,17,FALSE)</f>
        <v>0</v>
      </c>
      <c r="V869">
        <f>VLOOKUP($B869,taxonomy!$B:$Y,18,FALSE)</f>
        <v>0</v>
      </c>
      <c r="W869">
        <f>VLOOKUP($B869,taxonomy!$B:$Y,19,FALSE)</f>
        <v>0</v>
      </c>
      <c r="X869">
        <f>VLOOKUP($B869,taxonomy!$B:$Y,20,FALSE)</f>
        <v>0</v>
      </c>
      <c r="Y869">
        <f>VLOOKUP($B869,taxonomy!$B:$Y,21,FALSE)</f>
        <v>0</v>
      </c>
      <c r="Z869">
        <f>VLOOKUP($B869,taxonomy!$B:$Y,22,FALSE)</f>
        <v>0</v>
      </c>
      <c r="AA869">
        <f>VLOOKUP($B869,taxonomy!$B:$Y,23,FALSE)</f>
        <v>0</v>
      </c>
    </row>
    <row r="870" spans="1:27" x14ac:dyDescent="0.25">
      <c r="A870" s="1" t="s">
        <v>1629</v>
      </c>
      <c r="B870" s="1" t="s">
        <v>1630</v>
      </c>
      <c r="C870" s="1" t="s">
        <v>266</v>
      </c>
      <c r="D870" s="1" t="s">
        <v>15</v>
      </c>
      <c r="E870" s="1" t="s">
        <v>158</v>
      </c>
      <c r="F870" s="1" t="s">
        <v>892</v>
      </c>
      <c r="G870" s="1" t="s">
        <v>18</v>
      </c>
      <c r="H870" s="1" t="s">
        <v>19</v>
      </c>
      <c r="I870" s="1">
        <f t="shared" si="13"/>
        <v>273</v>
      </c>
      <c r="J870" t="str">
        <f>VLOOKUP($B870,taxonomy!$B:$Y,6,FALSE)</f>
        <v>Eukaryota</v>
      </c>
      <c r="K870" t="str">
        <f>VLOOKUP($B870,taxonomy!$B:$Y,7,FALSE)</f>
        <v xml:space="preserve"> Fungi</v>
      </c>
      <c r="L870" t="str">
        <f>VLOOKUP($B870,taxonomy!$B:$Y,8,FALSE)</f>
        <v xml:space="preserve"> Dikarya</v>
      </c>
      <c r="M870" t="str">
        <f>VLOOKUP($B870,taxonomy!$B:$Y,9,FALSE)</f>
        <v xml:space="preserve"> Ascomycota</v>
      </c>
      <c r="N870" t="str">
        <f>VLOOKUP($B870,taxonomy!$B:$Y,10,FALSE)</f>
        <v xml:space="preserve"> Pezizomycotina</v>
      </c>
      <c r="O870" t="str">
        <f>VLOOKUP($B870,taxonomy!$B:$Y,11,FALSE)</f>
        <v xml:space="preserve"> Eurotiomycetes</v>
      </c>
      <c r="P870" t="str">
        <f>VLOOKUP($B870,taxonomy!$B:$Y,12,FALSE)</f>
        <v>Eurotiomycetidae</v>
      </c>
      <c r="Q870" t="str">
        <f>VLOOKUP($B870,taxonomy!$B:$Y,13,FALSE)</f>
        <v xml:space="preserve"> Eurotiales</v>
      </c>
      <c r="R870" t="str">
        <f>VLOOKUP($B870,taxonomy!$B:$Y,14,FALSE)</f>
        <v xml:space="preserve"> Aspergillaceae</v>
      </c>
      <c r="S870" t="str">
        <f>VLOOKUP($B870,taxonomy!$B:$Y,15,FALSE)</f>
        <v xml:space="preserve"> Aspergillus.</v>
      </c>
      <c r="T870">
        <f>VLOOKUP($B870,taxonomy!$B:$Y,16,FALSE)</f>
        <v>0</v>
      </c>
      <c r="U870">
        <f>VLOOKUP($B870,taxonomy!$B:$Y,17,FALSE)</f>
        <v>0</v>
      </c>
      <c r="V870">
        <f>VLOOKUP($B870,taxonomy!$B:$Y,18,FALSE)</f>
        <v>0</v>
      </c>
      <c r="W870">
        <f>VLOOKUP($B870,taxonomy!$B:$Y,19,FALSE)</f>
        <v>0</v>
      </c>
      <c r="X870">
        <f>VLOOKUP($B870,taxonomy!$B:$Y,20,FALSE)</f>
        <v>0</v>
      </c>
      <c r="Y870">
        <f>VLOOKUP($B870,taxonomy!$B:$Y,21,FALSE)</f>
        <v>0</v>
      </c>
      <c r="Z870">
        <f>VLOOKUP($B870,taxonomy!$B:$Y,22,FALSE)</f>
        <v>0</v>
      </c>
      <c r="AA870">
        <f>VLOOKUP($B870,taxonomy!$B:$Y,23,FALSE)</f>
        <v>0</v>
      </c>
    </row>
    <row r="871" spans="1:27" x14ac:dyDescent="0.25">
      <c r="A871" s="1" t="s">
        <v>1629</v>
      </c>
      <c r="B871" s="1" t="s">
        <v>1630</v>
      </c>
      <c r="C871" s="1" t="s">
        <v>266</v>
      </c>
      <c r="D871" s="1" t="s">
        <v>60</v>
      </c>
      <c r="E871" s="1" t="s">
        <v>267</v>
      </c>
      <c r="F871" s="1" t="s">
        <v>707</v>
      </c>
      <c r="G871" s="1" t="s">
        <v>63</v>
      </c>
      <c r="H871" s="1" t="s">
        <v>64</v>
      </c>
      <c r="I871" s="1">
        <f t="shared" si="13"/>
        <v>391</v>
      </c>
      <c r="J871" t="str">
        <f>VLOOKUP($B871,taxonomy!$B:$Y,6,FALSE)</f>
        <v>Eukaryota</v>
      </c>
      <c r="K871" t="str">
        <f>VLOOKUP($B871,taxonomy!$B:$Y,7,FALSE)</f>
        <v xml:space="preserve"> Fungi</v>
      </c>
      <c r="L871" t="str">
        <f>VLOOKUP($B871,taxonomy!$B:$Y,8,FALSE)</f>
        <v xml:space="preserve"> Dikarya</v>
      </c>
      <c r="M871" t="str">
        <f>VLOOKUP($B871,taxonomy!$B:$Y,9,FALSE)</f>
        <v xml:space="preserve"> Ascomycota</v>
      </c>
      <c r="N871" t="str">
        <f>VLOOKUP($B871,taxonomy!$B:$Y,10,FALSE)</f>
        <v xml:space="preserve"> Pezizomycotina</v>
      </c>
      <c r="O871" t="str">
        <f>VLOOKUP($B871,taxonomy!$B:$Y,11,FALSE)</f>
        <v xml:space="preserve"> Eurotiomycetes</v>
      </c>
      <c r="P871" t="str">
        <f>VLOOKUP($B871,taxonomy!$B:$Y,12,FALSE)</f>
        <v>Eurotiomycetidae</v>
      </c>
      <c r="Q871" t="str">
        <f>VLOOKUP($B871,taxonomy!$B:$Y,13,FALSE)</f>
        <v xml:space="preserve"> Eurotiales</v>
      </c>
      <c r="R871" t="str">
        <f>VLOOKUP($B871,taxonomy!$B:$Y,14,FALSE)</f>
        <v xml:space="preserve"> Aspergillaceae</v>
      </c>
      <c r="S871" t="str">
        <f>VLOOKUP($B871,taxonomy!$B:$Y,15,FALSE)</f>
        <v xml:space="preserve"> Aspergillus.</v>
      </c>
      <c r="T871">
        <f>VLOOKUP($B871,taxonomy!$B:$Y,16,FALSE)</f>
        <v>0</v>
      </c>
      <c r="U871">
        <f>VLOOKUP($B871,taxonomy!$B:$Y,17,FALSE)</f>
        <v>0</v>
      </c>
      <c r="V871">
        <f>VLOOKUP($B871,taxonomy!$B:$Y,18,FALSE)</f>
        <v>0</v>
      </c>
      <c r="W871">
        <f>VLOOKUP($B871,taxonomy!$B:$Y,19,FALSE)</f>
        <v>0</v>
      </c>
      <c r="X871">
        <f>VLOOKUP($B871,taxonomy!$B:$Y,20,FALSE)</f>
        <v>0</v>
      </c>
      <c r="Y871">
        <f>VLOOKUP($B871,taxonomy!$B:$Y,21,FALSE)</f>
        <v>0</v>
      </c>
      <c r="Z871">
        <f>VLOOKUP($B871,taxonomy!$B:$Y,22,FALSE)</f>
        <v>0</v>
      </c>
      <c r="AA871">
        <f>VLOOKUP($B871,taxonomy!$B:$Y,23,FALSE)</f>
        <v>0</v>
      </c>
    </row>
    <row r="872" spans="1:27" x14ac:dyDescent="0.25">
      <c r="A872" s="1" t="s">
        <v>1631</v>
      </c>
      <c r="B872" s="1" t="s">
        <v>1632</v>
      </c>
      <c r="C872" s="1" t="s">
        <v>818</v>
      </c>
      <c r="D872" s="1" t="s">
        <v>84</v>
      </c>
      <c r="E872" s="1" t="s">
        <v>1633</v>
      </c>
      <c r="F872" s="1" t="s">
        <v>1634</v>
      </c>
      <c r="G872" s="1" t="s">
        <v>68</v>
      </c>
      <c r="H872" s="1" t="s">
        <v>84</v>
      </c>
      <c r="I872" s="1">
        <f t="shared" si="13"/>
        <v>58</v>
      </c>
      <c r="J872" t="str">
        <f>VLOOKUP($B872,taxonomy!$B:$Y,6,FALSE)</f>
        <v>Eukaryota</v>
      </c>
      <c r="K872" t="str">
        <f>VLOOKUP($B872,taxonomy!$B:$Y,7,FALSE)</f>
        <v xml:space="preserve"> Fungi</v>
      </c>
      <c r="L872" t="str">
        <f>VLOOKUP($B872,taxonomy!$B:$Y,8,FALSE)</f>
        <v xml:space="preserve"> Dikarya</v>
      </c>
      <c r="M872" t="str">
        <f>VLOOKUP($B872,taxonomy!$B:$Y,9,FALSE)</f>
        <v xml:space="preserve"> Ascomycota</v>
      </c>
      <c r="N872" t="str">
        <f>VLOOKUP($B872,taxonomy!$B:$Y,10,FALSE)</f>
        <v xml:space="preserve"> Pezizomycotina</v>
      </c>
      <c r="O872" t="str">
        <f>VLOOKUP($B872,taxonomy!$B:$Y,11,FALSE)</f>
        <v xml:space="preserve"> Eurotiomycetes</v>
      </c>
      <c r="P872" t="str">
        <f>VLOOKUP($B872,taxonomy!$B:$Y,12,FALSE)</f>
        <v>Eurotiomycetidae</v>
      </c>
      <c r="Q872" t="str">
        <f>VLOOKUP($B872,taxonomy!$B:$Y,13,FALSE)</f>
        <v xml:space="preserve"> Eurotiales</v>
      </c>
      <c r="R872" t="str">
        <f>VLOOKUP($B872,taxonomy!$B:$Y,14,FALSE)</f>
        <v xml:space="preserve"> Aspergillaceae</v>
      </c>
      <c r="S872" t="str">
        <f>VLOOKUP($B872,taxonomy!$B:$Y,15,FALSE)</f>
        <v xml:space="preserve"> Aspergillus.</v>
      </c>
      <c r="T872">
        <f>VLOOKUP($B872,taxonomy!$B:$Y,16,FALSE)</f>
        <v>0</v>
      </c>
      <c r="U872">
        <f>VLOOKUP($B872,taxonomy!$B:$Y,17,FALSE)</f>
        <v>0</v>
      </c>
      <c r="V872">
        <f>VLOOKUP($B872,taxonomy!$B:$Y,18,FALSE)</f>
        <v>0</v>
      </c>
      <c r="W872">
        <f>VLOOKUP($B872,taxonomy!$B:$Y,19,FALSE)</f>
        <v>0</v>
      </c>
      <c r="X872">
        <f>VLOOKUP($B872,taxonomy!$B:$Y,20,FALSE)</f>
        <v>0</v>
      </c>
      <c r="Y872">
        <f>VLOOKUP($B872,taxonomy!$B:$Y,21,FALSE)</f>
        <v>0</v>
      </c>
      <c r="Z872">
        <f>VLOOKUP($B872,taxonomy!$B:$Y,22,FALSE)</f>
        <v>0</v>
      </c>
      <c r="AA872">
        <f>VLOOKUP($B872,taxonomy!$B:$Y,23,FALSE)</f>
        <v>0</v>
      </c>
    </row>
    <row r="873" spans="1:27" x14ac:dyDescent="0.25">
      <c r="A873" s="1" t="s">
        <v>1631</v>
      </c>
      <c r="B873" s="1" t="s">
        <v>1632</v>
      </c>
      <c r="C873" s="1" t="s">
        <v>818</v>
      </c>
      <c r="D873" s="1" t="s">
        <v>15</v>
      </c>
      <c r="E873" s="1" t="s">
        <v>129</v>
      </c>
      <c r="F873" s="1" t="s">
        <v>244</v>
      </c>
      <c r="G873" s="1" t="s">
        <v>18</v>
      </c>
      <c r="H873" s="1" t="s">
        <v>19</v>
      </c>
      <c r="I873" s="1">
        <f t="shared" si="13"/>
        <v>273</v>
      </c>
      <c r="J873" t="str">
        <f>VLOOKUP($B873,taxonomy!$B:$Y,6,FALSE)</f>
        <v>Eukaryota</v>
      </c>
      <c r="K873" t="str">
        <f>VLOOKUP($B873,taxonomy!$B:$Y,7,FALSE)</f>
        <v xml:space="preserve"> Fungi</v>
      </c>
      <c r="L873" t="str">
        <f>VLOOKUP($B873,taxonomy!$B:$Y,8,FALSE)</f>
        <v xml:space="preserve"> Dikarya</v>
      </c>
      <c r="M873" t="str">
        <f>VLOOKUP($B873,taxonomy!$B:$Y,9,FALSE)</f>
        <v xml:space="preserve"> Ascomycota</v>
      </c>
      <c r="N873" t="str">
        <f>VLOOKUP($B873,taxonomy!$B:$Y,10,FALSE)</f>
        <v xml:space="preserve"> Pezizomycotina</v>
      </c>
      <c r="O873" t="str">
        <f>VLOOKUP($B873,taxonomy!$B:$Y,11,FALSE)</f>
        <v xml:space="preserve"> Eurotiomycetes</v>
      </c>
      <c r="P873" t="str">
        <f>VLOOKUP($B873,taxonomy!$B:$Y,12,FALSE)</f>
        <v>Eurotiomycetidae</v>
      </c>
      <c r="Q873" t="str">
        <f>VLOOKUP($B873,taxonomy!$B:$Y,13,FALSE)</f>
        <v xml:space="preserve"> Eurotiales</v>
      </c>
      <c r="R873" t="str">
        <f>VLOOKUP($B873,taxonomy!$B:$Y,14,FALSE)</f>
        <v xml:space="preserve"> Aspergillaceae</v>
      </c>
      <c r="S873" t="str">
        <f>VLOOKUP($B873,taxonomy!$B:$Y,15,FALSE)</f>
        <v xml:space="preserve"> Aspergillus.</v>
      </c>
      <c r="T873">
        <f>VLOOKUP($B873,taxonomy!$B:$Y,16,FALSE)</f>
        <v>0</v>
      </c>
      <c r="U873">
        <f>VLOOKUP($B873,taxonomy!$B:$Y,17,FALSE)</f>
        <v>0</v>
      </c>
      <c r="V873">
        <f>VLOOKUP($B873,taxonomy!$B:$Y,18,FALSE)</f>
        <v>0</v>
      </c>
      <c r="W873">
        <f>VLOOKUP($B873,taxonomy!$B:$Y,19,FALSE)</f>
        <v>0</v>
      </c>
      <c r="X873">
        <f>VLOOKUP($B873,taxonomy!$B:$Y,20,FALSE)</f>
        <v>0</v>
      </c>
      <c r="Y873">
        <f>VLOOKUP($B873,taxonomy!$B:$Y,21,FALSE)</f>
        <v>0</v>
      </c>
      <c r="Z873">
        <f>VLOOKUP($B873,taxonomy!$B:$Y,22,FALSE)</f>
        <v>0</v>
      </c>
      <c r="AA873">
        <f>VLOOKUP($B873,taxonomy!$B:$Y,23,FALSE)</f>
        <v>0</v>
      </c>
    </row>
    <row r="874" spans="1:27" x14ac:dyDescent="0.25">
      <c r="A874" s="1" t="s">
        <v>1631</v>
      </c>
      <c r="B874" s="1" t="s">
        <v>1632</v>
      </c>
      <c r="C874" s="1" t="s">
        <v>818</v>
      </c>
      <c r="D874" s="1" t="s">
        <v>60</v>
      </c>
      <c r="E874" s="1" t="s">
        <v>245</v>
      </c>
      <c r="F874" s="1" t="s">
        <v>1635</v>
      </c>
      <c r="G874" s="1" t="s">
        <v>63</v>
      </c>
      <c r="H874" s="1" t="s">
        <v>64</v>
      </c>
      <c r="I874" s="1">
        <f t="shared" si="13"/>
        <v>311</v>
      </c>
      <c r="J874" t="str">
        <f>VLOOKUP($B874,taxonomy!$B:$Y,6,FALSE)</f>
        <v>Eukaryota</v>
      </c>
      <c r="K874" t="str">
        <f>VLOOKUP($B874,taxonomy!$B:$Y,7,FALSE)</f>
        <v xml:space="preserve"> Fungi</v>
      </c>
      <c r="L874" t="str">
        <f>VLOOKUP($B874,taxonomy!$B:$Y,8,FALSE)</f>
        <v xml:space="preserve"> Dikarya</v>
      </c>
      <c r="M874" t="str">
        <f>VLOOKUP($B874,taxonomy!$B:$Y,9,FALSE)</f>
        <v xml:space="preserve"> Ascomycota</v>
      </c>
      <c r="N874" t="str">
        <f>VLOOKUP($B874,taxonomy!$B:$Y,10,FALSE)</f>
        <v xml:space="preserve"> Pezizomycotina</v>
      </c>
      <c r="O874" t="str">
        <f>VLOOKUP($B874,taxonomy!$B:$Y,11,FALSE)</f>
        <v xml:space="preserve"> Eurotiomycetes</v>
      </c>
      <c r="P874" t="str">
        <f>VLOOKUP($B874,taxonomy!$B:$Y,12,FALSE)</f>
        <v>Eurotiomycetidae</v>
      </c>
      <c r="Q874" t="str">
        <f>VLOOKUP($B874,taxonomy!$B:$Y,13,FALSE)</f>
        <v xml:space="preserve"> Eurotiales</v>
      </c>
      <c r="R874" t="str">
        <f>VLOOKUP($B874,taxonomy!$B:$Y,14,FALSE)</f>
        <v xml:space="preserve"> Aspergillaceae</v>
      </c>
      <c r="S874" t="str">
        <f>VLOOKUP($B874,taxonomy!$B:$Y,15,FALSE)</f>
        <v xml:space="preserve"> Aspergillus.</v>
      </c>
      <c r="T874">
        <f>VLOOKUP($B874,taxonomy!$B:$Y,16,FALSE)</f>
        <v>0</v>
      </c>
      <c r="U874">
        <f>VLOOKUP($B874,taxonomy!$B:$Y,17,FALSE)</f>
        <v>0</v>
      </c>
      <c r="V874">
        <f>VLOOKUP($B874,taxonomy!$B:$Y,18,FALSE)</f>
        <v>0</v>
      </c>
      <c r="W874">
        <f>VLOOKUP($B874,taxonomy!$B:$Y,19,FALSE)</f>
        <v>0</v>
      </c>
      <c r="X874">
        <f>VLOOKUP($B874,taxonomy!$B:$Y,20,FALSE)</f>
        <v>0</v>
      </c>
      <c r="Y874">
        <f>VLOOKUP($B874,taxonomy!$B:$Y,21,FALSE)</f>
        <v>0</v>
      </c>
      <c r="Z874">
        <f>VLOOKUP($B874,taxonomy!$B:$Y,22,FALSE)</f>
        <v>0</v>
      </c>
      <c r="AA874">
        <f>VLOOKUP($B874,taxonomy!$B:$Y,23,FALSE)</f>
        <v>0</v>
      </c>
    </row>
    <row r="875" spans="1:27" x14ac:dyDescent="0.25">
      <c r="A875" s="1" t="s">
        <v>1631</v>
      </c>
      <c r="B875" s="1" t="s">
        <v>1632</v>
      </c>
      <c r="C875" s="1" t="s">
        <v>818</v>
      </c>
      <c r="D875" s="1" t="s">
        <v>60</v>
      </c>
      <c r="E875" s="1" t="s">
        <v>1006</v>
      </c>
      <c r="F875" s="1" t="s">
        <v>488</v>
      </c>
      <c r="G875" s="1" t="s">
        <v>63</v>
      </c>
      <c r="H875" s="1" t="s">
        <v>64</v>
      </c>
      <c r="I875" s="1">
        <f t="shared" si="13"/>
        <v>89</v>
      </c>
      <c r="J875" t="str">
        <f>VLOOKUP($B875,taxonomy!$B:$Y,6,FALSE)</f>
        <v>Eukaryota</v>
      </c>
      <c r="K875" t="str">
        <f>VLOOKUP($B875,taxonomy!$B:$Y,7,FALSE)</f>
        <v xml:space="preserve"> Fungi</v>
      </c>
      <c r="L875" t="str">
        <f>VLOOKUP($B875,taxonomy!$B:$Y,8,FALSE)</f>
        <v xml:space="preserve"> Dikarya</v>
      </c>
      <c r="M875" t="str">
        <f>VLOOKUP($B875,taxonomy!$B:$Y,9,FALSE)</f>
        <v xml:space="preserve"> Ascomycota</v>
      </c>
      <c r="N875" t="str">
        <f>VLOOKUP($B875,taxonomy!$B:$Y,10,FALSE)</f>
        <v xml:space="preserve"> Pezizomycotina</v>
      </c>
      <c r="O875" t="str">
        <f>VLOOKUP($B875,taxonomy!$B:$Y,11,FALSE)</f>
        <v xml:space="preserve"> Eurotiomycetes</v>
      </c>
      <c r="P875" t="str">
        <f>VLOOKUP($B875,taxonomy!$B:$Y,12,FALSE)</f>
        <v>Eurotiomycetidae</v>
      </c>
      <c r="Q875" t="str">
        <f>VLOOKUP($B875,taxonomy!$B:$Y,13,FALSE)</f>
        <v xml:space="preserve"> Eurotiales</v>
      </c>
      <c r="R875" t="str">
        <f>VLOOKUP($B875,taxonomy!$B:$Y,14,FALSE)</f>
        <v xml:space="preserve"> Aspergillaceae</v>
      </c>
      <c r="S875" t="str">
        <f>VLOOKUP($B875,taxonomy!$B:$Y,15,FALSE)</f>
        <v xml:space="preserve"> Aspergillus.</v>
      </c>
      <c r="T875">
        <f>VLOOKUP($B875,taxonomy!$B:$Y,16,FALSE)</f>
        <v>0</v>
      </c>
      <c r="U875">
        <f>VLOOKUP($B875,taxonomy!$B:$Y,17,FALSE)</f>
        <v>0</v>
      </c>
      <c r="V875">
        <f>VLOOKUP($B875,taxonomy!$B:$Y,18,FALSE)</f>
        <v>0</v>
      </c>
      <c r="W875">
        <f>VLOOKUP($B875,taxonomy!$B:$Y,19,FALSE)</f>
        <v>0</v>
      </c>
      <c r="X875">
        <f>VLOOKUP($B875,taxonomy!$B:$Y,20,FALSE)</f>
        <v>0</v>
      </c>
      <c r="Y875">
        <f>VLOOKUP($B875,taxonomy!$B:$Y,21,FALSE)</f>
        <v>0</v>
      </c>
      <c r="Z875">
        <f>VLOOKUP($B875,taxonomy!$B:$Y,22,FALSE)</f>
        <v>0</v>
      </c>
      <c r="AA875">
        <f>VLOOKUP($B875,taxonomy!$B:$Y,23,FALSE)</f>
        <v>0</v>
      </c>
    </row>
    <row r="876" spans="1:27" x14ac:dyDescent="0.25">
      <c r="A876" s="1" t="s">
        <v>1636</v>
      </c>
      <c r="B876" s="1" t="s">
        <v>1637</v>
      </c>
      <c r="C876" s="1" t="s">
        <v>217</v>
      </c>
      <c r="D876" s="1" t="s">
        <v>15</v>
      </c>
      <c r="E876" s="1" t="s">
        <v>1027</v>
      </c>
      <c r="F876" s="1" t="s">
        <v>244</v>
      </c>
      <c r="G876" s="1" t="s">
        <v>18</v>
      </c>
      <c r="H876" s="1" t="s">
        <v>19</v>
      </c>
      <c r="I876" s="1">
        <f t="shared" si="13"/>
        <v>274</v>
      </c>
      <c r="J876" t="str">
        <f>VLOOKUP($B876,taxonomy!$B:$Y,6,FALSE)</f>
        <v>Eukaryota</v>
      </c>
      <c r="K876" t="str">
        <f>VLOOKUP($B876,taxonomy!$B:$Y,7,FALSE)</f>
        <v xml:space="preserve"> Fungi</v>
      </c>
      <c r="L876" t="str">
        <f>VLOOKUP($B876,taxonomy!$B:$Y,8,FALSE)</f>
        <v xml:space="preserve"> Dikarya</v>
      </c>
      <c r="M876" t="str">
        <f>VLOOKUP($B876,taxonomy!$B:$Y,9,FALSE)</f>
        <v xml:space="preserve"> Ascomycota</v>
      </c>
      <c r="N876" t="str">
        <f>VLOOKUP($B876,taxonomy!$B:$Y,10,FALSE)</f>
        <v xml:space="preserve"> Pezizomycotina</v>
      </c>
      <c r="O876" t="str">
        <f>VLOOKUP($B876,taxonomy!$B:$Y,11,FALSE)</f>
        <v xml:space="preserve"> Eurotiomycetes</v>
      </c>
      <c r="P876" t="str">
        <f>VLOOKUP($B876,taxonomy!$B:$Y,12,FALSE)</f>
        <v>Eurotiomycetidae</v>
      </c>
      <c r="Q876" t="str">
        <f>VLOOKUP($B876,taxonomy!$B:$Y,13,FALSE)</f>
        <v xml:space="preserve"> Eurotiales</v>
      </c>
      <c r="R876" t="str">
        <f>VLOOKUP($B876,taxonomy!$B:$Y,14,FALSE)</f>
        <v xml:space="preserve"> Aspergillaceae</v>
      </c>
      <c r="S876" t="str">
        <f>VLOOKUP($B876,taxonomy!$B:$Y,15,FALSE)</f>
        <v xml:space="preserve"> Aspergillus.</v>
      </c>
      <c r="T876">
        <f>VLOOKUP($B876,taxonomy!$B:$Y,16,FALSE)</f>
        <v>0</v>
      </c>
      <c r="U876">
        <f>VLOOKUP($B876,taxonomy!$B:$Y,17,FALSE)</f>
        <v>0</v>
      </c>
      <c r="V876">
        <f>VLOOKUP($B876,taxonomy!$B:$Y,18,FALSE)</f>
        <v>0</v>
      </c>
      <c r="W876">
        <f>VLOOKUP($B876,taxonomy!$B:$Y,19,FALSE)</f>
        <v>0</v>
      </c>
      <c r="X876">
        <f>VLOOKUP($B876,taxonomy!$B:$Y,20,FALSE)</f>
        <v>0</v>
      </c>
      <c r="Y876">
        <f>VLOOKUP($B876,taxonomy!$B:$Y,21,FALSE)</f>
        <v>0</v>
      </c>
      <c r="Z876">
        <f>VLOOKUP($B876,taxonomy!$B:$Y,22,FALSE)</f>
        <v>0</v>
      </c>
      <c r="AA876">
        <f>VLOOKUP($B876,taxonomy!$B:$Y,23,FALSE)</f>
        <v>0</v>
      </c>
    </row>
    <row r="877" spans="1:27" x14ac:dyDescent="0.25">
      <c r="A877" s="1" t="s">
        <v>1636</v>
      </c>
      <c r="B877" s="1" t="s">
        <v>1637</v>
      </c>
      <c r="C877" s="1" t="s">
        <v>217</v>
      </c>
      <c r="D877" s="1" t="s">
        <v>60</v>
      </c>
      <c r="E877" s="1" t="s">
        <v>551</v>
      </c>
      <c r="F877" s="1" t="s">
        <v>1638</v>
      </c>
      <c r="G877" s="1" t="s">
        <v>63</v>
      </c>
      <c r="H877" s="1" t="s">
        <v>64</v>
      </c>
      <c r="I877" s="1">
        <f t="shared" si="13"/>
        <v>314</v>
      </c>
      <c r="J877" t="str">
        <f>VLOOKUP($B877,taxonomy!$B:$Y,6,FALSE)</f>
        <v>Eukaryota</v>
      </c>
      <c r="K877" t="str">
        <f>VLOOKUP($B877,taxonomy!$B:$Y,7,FALSE)</f>
        <v xml:space="preserve"> Fungi</v>
      </c>
      <c r="L877" t="str">
        <f>VLOOKUP($B877,taxonomy!$B:$Y,8,FALSE)</f>
        <v xml:space="preserve"> Dikarya</v>
      </c>
      <c r="M877" t="str">
        <f>VLOOKUP($B877,taxonomy!$B:$Y,9,FALSE)</f>
        <v xml:space="preserve"> Ascomycota</v>
      </c>
      <c r="N877" t="str">
        <f>VLOOKUP($B877,taxonomy!$B:$Y,10,FALSE)</f>
        <v xml:space="preserve"> Pezizomycotina</v>
      </c>
      <c r="O877" t="str">
        <f>VLOOKUP($B877,taxonomy!$B:$Y,11,FALSE)</f>
        <v xml:space="preserve"> Eurotiomycetes</v>
      </c>
      <c r="P877" t="str">
        <f>VLOOKUP($B877,taxonomy!$B:$Y,12,FALSE)</f>
        <v>Eurotiomycetidae</v>
      </c>
      <c r="Q877" t="str">
        <f>VLOOKUP($B877,taxonomy!$B:$Y,13,FALSE)</f>
        <v xml:space="preserve"> Eurotiales</v>
      </c>
      <c r="R877" t="str">
        <f>VLOOKUP($B877,taxonomy!$B:$Y,14,FALSE)</f>
        <v xml:space="preserve"> Aspergillaceae</v>
      </c>
      <c r="S877" t="str">
        <f>VLOOKUP($B877,taxonomy!$B:$Y,15,FALSE)</f>
        <v xml:space="preserve"> Aspergillus.</v>
      </c>
      <c r="T877">
        <f>VLOOKUP($B877,taxonomy!$B:$Y,16,FALSE)</f>
        <v>0</v>
      </c>
      <c r="U877">
        <f>VLOOKUP($B877,taxonomy!$B:$Y,17,FALSE)</f>
        <v>0</v>
      </c>
      <c r="V877">
        <f>VLOOKUP($B877,taxonomy!$B:$Y,18,FALSE)</f>
        <v>0</v>
      </c>
      <c r="W877">
        <f>VLOOKUP($B877,taxonomy!$B:$Y,19,FALSE)</f>
        <v>0</v>
      </c>
      <c r="X877">
        <f>VLOOKUP($B877,taxonomy!$B:$Y,20,FALSE)</f>
        <v>0</v>
      </c>
      <c r="Y877">
        <f>VLOOKUP($B877,taxonomy!$B:$Y,21,FALSE)</f>
        <v>0</v>
      </c>
      <c r="Z877">
        <f>VLOOKUP($B877,taxonomy!$B:$Y,22,FALSE)</f>
        <v>0</v>
      </c>
      <c r="AA877">
        <f>VLOOKUP($B877,taxonomy!$B:$Y,23,FALSE)</f>
        <v>0</v>
      </c>
    </row>
    <row r="878" spans="1:27" x14ac:dyDescent="0.25">
      <c r="A878" s="1" t="s">
        <v>1636</v>
      </c>
      <c r="B878" s="1" t="s">
        <v>1637</v>
      </c>
      <c r="C878" s="1" t="s">
        <v>217</v>
      </c>
      <c r="D878" s="1" t="s">
        <v>60</v>
      </c>
      <c r="E878" s="1" t="s">
        <v>1639</v>
      </c>
      <c r="F878" s="1" t="s">
        <v>435</v>
      </c>
      <c r="G878" s="1" t="s">
        <v>63</v>
      </c>
      <c r="H878" s="1" t="s">
        <v>64</v>
      </c>
      <c r="I878" s="1">
        <f t="shared" si="13"/>
        <v>115</v>
      </c>
      <c r="J878" t="str">
        <f>VLOOKUP($B878,taxonomy!$B:$Y,6,FALSE)</f>
        <v>Eukaryota</v>
      </c>
      <c r="K878" t="str">
        <f>VLOOKUP($B878,taxonomy!$B:$Y,7,FALSE)</f>
        <v xml:space="preserve"> Fungi</v>
      </c>
      <c r="L878" t="str">
        <f>VLOOKUP($B878,taxonomy!$B:$Y,8,FALSE)</f>
        <v xml:space="preserve"> Dikarya</v>
      </c>
      <c r="M878" t="str">
        <f>VLOOKUP($B878,taxonomy!$B:$Y,9,FALSE)</f>
        <v xml:space="preserve"> Ascomycota</v>
      </c>
      <c r="N878" t="str">
        <f>VLOOKUP($B878,taxonomy!$B:$Y,10,FALSE)</f>
        <v xml:space="preserve"> Pezizomycotina</v>
      </c>
      <c r="O878" t="str">
        <f>VLOOKUP($B878,taxonomy!$B:$Y,11,FALSE)</f>
        <v xml:space="preserve"> Eurotiomycetes</v>
      </c>
      <c r="P878" t="str">
        <f>VLOOKUP($B878,taxonomy!$B:$Y,12,FALSE)</f>
        <v>Eurotiomycetidae</v>
      </c>
      <c r="Q878" t="str">
        <f>VLOOKUP($B878,taxonomy!$B:$Y,13,FALSE)</f>
        <v xml:space="preserve"> Eurotiales</v>
      </c>
      <c r="R878" t="str">
        <f>VLOOKUP($B878,taxonomy!$B:$Y,14,FALSE)</f>
        <v xml:space="preserve"> Aspergillaceae</v>
      </c>
      <c r="S878" t="str">
        <f>VLOOKUP($B878,taxonomy!$B:$Y,15,FALSE)</f>
        <v xml:space="preserve"> Aspergillus.</v>
      </c>
      <c r="T878">
        <f>VLOOKUP($B878,taxonomy!$B:$Y,16,FALSE)</f>
        <v>0</v>
      </c>
      <c r="U878">
        <f>VLOOKUP($B878,taxonomy!$B:$Y,17,FALSE)</f>
        <v>0</v>
      </c>
      <c r="V878">
        <f>VLOOKUP($B878,taxonomy!$B:$Y,18,FALSE)</f>
        <v>0</v>
      </c>
      <c r="W878">
        <f>VLOOKUP($B878,taxonomy!$B:$Y,19,FALSE)</f>
        <v>0</v>
      </c>
      <c r="X878">
        <f>VLOOKUP($B878,taxonomy!$B:$Y,20,FALSE)</f>
        <v>0</v>
      </c>
      <c r="Y878">
        <f>VLOOKUP($B878,taxonomy!$B:$Y,21,FALSE)</f>
        <v>0</v>
      </c>
      <c r="Z878">
        <f>VLOOKUP($B878,taxonomy!$B:$Y,22,FALSE)</f>
        <v>0</v>
      </c>
      <c r="AA878">
        <f>VLOOKUP($B878,taxonomy!$B:$Y,23,FALSE)</f>
        <v>0</v>
      </c>
    </row>
    <row r="879" spans="1:27" x14ac:dyDescent="0.25">
      <c r="A879" s="1" t="s">
        <v>1640</v>
      </c>
      <c r="B879" s="1" t="s">
        <v>1641</v>
      </c>
      <c r="C879" s="1" t="s">
        <v>139</v>
      </c>
      <c r="D879" s="1" t="s">
        <v>597</v>
      </c>
      <c r="E879" s="1" t="s">
        <v>598</v>
      </c>
      <c r="F879" s="1" t="s">
        <v>599</v>
      </c>
      <c r="G879" s="1" t="s">
        <v>600</v>
      </c>
      <c r="H879" s="1" t="s">
        <v>597</v>
      </c>
      <c r="I879" s="1">
        <f t="shared" si="13"/>
        <v>34</v>
      </c>
      <c r="J879" t="str">
        <f>VLOOKUP($B879,taxonomy!$B:$Y,6,FALSE)</f>
        <v>Eukaryota</v>
      </c>
      <c r="K879" t="str">
        <f>VLOOKUP($B879,taxonomy!$B:$Y,7,FALSE)</f>
        <v xml:space="preserve"> Fungi</v>
      </c>
      <c r="L879" t="str">
        <f>VLOOKUP($B879,taxonomy!$B:$Y,8,FALSE)</f>
        <v xml:space="preserve"> Dikarya</v>
      </c>
      <c r="M879" t="str">
        <f>VLOOKUP($B879,taxonomy!$B:$Y,9,FALSE)</f>
        <v xml:space="preserve"> Ascomycota</v>
      </c>
      <c r="N879" t="str">
        <f>VLOOKUP($B879,taxonomy!$B:$Y,10,FALSE)</f>
        <v xml:space="preserve"> Saccharomycotina</v>
      </c>
      <c r="O879" t="str">
        <f>VLOOKUP($B879,taxonomy!$B:$Y,11,FALSE)</f>
        <v>Saccharomycetes</v>
      </c>
      <c r="P879" t="str">
        <f>VLOOKUP($B879,taxonomy!$B:$Y,12,FALSE)</f>
        <v xml:space="preserve"> Saccharomycetales</v>
      </c>
      <c r="Q879" t="str">
        <f>VLOOKUP($B879,taxonomy!$B:$Y,13,FALSE)</f>
        <v xml:space="preserve"> mitosporic Saccharomycetales</v>
      </c>
      <c r="R879" t="str">
        <f>VLOOKUP($B879,taxonomy!$B:$Y,14,FALSE)</f>
        <v>Candida.</v>
      </c>
      <c r="S879">
        <f>VLOOKUP($B879,taxonomy!$B:$Y,15,FALSE)</f>
        <v>0</v>
      </c>
      <c r="T879">
        <f>VLOOKUP($B879,taxonomy!$B:$Y,16,FALSE)</f>
        <v>0</v>
      </c>
      <c r="U879">
        <f>VLOOKUP($B879,taxonomy!$B:$Y,17,FALSE)</f>
        <v>0</v>
      </c>
      <c r="V879">
        <f>VLOOKUP($B879,taxonomy!$B:$Y,18,FALSE)</f>
        <v>0</v>
      </c>
      <c r="W879">
        <f>VLOOKUP($B879,taxonomy!$B:$Y,19,FALSE)</f>
        <v>0</v>
      </c>
      <c r="X879">
        <f>VLOOKUP($B879,taxonomy!$B:$Y,20,FALSE)</f>
        <v>0</v>
      </c>
      <c r="Y879">
        <f>VLOOKUP($B879,taxonomy!$B:$Y,21,FALSE)</f>
        <v>0</v>
      </c>
      <c r="Z879">
        <f>VLOOKUP($B879,taxonomy!$B:$Y,22,FALSE)</f>
        <v>0</v>
      </c>
      <c r="AA879">
        <f>VLOOKUP($B879,taxonomy!$B:$Y,23,FALSE)</f>
        <v>0</v>
      </c>
    </row>
    <row r="880" spans="1:27" x14ac:dyDescent="0.25">
      <c r="A880" s="1" t="s">
        <v>1640</v>
      </c>
      <c r="B880" s="1" t="s">
        <v>1641</v>
      </c>
      <c r="C880" s="1" t="s">
        <v>139</v>
      </c>
      <c r="D880" s="1" t="s">
        <v>543</v>
      </c>
      <c r="E880" s="1" t="s">
        <v>601</v>
      </c>
      <c r="F880" s="1" t="s">
        <v>266</v>
      </c>
      <c r="G880" s="1" t="s">
        <v>289</v>
      </c>
      <c r="H880" s="1" t="s">
        <v>543</v>
      </c>
      <c r="I880" s="1">
        <f t="shared" si="13"/>
        <v>69</v>
      </c>
      <c r="J880" t="str">
        <f>VLOOKUP($B880,taxonomy!$B:$Y,6,FALSE)</f>
        <v>Eukaryota</v>
      </c>
      <c r="K880" t="str">
        <f>VLOOKUP($B880,taxonomy!$B:$Y,7,FALSE)</f>
        <v xml:space="preserve"> Fungi</v>
      </c>
      <c r="L880" t="str">
        <f>VLOOKUP($B880,taxonomy!$B:$Y,8,FALSE)</f>
        <v xml:space="preserve"> Dikarya</v>
      </c>
      <c r="M880" t="str">
        <f>VLOOKUP($B880,taxonomy!$B:$Y,9,FALSE)</f>
        <v xml:space="preserve"> Ascomycota</v>
      </c>
      <c r="N880" t="str">
        <f>VLOOKUP($B880,taxonomy!$B:$Y,10,FALSE)</f>
        <v xml:space="preserve"> Saccharomycotina</v>
      </c>
      <c r="O880" t="str">
        <f>VLOOKUP($B880,taxonomy!$B:$Y,11,FALSE)</f>
        <v>Saccharomycetes</v>
      </c>
      <c r="P880" t="str">
        <f>VLOOKUP($B880,taxonomy!$B:$Y,12,FALSE)</f>
        <v xml:space="preserve"> Saccharomycetales</v>
      </c>
      <c r="Q880" t="str">
        <f>VLOOKUP($B880,taxonomy!$B:$Y,13,FALSE)</f>
        <v xml:space="preserve"> mitosporic Saccharomycetales</v>
      </c>
      <c r="R880" t="str">
        <f>VLOOKUP($B880,taxonomy!$B:$Y,14,FALSE)</f>
        <v>Candida.</v>
      </c>
      <c r="S880">
        <f>VLOOKUP($B880,taxonomy!$B:$Y,15,FALSE)</f>
        <v>0</v>
      </c>
      <c r="T880">
        <f>VLOOKUP($B880,taxonomy!$B:$Y,16,FALSE)</f>
        <v>0</v>
      </c>
      <c r="U880">
        <f>VLOOKUP($B880,taxonomy!$B:$Y,17,FALSE)</f>
        <v>0</v>
      </c>
      <c r="V880">
        <f>VLOOKUP($B880,taxonomy!$B:$Y,18,FALSE)</f>
        <v>0</v>
      </c>
      <c r="W880">
        <f>VLOOKUP($B880,taxonomy!$B:$Y,19,FALSE)</f>
        <v>0</v>
      </c>
      <c r="X880">
        <f>VLOOKUP($B880,taxonomy!$B:$Y,20,FALSE)</f>
        <v>0</v>
      </c>
      <c r="Y880">
        <f>VLOOKUP($B880,taxonomy!$B:$Y,21,FALSE)</f>
        <v>0</v>
      </c>
      <c r="Z880">
        <f>VLOOKUP($B880,taxonomy!$B:$Y,22,FALSE)</f>
        <v>0</v>
      </c>
      <c r="AA880">
        <f>VLOOKUP($B880,taxonomy!$B:$Y,23,FALSE)</f>
        <v>0</v>
      </c>
    </row>
    <row r="881" spans="1:27" x14ac:dyDescent="0.25">
      <c r="A881" s="1" t="s">
        <v>1640</v>
      </c>
      <c r="B881" s="1" t="s">
        <v>1641</v>
      </c>
      <c r="C881" s="1" t="s">
        <v>139</v>
      </c>
      <c r="D881" s="1" t="s">
        <v>15</v>
      </c>
      <c r="E881" s="1" t="s">
        <v>546</v>
      </c>
      <c r="F881" s="1" t="s">
        <v>602</v>
      </c>
      <c r="G881" s="1" t="s">
        <v>18</v>
      </c>
      <c r="H881" s="1" t="s">
        <v>19</v>
      </c>
      <c r="I881" s="1">
        <f t="shared" si="13"/>
        <v>261</v>
      </c>
      <c r="J881" t="str">
        <f>VLOOKUP($B881,taxonomy!$B:$Y,6,FALSE)</f>
        <v>Eukaryota</v>
      </c>
      <c r="K881" t="str">
        <f>VLOOKUP($B881,taxonomy!$B:$Y,7,FALSE)</f>
        <v xml:space="preserve"> Fungi</v>
      </c>
      <c r="L881" t="str">
        <f>VLOOKUP($B881,taxonomy!$B:$Y,8,FALSE)</f>
        <v xml:space="preserve"> Dikarya</v>
      </c>
      <c r="M881" t="str">
        <f>VLOOKUP($B881,taxonomy!$B:$Y,9,FALSE)</f>
        <v xml:space="preserve"> Ascomycota</v>
      </c>
      <c r="N881" t="str">
        <f>VLOOKUP($B881,taxonomy!$B:$Y,10,FALSE)</f>
        <v xml:space="preserve"> Saccharomycotina</v>
      </c>
      <c r="O881" t="str">
        <f>VLOOKUP($B881,taxonomy!$B:$Y,11,FALSE)</f>
        <v>Saccharomycetes</v>
      </c>
      <c r="P881" t="str">
        <f>VLOOKUP($B881,taxonomy!$B:$Y,12,FALSE)</f>
        <v xml:space="preserve"> Saccharomycetales</v>
      </c>
      <c r="Q881" t="str">
        <f>VLOOKUP($B881,taxonomy!$B:$Y,13,FALSE)</f>
        <v xml:space="preserve"> mitosporic Saccharomycetales</v>
      </c>
      <c r="R881" t="str">
        <f>VLOOKUP($B881,taxonomy!$B:$Y,14,FALSE)</f>
        <v>Candida.</v>
      </c>
      <c r="S881">
        <f>VLOOKUP($B881,taxonomy!$B:$Y,15,FALSE)</f>
        <v>0</v>
      </c>
      <c r="T881">
        <f>VLOOKUP($B881,taxonomy!$B:$Y,16,FALSE)</f>
        <v>0</v>
      </c>
      <c r="U881">
        <f>VLOOKUP($B881,taxonomy!$B:$Y,17,FALSE)</f>
        <v>0</v>
      </c>
      <c r="V881">
        <f>VLOOKUP($B881,taxonomy!$B:$Y,18,FALSE)</f>
        <v>0</v>
      </c>
      <c r="W881">
        <f>VLOOKUP($B881,taxonomy!$B:$Y,19,FALSE)</f>
        <v>0</v>
      </c>
      <c r="X881">
        <f>VLOOKUP($B881,taxonomy!$B:$Y,20,FALSE)</f>
        <v>0</v>
      </c>
      <c r="Y881">
        <f>VLOOKUP($B881,taxonomy!$B:$Y,21,FALSE)</f>
        <v>0</v>
      </c>
      <c r="Z881">
        <f>VLOOKUP($B881,taxonomy!$B:$Y,22,FALSE)</f>
        <v>0</v>
      </c>
      <c r="AA881">
        <f>VLOOKUP($B881,taxonomy!$B:$Y,23,FALSE)</f>
        <v>0</v>
      </c>
    </row>
    <row r="882" spans="1:27" x14ac:dyDescent="0.25">
      <c r="A882" s="1" t="s">
        <v>1642</v>
      </c>
      <c r="B882" s="1" t="s">
        <v>1643</v>
      </c>
      <c r="C882" s="1" t="s">
        <v>243</v>
      </c>
      <c r="D882" s="1" t="s">
        <v>121</v>
      </c>
      <c r="E882" s="1" t="s">
        <v>888</v>
      </c>
      <c r="F882" s="1" t="s">
        <v>1359</v>
      </c>
      <c r="G882" s="1" t="s">
        <v>123</v>
      </c>
      <c r="H882" s="1" t="s">
        <v>121</v>
      </c>
      <c r="I882" s="1">
        <f t="shared" si="13"/>
        <v>71</v>
      </c>
      <c r="J882" t="str">
        <f>VLOOKUP($B882,taxonomy!$B:$Y,6,FALSE)</f>
        <v>Eukaryota</v>
      </c>
      <c r="K882" t="str">
        <f>VLOOKUP($B882,taxonomy!$B:$Y,7,FALSE)</f>
        <v xml:space="preserve"> Fungi</v>
      </c>
      <c r="L882" t="str">
        <f>VLOOKUP($B882,taxonomy!$B:$Y,8,FALSE)</f>
        <v xml:space="preserve"> Dikarya</v>
      </c>
      <c r="M882" t="str">
        <f>VLOOKUP($B882,taxonomy!$B:$Y,9,FALSE)</f>
        <v xml:space="preserve"> Ascomycota</v>
      </c>
      <c r="N882" t="str">
        <f>VLOOKUP($B882,taxonomy!$B:$Y,10,FALSE)</f>
        <v xml:space="preserve"> Saccharomycotina</v>
      </c>
      <c r="O882" t="str">
        <f>VLOOKUP($B882,taxonomy!$B:$Y,11,FALSE)</f>
        <v>Saccharomycetes</v>
      </c>
      <c r="P882" t="str">
        <f>VLOOKUP($B882,taxonomy!$B:$Y,12,FALSE)</f>
        <v xml:space="preserve"> Saccharomycetales</v>
      </c>
      <c r="Q882" t="str">
        <f>VLOOKUP($B882,taxonomy!$B:$Y,13,FALSE)</f>
        <v xml:space="preserve"> Saccharomycetaceae</v>
      </c>
      <c r="R882" t="str">
        <f>VLOOKUP($B882,taxonomy!$B:$Y,14,FALSE)</f>
        <v xml:space="preserve"> Nakaseomyces</v>
      </c>
      <c r="S882" t="str">
        <f>VLOOKUP($B882,taxonomy!$B:$Y,15,FALSE)</f>
        <v>mitosporic Nakaseomyces.</v>
      </c>
      <c r="T882">
        <f>VLOOKUP($B882,taxonomy!$B:$Y,16,FALSE)</f>
        <v>0</v>
      </c>
      <c r="U882">
        <f>VLOOKUP($B882,taxonomy!$B:$Y,17,FALSE)</f>
        <v>0</v>
      </c>
      <c r="V882">
        <f>VLOOKUP($B882,taxonomy!$B:$Y,18,FALSE)</f>
        <v>0</v>
      </c>
      <c r="W882">
        <f>VLOOKUP($B882,taxonomy!$B:$Y,19,FALSE)</f>
        <v>0</v>
      </c>
      <c r="X882">
        <f>VLOOKUP($B882,taxonomy!$B:$Y,20,FALSE)</f>
        <v>0</v>
      </c>
      <c r="Y882">
        <f>VLOOKUP($B882,taxonomy!$B:$Y,21,FALSE)</f>
        <v>0</v>
      </c>
      <c r="Z882">
        <f>VLOOKUP($B882,taxonomy!$B:$Y,22,FALSE)</f>
        <v>0</v>
      </c>
      <c r="AA882">
        <f>VLOOKUP($B882,taxonomy!$B:$Y,23,FALSE)</f>
        <v>0</v>
      </c>
    </row>
    <row r="883" spans="1:27" x14ac:dyDescent="0.25">
      <c r="A883" s="1" t="s">
        <v>1642</v>
      </c>
      <c r="B883" s="1" t="s">
        <v>1643</v>
      </c>
      <c r="C883" s="1" t="s">
        <v>243</v>
      </c>
      <c r="D883" s="1" t="s">
        <v>72</v>
      </c>
      <c r="E883" s="1" t="s">
        <v>785</v>
      </c>
      <c r="F883" s="1" t="s">
        <v>1644</v>
      </c>
      <c r="G883" s="1" t="s">
        <v>75</v>
      </c>
      <c r="H883" s="1" t="s">
        <v>72</v>
      </c>
      <c r="I883" s="1">
        <f t="shared" si="13"/>
        <v>114</v>
      </c>
      <c r="J883" t="str">
        <f>VLOOKUP($B883,taxonomy!$B:$Y,6,FALSE)</f>
        <v>Eukaryota</v>
      </c>
      <c r="K883" t="str">
        <f>VLOOKUP($B883,taxonomy!$B:$Y,7,FALSE)</f>
        <v xml:space="preserve"> Fungi</v>
      </c>
      <c r="L883" t="str">
        <f>VLOOKUP($B883,taxonomy!$B:$Y,8,FALSE)</f>
        <v xml:space="preserve"> Dikarya</v>
      </c>
      <c r="M883" t="str">
        <f>VLOOKUP($B883,taxonomy!$B:$Y,9,FALSE)</f>
        <v xml:space="preserve"> Ascomycota</v>
      </c>
      <c r="N883" t="str">
        <f>VLOOKUP($B883,taxonomy!$B:$Y,10,FALSE)</f>
        <v xml:space="preserve"> Saccharomycotina</v>
      </c>
      <c r="O883" t="str">
        <f>VLOOKUP($B883,taxonomy!$B:$Y,11,FALSE)</f>
        <v>Saccharomycetes</v>
      </c>
      <c r="P883" t="str">
        <f>VLOOKUP($B883,taxonomy!$B:$Y,12,FALSE)</f>
        <v xml:space="preserve"> Saccharomycetales</v>
      </c>
      <c r="Q883" t="str">
        <f>VLOOKUP($B883,taxonomy!$B:$Y,13,FALSE)</f>
        <v xml:space="preserve"> Saccharomycetaceae</v>
      </c>
      <c r="R883" t="str">
        <f>VLOOKUP($B883,taxonomy!$B:$Y,14,FALSE)</f>
        <v xml:space="preserve"> Nakaseomyces</v>
      </c>
      <c r="S883" t="str">
        <f>VLOOKUP($B883,taxonomy!$B:$Y,15,FALSE)</f>
        <v>mitosporic Nakaseomyces.</v>
      </c>
      <c r="T883">
        <f>VLOOKUP($B883,taxonomy!$B:$Y,16,FALSE)</f>
        <v>0</v>
      </c>
      <c r="U883">
        <f>VLOOKUP($B883,taxonomy!$B:$Y,17,FALSE)</f>
        <v>0</v>
      </c>
      <c r="V883">
        <f>VLOOKUP($B883,taxonomy!$B:$Y,18,FALSE)</f>
        <v>0</v>
      </c>
      <c r="W883">
        <f>VLOOKUP($B883,taxonomy!$B:$Y,19,FALSE)</f>
        <v>0</v>
      </c>
      <c r="X883">
        <f>VLOOKUP($B883,taxonomy!$B:$Y,20,FALSE)</f>
        <v>0</v>
      </c>
      <c r="Y883">
        <f>VLOOKUP($B883,taxonomy!$B:$Y,21,FALSE)</f>
        <v>0</v>
      </c>
      <c r="Z883">
        <f>VLOOKUP($B883,taxonomy!$B:$Y,22,FALSE)</f>
        <v>0</v>
      </c>
      <c r="AA883">
        <f>VLOOKUP($B883,taxonomy!$B:$Y,23,FALSE)</f>
        <v>0</v>
      </c>
    </row>
    <row r="884" spans="1:27" x14ac:dyDescent="0.25">
      <c r="A884" s="1" t="s">
        <v>1642</v>
      </c>
      <c r="B884" s="1" t="s">
        <v>1643</v>
      </c>
      <c r="C884" s="1" t="s">
        <v>243</v>
      </c>
      <c r="D884" s="1" t="s">
        <v>91</v>
      </c>
      <c r="E884" s="1" t="s">
        <v>1645</v>
      </c>
      <c r="F884" s="1" t="s">
        <v>773</v>
      </c>
      <c r="G884" s="1" t="s">
        <v>94</v>
      </c>
      <c r="H884" s="1" t="s">
        <v>91</v>
      </c>
      <c r="I884" s="1">
        <f t="shared" si="13"/>
        <v>90</v>
      </c>
      <c r="J884" t="str">
        <f>VLOOKUP($B884,taxonomy!$B:$Y,6,FALSE)</f>
        <v>Eukaryota</v>
      </c>
      <c r="K884" t="str">
        <f>VLOOKUP($B884,taxonomy!$B:$Y,7,FALSE)</f>
        <v xml:space="preserve"> Fungi</v>
      </c>
      <c r="L884" t="str">
        <f>VLOOKUP($B884,taxonomy!$B:$Y,8,FALSE)</f>
        <v xml:space="preserve"> Dikarya</v>
      </c>
      <c r="M884" t="str">
        <f>VLOOKUP($B884,taxonomy!$B:$Y,9,FALSE)</f>
        <v xml:space="preserve"> Ascomycota</v>
      </c>
      <c r="N884" t="str">
        <f>VLOOKUP($B884,taxonomy!$B:$Y,10,FALSE)</f>
        <v xml:space="preserve"> Saccharomycotina</v>
      </c>
      <c r="O884" t="str">
        <f>VLOOKUP($B884,taxonomy!$B:$Y,11,FALSE)</f>
        <v>Saccharomycetes</v>
      </c>
      <c r="P884" t="str">
        <f>VLOOKUP($B884,taxonomy!$B:$Y,12,FALSE)</f>
        <v xml:space="preserve"> Saccharomycetales</v>
      </c>
      <c r="Q884" t="str">
        <f>VLOOKUP($B884,taxonomy!$B:$Y,13,FALSE)</f>
        <v xml:space="preserve"> Saccharomycetaceae</v>
      </c>
      <c r="R884" t="str">
        <f>VLOOKUP($B884,taxonomy!$B:$Y,14,FALSE)</f>
        <v xml:space="preserve"> Nakaseomyces</v>
      </c>
      <c r="S884" t="str">
        <f>VLOOKUP($B884,taxonomy!$B:$Y,15,FALSE)</f>
        <v>mitosporic Nakaseomyces.</v>
      </c>
      <c r="T884">
        <f>VLOOKUP($B884,taxonomy!$B:$Y,16,FALSE)</f>
        <v>0</v>
      </c>
      <c r="U884">
        <f>VLOOKUP($B884,taxonomy!$B:$Y,17,FALSE)</f>
        <v>0</v>
      </c>
      <c r="V884">
        <f>VLOOKUP($B884,taxonomy!$B:$Y,18,FALSE)</f>
        <v>0</v>
      </c>
      <c r="W884">
        <f>VLOOKUP($B884,taxonomy!$B:$Y,19,FALSE)</f>
        <v>0</v>
      </c>
      <c r="X884">
        <f>VLOOKUP($B884,taxonomy!$B:$Y,20,FALSE)</f>
        <v>0</v>
      </c>
      <c r="Y884">
        <f>VLOOKUP($B884,taxonomy!$B:$Y,21,FALSE)</f>
        <v>0</v>
      </c>
      <c r="Z884">
        <f>VLOOKUP($B884,taxonomy!$B:$Y,22,FALSE)</f>
        <v>0</v>
      </c>
      <c r="AA884">
        <f>VLOOKUP($B884,taxonomy!$B:$Y,23,FALSE)</f>
        <v>0</v>
      </c>
    </row>
    <row r="885" spans="1:27" x14ac:dyDescent="0.25">
      <c r="A885" s="1" t="s">
        <v>1642</v>
      </c>
      <c r="B885" s="1" t="s">
        <v>1643</v>
      </c>
      <c r="C885" s="1" t="s">
        <v>243</v>
      </c>
      <c r="D885" s="1" t="s">
        <v>1287</v>
      </c>
      <c r="E885" s="1" t="s">
        <v>539</v>
      </c>
      <c r="F885" s="1" t="s">
        <v>1646</v>
      </c>
      <c r="G885" s="1" t="s">
        <v>1289</v>
      </c>
      <c r="H885" s="1" t="s">
        <v>1287</v>
      </c>
      <c r="I885" s="1">
        <f t="shared" si="13"/>
        <v>76</v>
      </c>
      <c r="J885" t="str">
        <f>VLOOKUP($B885,taxonomy!$B:$Y,6,FALSE)</f>
        <v>Eukaryota</v>
      </c>
      <c r="K885" t="str">
        <f>VLOOKUP($B885,taxonomy!$B:$Y,7,FALSE)</f>
        <v xml:space="preserve"> Fungi</v>
      </c>
      <c r="L885" t="str">
        <f>VLOOKUP($B885,taxonomy!$B:$Y,8,FALSE)</f>
        <v xml:space="preserve"> Dikarya</v>
      </c>
      <c r="M885" t="str">
        <f>VLOOKUP($B885,taxonomy!$B:$Y,9,FALSE)</f>
        <v xml:space="preserve"> Ascomycota</v>
      </c>
      <c r="N885" t="str">
        <f>VLOOKUP($B885,taxonomy!$B:$Y,10,FALSE)</f>
        <v xml:space="preserve"> Saccharomycotina</v>
      </c>
      <c r="O885" t="str">
        <f>VLOOKUP($B885,taxonomy!$B:$Y,11,FALSE)</f>
        <v>Saccharomycetes</v>
      </c>
      <c r="P885" t="str">
        <f>VLOOKUP($B885,taxonomy!$B:$Y,12,FALSE)</f>
        <v xml:space="preserve"> Saccharomycetales</v>
      </c>
      <c r="Q885" t="str">
        <f>VLOOKUP($B885,taxonomy!$B:$Y,13,FALSE)</f>
        <v xml:space="preserve"> Saccharomycetaceae</v>
      </c>
      <c r="R885" t="str">
        <f>VLOOKUP($B885,taxonomy!$B:$Y,14,FALSE)</f>
        <v xml:space="preserve"> Nakaseomyces</v>
      </c>
      <c r="S885" t="str">
        <f>VLOOKUP($B885,taxonomy!$B:$Y,15,FALSE)</f>
        <v>mitosporic Nakaseomyces.</v>
      </c>
      <c r="T885">
        <f>VLOOKUP($B885,taxonomy!$B:$Y,16,FALSE)</f>
        <v>0</v>
      </c>
      <c r="U885">
        <f>VLOOKUP($B885,taxonomy!$B:$Y,17,FALSE)</f>
        <v>0</v>
      </c>
      <c r="V885">
        <f>VLOOKUP($B885,taxonomy!$B:$Y,18,FALSE)</f>
        <v>0</v>
      </c>
      <c r="W885">
        <f>VLOOKUP($B885,taxonomy!$B:$Y,19,FALSE)</f>
        <v>0</v>
      </c>
      <c r="X885">
        <f>VLOOKUP($B885,taxonomy!$B:$Y,20,FALSE)</f>
        <v>0</v>
      </c>
      <c r="Y885">
        <f>VLOOKUP($B885,taxonomy!$B:$Y,21,FALSE)</f>
        <v>0</v>
      </c>
      <c r="Z885">
        <f>VLOOKUP($B885,taxonomy!$B:$Y,22,FALSE)</f>
        <v>0</v>
      </c>
      <c r="AA885">
        <f>VLOOKUP($B885,taxonomy!$B:$Y,23,FALSE)</f>
        <v>0</v>
      </c>
    </row>
    <row r="886" spans="1:27" x14ac:dyDescent="0.25">
      <c r="A886" s="1" t="s">
        <v>1642</v>
      </c>
      <c r="B886" s="1" t="s">
        <v>1643</v>
      </c>
      <c r="C886" s="1" t="s">
        <v>243</v>
      </c>
      <c r="D886" s="1" t="s">
        <v>15</v>
      </c>
      <c r="E886" s="1" t="s">
        <v>203</v>
      </c>
      <c r="F886" s="1" t="s">
        <v>1647</v>
      </c>
      <c r="G886" s="1" t="s">
        <v>18</v>
      </c>
      <c r="H886" s="1" t="s">
        <v>19</v>
      </c>
      <c r="I886" s="1">
        <f t="shared" si="13"/>
        <v>318</v>
      </c>
      <c r="J886" t="str">
        <f>VLOOKUP($B886,taxonomy!$B:$Y,6,FALSE)</f>
        <v>Eukaryota</v>
      </c>
      <c r="K886" t="str">
        <f>VLOOKUP($B886,taxonomy!$B:$Y,7,FALSE)</f>
        <v xml:space="preserve"> Fungi</v>
      </c>
      <c r="L886" t="str">
        <f>VLOOKUP($B886,taxonomy!$B:$Y,8,FALSE)</f>
        <v xml:space="preserve"> Dikarya</v>
      </c>
      <c r="M886" t="str">
        <f>VLOOKUP($B886,taxonomy!$B:$Y,9,FALSE)</f>
        <v xml:space="preserve"> Ascomycota</v>
      </c>
      <c r="N886" t="str">
        <f>VLOOKUP($B886,taxonomy!$B:$Y,10,FALSE)</f>
        <v xml:space="preserve"> Saccharomycotina</v>
      </c>
      <c r="O886" t="str">
        <f>VLOOKUP($B886,taxonomy!$B:$Y,11,FALSE)</f>
        <v>Saccharomycetes</v>
      </c>
      <c r="P886" t="str">
        <f>VLOOKUP($B886,taxonomy!$B:$Y,12,FALSE)</f>
        <v xml:space="preserve"> Saccharomycetales</v>
      </c>
      <c r="Q886" t="str">
        <f>VLOOKUP($B886,taxonomy!$B:$Y,13,FALSE)</f>
        <v xml:space="preserve"> Saccharomycetaceae</v>
      </c>
      <c r="R886" t="str">
        <f>VLOOKUP($B886,taxonomy!$B:$Y,14,FALSE)</f>
        <v xml:space="preserve"> Nakaseomyces</v>
      </c>
      <c r="S886" t="str">
        <f>VLOOKUP($B886,taxonomy!$B:$Y,15,FALSE)</f>
        <v>mitosporic Nakaseomyces.</v>
      </c>
      <c r="T886">
        <f>VLOOKUP($B886,taxonomy!$B:$Y,16,FALSE)</f>
        <v>0</v>
      </c>
      <c r="U886">
        <f>VLOOKUP($B886,taxonomy!$B:$Y,17,FALSE)</f>
        <v>0</v>
      </c>
      <c r="V886">
        <f>VLOOKUP($B886,taxonomy!$B:$Y,18,FALSE)</f>
        <v>0</v>
      </c>
      <c r="W886">
        <f>VLOOKUP($B886,taxonomy!$B:$Y,19,FALSE)</f>
        <v>0</v>
      </c>
      <c r="X886">
        <f>VLOOKUP($B886,taxonomy!$B:$Y,20,FALSE)</f>
        <v>0</v>
      </c>
      <c r="Y886">
        <f>VLOOKUP($B886,taxonomy!$B:$Y,21,FALSE)</f>
        <v>0</v>
      </c>
      <c r="Z886">
        <f>VLOOKUP($B886,taxonomy!$B:$Y,22,FALSE)</f>
        <v>0</v>
      </c>
      <c r="AA886">
        <f>VLOOKUP($B886,taxonomy!$B:$Y,23,FALSE)</f>
        <v>0</v>
      </c>
    </row>
    <row r="887" spans="1:27" x14ac:dyDescent="0.25">
      <c r="A887" s="1" t="s">
        <v>1648</v>
      </c>
      <c r="B887" s="1" t="s">
        <v>1649</v>
      </c>
      <c r="C887" s="1" t="s">
        <v>1011</v>
      </c>
      <c r="D887" s="1" t="s">
        <v>813</v>
      </c>
      <c r="E887" s="1" t="s">
        <v>370</v>
      </c>
      <c r="F887" s="1" t="s">
        <v>814</v>
      </c>
      <c r="G887" s="1" t="s">
        <v>203</v>
      </c>
      <c r="H887" s="1" t="s">
        <v>813</v>
      </c>
      <c r="I887" s="1">
        <f t="shared" si="13"/>
        <v>31</v>
      </c>
      <c r="J887" t="str">
        <f>VLOOKUP($B887,taxonomy!$B:$Y,6,FALSE)</f>
        <v>Eukaryota</v>
      </c>
      <c r="K887" t="str">
        <f>VLOOKUP($B887,taxonomy!$B:$Y,7,FALSE)</f>
        <v xml:space="preserve"> Fungi</v>
      </c>
      <c r="L887" t="str">
        <f>VLOOKUP($B887,taxonomy!$B:$Y,8,FALSE)</f>
        <v xml:space="preserve"> Dikarya</v>
      </c>
      <c r="M887" t="str">
        <f>VLOOKUP($B887,taxonomy!$B:$Y,9,FALSE)</f>
        <v xml:space="preserve"> Ascomycota</v>
      </c>
      <c r="N887" t="str">
        <f>VLOOKUP($B887,taxonomy!$B:$Y,10,FALSE)</f>
        <v xml:space="preserve"> Pezizomycotina</v>
      </c>
      <c r="O887" t="str">
        <f>VLOOKUP($B887,taxonomy!$B:$Y,11,FALSE)</f>
        <v>Sordariomycetes</v>
      </c>
      <c r="P887" t="str">
        <f>VLOOKUP($B887,taxonomy!$B:$Y,12,FALSE)</f>
        <v xml:space="preserve"> Sordariomycetidae</v>
      </c>
      <c r="Q887" t="str">
        <f>VLOOKUP($B887,taxonomy!$B:$Y,13,FALSE)</f>
        <v xml:space="preserve"> Sordariales</v>
      </c>
      <c r="R887" t="str">
        <f>VLOOKUP($B887,taxonomy!$B:$Y,14,FALSE)</f>
        <v xml:space="preserve"> Chaetomiaceae</v>
      </c>
      <c r="S887" t="str">
        <f>VLOOKUP($B887,taxonomy!$B:$Y,15,FALSE)</f>
        <v>Chaetomium.</v>
      </c>
      <c r="T887">
        <f>VLOOKUP($B887,taxonomy!$B:$Y,16,FALSE)</f>
        <v>0</v>
      </c>
      <c r="U887">
        <f>VLOOKUP($B887,taxonomy!$B:$Y,17,FALSE)</f>
        <v>0</v>
      </c>
      <c r="V887">
        <f>VLOOKUP($B887,taxonomy!$B:$Y,18,FALSE)</f>
        <v>0</v>
      </c>
      <c r="W887">
        <f>VLOOKUP($B887,taxonomy!$B:$Y,19,FALSE)</f>
        <v>0</v>
      </c>
      <c r="X887">
        <f>VLOOKUP($B887,taxonomy!$B:$Y,20,FALSE)</f>
        <v>0</v>
      </c>
      <c r="Y887">
        <f>VLOOKUP($B887,taxonomy!$B:$Y,21,FALSE)</f>
        <v>0</v>
      </c>
      <c r="Z887">
        <f>VLOOKUP($B887,taxonomy!$B:$Y,22,FALSE)</f>
        <v>0</v>
      </c>
      <c r="AA887">
        <f>VLOOKUP($B887,taxonomy!$B:$Y,23,FALSE)</f>
        <v>0</v>
      </c>
    </row>
    <row r="888" spans="1:27" x14ac:dyDescent="0.25">
      <c r="A888" s="1" t="s">
        <v>1648</v>
      </c>
      <c r="B888" s="1" t="s">
        <v>1649</v>
      </c>
      <c r="C888" s="1" t="s">
        <v>1011</v>
      </c>
      <c r="D888" s="1" t="s">
        <v>15</v>
      </c>
      <c r="E888" s="1" t="s">
        <v>104</v>
      </c>
      <c r="F888" s="1" t="s">
        <v>367</v>
      </c>
      <c r="G888" s="1" t="s">
        <v>18</v>
      </c>
      <c r="H888" s="1" t="s">
        <v>19</v>
      </c>
      <c r="I888" s="1">
        <f t="shared" si="13"/>
        <v>274</v>
      </c>
      <c r="J888" t="str">
        <f>VLOOKUP($B888,taxonomy!$B:$Y,6,FALSE)</f>
        <v>Eukaryota</v>
      </c>
      <c r="K888" t="str">
        <f>VLOOKUP($B888,taxonomy!$B:$Y,7,FALSE)</f>
        <v xml:space="preserve"> Fungi</v>
      </c>
      <c r="L888" t="str">
        <f>VLOOKUP($B888,taxonomy!$B:$Y,8,FALSE)</f>
        <v xml:space="preserve"> Dikarya</v>
      </c>
      <c r="M888" t="str">
        <f>VLOOKUP($B888,taxonomy!$B:$Y,9,FALSE)</f>
        <v xml:space="preserve"> Ascomycota</v>
      </c>
      <c r="N888" t="str">
        <f>VLOOKUP($B888,taxonomy!$B:$Y,10,FALSE)</f>
        <v xml:space="preserve"> Pezizomycotina</v>
      </c>
      <c r="O888" t="str">
        <f>VLOOKUP($B888,taxonomy!$B:$Y,11,FALSE)</f>
        <v>Sordariomycetes</v>
      </c>
      <c r="P888" t="str">
        <f>VLOOKUP($B888,taxonomy!$B:$Y,12,FALSE)</f>
        <v xml:space="preserve"> Sordariomycetidae</v>
      </c>
      <c r="Q888" t="str">
        <f>VLOOKUP($B888,taxonomy!$B:$Y,13,FALSE)</f>
        <v xml:space="preserve"> Sordariales</v>
      </c>
      <c r="R888" t="str">
        <f>VLOOKUP($B888,taxonomy!$B:$Y,14,FALSE)</f>
        <v xml:space="preserve"> Chaetomiaceae</v>
      </c>
      <c r="S888" t="str">
        <f>VLOOKUP($B888,taxonomy!$B:$Y,15,FALSE)</f>
        <v>Chaetomium.</v>
      </c>
      <c r="T888">
        <f>VLOOKUP($B888,taxonomy!$B:$Y,16,FALSE)</f>
        <v>0</v>
      </c>
      <c r="U888">
        <f>VLOOKUP($B888,taxonomy!$B:$Y,17,FALSE)</f>
        <v>0</v>
      </c>
      <c r="V888">
        <f>VLOOKUP($B888,taxonomy!$B:$Y,18,FALSE)</f>
        <v>0</v>
      </c>
      <c r="W888">
        <f>VLOOKUP($B888,taxonomy!$B:$Y,19,FALSE)</f>
        <v>0</v>
      </c>
      <c r="X888">
        <f>VLOOKUP($B888,taxonomy!$B:$Y,20,FALSE)</f>
        <v>0</v>
      </c>
      <c r="Y888">
        <f>VLOOKUP($B888,taxonomy!$B:$Y,21,FALSE)</f>
        <v>0</v>
      </c>
      <c r="Z888">
        <f>VLOOKUP($B888,taxonomy!$B:$Y,22,FALSE)</f>
        <v>0</v>
      </c>
      <c r="AA888">
        <f>VLOOKUP($B888,taxonomy!$B:$Y,23,FALSE)</f>
        <v>0</v>
      </c>
    </row>
    <row r="889" spans="1:27" x14ac:dyDescent="0.25">
      <c r="A889" s="1" t="s">
        <v>1648</v>
      </c>
      <c r="B889" s="1" t="s">
        <v>1649</v>
      </c>
      <c r="C889" s="1" t="s">
        <v>1011</v>
      </c>
      <c r="D889" s="1" t="s">
        <v>60</v>
      </c>
      <c r="E889" s="1" t="s">
        <v>514</v>
      </c>
      <c r="F889" s="1" t="s">
        <v>1650</v>
      </c>
      <c r="G889" s="1" t="s">
        <v>63</v>
      </c>
      <c r="H889" s="1" t="s">
        <v>64</v>
      </c>
      <c r="I889" s="1">
        <f t="shared" si="13"/>
        <v>285</v>
      </c>
      <c r="J889" t="str">
        <f>VLOOKUP($B889,taxonomy!$B:$Y,6,FALSE)</f>
        <v>Eukaryota</v>
      </c>
      <c r="K889" t="str">
        <f>VLOOKUP($B889,taxonomy!$B:$Y,7,FALSE)</f>
        <v xml:space="preserve"> Fungi</v>
      </c>
      <c r="L889" t="str">
        <f>VLOOKUP($B889,taxonomy!$B:$Y,8,FALSE)</f>
        <v xml:space="preserve"> Dikarya</v>
      </c>
      <c r="M889" t="str">
        <f>VLOOKUP($B889,taxonomy!$B:$Y,9,FALSE)</f>
        <v xml:space="preserve"> Ascomycota</v>
      </c>
      <c r="N889" t="str">
        <f>VLOOKUP($B889,taxonomy!$B:$Y,10,FALSE)</f>
        <v xml:space="preserve"> Pezizomycotina</v>
      </c>
      <c r="O889" t="str">
        <f>VLOOKUP($B889,taxonomy!$B:$Y,11,FALSE)</f>
        <v>Sordariomycetes</v>
      </c>
      <c r="P889" t="str">
        <f>VLOOKUP($B889,taxonomy!$B:$Y,12,FALSE)</f>
        <v xml:space="preserve"> Sordariomycetidae</v>
      </c>
      <c r="Q889" t="str">
        <f>VLOOKUP($B889,taxonomy!$B:$Y,13,FALSE)</f>
        <v xml:space="preserve"> Sordariales</v>
      </c>
      <c r="R889" t="str">
        <f>VLOOKUP($B889,taxonomy!$B:$Y,14,FALSE)</f>
        <v xml:space="preserve"> Chaetomiaceae</v>
      </c>
      <c r="S889" t="str">
        <f>VLOOKUP($B889,taxonomy!$B:$Y,15,FALSE)</f>
        <v>Chaetomium.</v>
      </c>
      <c r="T889">
        <f>VLOOKUP($B889,taxonomy!$B:$Y,16,FALSE)</f>
        <v>0</v>
      </c>
      <c r="U889">
        <f>VLOOKUP($B889,taxonomy!$B:$Y,17,FALSE)</f>
        <v>0</v>
      </c>
      <c r="V889">
        <f>VLOOKUP($B889,taxonomy!$B:$Y,18,FALSE)</f>
        <v>0</v>
      </c>
      <c r="W889">
        <f>VLOOKUP($B889,taxonomy!$B:$Y,19,FALSE)</f>
        <v>0</v>
      </c>
      <c r="X889">
        <f>VLOOKUP($B889,taxonomy!$B:$Y,20,FALSE)</f>
        <v>0</v>
      </c>
      <c r="Y889">
        <f>VLOOKUP($B889,taxonomy!$B:$Y,21,FALSE)</f>
        <v>0</v>
      </c>
      <c r="Z889">
        <f>VLOOKUP($B889,taxonomy!$B:$Y,22,FALSE)</f>
        <v>0</v>
      </c>
      <c r="AA889">
        <f>VLOOKUP($B889,taxonomy!$B:$Y,23,FALSE)</f>
        <v>0</v>
      </c>
    </row>
    <row r="890" spans="1:27" x14ac:dyDescent="0.25">
      <c r="A890" s="1" t="s">
        <v>1651</v>
      </c>
      <c r="B890" s="1" t="s">
        <v>1652</v>
      </c>
      <c r="C890" s="1" t="s">
        <v>545</v>
      </c>
      <c r="D890" s="1" t="s">
        <v>15</v>
      </c>
      <c r="E890" s="1" t="s">
        <v>56</v>
      </c>
      <c r="F890" s="1" t="s">
        <v>367</v>
      </c>
      <c r="G890" s="1" t="s">
        <v>18</v>
      </c>
      <c r="H890" s="1" t="s">
        <v>19</v>
      </c>
      <c r="I890" s="1">
        <f t="shared" si="13"/>
        <v>273</v>
      </c>
      <c r="J890" t="str">
        <f>VLOOKUP($B890,taxonomy!$B:$Y,6,FALSE)</f>
        <v>Eukaryota</v>
      </c>
      <c r="K890" t="str">
        <f>VLOOKUP($B890,taxonomy!$B:$Y,7,FALSE)</f>
        <v xml:space="preserve"> Fungi</v>
      </c>
      <c r="L890" t="str">
        <f>VLOOKUP($B890,taxonomy!$B:$Y,8,FALSE)</f>
        <v xml:space="preserve"> Dikarya</v>
      </c>
      <c r="M890" t="str">
        <f>VLOOKUP($B890,taxonomy!$B:$Y,9,FALSE)</f>
        <v xml:space="preserve"> Ascomycota</v>
      </c>
      <c r="N890" t="str">
        <f>VLOOKUP($B890,taxonomy!$B:$Y,10,FALSE)</f>
        <v xml:space="preserve"> Pezizomycotina</v>
      </c>
      <c r="O890" t="str">
        <f>VLOOKUP($B890,taxonomy!$B:$Y,11,FALSE)</f>
        <v xml:space="preserve"> Eurotiomycetes</v>
      </c>
      <c r="P890" t="str">
        <f>VLOOKUP($B890,taxonomy!$B:$Y,12,FALSE)</f>
        <v>Eurotiomycetidae</v>
      </c>
      <c r="Q890" t="str">
        <f>VLOOKUP($B890,taxonomy!$B:$Y,13,FALSE)</f>
        <v xml:space="preserve"> Onygenales</v>
      </c>
      <c r="R890" t="str">
        <f>VLOOKUP($B890,taxonomy!$B:$Y,14,FALSE)</f>
        <v xml:space="preserve"> mitosporic Onygenales</v>
      </c>
      <c r="S890" t="str">
        <f>VLOOKUP($B890,taxonomy!$B:$Y,15,FALSE)</f>
        <v xml:space="preserve"> Coccidioides.</v>
      </c>
      <c r="T890">
        <f>VLOOKUP($B890,taxonomy!$B:$Y,16,FALSE)</f>
        <v>0</v>
      </c>
      <c r="U890">
        <f>VLOOKUP($B890,taxonomy!$B:$Y,17,FALSE)</f>
        <v>0</v>
      </c>
      <c r="V890">
        <f>VLOOKUP($B890,taxonomy!$B:$Y,18,FALSE)</f>
        <v>0</v>
      </c>
      <c r="W890">
        <f>VLOOKUP($B890,taxonomy!$B:$Y,19,FALSE)</f>
        <v>0</v>
      </c>
      <c r="X890">
        <f>VLOOKUP($B890,taxonomy!$B:$Y,20,FALSE)</f>
        <v>0</v>
      </c>
      <c r="Y890">
        <f>VLOOKUP($B890,taxonomy!$B:$Y,21,FALSE)</f>
        <v>0</v>
      </c>
      <c r="Z890">
        <f>VLOOKUP($B890,taxonomy!$B:$Y,22,FALSE)</f>
        <v>0</v>
      </c>
      <c r="AA890">
        <f>VLOOKUP($B890,taxonomy!$B:$Y,23,FALSE)</f>
        <v>0</v>
      </c>
    </row>
    <row r="891" spans="1:27" x14ac:dyDescent="0.25">
      <c r="A891" s="1" t="s">
        <v>1651</v>
      </c>
      <c r="B891" s="1" t="s">
        <v>1652</v>
      </c>
      <c r="C891" s="1" t="s">
        <v>545</v>
      </c>
      <c r="D891" s="1" t="s">
        <v>60</v>
      </c>
      <c r="E891" s="1" t="s">
        <v>643</v>
      </c>
      <c r="F891" s="1" t="s">
        <v>122</v>
      </c>
      <c r="G891" s="1" t="s">
        <v>63</v>
      </c>
      <c r="H891" s="1" t="s">
        <v>64</v>
      </c>
      <c r="I891" s="1">
        <f t="shared" si="13"/>
        <v>416</v>
      </c>
      <c r="J891" t="str">
        <f>VLOOKUP($B891,taxonomy!$B:$Y,6,FALSE)</f>
        <v>Eukaryota</v>
      </c>
      <c r="K891" t="str">
        <f>VLOOKUP($B891,taxonomy!$B:$Y,7,FALSE)</f>
        <v xml:space="preserve"> Fungi</v>
      </c>
      <c r="L891" t="str">
        <f>VLOOKUP($B891,taxonomy!$B:$Y,8,FALSE)</f>
        <v xml:space="preserve"> Dikarya</v>
      </c>
      <c r="M891" t="str">
        <f>VLOOKUP($B891,taxonomy!$B:$Y,9,FALSE)</f>
        <v xml:space="preserve"> Ascomycota</v>
      </c>
      <c r="N891" t="str">
        <f>VLOOKUP($B891,taxonomy!$B:$Y,10,FALSE)</f>
        <v xml:space="preserve"> Pezizomycotina</v>
      </c>
      <c r="O891" t="str">
        <f>VLOOKUP($B891,taxonomy!$B:$Y,11,FALSE)</f>
        <v xml:space="preserve"> Eurotiomycetes</v>
      </c>
      <c r="P891" t="str">
        <f>VLOOKUP($B891,taxonomy!$B:$Y,12,FALSE)</f>
        <v>Eurotiomycetidae</v>
      </c>
      <c r="Q891" t="str">
        <f>VLOOKUP($B891,taxonomy!$B:$Y,13,FALSE)</f>
        <v xml:space="preserve"> Onygenales</v>
      </c>
      <c r="R891" t="str">
        <f>VLOOKUP($B891,taxonomy!$B:$Y,14,FALSE)</f>
        <v xml:space="preserve"> mitosporic Onygenales</v>
      </c>
      <c r="S891" t="str">
        <f>VLOOKUP($B891,taxonomy!$B:$Y,15,FALSE)</f>
        <v xml:space="preserve"> Coccidioides.</v>
      </c>
      <c r="T891">
        <f>VLOOKUP($B891,taxonomy!$B:$Y,16,FALSE)</f>
        <v>0</v>
      </c>
      <c r="U891">
        <f>VLOOKUP($B891,taxonomy!$B:$Y,17,FALSE)</f>
        <v>0</v>
      </c>
      <c r="V891">
        <f>VLOOKUP($B891,taxonomy!$B:$Y,18,FALSE)</f>
        <v>0</v>
      </c>
      <c r="W891">
        <f>VLOOKUP($B891,taxonomy!$B:$Y,19,FALSE)</f>
        <v>0</v>
      </c>
      <c r="X891">
        <f>VLOOKUP($B891,taxonomy!$B:$Y,20,FALSE)</f>
        <v>0</v>
      </c>
      <c r="Y891">
        <f>VLOOKUP($B891,taxonomy!$B:$Y,21,FALSE)</f>
        <v>0</v>
      </c>
      <c r="Z891">
        <f>VLOOKUP($B891,taxonomy!$B:$Y,22,FALSE)</f>
        <v>0</v>
      </c>
      <c r="AA891">
        <f>VLOOKUP($B891,taxonomy!$B:$Y,23,FALSE)</f>
        <v>0</v>
      </c>
    </row>
    <row r="892" spans="1:27" x14ac:dyDescent="0.25">
      <c r="A892" s="1" t="s">
        <v>1653</v>
      </c>
      <c r="B892" s="1" t="s">
        <v>1654</v>
      </c>
      <c r="C892" s="1" t="s">
        <v>1330</v>
      </c>
      <c r="D892" s="1" t="s">
        <v>837</v>
      </c>
      <c r="E892" s="1" t="s">
        <v>346</v>
      </c>
      <c r="F892" s="1" t="s">
        <v>468</v>
      </c>
      <c r="G892" s="1" t="s">
        <v>838</v>
      </c>
      <c r="H892" s="1" t="s">
        <v>837</v>
      </c>
      <c r="I892" s="1">
        <f t="shared" si="13"/>
        <v>179</v>
      </c>
      <c r="J892" t="str">
        <f>VLOOKUP($B892,taxonomy!$B:$Y,6,FALSE)</f>
        <v>Eukaryota</v>
      </c>
      <c r="K892" t="str">
        <f>VLOOKUP($B892,taxonomy!$B:$Y,7,FALSE)</f>
        <v xml:space="preserve"> Fungi</v>
      </c>
      <c r="L892" t="str">
        <f>VLOOKUP($B892,taxonomy!$B:$Y,8,FALSE)</f>
        <v xml:space="preserve"> Dikarya</v>
      </c>
      <c r="M892" t="str">
        <f>VLOOKUP($B892,taxonomy!$B:$Y,9,FALSE)</f>
        <v xml:space="preserve"> Basidiomycota</v>
      </c>
      <c r="N892" t="str">
        <f>VLOOKUP($B892,taxonomy!$B:$Y,10,FALSE)</f>
        <v xml:space="preserve"> Agaricomycotina</v>
      </c>
      <c r="O892" t="str">
        <f>VLOOKUP($B892,taxonomy!$B:$Y,11,FALSE)</f>
        <v>Tremellomycetes</v>
      </c>
      <c r="P892" t="str">
        <f>VLOOKUP($B892,taxonomy!$B:$Y,12,FALSE)</f>
        <v xml:space="preserve"> Tremellales</v>
      </c>
      <c r="Q892" t="str">
        <f>VLOOKUP($B892,taxonomy!$B:$Y,13,FALSE)</f>
        <v xml:space="preserve"> Tremellaceae</v>
      </c>
      <c r="R892" t="str">
        <f>VLOOKUP($B892,taxonomy!$B:$Y,14,FALSE)</f>
        <v xml:space="preserve"> Filobasidiella</v>
      </c>
      <c r="S892" t="str">
        <f>VLOOKUP($B892,taxonomy!$B:$Y,15,FALSE)</f>
        <v>Filobasidiella/Cryptococcus neoformans species complex.</v>
      </c>
      <c r="T892">
        <f>VLOOKUP($B892,taxonomy!$B:$Y,16,FALSE)</f>
        <v>0</v>
      </c>
      <c r="U892">
        <f>VLOOKUP($B892,taxonomy!$B:$Y,17,FALSE)</f>
        <v>0</v>
      </c>
      <c r="V892">
        <f>VLOOKUP($B892,taxonomy!$B:$Y,18,FALSE)</f>
        <v>0</v>
      </c>
      <c r="W892">
        <f>VLOOKUP($B892,taxonomy!$B:$Y,19,FALSE)</f>
        <v>0</v>
      </c>
      <c r="X892">
        <f>VLOOKUP($B892,taxonomy!$B:$Y,20,FALSE)</f>
        <v>0</v>
      </c>
      <c r="Y892">
        <f>VLOOKUP($B892,taxonomy!$B:$Y,21,FALSE)</f>
        <v>0</v>
      </c>
      <c r="Z892">
        <f>VLOOKUP($B892,taxonomy!$B:$Y,22,FALSE)</f>
        <v>0</v>
      </c>
      <c r="AA892">
        <f>VLOOKUP($B892,taxonomy!$B:$Y,23,FALSE)</f>
        <v>0</v>
      </c>
    </row>
    <row r="893" spans="1:27" x14ac:dyDescent="0.25">
      <c r="A893" s="1" t="s">
        <v>1653</v>
      </c>
      <c r="B893" s="1" t="s">
        <v>1654</v>
      </c>
      <c r="C893" s="1" t="s">
        <v>1330</v>
      </c>
      <c r="D893" s="1" t="s">
        <v>15</v>
      </c>
      <c r="E893" s="1" t="s">
        <v>839</v>
      </c>
      <c r="F893" s="1" t="s">
        <v>742</v>
      </c>
      <c r="G893" s="1" t="s">
        <v>18</v>
      </c>
      <c r="H893" s="1" t="s">
        <v>19</v>
      </c>
      <c r="I893" s="1">
        <f t="shared" si="13"/>
        <v>269</v>
      </c>
      <c r="J893" t="str">
        <f>VLOOKUP($B893,taxonomy!$B:$Y,6,FALSE)</f>
        <v>Eukaryota</v>
      </c>
      <c r="K893" t="str">
        <f>VLOOKUP($B893,taxonomy!$B:$Y,7,FALSE)</f>
        <v xml:space="preserve"> Fungi</v>
      </c>
      <c r="L893" t="str">
        <f>VLOOKUP($B893,taxonomy!$B:$Y,8,FALSE)</f>
        <v xml:space="preserve"> Dikarya</v>
      </c>
      <c r="M893" t="str">
        <f>VLOOKUP($B893,taxonomy!$B:$Y,9,FALSE)</f>
        <v xml:space="preserve"> Basidiomycota</v>
      </c>
      <c r="N893" t="str">
        <f>VLOOKUP($B893,taxonomy!$B:$Y,10,FALSE)</f>
        <v xml:space="preserve"> Agaricomycotina</v>
      </c>
      <c r="O893" t="str">
        <f>VLOOKUP($B893,taxonomy!$B:$Y,11,FALSE)</f>
        <v>Tremellomycetes</v>
      </c>
      <c r="P893" t="str">
        <f>VLOOKUP($B893,taxonomy!$B:$Y,12,FALSE)</f>
        <v xml:space="preserve"> Tremellales</v>
      </c>
      <c r="Q893" t="str">
        <f>VLOOKUP($B893,taxonomy!$B:$Y,13,FALSE)</f>
        <v xml:space="preserve"> Tremellaceae</v>
      </c>
      <c r="R893" t="str">
        <f>VLOOKUP($B893,taxonomy!$B:$Y,14,FALSE)</f>
        <v xml:space="preserve"> Filobasidiella</v>
      </c>
      <c r="S893" t="str">
        <f>VLOOKUP($B893,taxonomy!$B:$Y,15,FALSE)</f>
        <v>Filobasidiella/Cryptococcus neoformans species complex.</v>
      </c>
      <c r="T893">
        <f>VLOOKUP($B893,taxonomy!$B:$Y,16,FALSE)</f>
        <v>0</v>
      </c>
      <c r="U893">
        <f>VLOOKUP($B893,taxonomy!$B:$Y,17,FALSE)</f>
        <v>0</v>
      </c>
      <c r="V893">
        <f>VLOOKUP($B893,taxonomy!$B:$Y,18,FALSE)</f>
        <v>0</v>
      </c>
      <c r="W893">
        <f>VLOOKUP($B893,taxonomy!$B:$Y,19,FALSE)</f>
        <v>0</v>
      </c>
      <c r="X893">
        <f>VLOOKUP($B893,taxonomy!$B:$Y,20,FALSE)</f>
        <v>0</v>
      </c>
      <c r="Y893">
        <f>VLOOKUP($B893,taxonomy!$B:$Y,21,FALSE)</f>
        <v>0</v>
      </c>
      <c r="Z893">
        <f>VLOOKUP($B893,taxonomy!$B:$Y,22,FALSE)</f>
        <v>0</v>
      </c>
      <c r="AA893">
        <f>VLOOKUP($B893,taxonomy!$B:$Y,23,FALSE)</f>
        <v>0</v>
      </c>
    </row>
    <row r="894" spans="1:27" x14ac:dyDescent="0.25">
      <c r="A894" s="1" t="s">
        <v>1653</v>
      </c>
      <c r="B894" s="1" t="s">
        <v>1654</v>
      </c>
      <c r="C894" s="1" t="s">
        <v>1330</v>
      </c>
      <c r="D894" s="1" t="s">
        <v>60</v>
      </c>
      <c r="E894" s="1" t="s">
        <v>1301</v>
      </c>
      <c r="F894" s="1" t="s">
        <v>1655</v>
      </c>
      <c r="G894" s="1" t="s">
        <v>63</v>
      </c>
      <c r="H894" s="1" t="s">
        <v>64</v>
      </c>
      <c r="I894" s="1">
        <f t="shared" si="13"/>
        <v>179</v>
      </c>
      <c r="J894" t="str">
        <f>VLOOKUP($B894,taxonomy!$B:$Y,6,FALSE)</f>
        <v>Eukaryota</v>
      </c>
      <c r="K894" t="str">
        <f>VLOOKUP($B894,taxonomy!$B:$Y,7,FALSE)</f>
        <v xml:space="preserve"> Fungi</v>
      </c>
      <c r="L894" t="str">
        <f>VLOOKUP($B894,taxonomy!$B:$Y,8,FALSE)</f>
        <v xml:space="preserve"> Dikarya</v>
      </c>
      <c r="M894" t="str">
        <f>VLOOKUP($B894,taxonomy!$B:$Y,9,FALSE)</f>
        <v xml:space="preserve"> Basidiomycota</v>
      </c>
      <c r="N894" t="str">
        <f>VLOOKUP($B894,taxonomy!$B:$Y,10,FALSE)</f>
        <v xml:space="preserve"> Agaricomycotina</v>
      </c>
      <c r="O894" t="str">
        <f>VLOOKUP($B894,taxonomy!$B:$Y,11,FALSE)</f>
        <v>Tremellomycetes</v>
      </c>
      <c r="P894" t="str">
        <f>VLOOKUP($B894,taxonomy!$B:$Y,12,FALSE)</f>
        <v xml:space="preserve"> Tremellales</v>
      </c>
      <c r="Q894" t="str">
        <f>VLOOKUP($B894,taxonomy!$B:$Y,13,FALSE)</f>
        <v xml:space="preserve"> Tremellaceae</v>
      </c>
      <c r="R894" t="str">
        <f>VLOOKUP($B894,taxonomy!$B:$Y,14,FALSE)</f>
        <v xml:space="preserve"> Filobasidiella</v>
      </c>
      <c r="S894" t="str">
        <f>VLOOKUP($B894,taxonomy!$B:$Y,15,FALSE)</f>
        <v>Filobasidiella/Cryptococcus neoformans species complex.</v>
      </c>
      <c r="T894">
        <f>VLOOKUP($B894,taxonomy!$B:$Y,16,FALSE)</f>
        <v>0</v>
      </c>
      <c r="U894">
        <f>VLOOKUP($B894,taxonomy!$B:$Y,17,FALSE)</f>
        <v>0</v>
      </c>
      <c r="V894">
        <f>VLOOKUP($B894,taxonomy!$B:$Y,18,FALSE)</f>
        <v>0</v>
      </c>
      <c r="W894">
        <f>VLOOKUP($B894,taxonomy!$B:$Y,19,FALSE)</f>
        <v>0</v>
      </c>
      <c r="X894">
        <f>VLOOKUP($B894,taxonomy!$B:$Y,20,FALSE)</f>
        <v>0</v>
      </c>
      <c r="Y894">
        <f>VLOOKUP($B894,taxonomy!$B:$Y,21,FALSE)</f>
        <v>0</v>
      </c>
      <c r="Z894">
        <f>VLOOKUP($B894,taxonomy!$B:$Y,22,FALSE)</f>
        <v>0</v>
      </c>
      <c r="AA894">
        <f>VLOOKUP($B894,taxonomy!$B:$Y,23,FALSE)</f>
        <v>0</v>
      </c>
    </row>
    <row r="895" spans="1:27" x14ac:dyDescent="0.25">
      <c r="A895" s="1" t="s">
        <v>1656</v>
      </c>
      <c r="B895" s="1" t="s">
        <v>1657</v>
      </c>
      <c r="C895" s="1" t="s">
        <v>1330</v>
      </c>
      <c r="D895" s="1" t="s">
        <v>837</v>
      </c>
      <c r="E895" s="1" t="s">
        <v>346</v>
      </c>
      <c r="F895" s="1" t="s">
        <v>468</v>
      </c>
      <c r="G895" s="1" t="s">
        <v>838</v>
      </c>
      <c r="H895" s="1" t="s">
        <v>837</v>
      </c>
      <c r="I895" s="1">
        <f t="shared" si="13"/>
        <v>179</v>
      </c>
      <c r="J895" t="str">
        <f>VLOOKUP($B895,taxonomy!$B:$Y,6,FALSE)</f>
        <v>Eukaryota</v>
      </c>
      <c r="K895" t="str">
        <f>VLOOKUP($B895,taxonomy!$B:$Y,7,FALSE)</f>
        <v xml:space="preserve"> Fungi</v>
      </c>
      <c r="L895" t="str">
        <f>VLOOKUP($B895,taxonomy!$B:$Y,8,FALSE)</f>
        <v xml:space="preserve"> Dikarya</v>
      </c>
      <c r="M895" t="str">
        <f>VLOOKUP($B895,taxonomy!$B:$Y,9,FALSE)</f>
        <v xml:space="preserve"> Basidiomycota</v>
      </c>
      <c r="N895" t="str">
        <f>VLOOKUP($B895,taxonomy!$B:$Y,10,FALSE)</f>
        <v xml:space="preserve"> Agaricomycotina</v>
      </c>
      <c r="O895" t="str">
        <f>VLOOKUP($B895,taxonomy!$B:$Y,11,FALSE)</f>
        <v>Tremellomycetes</v>
      </c>
      <c r="P895" t="str">
        <f>VLOOKUP($B895,taxonomy!$B:$Y,12,FALSE)</f>
        <v xml:space="preserve"> Tremellales</v>
      </c>
      <c r="Q895" t="str">
        <f>VLOOKUP($B895,taxonomy!$B:$Y,13,FALSE)</f>
        <v xml:space="preserve"> Tremellaceae</v>
      </c>
      <c r="R895" t="str">
        <f>VLOOKUP($B895,taxonomy!$B:$Y,14,FALSE)</f>
        <v xml:space="preserve"> Filobasidiella</v>
      </c>
      <c r="S895" t="str">
        <f>VLOOKUP($B895,taxonomy!$B:$Y,15,FALSE)</f>
        <v>Filobasidiella/Cryptococcus neoformans species complex.</v>
      </c>
      <c r="T895">
        <f>VLOOKUP($B895,taxonomy!$B:$Y,16,FALSE)</f>
        <v>0</v>
      </c>
      <c r="U895">
        <f>VLOOKUP($B895,taxonomy!$B:$Y,17,FALSE)</f>
        <v>0</v>
      </c>
      <c r="V895">
        <f>VLOOKUP($B895,taxonomy!$B:$Y,18,FALSE)</f>
        <v>0</v>
      </c>
      <c r="W895">
        <f>VLOOKUP($B895,taxonomy!$B:$Y,19,FALSE)</f>
        <v>0</v>
      </c>
      <c r="X895">
        <f>VLOOKUP($B895,taxonomy!$B:$Y,20,FALSE)</f>
        <v>0</v>
      </c>
      <c r="Y895">
        <f>VLOOKUP($B895,taxonomy!$B:$Y,21,FALSE)</f>
        <v>0</v>
      </c>
      <c r="Z895">
        <f>VLOOKUP($B895,taxonomy!$B:$Y,22,FALSE)</f>
        <v>0</v>
      </c>
      <c r="AA895">
        <f>VLOOKUP($B895,taxonomy!$B:$Y,23,FALSE)</f>
        <v>0</v>
      </c>
    </row>
    <row r="896" spans="1:27" x14ac:dyDescent="0.25">
      <c r="A896" s="1" t="s">
        <v>1656</v>
      </c>
      <c r="B896" s="1" t="s">
        <v>1657</v>
      </c>
      <c r="C896" s="1" t="s">
        <v>1330</v>
      </c>
      <c r="D896" s="1" t="s">
        <v>15</v>
      </c>
      <c r="E896" s="1" t="s">
        <v>839</v>
      </c>
      <c r="F896" s="1" t="s">
        <v>742</v>
      </c>
      <c r="G896" s="1" t="s">
        <v>18</v>
      </c>
      <c r="H896" s="1" t="s">
        <v>19</v>
      </c>
      <c r="I896" s="1">
        <f t="shared" si="13"/>
        <v>269</v>
      </c>
      <c r="J896" t="str">
        <f>VLOOKUP($B896,taxonomy!$B:$Y,6,FALSE)</f>
        <v>Eukaryota</v>
      </c>
      <c r="K896" t="str">
        <f>VLOOKUP($B896,taxonomy!$B:$Y,7,FALSE)</f>
        <v xml:space="preserve"> Fungi</v>
      </c>
      <c r="L896" t="str">
        <f>VLOOKUP($B896,taxonomy!$B:$Y,8,FALSE)</f>
        <v xml:space="preserve"> Dikarya</v>
      </c>
      <c r="M896" t="str">
        <f>VLOOKUP($B896,taxonomy!$B:$Y,9,FALSE)</f>
        <v xml:space="preserve"> Basidiomycota</v>
      </c>
      <c r="N896" t="str">
        <f>VLOOKUP($B896,taxonomy!$B:$Y,10,FALSE)</f>
        <v xml:space="preserve"> Agaricomycotina</v>
      </c>
      <c r="O896" t="str">
        <f>VLOOKUP($B896,taxonomy!$B:$Y,11,FALSE)</f>
        <v>Tremellomycetes</v>
      </c>
      <c r="P896" t="str">
        <f>VLOOKUP($B896,taxonomy!$B:$Y,12,FALSE)</f>
        <v xml:space="preserve"> Tremellales</v>
      </c>
      <c r="Q896" t="str">
        <f>VLOOKUP($B896,taxonomy!$B:$Y,13,FALSE)</f>
        <v xml:space="preserve"> Tremellaceae</v>
      </c>
      <c r="R896" t="str">
        <f>VLOOKUP($B896,taxonomy!$B:$Y,14,FALSE)</f>
        <v xml:space="preserve"> Filobasidiella</v>
      </c>
      <c r="S896" t="str">
        <f>VLOOKUP($B896,taxonomy!$B:$Y,15,FALSE)</f>
        <v>Filobasidiella/Cryptococcus neoformans species complex.</v>
      </c>
      <c r="T896">
        <f>VLOOKUP($B896,taxonomy!$B:$Y,16,FALSE)</f>
        <v>0</v>
      </c>
      <c r="U896">
        <f>VLOOKUP($B896,taxonomy!$B:$Y,17,FALSE)</f>
        <v>0</v>
      </c>
      <c r="V896">
        <f>VLOOKUP($B896,taxonomy!$B:$Y,18,FALSE)</f>
        <v>0</v>
      </c>
      <c r="W896">
        <f>VLOOKUP($B896,taxonomy!$B:$Y,19,FALSE)</f>
        <v>0</v>
      </c>
      <c r="X896">
        <f>VLOOKUP($B896,taxonomy!$B:$Y,20,FALSE)</f>
        <v>0</v>
      </c>
      <c r="Y896">
        <f>VLOOKUP($B896,taxonomy!$B:$Y,21,FALSE)</f>
        <v>0</v>
      </c>
      <c r="Z896">
        <f>VLOOKUP($B896,taxonomy!$B:$Y,22,FALSE)</f>
        <v>0</v>
      </c>
      <c r="AA896">
        <f>VLOOKUP($B896,taxonomy!$B:$Y,23,FALSE)</f>
        <v>0</v>
      </c>
    </row>
    <row r="897" spans="1:27" x14ac:dyDescent="0.25">
      <c r="A897" s="1" t="s">
        <v>1656</v>
      </c>
      <c r="B897" s="1" t="s">
        <v>1657</v>
      </c>
      <c r="C897" s="1" t="s">
        <v>1330</v>
      </c>
      <c r="D897" s="1" t="s">
        <v>60</v>
      </c>
      <c r="E897" s="1" t="s">
        <v>1301</v>
      </c>
      <c r="F897" s="1" t="s">
        <v>1655</v>
      </c>
      <c r="G897" s="1" t="s">
        <v>63</v>
      </c>
      <c r="H897" s="1" t="s">
        <v>64</v>
      </c>
      <c r="I897" s="1">
        <f t="shared" si="13"/>
        <v>179</v>
      </c>
      <c r="J897" t="str">
        <f>VLOOKUP($B897,taxonomy!$B:$Y,6,FALSE)</f>
        <v>Eukaryota</v>
      </c>
      <c r="K897" t="str">
        <f>VLOOKUP($B897,taxonomy!$B:$Y,7,FALSE)</f>
        <v xml:space="preserve"> Fungi</v>
      </c>
      <c r="L897" t="str">
        <f>VLOOKUP($B897,taxonomy!$B:$Y,8,FALSE)</f>
        <v xml:space="preserve"> Dikarya</v>
      </c>
      <c r="M897" t="str">
        <f>VLOOKUP($B897,taxonomy!$B:$Y,9,FALSE)</f>
        <v xml:space="preserve"> Basidiomycota</v>
      </c>
      <c r="N897" t="str">
        <f>VLOOKUP($B897,taxonomy!$B:$Y,10,FALSE)</f>
        <v xml:space="preserve"> Agaricomycotina</v>
      </c>
      <c r="O897" t="str">
        <f>VLOOKUP($B897,taxonomy!$B:$Y,11,FALSE)</f>
        <v>Tremellomycetes</v>
      </c>
      <c r="P897" t="str">
        <f>VLOOKUP($B897,taxonomy!$B:$Y,12,FALSE)</f>
        <v xml:space="preserve"> Tremellales</v>
      </c>
      <c r="Q897" t="str">
        <f>VLOOKUP($B897,taxonomy!$B:$Y,13,FALSE)</f>
        <v xml:space="preserve"> Tremellaceae</v>
      </c>
      <c r="R897" t="str">
        <f>VLOOKUP($B897,taxonomy!$B:$Y,14,FALSE)</f>
        <v xml:space="preserve"> Filobasidiella</v>
      </c>
      <c r="S897" t="str">
        <f>VLOOKUP($B897,taxonomy!$B:$Y,15,FALSE)</f>
        <v>Filobasidiella/Cryptococcus neoformans species complex.</v>
      </c>
      <c r="T897">
        <f>VLOOKUP($B897,taxonomy!$B:$Y,16,FALSE)</f>
        <v>0</v>
      </c>
      <c r="U897">
        <f>VLOOKUP($B897,taxonomy!$B:$Y,17,FALSE)</f>
        <v>0</v>
      </c>
      <c r="V897">
        <f>VLOOKUP($B897,taxonomy!$B:$Y,18,FALSE)</f>
        <v>0</v>
      </c>
      <c r="W897">
        <f>VLOOKUP($B897,taxonomy!$B:$Y,19,FALSE)</f>
        <v>0</v>
      </c>
      <c r="X897">
        <f>VLOOKUP($B897,taxonomy!$B:$Y,20,FALSE)</f>
        <v>0</v>
      </c>
      <c r="Y897">
        <f>VLOOKUP($B897,taxonomy!$B:$Y,21,FALSE)</f>
        <v>0</v>
      </c>
      <c r="Z897">
        <f>VLOOKUP($B897,taxonomy!$B:$Y,22,FALSE)</f>
        <v>0</v>
      </c>
      <c r="AA897">
        <f>VLOOKUP($B897,taxonomy!$B:$Y,23,FALSE)</f>
        <v>0</v>
      </c>
    </row>
    <row r="898" spans="1:27" x14ac:dyDescent="0.25">
      <c r="A898" s="1" t="s">
        <v>1658</v>
      </c>
      <c r="B898" s="1" t="s">
        <v>1659</v>
      </c>
      <c r="C898" s="1" t="s">
        <v>1660</v>
      </c>
      <c r="D898" s="1" t="s">
        <v>597</v>
      </c>
      <c r="E898" s="1" t="s">
        <v>592</v>
      </c>
      <c r="F898" s="1" t="s">
        <v>1095</v>
      </c>
      <c r="G898" s="1" t="s">
        <v>600</v>
      </c>
      <c r="H898" s="1" t="s">
        <v>597</v>
      </c>
      <c r="I898" s="1">
        <f t="shared" si="13"/>
        <v>34</v>
      </c>
      <c r="J898" t="str">
        <f>VLOOKUP($B898,taxonomy!$B:$Y,6,FALSE)</f>
        <v>Eukaryota</v>
      </c>
      <c r="K898" t="str">
        <f>VLOOKUP($B898,taxonomy!$B:$Y,7,FALSE)</f>
        <v xml:space="preserve"> Fungi</v>
      </c>
      <c r="L898" t="str">
        <f>VLOOKUP($B898,taxonomy!$B:$Y,8,FALSE)</f>
        <v xml:space="preserve"> Dikarya</v>
      </c>
      <c r="M898" t="str">
        <f>VLOOKUP($B898,taxonomy!$B:$Y,9,FALSE)</f>
        <v xml:space="preserve"> Ascomycota</v>
      </c>
      <c r="N898" t="str">
        <f>VLOOKUP($B898,taxonomy!$B:$Y,10,FALSE)</f>
        <v xml:space="preserve"> Saccharomycotina</v>
      </c>
      <c r="O898" t="str">
        <f>VLOOKUP($B898,taxonomy!$B:$Y,11,FALSE)</f>
        <v>Saccharomycetes</v>
      </c>
      <c r="P898" t="str">
        <f>VLOOKUP($B898,taxonomy!$B:$Y,12,FALSE)</f>
        <v xml:space="preserve"> Saccharomycetales</v>
      </c>
      <c r="Q898" t="str">
        <f>VLOOKUP($B898,taxonomy!$B:$Y,13,FALSE)</f>
        <v xml:space="preserve"> Debaryomycetaceae</v>
      </c>
      <c r="R898" t="str">
        <f>VLOOKUP($B898,taxonomy!$B:$Y,14,FALSE)</f>
        <v xml:space="preserve"> Debaryomyces.</v>
      </c>
      <c r="S898">
        <f>VLOOKUP($B898,taxonomy!$B:$Y,15,FALSE)</f>
        <v>0</v>
      </c>
      <c r="T898">
        <f>VLOOKUP($B898,taxonomy!$B:$Y,16,FALSE)</f>
        <v>0</v>
      </c>
      <c r="U898">
        <f>VLOOKUP($B898,taxonomy!$B:$Y,17,FALSE)</f>
        <v>0</v>
      </c>
      <c r="V898">
        <f>VLOOKUP($B898,taxonomy!$B:$Y,18,FALSE)</f>
        <v>0</v>
      </c>
      <c r="W898">
        <f>VLOOKUP($B898,taxonomy!$B:$Y,19,FALSE)</f>
        <v>0</v>
      </c>
      <c r="X898">
        <f>VLOOKUP($B898,taxonomy!$B:$Y,20,FALSE)</f>
        <v>0</v>
      </c>
      <c r="Y898">
        <f>VLOOKUP($B898,taxonomy!$B:$Y,21,FALSE)</f>
        <v>0</v>
      </c>
      <c r="Z898">
        <f>VLOOKUP($B898,taxonomy!$B:$Y,22,FALSE)</f>
        <v>0</v>
      </c>
      <c r="AA898">
        <f>VLOOKUP($B898,taxonomy!$B:$Y,23,FALSE)</f>
        <v>0</v>
      </c>
    </row>
    <row r="899" spans="1:27" x14ac:dyDescent="0.25">
      <c r="A899" s="1" t="s">
        <v>1658</v>
      </c>
      <c r="B899" s="1" t="s">
        <v>1659</v>
      </c>
      <c r="C899" s="1" t="s">
        <v>1660</v>
      </c>
      <c r="D899" s="1" t="s">
        <v>76</v>
      </c>
      <c r="E899" s="1" t="s">
        <v>110</v>
      </c>
      <c r="F899" s="1" t="s">
        <v>507</v>
      </c>
      <c r="G899" s="1" t="s">
        <v>79</v>
      </c>
      <c r="H899" s="1" t="s">
        <v>76</v>
      </c>
      <c r="I899" s="1">
        <f t="shared" ref="I899:I942" si="14">F899-E899+1</f>
        <v>51</v>
      </c>
      <c r="J899" t="str">
        <f>VLOOKUP($B899,taxonomy!$B:$Y,6,FALSE)</f>
        <v>Eukaryota</v>
      </c>
      <c r="K899" t="str">
        <f>VLOOKUP($B899,taxonomy!$B:$Y,7,FALSE)</f>
        <v xml:space="preserve"> Fungi</v>
      </c>
      <c r="L899" t="str">
        <f>VLOOKUP($B899,taxonomy!$B:$Y,8,FALSE)</f>
        <v xml:space="preserve"> Dikarya</v>
      </c>
      <c r="M899" t="str">
        <f>VLOOKUP($B899,taxonomy!$B:$Y,9,FALSE)</f>
        <v xml:space="preserve"> Ascomycota</v>
      </c>
      <c r="N899" t="str">
        <f>VLOOKUP($B899,taxonomy!$B:$Y,10,FALSE)</f>
        <v xml:space="preserve"> Saccharomycotina</v>
      </c>
      <c r="O899" t="str">
        <f>VLOOKUP($B899,taxonomy!$B:$Y,11,FALSE)</f>
        <v>Saccharomycetes</v>
      </c>
      <c r="P899" t="str">
        <f>VLOOKUP($B899,taxonomy!$B:$Y,12,FALSE)</f>
        <v xml:space="preserve"> Saccharomycetales</v>
      </c>
      <c r="Q899" t="str">
        <f>VLOOKUP($B899,taxonomy!$B:$Y,13,FALSE)</f>
        <v xml:space="preserve"> Debaryomycetaceae</v>
      </c>
      <c r="R899" t="str">
        <f>VLOOKUP($B899,taxonomy!$B:$Y,14,FALSE)</f>
        <v xml:space="preserve"> Debaryomyces.</v>
      </c>
      <c r="S899">
        <f>VLOOKUP($B899,taxonomy!$B:$Y,15,FALSE)</f>
        <v>0</v>
      </c>
      <c r="T899">
        <f>VLOOKUP($B899,taxonomy!$B:$Y,16,FALSE)</f>
        <v>0</v>
      </c>
      <c r="U899">
        <f>VLOOKUP($B899,taxonomy!$B:$Y,17,FALSE)</f>
        <v>0</v>
      </c>
      <c r="V899">
        <f>VLOOKUP($B899,taxonomy!$B:$Y,18,FALSE)</f>
        <v>0</v>
      </c>
      <c r="W899">
        <f>VLOOKUP($B899,taxonomy!$B:$Y,19,FALSE)</f>
        <v>0</v>
      </c>
      <c r="X899">
        <f>VLOOKUP($B899,taxonomy!$B:$Y,20,FALSE)</f>
        <v>0</v>
      </c>
      <c r="Y899">
        <f>VLOOKUP($B899,taxonomy!$B:$Y,21,FALSE)</f>
        <v>0</v>
      </c>
      <c r="Z899">
        <f>VLOOKUP($B899,taxonomy!$B:$Y,22,FALSE)</f>
        <v>0</v>
      </c>
      <c r="AA899">
        <f>VLOOKUP($B899,taxonomy!$B:$Y,23,FALSE)</f>
        <v>0</v>
      </c>
    </row>
    <row r="900" spans="1:27" x14ac:dyDescent="0.25">
      <c r="A900" s="1" t="s">
        <v>1658</v>
      </c>
      <c r="B900" s="1" t="s">
        <v>1659</v>
      </c>
      <c r="C900" s="1" t="s">
        <v>1660</v>
      </c>
      <c r="D900" s="1" t="s">
        <v>15</v>
      </c>
      <c r="E900" s="1" t="s">
        <v>175</v>
      </c>
      <c r="F900" s="1" t="s">
        <v>511</v>
      </c>
      <c r="G900" s="1" t="s">
        <v>18</v>
      </c>
      <c r="H900" s="1" t="s">
        <v>19</v>
      </c>
      <c r="I900" s="1">
        <f t="shared" si="14"/>
        <v>318</v>
      </c>
      <c r="J900" t="str">
        <f>VLOOKUP($B900,taxonomy!$B:$Y,6,FALSE)</f>
        <v>Eukaryota</v>
      </c>
      <c r="K900" t="str">
        <f>VLOOKUP($B900,taxonomy!$B:$Y,7,FALSE)</f>
        <v xml:space="preserve"> Fungi</v>
      </c>
      <c r="L900" t="str">
        <f>VLOOKUP($B900,taxonomy!$B:$Y,8,FALSE)</f>
        <v xml:space="preserve"> Dikarya</v>
      </c>
      <c r="M900" t="str">
        <f>VLOOKUP($B900,taxonomy!$B:$Y,9,FALSE)</f>
        <v xml:space="preserve"> Ascomycota</v>
      </c>
      <c r="N900" t="str">
        <f>VLOOKUP($B900,taxonomy!$B:$Y,10,FALSE)</f>
        <v xml:space="preserve"> Saccharomycotina</v>
      </c>
      <c r="O900" t="str">
        <f>VLOOKUP($B900,taxonomy!$B:$Y,11,FALSE)</f>
        <v>Saccharomycetes</v>
      </c>
      <c r="P900" t="str">
        <f>VLOOKUP($B900,taxonomy!$B:$Y,12,FALSE)</f>
        <v xml:space="preserve"> Saccharomycetales</v>
      </c>
      <c r="Q900" t="str">
        <f>VLOOKUP($B900,taxonomy!$B:$Y,13,FALSE)</f>
        <v xml:space="preserve"> Debaryomycetaceae</v>
      </c>
      <c r="R900" t="str">
        <f>VLOOKUP($B900,taxonomy!$B:$Y,14,FALSE)</f>
        <v xml:space="preserve"> Debaryomyces.</v>
      </c>
      <c r="S900">
        <f>VLOOKUP($B900,taxonomy!$B:$Y,15,FALSE)</f>
        <v>0</v>
      </c>
      <c r="T900">
        <f>VLOOKUP($B900,taxonomy!$B:$Y,16,FALSE)</f>
        <v>0</v>
      </c>
      <c r="U900">
        <f>VLOOKUP($B900,taxonomy!$B:$Y,17,FALSE)</f>
        <v>0</v>
      </c>
      <c r="V900">
        <f>VLOOKUP($B900,taxonomy!$B:$Y,18,FALSE)</f>
        <v>0</v>
      </c>
      <c r="W900">
        <f>VLOOKUP($B900,taxonomy!$B:$Y,19,FALSE)</f>
        <v>0</v>
      </c>
      <c r="X900">
        <f>VLOOKUP($B900,taxonomy!$B:$Y,20,FALSE)</f>
        <v>0</v>
      </c>
      <c r="Y900">
        <f>VLOOKUP($B900,taxonomy!$B:$Y,21,FALSE)</f>
        <v>0</v>
      </c>
      <c r="Z900">
        <f>VLOOKUP($B900,taxonomy!$B:$Y,22,FALSE)</f>
        <v>0</v>
      </c>
      <c r="AA900">
        <f>VLOOKUP($B900,taxonomy!$B:$Y,23,FALSE)</f>
        <v>0</v>
      </c>
    </row>
    <row r="901" spans="1:27" x14ac:dyDescent="0.25">
      <c r="A901" s="1" t="s">
        <v>1661</v>
      </c>
      <c r="B901" s="1" t="s">
        <v>1662</v>
      </c>
      <c r="C901" s="1" t="s">
        <v>614</v>
      </c>
      <c r="D901" s="1" t="s">
        <v>15</v>
      </c>
      <c r="E901" s="1" t="s">
        <v>203</v>
      </c>
      <c r="F901" s="1" t="s">
        <v>17</v>
      </c>
      <c r="G901" s="1" t="s">
        <v>18</v>
      </c>
      <c r="H901" s="1" t="s">
        <v>19</v>
      </c>
      <c r="I901" s="1">
        <f t="shared" si="14"/>
        <v>273</v>
      </c>
      <c r="J901" t="str">
        <f>VLOOKUP($B901,taxonomy!$B:$Y,6,FALSE)</f>
        <v>Eukaryota</v>
      </c>
      <c r="K901" t="str">
        <f>VLOOKUP($B901,taxonomy!$B:$Y,7,FALSE)</f>
        <v xml:space="preserve"> Fungi</v>
      </c>
      <c r="L901" t="str">
        <f>VLOOKUP($B901,taxonomy!$B:$Y,8,FALSE)</f>
        <v xml:space="preserve"> Dikarya</v>
      </c>
      <c r="M901" t="str">
        <f>VLOOKUP($B901,taxonomy!$B:$Y,9,FALSE)</f>
        <v xml:space="preserve"> Ascomycota</v>
      </c>
      <c r="N901" t="str">
        <f>VLOOKUP($B901,taxonomy!$B:$Y,10,FALSE)</f>
        <v xml:space="preserve"> Pezizomycotina</v>
      </c>
      <c r="O901" t="str">
        <f>VLOOKUP($B901,taxonomy!$B:$Y,11,FALSE)</f>
        <v xml:space="preserve"> Eurotiomycetes</v>
      </c>
      <c r="P901" t="str">
        <f>VLOOKUP($B901,taxonomy!$B:$Y,12,FALSE)</f>
        <v>Eurotiomycetidae</v>
      </c>
      <c r="Q901" t="str">
        <f>VLOOKUP($B901,taxonomy!$B:$Y,13,FALSE)</f>
        <v xml:space="preserve"> Eurotiales</v>
      </c>
      <c r="R901" t="str">
        <f>VLOOKUP($B901,taxonomy!$B:$Y,14,FALSE)</f>
        <v xml:space="preserve"> Aspergillaceae</v>
      </c>
      <c r="S901" t="str">
        <f>VLOOKUP($B901,taxonomy!$B:$Y,15,FALSE)</f>
        <v xml:space="preserve"> Aspergillus.</v>
      </c>
      <c r="T901">
        <f>VLOOKUP($B901,taxonomy!$B:$Y,16,FALSE)</f>
        <v>0</v>
      </c>
      <c r="U901">
        <f>VLOOKUP($B901,taxonomy!$B:$Y,17,FALSE)</f>
        <v>0</v>
      </c>
      <c r="V901">
        <f>VLOOKUP($B901,taxonomy!$B:$Y,18,FALSE)</f>
        <v>0</v>
      </c>
      <c r="W901">
        <f>VLOOKUP($B901,taxonomy!$B:$Y,19,FALSE)</f>
        <v>0</v>
      </c>
      <c r="X901">
        <f>VLOOKUP($B901,taxonomy!$B:$Y,20,FALSE)</f>
        <v>0</v>
      </c>
      <c r="Y901">
        <f>VLOOKUP($B901,taxonomy!$B:$Y,21,FALSE)</f>
        <v>0</v>
      </c>
      <c r="Z901">
        <f>VLOOKUP($B901,taxonomy!$B:$Y,22,FALSE)</f>
        <v>0</v>
      </c>
      <c r="AA901">
        <f>VLOOKUP($B901,taxonomy!$B:$Y,23,FALSE)</f>
        <v>0</v>
      </c>
    </row>
    <row r="902" spans="1:27" x14ac:dyDescent="0.25">
      <c r="A902" s="1" t="s">
        <v>1661</v>
      </c>
      <c r="B902" s="1" t="s">
        <v>1662</v>
      </c>
      <c r="C902" s="1" t="s">
        <v>614</v>
      </c>
      <c r="D902" s="1" t="s">
        <v>60</v>
      </c>
      <c r="E902" s="1" t="s">
        <v>1032</v>
      </c>
      <c r="F902" s="1" t="s">
        <v>1639</v>
      </c>
      <c r="G902" s="1" t="s">
        <v>63</v>
      </c>
      <c r="H902" s="1" t="s">
        <v>64</v>
      </c>
      <c r="I902" s="1">
        <f t="shared" si="14"/>
        <v>310</v>
      </c>
      <c r="J902" t="str">
        <f>VLOOKUP($B902,taxonomy!$B:$Y,6,FALSE)</f>
        <v>Eukaryota</v>
      </c>
      <c r="K902" t="str">
        <f>VLOOKUP($B902,taxonomy!$B:$Y,7,FALSE)</f>
        <v xml:space="preserve"> Fungi</v>
      </c>
      <c r="L902" t="str">
        <f>VLOOKUP($B902,taxonomy!$B:$Y,8,FALSE)</f>
        <v xml:space="preserve"> Dikarya</v>
      </c>
      <c r="M902" t="str">
        <f>VLOOKUP($B902,taxonomy!$B:$Y,9,FALSE)</f>
        <v xml:space="preserve"> Ascomycota</v>
      </c>
      <c r="N902" t="str">
        <f>VLOOKUP($B902,taxonomy!$B:$Y,10,FALSE)</f>
        <v xml:space="preserve"> Pezizomycotina</v>
      </c>
      <c r="O902" t="str">
        <f>VLOOKUP($B902,taxonomy!$B:$Y,11,FALSE)</f>
        <v xml:space="preserve"> Eurotiomycetes</v>
      </c>
      <c r="P902" t="str">
        <f>VLOOKUP($B902,taxonomy!$B:$Y,12,FALSE)</f>
        <v>Eurotiomycetidae</v>
      </c>
      <c r="Q902" t="str">
        <f>VLOOKUP($B902,taxonomy!$B:$Y,13,FALSE)</f>
        <v xml:space="preserve"> Eurotiales</v>
      </c>
      <c r="R902" t="str">
        <f>VLOOKUP($B902,taxonomy!$B:$Y,14,FALSE)</f>
        <v xml:space="preserve"> Aspergillaceae</v>
      </c>
      <c r="S902" t="str">
        <f>VLOOKUP($B902,taxonomy!$B:$Y,15,FALSE)</f>
        <v xml:space="preserve"> Aspergillus.</v>
      </c>
      <c r="T902">
        <f>VLOOKUP($B902,taxonomy!$B:$Y,16,FALSE)</f>
        <v>0</v>
      </c>
      <c r="U902">
        <f>VLOOKUP($B902,taxonomy!$B:$Y,17,FALSE)</f>
        <v>0</v>
      </c>
      <c r="V902">
        <f>VLOOKUP($B902,taxonomy!$B:$Y,18,FALSE)</f>
        <v>0</v>
      </c>
      <c r="W902">
        <f>VLOOKUP($B902,taxonomy!$B:$Y,19,FALSE)</f>
        <v>0</v>
      </c>
      <c r="X902">
        <f>VLOOKUP($B902,taxonomy!$B:$Y,20,FALSE)</f>
        <v>0</v>
      </c>
      <c r="Y902">
        <f>VLOOKUP($B902,taxonomy!$B:$Y,21,FALSE)</f>
        <v>0</v>
      </c>
      <c r="Z902">
        <f>VLOOKUP($B902,taxonomy!$B:$Y,22,FALSE)</f>
        <v>0</v>
      </c>
      <c r="AA902">
        <f>VLOOKUP($B902,taxonomy!$B:$Y,23,FALSE)</f>
        <v>0</v>
      </c>
    </row>
    <row r="903" spans="1:27" x14ac:dyDescent="0.25">
      <c r="A903" s="1" t="s">
        <v>1661</v>
      </c>
      <c r="B903" s="1" t="s">
        <v>1662</v>
      </c>
      <c r="C903" s="1" t="s">
        <v>614</v>
      </c>
      <c r="D903" s="1" t="s">
        <v>60</v>
      </c>
      <c r="E903" s="1" t="s">
        <v>957</v>
      </c>
      <c r="F903" s="1" t="s">
        <v>1663</v>
      </c>
      <c r="G903" s="1" t="s">
        <v>63</v>
      </c>
      <c r="H903" s="1" t="s">
        <v>64</v>
      </c>
      <c r="I903" s="1">
        <f t="shared" si="14"/>
        <v>81</v>
      </c>
      <c r="J903" t="str">
        <f>VLOOKUP($B903,taxonomy!$B:$Y,6,FALSE)</f>
        <v>Eukaryota</v>
      </c>
      <c r="K903" t="str">
        <f>VLOOKUP($B903,taxonomy!$B:$Y,7,FALSE)</f>
        <v xml:space="preserve"> Fungi</v>
      </c>
      <c r="L903" t="str">
        <f>VLOOKUP($B903,taxonomy!$B:$Y,8,FALSE)</f>
        <v xml:space="preserve"> Dikarya</v>
      </c>
      <c r="M903" t="str">
        <f>VLOOKUP($B903,taxonomy!$B:$Y,9,FALSE)</f>
        <v xml:space="preserve"> Ascomycota</v>
      </c>
      <c r="N903" t="str">
        <f>VLOOKUP($B903,taxonomy!$B:$Y,10,FALSE)</f>
        <v xml:space="preserve"> Pezizomycotina</v>
      </c>
      <c r="O903" t="str">
        <f>VLOOKUP($B903,taxonomy!$B:$Y,11,FALSE)</f>
        <v xml:space="preserve"> Eurotiomycetes</v>
      </c>
      <c r="P903" t="str">
        <f>VLOOKUP($B903,taxonomy!$B:$Y,12,FALSE)</f>
        <v>Eurotiomycetidae</v>
      </c>
      <c r="Q903" t="str">
        <f>VLOOKUP($B903,taxonomy!$B:$Y,13,FALSE)</f>
        <v xml:space="preserve"> Eurotiales</v>
      </c>
      <c r="R903" t="str">
        <f>VLOOKUP($B903,taxonomy!$B:$Y,14,FALSE)</f>
        <v xml:space="preserve"> Aspergillaceae</v>
      </c>
      <c r="S903" t="str">
        <f>VLOOKUP($B903,taxonomy!$B:$Y,15,FALSE)</f>
        <v xml:space="preserve"> Aspergillus.</v>
      </c>
      <c r="T903">
        <f>VLOOKUP($B903,taxonomy!$B:$Y,16,FALSE)</f>
        <v>0</v>
      </c>
      <c r="U903">
        <f>VLOOKUP($B903,taxonomy!$B:$Y,17,FALSE)</f>
        <v>0</v>
      </c>
      <c r="V903">
        <f>VLOOKUP($B903,taxonomy!$B:$Y,18,FALSE)</f>
        <v>0</v>
      </c>
      <c r="W903">
        <f>VLOOKUP($B903,taxonomy!$B:$Y,19,FALSE)</f>
        <v>0</v>
      </c>
      <c r="X903">
        <f>VLOOKUP($B903,taxonomy!$B:$Y,20,FALSE)</f>
        <v>0</v>
      </c>
      <c r="Y903">
        <f>VLOOKUP($B903,taxonomy!$B:$Y,21,FALSE)</f>
        <v>0</v>
      </c>
      <c r="Z903">
        <f>VLOOKUP($B903,taxonomy!$B:$Y,22,FALSE)</f>
        <v>0</v>
      </c>
      <c r="AA903">
        <f>VLOOKUP($B903,taxonomy!$B:$Y,23,FALSE)</f>
        <v>0</v>
      </c>
    </row>
    <row r="904" spans="1:27" x14ac:dyDescent="0.25">
      <c r="A904" s="1" t="s">
        <v>1661</v>
      </c>
      <c r="B904" s="1" t="s">
        <v>1662</v>
      </c>
      <c r="C904" s="1" t="s">
        <v>614</v>
      </c>
      <c r="D904" s="1" t="s">
        <v>60</v>
      </c>
      <c r="E904" s="1" t="s">
        <v>888</v>
      </c>
      <c r="F904" s="1" t="s">
        <v>614</v>
      </c>
      <c r="G904" s="1" t="s">
        <v>63</v>
      </c>
      <c r="H904" s="1" t="s">
        <v>64</v>
      </c>
      <c r="I904" s="1">
        <f t="shared" si="14"/>
        <v>149</v>
      </c>
      <c r="J904" t="str">
        <f>VLOOKUP($B904,taxonomy!$B:$Y,6,FALSE)</f>
        <v>Eukaryota</v>
      </c>
      <c r="K904" t="str">
        <f>VLOOKUP($B904,taxonomy!$B:$Y,7,FALSE)</f>
        <v xml:space="preserve"> Fungi</v>
      </c>
      <c r="L904" t="str">
        <f>VLOOKUP($B904,taxonomy!$B:$Y,8,FALSE)</f>
        <v xml:space="preserve"> Dikarya</v>
      </c>
      <c r="M904" t="str">
        <f>VLOOKUP($B904,taxonomy!$B:$Y,9,FALSE)</f>
        <v xml:space="preserve"> Ascomycota</v>
      </c>
      <c r="N904" t="str">
        <f>VLOOKUP($B904,taxonomy!$B:$Y,10,FALSE)</f>
        <v xml:space="preserve"> Pezizomycotina</v>
      </c>
      <c r="O904" t="str">
        <f>VLOOKUP($B904,taxonomy!$B:$Y,11,FALSE)</f>
        <v xml:space="preserve"> Eurotiomycetes</v>
      </c>
      <c r="P904" t="str">
        <f>VLOOKUP($B904,taxonomy!$B:$Y,12,FALSE)</f>
        <v>Eurotiomycetidae</v>
      </c>
      <c r="Q904" t="str">
        <f>VLOOKUP($B904,taxonomy!$B:$Y,13,FALSE)</f>
        <v xml:space="preserve"> Eurotiales</v>
      </c>
      <c r="R904" t="str">
        <f>VLOOKUP($B904,taxonomy!$B:$Y,14,FALSE)</f>
        <v xml:space="preserve"> Aspergillaceae</v>
      </c>
      <c r="S904" t="str">
        <f>VLOOKUP($B904,taxonomy!$B:$Y,15,FALSE)</f>
        <v xml:space="preserve"> Aspergillus.</v>
      </c>
      <c r="T904">
        <f>VLOOKUP($B904,taxonomy!$B:$Y,16,FALSE)</f>
        <v>0</v>
      </c>
      <c r="U904">
        <f>VLOOKUP($B904,taxonomy!$B:$Y,17,FALSE)</f>
        <v>0</v>
      </c>
      <c r="V904">
        <f>VLOOKUP($B904,taxonomy!$B:$Y,18,FALSE)</f>
        <v>0</v>
      </c>
      <c r="W904">
        <f>VLOOKUP($B904,taxonomy!$B:$Y,19,FALSE)</f>
        <v>0</v>
      </c>
      <c r="X904">
        <f>VLOOKUP($B904,taxonomy!$B:$Y,20,FALSE)</f>
        <v>0</v>
      </c>
      <c r="Y904">
        <f>VLOOKUP($B904,taxonomy!$B:$Y,21,FALSE)</f>
        <v>0</v>
      </c>
      <c r="Z904">
        <f>VLOOKUP($B904,taxonomy!$B:$Y,22,FALSE)</f>
        <v>0</v>
      </c>
      <c r="AA904">
        <f>VLOOKUP($B904,taxonomy!$B:$Y,23,FALSE)</f>
        <v>0</v>
      </c>
    </row>
    <row r="905" spans="1:27" x14ac:dyDescent="0.25">
      <c r="A905" s="1" t="s">
        <v>1664</v>
      </c>
      <c r="B905" s="1" t="s">
        <v>1665</v>
      </c>
      <c r="C905" s="1" t="s">
        <v>1198</v>
      </c>
      <c r="D905" s="1" t="s">
        <v>1284</v>
      </c>
      <c r="E905" s="1" t="s">
        <v>1212</v>
      </c>
      <c r="F905" s="1" t="s">
        <v>124</v>
      </c>
      <c r="G905" s="1" t="s">
        <v>114</v>
      </c>
      <c r="H905" s="1" t="s">
        <v>1284</v>
      </c>
      <c r="I905" s="1">
        <f t="shared" si="14"/>
        <v>34</v>
      </c>
      <c r="J905" t="str">
        <f>VLOOKUP($B905,taxonomy!$B:$Y,6,FALSE)</f>
        <v>Eukaryota</v>
      </c>
      <c r="K905" t="str">
        <f>VLOOKUP($B905,taxonomy!$B:$Y,7,FALSE)</f>
        <v xml:space="preserve"> Fungi</v>
      </c>
      <c r="L905" t="str">
        <f>VLOOKUP($B905,taxonomy!$B:$Y,8,FALSE)</f>
        <v xml:space="preserve"> Dikarya</v>
      </c>
      <c r="M905" t="str">
        <f>VLOOKUP($B905,taxonomy!$B:$Y,9,FALSE)</f>
        <v xml:space="preserve"> Ascomycota</v>
      </c>
      <c r="N905" t="str">
        <f>VLOOKUP($B905,taxonomy!$B:$Y,10,FALSE)</f>
        <v xml:space="preserve"> Saccharomycotina</v>
      </c>
      <c r="O905" t="str">
        <f>VLOOKUP($B905,taxonomy!$B:$Y,11,FALSE)</f>
        <v>Saccharomycetes</v>
      </c>
      <c r="P905" t="str">
        <f>VLOOKUP($B905,taxonomy!$B:$Y,12,FALSE)</f>
        <v xml:space="preserve"> Saccharomycetales</v>
      </c>
      <c r="Q905" t="str">
        <f>VLOOKUP($B905,taxonomy!$B:$Y,13,FALSE)</f>
        <v xml:space="preserve"> Saccharomycetaceae</v>
      </c>
      <c r="R905" t="str">
        <f>VLOOKUP($B905,taxonomy!$B:$Y,14,FALSE)</f>
        <v xml:space="preserve"> Kluyveromyces.</v>
      </c>
      <c r="S905">
        <f>VLOOKUP($B905,taxonomy!$B:$Y,15,FALSE)</f>
        <v>0</v>
      </c>
      <c r="T905">
        <f>VLOOKUP($B905,taxonomy!$B:$Y,16,FALSE)</f>
        <v>0</v>
      </c>
      <c r="U905">
        <f>VLOOKUP($B905,taxonomy!$B:$Y,17,FALSE)</f>
        <v>0</v>
      </c>
      <c r="V905">
        <f>VLOOKUP($B905,taxonomy!$B:$Y,18,FALSE)</f>
        <v>0</v>
      </c>
      <c r="W905">
        <f>VLOOKUP($B905,taxonomy!$B:$Y,19,FALSE)</f>
        <v>0</v>
      </c>
      <c r="X905">
        <f>VLOOKUP($B905,taxonomy!$B:$Y,20,FALSE)</f>
        <v>0</v>
      </c>
      <c r="Y905">
        <f>VLOOKUP($B905,taxonomy!$B:$Y,21,FALSE)</f>
        <v>0</v>
      </c>
      <c r="Z905">
        <f>VLOOKUP($B905,taxonomy!$B:$Y,22,FALSE)</f>
        <v>0</v>
      </c>
      <c r="AA905">
        <f>VLOOKUP($B905,taxonomy!$B:$Y,23,FALSE)</f>
        <v>0</v>
      </c>
    </row>
    <row r="906" spans="1:27" x14ac:dyDescent="0.25">
      <c r="A906" s="1" t="s">
        <v>1664</v>
      </c>
      <c r="B906" s="1" t="s">
        <v>1665</v>
      </c>
      <c r="C906" s="1" t="s">
        <v>1198</v>
      </c>
      <c r="D906" s="1" t="s">
        <v>15</v>
      </c>
      <c r="E906" s="1" t="s">
        <v>1666</v>
      </c>
      <c r="F906" s="1" t="s">
        <v>1667</v>
      </c>
      <c r="G906" s="1" t="s">
        <v>18</v>
      </c>
      <c r="H906" s="1" t="s">
        <v>19</v>
      </c>
      <c r="I906" s="1">
        <f t="shared" si="14"/>
        <v>322</v>
      </c>
      <c r="J906" t="str">
        <f>VLOOKUP($B906,taxonomy!$B:$Y,6,FALSE)</f>
        <v>Eukaryota</v>
      </c>
      <c r="K906" t="str">
        <f>VLOOKUP($B906,taxonomy!$B:$Y,7,FALSE)</f>
        <v xml:space="preserve"> Fungi</v>
      </c>
      <c r="L906" t="str">
        <f>VLOOKUP($B906,taxonomy!$B:$Y,8,FALSE)</f>
        <v xml:space="preserve"> Dikarya</v>
      </c>
      <c r="M906" t="str">
        <f>VLOOKUP($B906,taxonomy!$B:$Y,9,FALSE)</f>
        <v xml:space="preserve"> Ascomycota</v>
      </c>
      <c r="N906" t="str">
        <f>VLOOKUP($B906,taxonomy!$B:$Y,10,FALSE)</f>
        <v xml:space="preserve"> Saccharomycotina</v>
      </c>
      <c r="O906" t="str">
        <f>VLOOKUP($B906,taxonomy!$B:$Y,11,FALSE)</f>
        <v>Saccharomycetes</v>
      </c>
      <c r="P906" t="str">
        <f>VLOOKUP($B906,taxonomy!$B:$Y,12,FALSE)</f>
        <v xml:space="preserve"> Saccharomycetales</v>
      </c>
      <c r="Q906" t="str">
        <f>VLOOKUP($B906,taxonomy!$B:$Y,13,FALSE)</f>
        <v xml:space="preserve"> Saccharomycetaceae</v>
      </c>
      <c r="R906" t="str">
        <f>VLOOKUP($B906,taxonomy!$B:$Y,14,FALSE)</f>
        <v xml:space="preserve"> Kluyveromyces.</v>
      </c>
      <c r="S906">
        <f>VLOOKUP($B906,taxonomy!$B:$Y,15,FALSE)</f>
        <v>0</v>
      </c>
      <c r="T906">
        <f>VLOOKUP($B906,taxonomy!$B:$Y,16,FALSE)</f>
        <v>0</v>
      </c>
      <c r="U906">
        <f>VLOOKUP($B906,taxonomy!$B:$Y,17,FALSE)</f>
        <v>0</v>
      </c>
      <c r="V906">
        <f>VLOOKUP($B906,taxonomy!$B:$Y,18,FALSE)</f>
        <v>0</v>
      </c>
      <c r="W906">
        <f>VLOOKUP($B906,taxonomy!$B:$Y,19,FALSE)</f>
        <v>0</v>
      </c>
      <c r="X906">
        <f>VLOOKUP($B906,taxonomy!$B:$Y,20,FALSE)</f>
        <v>0</v>
      </c>
      <c r="Y906">
        <f>VLOOKUP($B906,taxonomy!$B:$Y,21,FALSE)</f>
        <v>0</v>
      </c>
      <c r="Z906">
        <f>VLOOKUP($B906,taxonomy!$B:$Y,22,FALSE)</f>
        <v>0</v>
      </c>
      <c r="AA906">
        <f>VLOOKUP($B906,taxonomy!$B:$Y,23,FALSE)</f>
        <v>0</v>
      </c>
    </row>
    <row r="907" spans="1:27" x14ac:dyDescent="0.25">
      <c r="A907" s="1" t="s">
        <v>1668</v>
      </c>
      <c r="B907" s="1" t="s">
        <v>1669</v>
      </c>
      <c r="C907" s="1" t="s">
        <v>1256</v>
      </c>
      <c r="D907" s="1" t="s">
        <v>76</v>
      </c>
      <c r="E907" s="1" t="s">
        <v>1638</v>
      </c>
      <c r="F907" s="1" t="s">
        <v>1326</v>
      </c>
      <c r="G907" s="1" t="s">
        <v>79</v>
      </c>
      <c r="H907" s="1" t="s">
        <v>76</v>
      </c>
      <c r="I907" s="1">
        <f t="shared" si="14"/>
        <v>190</v>
      </c>
      <c r="J907" t="str">
        <f>VLOOKUP($B907,taxonomy!$B:$Y,6,FALSE)</f>
        <v>Eukaryota</v>
      </c>
      <c r="K907" t="str">
        <f>VLOOKUP($B907,taxonomy!$B:$Y,7,FALSE)</f>
        <v xml:space="preserve"> Fungi</v>
      </c>
      <c r="L907" t="str">
        <f>VLOOKUP($B907,taxonomy!$B:$Y,8,FALSE)</f>
        <v xml:space="preserve"> Dikarya</v>
      </c>
      <c r="M907" t="str">
        <f>VLOOKUP($B907,taxonomy!$B:$Y,9,FALSE)</f>
        <v xml:space="preserve"> Ascomycota</v>
      </c>
      <c r="N907" t="str">
        <f>VLOOKUP($B907,taxonomy!$B:$Y,10,FALSE)</f>
        <v xml:space="preserve"> Saccharomycotina</v>
      </c>
      <c r="O907" t="str">
        <f>VLOOKUP($B907,taxonomy!$B:$Y,11,FALSE)</f>
        <v>Saccharomycetes</v>
      </c>
      <c r="P907" t="str">
        <f>VLOOKUP($B907,taxonomy!$B:$Y,12,FALSE)</f>
        <v xml:space="preserve"> Saccharomycetales</v>
      </c>
      <c r="Q907" t="str">
        <f>VLOOKUP($B907,taxonomy!$B:$Y,13,FALSE)</f>
        <v xml:space="preserve"> Debaryomycetaceae</v>
      </c>
      <c r="R907" t="str">
        <f>VLOOKUP($B907,taxonomy!$B:$Y,14,FALSE)</f>
        <v xml:space="preserve"> Lodderomyces.</v>
      </c>
      <c r="S907">
        <f>VLOOKUP($B907,taxonomy!$B:$Y,15,FALSE)</f>
        <v>0</v>
      </c>
      <c r="T907">
        <f>VLOOKUP($B907,taxonomy!$B:$Y,16,FALSE)</f>
        <v>0</v>
      </c>
      <c r="U907">
        <f>VLOOKUP($B907,taxonomy!$B:$Y,17,FALSE)</f>
        <v>0</v>
      </c>
      <c r="V907">
        <f>VLOOKUP($B907,taxonomy!$B:$Y,18,FALSE)</f>
        <v>0</v>
      </c>
      <c r="W907">
        <f>VLOOKUP($B907,taxonomy!$B:$Y,19,FALSE)</f>
        <v>0</v>
      </c>
      <c r="X907">
        <f>VLOOKUP($B907,taxonomy!$B:$Y,20,FALSE)</f>
        <v>0</v>
      </c>
      <c r="Y907">
        <f>VLOOKUP($B907,taxonomy!$B:$Y,21,FALSE)</f>
        <v>0</v>
      </c>
      <c r="Z907">
        <f>VLOOKUP($B907,taxonomy!$B:$Y,22,FALSE)</f>
        <v>0</v>
      </c>
      <c r="AA907">
        <f>VLOOKUP($B907,taxonomy!$B:$Y,23,FALSE)</f>
        <v>0</v>
      </c>
    </row>
    <row r="908" spans="1:27" x14ac:dyDescent="0.25">
      <c r="A908" s="1" t="s">
        <v>1668</v>
      </c>
      <c r="B908" s="1" t="s">
        <v>1669</v>
      </c>
      <c r="C908" s="1" t="s">
        <v>1256</v>
      </c>
      <c r="D908" s="1" t="s">
        <v>80</v>
      </c>
      <c r="E908" s="1" t="s">
        <v>592</v>
      </c>
      <c r="F908" s="1" t="s">
        <v>764</v>
      </c>
      <c r="G908" s="1" t="s">
        <v>83</v>
      </c>
      <c r="H908" s="1" t="s">
        <v>80</v>
      </c>
      <c r="I908" s="1">
        <f t="shared" si="14"/>
        <v>79</v>
      </c>
      <c r="J908" t="str">
        <f>VLOOKUP($B908,taxonomy!$B:$Y,6,FALSE)</f>
        <v>Eukaryota</v>
      </c>
      <c r="K908" t="str">
        <f>VLOOKUP($B908,taxonomy!$B:$Y,7,FALSE)</f>
        <v xml:space="preserve"> Fungi</v>
      </c>
      <c r="L908" t="str">
        <f>VLOOKUP($B908,taxonomy!$B:$Y,8,FALSE)</f>
        <v xml:space="preserve"> Dikarya</v>
      </c>
      <c r="M908" t="str">
        <f>VLOOKUP($B908,taxonomy!$B:$Y,9,FALSE)</f>
        <v xml:space="preserve"> Ascomycota</v>
      </c>
      <c r="N908" t="str">
        <f>VLOOKUP($B908,taxonomy!$B:$Y,10,FALSE)</f>
        <v xml:space="preserve"> Saccharomycotina</v>
      </c>
      <c r="O908" t="str">
        <f>VLOOKUP($B908,taxonomy!$B:$Y,11,FALSE)</f>
        <v>Saccharomycetes</v>
      </c>
      <c r="P908" t="str">
        <f>VLOOKUP($B908,taxonomy!$B:$Y,12,FALSE)</f>
        <v xml:space="preserve"> Saccharomycetales</v>
      </c>
      <c r="Q908" t="str">
        <f>VLOOKUP($B908,taxonomy!$B:$Y,13,FALSE)</f>
        <v xml:space="preserve"> Debaryomycetaceae</v>
      </c>
      <c r="R908" t="str">
        <f>VLOOKUP($B908,taxonomy!$B:$Y,14,FALSE)</f>
        <v xml:space="preserve"> Lodderomyces.</v>
      </c>
      <c r="S908">
        <f>VLOOKUP($B908,taxonomy!$B:$Y,15,FALSE)</f>
        <v>0</v>
      </c>
      <c r="T908">
        <f>VLOOKUP($B908,taxonomy!$B:$Y,16,FALSE)</f>
        <v>0</v>
      </c>
      <c r="U908">
        <f>VLOOKUP($B908,taxonomy!$B:$Y,17,FALSE)</f>
        <v>0</v>
      </c>
      <c r="V908">
        <f>VLOOKUP($B908,taxonomy!$B:$Y,18,FALSE)</f>
        <v>0</v>
      </c>
      <c r="W908">
        <f>VLOOKUP($B908,taxonomy!$B:$Y,19,FALSE)</f>
        <v>0</v>
      </c>
      <c r="X908">
        <f>VLOOKUP($B908,taxonomy!$B:$Y,20,FALSE)</f>
        <v>0</v>
      </c>
      <c r="Y908">
        <f>VLOOKUP($B908,taxonomy!$B:$Y,21,FALSE)</f>
        <v>0</v>
      </c>
      <c r="Z908">
        <f>VLOOKUP($B908,taxonomy!$B:$Y,22,FALSE)</f>
        <v>0</v>
      </c>
      <c r="AA908">
        <f>VLOOKUP($B908,taxonomy!$B:$Y,23,FALSE)</f>
        <v>0</v>
      </c>
    </row>
    <row r="909" spans="1:27" x14ac:dyDescent="0.25">
      <c r="A909" s="1" t="s">
        <v>1668</v>
      </c>
      <c r="B909" s="1" t="s">
        <v>1669</v>
      </c>
      <c r="C909" s="1" t="s">
        <v>1256</v>
      </c>
      <c r="D909" s="1" t="s">
        <v>84</v>
      </c>
      <c r="E909" s="1" t="s">
        <v>1377</v>
      </c>
      <c r="F909" s="1" t="s">
        <v>800</v>
      </c>
      <c r="G909" s="1" t="s">
        <v>68</v>
      </c>
      <c r="H909" s="1" t="s">
        <v>84</v>
      </c>
      <c r="I909" s="1">
        <f t="shared" si="14"/>
        <v>179</v>
      </c>
      <c r="J909" t="str">
        <f>VLOOKUP($B909,taxonomy!$B:$Y,6,FALSE)</f>
        <v>Eukaryota</v>
      </c>
      <c r="K909" t="str">
        <f>VLOOKUP($B909,taxonomy!$B:$Y,7,FALSE)</f>
        <v xml:space="preserve"> Fungi</v>
      </c>
      <c r="L909" t="str">
        <f>VLOOKUP($B909,taxonomy!$B:$Y,8,FALSE)</f>
        <v xml:space="preserve"> Dikarya</v>
      </c>
      <c r="M909" t="str">
        <f>VLOOKUP($B909,taxonomy!$B:$Y,9,FALSE)</f>
        <v xml:space="preserve"> Ascomycota</v>
      </c>
      <c r="N909" t="str">
        <f>VLOOKUP($B909,taxonomy!$B:$Y,10,FALSE)</f>
        <v xml:space="preserve"> Saccharomycotina</v>
      </c>
      <c r="O909" t="str">
        <f>VLOOKUP($B909,taxonomy!$B:$Y,11,FALSE)</f>
        <v>Saccharomycetes</v>
      </c>
      <c r="P909" t="str">
        <f>VLOOKUP($B909,taxonomy!$B:$Y,12,FALSE)</f>
        <v xml:space="preserve"> Saccharomycetales</v>
      </c>
      <c r="Q909" t="str">
        <f>VLOOKUP($B909,taxonomy!$B:$Y,13,FALSE)</f>
        <v xml:space="preserve"> Debaryomycetaceae</v>
      </c>
      <c r="R909" t="str">
        <f>VLOOKUP($B909,taxonomy!$B:$Y,14,FALSE)</f>
        <v xml:space="preserve"> Lodderomyces.</v>
      </c>
      <c r="S909">
        <f>VLOOKUP($B909,taxonomy!$B:$Y,15,FALSE)</f>
        <v>0</v>
      </c>
      <c r="T909">
        <f>VLOOKUP($B909,taxonomy!$B:$Y,16,FALSE)</f>
        <v>0</v>
      </c>
      <c r="U909">
        <f>VLOOKUP($B909,taxonomy!$B:$Y,17,FALSE)</f>
        <v>0</v>
      </c>
      <c r="V909">
        <f>VLOOKUP($B909,taxonomy!$B:$Y,18,FALSE)</f>
        <v>0</v>
      </c>
      <c r="W909">
        <f>VLOOKUP($B909,taxonomy!$B:$Y,19,FALSE)</f>
        <v>0</v>
      </c>
      <c r="X909">
        <f>VLOOKUP($B909,taxonomy!$B:$Y,20,FALSE)</f>
        <v>0</v>
      </c>
      <c r="Y909">
        <f>VLOOKUP($B909,taxonomy!$B:$Y,21,FALSE)</f>
        <v>0</v>
      </c>
      <c r="Z909">
        <f>VLOOKUP($B909,taxonomy!$B:$Y,22,FALSE)</f>
        <v>0</v>
      </c>
      <c r="AA909">
        <f>VLOOKUP($B909,taxonomy!$B:$Y,23,FALSE)</f>
        <v>0</v>
      </c>
    </row>
    <row r="910" spans="1:27" x14ac:dyDescent="0.25">
      <c r="A910" s="1" t="s">
        <v>1668</v>
      </c>
      <c r="B910" s="1" t="s">
        <v>1669</v>
      </c>
      <c r="C910" s="1" t="s">
        <v>1256</v>
      </c>
      <c r="D910" s="1" t="s">
        <v>15</v>
      </c>
      <c r="E910" s="1" t="s">
        <v>1012</v>
      </c>
      <c r="F910" s="1" t="s">
        <v>263</v>
      </c>
      <c r="G910" s="1" t="s">
        <v>18</v>
      </c>
      <c r="H910" s="1" t="s">
        <v>19</v>
      </c>
      <c r="I910" s="1">
        <f t="shared" si="14"/>
        <v>297</v>
      </c>
      <c r="J910" t="str">
        <f>VLOOKUP($B910,taxonomy!$B:$Y,6,FALSE)</f>
        <v>Eukaryota</v>
      </c>
      <c r="K910" t="str">
        <f>VLOOKUP($B910,taxonomy!$B:$Y,7,FALSE)</f>
        <v xml:space="preserve"> Fungi</v>
      </c>
      <c r="L910" t="str">
        <f>VLOOKUP($B910,taxonomy!$B:$Y,8,FALSE)</f>
        <v xml:space="preserve"> Dikarya</v>
      </c>
      <c r="M910" t="str">
        <f>VLOOKUP($B910,taxonomy!$B:$Y,9,FALSE)</f>
        <v xml:space="preserve"> Ascomycota</v>
      </c>
      <c r="N910" t="str">
        <f>VLOOKUP($B910,taxonomy!$B:$Y,10,FALSE)</f>
        <v xml:space="preserve"> Saccharomycotina</v>
      </c>
      <c r="O910" t="str">
        <f>VLOOKUP($B910,taxonomy!$B:$Y,11,FALSE)</f>
        <v>Saccharomycetes</v>
      </c>
      <c r="P910" t="str">
        <f>VLOOKUP($B910,taxonomy!$B:$Y,12,FALSE)</f>
        <v xml:space="preserve"> Saccharomycetales</v>
      </c>
      <c r="Q910" t="str">
        <f>VLOOKUP($B910,taxonomy!$B:$Y,13,FALSE)</f>
        <v xml:space="preserve"> Debaryomycetaceae</v>
      </c>
      <c r="R910" t="str">
        <f>VLOOKUP($B910,taxonomy!$B:$Y,14,FALSE)</f>
        <v xml:space="preserve"> Lodderomyces.</v>
      </c>
      <c r="S910">
        <f>VLOOKUP($B910,taxonomy!$B:$Y,15,FALSE)</f>
        <v>0</v>
      </c>
      <c r="T910">
        <f>VLOOKUP($B910,taxonomy!$B:$Y,16,FALSE)</f>
        <v>0</v>
      </c>
      <c r="U910">
        <f>VLOOKUP($B910,taxonomy!$B:$Y,17,FALSE)</f>
        <v>0</v>
      </c>
      <c r="V910">
        <f>VLOOKUP($B910,taxonomy!$B:$Y,18,FALSE)</f>
        <v>0</v>
      </c>
      <c r="W910">
        <f>VLOOKUP($B910,taxonomy!$B:$Y,19,FALSE)</f>
        <v>0</v>
      </c>
      <c r="X910">
        <f>VLOOKUP($B910,taxonomy!$B:$Y,20,FALSE)</f>
        <v>0</v>
      </c>
      <c r="Y910">
        <f>VLOOKUP($B910,taxonomy!$B:$Y,21,FALSE)</f>
        <v>0</v>
      </c>
      <c r="Z910">
        <f>VLOOKUP($B910,taxonomy!$B:$Y,22,FALSE)</f>
        <v>0</v>
      </c>
      <c r="AA910">
        <f>VLOOKUP($B910,taxonomy!$B:$Y,23,FALSE)</f>
        <v>0</v>
      </c>
    </row>
    <row r="911" spans="1:27" x14ac:dyDescent="0.25">
      <c r="A911" s="1" t="s">
        <v>1670</v>
      </c>
      <c r="B911" s="1" t="s">
        <v>1671</v>
      </c>
      <c r="C911" s="1" t="s">
        <v>253</v>
      </c>
      <c r="D911" s="1" t="s">
        <v>15</v>
      </c>
      <c r="E911" s="1" t="s">
        <v>104</v>
      </c>
      <c r="F911" s="1" t="s">
        <v>367</v>
      </c>
      <c r="G911" s="1" t="s">
        <v>18</v>
      </c>
      <c r="H911" s="1" t="s">
        <v>19</v>
      </c>
      <c r="I911" s="1">
        <f t="shared" si="14"/>
        <v>274</v>
      </c>
      <c r="J911" t="str">
        <f>VLOOKUP($B911,taxonomy!$B:$Y,6,FALSE)</f>
        <v>Eukaryota</v>
      </c>
      <c r="K911" t="str">
        <f>VLOOKUP($B911,taxonomy!$B:$Y,7,FALSE)</f>
        <v xml:space="preserve"> Fungi</v>
      </c>
      <c r="L911" t="str">
        <f>VLOOKUP($B911,taxonomy!$B:$Y,8,FALSE)</f>
        <v xml:space="preserve"> Dikarya</v>
      </c>
      <c r="M911" t="str">
        <f>VLOOKUP($B911,taxonomy!$B:$Y,9,FALSE)</f>
        <v xml:space="preserve"> Ascomycota</v>
      </c>
      <c r="N911" t="str">
        <f>VLOOKUP($B911,taxonomy!$B:$Y,10,FALSE)</f>
        <v xml:space="preserve"> Pezizomycotina</v>
      </c>
      <c r="O911" t="str">
        <f>VLOOKUP($B911,taxonomy!$B:$Y,11,FALSE)</f>
        <v>Sordariomycetes</v>
      </c>
      <c r="P911" t="str">
        <f>VLOOKUP($B911,taxonomy!$B:$Y,12,FALSE)</f>
        <v xml:space="preserve"> Sordariomycetidae</v>
      </c>
      <c r="Q911" t="str">
        <f>VLOOKUP($B911,taxonomy!$B:$Y,13,FALSE)</f>
        <v xml:space="preserve"> Magnaporthales</v>
      </c>
      <c r="R911" t="str">
        <f>VLOOKUP($B911,taxonomy!$B:$Y,14,FALSE)</f>
        <v xml:space="preserve"> Magnaporthaceae</v>
      </c>
      <c r="S911" t="str">
        <f>VLOOKUP($B911,taxonomy!$B:$Y,15,FALSE)</f>
        <v>Magnaporthe.</v>
      </c>
      <c r="T911">
        <f>VLOOKUP($B911,taxonomy!$B:$Y,16,FALSE)</f>
        <v>0</v>
      </c>
      <c r="U911">
        <f>VLOOKUP($B911,taxonomy!$B:$Y,17,FALSE)</f>
        <v>0</v>
      </c>
      <c r="V911">
        <f>VLOOKUP($B911,taxonomy!$B:$Y,18,FALSE)</f>
        <v>0</v>
      </c>
      <c r="W911">
        <f>VLOOKUP($B911,taxonomy!$B:$Y,19,FALSE)</f>
        <v>0</v>
      </c>
      <c r="X911">
        <f>VLOOKUP($B911,taxonomy!$B:$Y,20,FALSE)</f>
        <v>0</v>
      </c>
      <c r="Y911">
        <f>VLOOKUP($B911,taxonomy!$B:$Y,21,FALSE)</f>
        <v>0</v>
      </c>
      <c r="Z911">
        <f>VLOOKUP($B911,taxonomy!$B:$Y,22,FALSE)</f>
        <v>0</v>
      </c>
      <c r="AA911">
        <f>VLOOKUP($B911,taxonomy!$B:$Y,23,FALSE)</f>
        <v>0</v>
      </c>
    </row>
    <row r="912" spans="1:27" x14ac:dyDescent="0.25">
      <c r="A912" s="1" t="s">
        <v>1670</v>
      </c>
      <c r="B912" s="1" t="s">
        <v>1671</v>
      </c>
      <c r="C912" s="1" t="s">
        <v>253</v>
      </c>
      <c r="D912" s="1" t="s">
        <v>60</v>
      </c>
      <c r="E912" s="1" t="s">
        <v>1672</v>
      </c>
      <c r="F912" s="1" t="s">
        <v>688</v>
      </c>
      <c r="G912" s="1" t="s">
        <v>63</v>
      </c>
      <c r="H912" s="1" t="s">
        <v>64</v>
      </c>
      <c r="I912" s="1">
        <f t="shared" si="14"/>
        <v>559</v>
      </c>
      <c r="J912" t="str">
        <f>VLOOKUP($B912,taxonomy!$B:$Y,6,FALSE)</f>
        <v>Eukaryota</v>
      </c>
      <c r="K912" t="str">
        <f>VLOOKUP($B912,taxonomy!$B:$Y,7,FALSE)</f>
        <v xml:space="preserve"> Fungi</v>
      </c>
      <c r="L912" t="str">
        <f>VLOOKUP($B912,taxonomy!$B:$Y,8,FALSE)</f>
        <v xml:space="preserve"> Dikarya</v>
      </c>
      <c r="M912" t="str">
        <f>VLOOKUP($B912,taxonomy!$B:$Y,9,FALSE)</f>
        <v xml:space="preserve"> Ascomycota</v>
      </c>
      <c r="N912" t="str">
        <f>VLOOKUP($B912,taxonomy!$B:$Y,10,FALSE)</f>
        <v xml:space="preserve"> Pezizomycotina</v>
      </c>
      <c r="O912" t="str">
        <f>VLOOKUP($B912,taxonomy!$B:$Y,11,FALSE)</f>
        <v>Sordariomycetes</v>
      </c>
      <c r="P912" t="str">
        <f>VLOOKUP($B912,taxonomy!$B:$Y,12,FALSE)</f>
        <v xml:space="preserve"> Sordariomycetidae</v>
      </c>
      <c r="Q912" t="str">
        <f>VLOOKUP($B912,taxonomy!$B:$Y,13,FALSE)</f>
        <v xml:space="preserve"> Magnaporthales</v>
      </c>
      <c r="R912" t="str">
        <f>VLOOKUP($B912,taxonomy!$B:$Y,14,FALSE)</f>
        <v xml:space="preserve"> Magnaporthaceae</v>
      </c>
      <c r="S912" t="str">
        <f>VLOOKUP($B912,taxonomy!$B:$Y,15,FALSE)</f>
        <v>Magnaporthe.</v>
      </c>
      <c r="T912">
        <f>VLOOKUP($B912,taxonomy!$B:$Y,16,FALSE)</f>
        <v>0</v>
      </c>
      <c r="U912">
        <f>VLOOKUP($B912,taxonomy!$B:$Y,17,FALSE)</f>
        <v>0</v>
      </c>
      <c r="V912">
        <f>VLOOKUP($B912,taxonomy!$B:$Y,18,FALSE)</f>
        <v>0</v>
      </c>
      <c r="W912">
        <f>VLOOKUP($B912,taxonomy!$B:$Y,19,FALSE)</f>
        <v>0</v>
      </c>
      <c r="X912">
        <f>VLOOKUP($B912,taxonomy!$B:$Y,20,FALSE)</f>
        <v>0</v>
      </c>
      <c r="Y912">
        <f>VLOOKUP($B912,taxonomy!$B:$Y,21,FALSE)</f>
        <v>0</v>
      </c>
      <c r="Z912">
        <f>VLOOKUP($B912,taxonomy!$B:$Y,22,FALSE)</f>
        <v>0</v>
      </c>
      <c r="AA912">
        <f>VLOOKUP($B912,taxonomy!$B:$Y,23,FALSE)</f>
        <v>0</v>
      </c>
    </row>
    <row r="913" spans="1:27" x14ac:dyDescent="0.25">
      <c r="A913" s="1" t="s">
        <v>1673</v>
      </c>
      <c r="B913" s="1" t="s">
        <v>1674</v>
      </c>
      <c r="C913" s="1" t="s">
        <v>517</v>
      </c>
      <c r="D913" s="1" t="s">
        <v>15</v>
      </c>
      <c r="E913" s="1" t="s">
        <v>129</v>
      </c>
      <c r="F913" s="1" t="s">
        <v>244</v>
      </c>
      <c r="G913" s="1" t="s">
        <v>18</v>
      </c>
      <c r="H913" s="1" t="s">
        <v>19</v>
      </c>
      <c r="I913" s="1">
        <f t="shared" si="14"/>
        <v>273</v>
      </c>
      <c r="J913" t="str">
        <f>VLOOKUP($B913,taxonomy!$B:$Y,6,FALSE)</f>
        <v>Eukaryota</v>
      </c>
      <c r="K913" t="str">
        <f>VLOOKUP($B913,taxonomy!$B:$Y,7,FALSE)</f>
        <v xml:space="preserve"> Fungi</v>
      </c>
      <c r="L913" t="str">
        <f>VLOOKUP($B913,taxonomy!$B:$Y,8,FALSE)</f>
        <v xml:space="preserve"> Dikarya</v>
      </c>
      <c r="M913" t="str">
        <f>VLOOKUP($B913,taxonomy!$B:$Y,9,FALSE)</f>
        <v xml:space="preserve"> Ascomycota</v>
      </c>
      <c r="N913" t="str">
        <f>VLOOKUP($B913,taxonomy!$B:$Y,10,FALSE)</f>
        <v xml:space="preserve"> Pezizomycotina</v>
      </c>
      <c r="O913" t="str">
        <f>VLOOKUP($B913,taxonomy!$B:$Y,11,FALSE)</f>
        <v xml:space="preserve"> Eurotiomycetes</v>
      </c>
      <c r="P913" t="str">
        <f>VLOOKUP($B913,taxonomy!$B:$Y,12,FALSE)</f>
        <v>Eurotiomycetidae</v>
      </c>
      <c r="Q913" t="str">
        <f>VLOOKUP($B913,taxonomy!$B:$Y,13,FALSE)</f>
        <v xml:space="preserve"> Eurotiales</v>
      </c>
      <c r="R913" t="str">
        <f>VLOOKUP($B913,taxonomy!$B:$Y,14,FALSE)</f>
        <v xml:space="preserve"> Aspergillaceae</v>
      </c>
      <c r="S913" t="str">
        <f>VLOOKUP($B913,taxonomy!$B:$Y,15,FALSE)</f>
        <v xml:space="preserve"> Neosartorya.</v>
      </c>
      <c r="T913">
        <f>VLOOKUP($B913,taxonomy!$B:$Y,16,FALSE)</f>
        <v>0</v>
      </c>
      <c r="U913">
        <f>VLOOKUP($B913,taxonomy!$B:$Y,17,FALSE)</f>
        <v>0</v>
      </c>
      <c r="V913">
        <f>VLOOKUP($B913,taxonomy!$B:$Y,18,FALSE)</f>
        <v>0</v>
      </c>
      <c r="W913">
        <f>VLOOKUP($B913,taxonomy!$B:$Y,19,FALSE)</f>
        <v>0</v>
      </c>
      <c r="X913">
        <f>VLOOKUP($B913,taxonomy!$B:$Y,20,FALSE)</f>
        <v>0</v>
      </c>
      <c r="Y913">
        <f>VLOOKUP($B913,taxonomy!$B:$Y,21,FALSE)</f>
        <v>0</v>
      </c>
      <c r="Z913">
        <f>VLOOKUP($B913,taxonomy!$B:$Y,22,FALSE)</f>
        <v>0</v>
      </c>
      <c r="AA913">
        <f>VLOOKUP($B913,taxonomy!$B:$Y,23,FALSE)</f>
        <v>0</v>
      </c>
    </row>
    <row r="914" spans="1:27" x14ac:dyDescent="0.25">
      <c r="A914" s="1" t="s">
        <v>1673</v>
      </c>
      <c r="B914" s="1" t="s">
        <v>1674</v>
      </c>
      <c r="C914" s="1" t="s">
        <v>517</v>
      </c>
      <c r="D914" s="1" t="s">
        <v>60</v>
      </c>
      <c r="E914" s="1" t="s">
        <v>245</v>
      </c>
      <c r="F914" s="1" t="s">
        <v>1675</v>
      </c>
      <c r="G914" s="1" t="s">
        <v>63</v>
      </c>
      <c r="H914" s="1" t="s">
        <v>64</v>
      </c>
      <c r="I914" s="1">
        <f t="shared" si="14"/>
        <v>315</v>
      </c>
      <c r="J914" t="str">
        <f>VLOOKUP($B914,taxonomy!$B:$Y,6,FALSE)</f>
        <v>Eukaryota</v>
      </c>
      <c r="K914" t="str">
        <f>VLOOKUP($B914,taxonomy!$B:$Y,7,FALSE)</f>
        <v xml:space="preserve"> Fungi</v>
      </c>
      <c r="L914" t="str">
        <f>VLOOKUP($B914,taxonomy!$B:$Y,8,FALSE)</f>
        <v xml:space="preserve"> Dikarya</v>
      </c>
      <c r="M914" t="str">
        <f>VLOOKUP($B914,taxonomy!$B:$Y,9,FALSE)</f>
        <v xml:space="preserve"> Ascomycota</v>
      </c>
      <c r="N914" t="str">
        <f>VLOOKUP($B914,taxonomy!$B:$Y,10,FALSE)</f>
        <v xml:space="preserve"> Pezizomycotina</v>
      </c>
      <c r="O914" t="str">
        <f>VLOOKUP($B914,taxonomy!$B:$Y,11,FALSE)</f>
        <v xml:space="preserve"> Eurotiomycetes</v>
      </c>
      <c r="P914" t="str">
        <f>VLOOKUP($B914,taxonomy!$B:$Y,12,FALSE)</f>
        <v>Eurotiomycetidae</v>
      </c>
      <c r="Q914" t="str">
        <f>VLOOKUP($B914,taxonomy!$B:$Y,13,FALSE)</f>
        <v xml:space="preserve"> Eurotiales</v>
      </c>
      <c r="R914" t="str">
        <f>VLOOKUP($B914,taxonomy!$B:$Y,14,FALSE)</f>
        <v xml:space="preserve"> Aspergillaceae</v>
      </c>
      <c r="S914" t="str">
        <f>VLOOKUP($B914,taxonomy!$B:$Y,15,FALSE)</f>
        <v xml:space="preserve"> Neosartorya.</v>
      </c>
      <c r="T914">
        <f>VLOOKUP($B914,taxonomy!$B:$Y,16,FALSE)</f>
        <v>0</v>
      </c>
      <c r="U914">
        <f>VLOOKUP($B914,taxonomy!$B:$Y,17,FALSE)</f>
        <v>0</v>
      </c>
      <c r="V914">
        <f>VLOOKUP($B914,taxonomy!$B:$Y,18,FALSE)</f>
        <v>0</v>
      </c>
      <c r="W914">
        <f>VLOOKUP($B914,taxonomy!$B:$Y,19,FALSE)</f>
        <v>0</v>
      </c>
      <c r="X914">
        <f>VLOOKUP($B914,taxonomy!$B:$Y,20,FALSE)</f>
        <v>0</v>
      </c>
      <c r="Y914">
        <f>VLOOKUP($B914,taxonomy!$B:$Y,21,FALSE)</f>
        <v>0</v>
      </c>
      <c r="Z914">
        <f>VLOOKUP($B914,taxonomy!$B:$Y,22,FALSE)</f>
        <v>0</v>
      </c>
      <c r="AA914">
        <f>VLOOKUP($B914,taxonomy!$B:$Y,23,FALSE)</f>
        <v>0</v>
      </c>
    </row>
    <row r="915" spans="1:27" x14ac:dyDescent="0.25">
      <c r="A915" s="1" t="s">
        <v>1673</v>
      </c>
      <c r="B915" s="1" t="s">
        <v>1674</v>
      </c>
      <c r="C915" s="1" t="s">
        <v>517</v>
      </c>
      <c r="D915" s="1" t="s">
        <v>60</v>
      </c>
      <c r="E915" s="1" t="s">
        <v>1676</v>
      </c>
      <c r="F915" s="1" t="s">
        <v>1677</v>
      </c>
      <c r="G915" s="1" t="s">
        <v>63</v>
      </c>
      <c r="H915" s="1" t="s">
        <v>64</v>
      </c>
      <c r="I915" s="1">
        <f t="shared" si="14"/>
        <v>85</v>
      </c>
      <c r="J915" t="str">
        <f>VLOOKUP($B915,taxonomy!$B:$Y,6,FALSE)</f>
        <v>Eukaryota</v>
      </c>
      <c r="K915" t="str">
        <f>VLOOKUP($B915,taxonomy!$B:$Y,7,FALSE)</f>
        <v xml:space="preserve"> Fungi</v>
      </c>
      <c r="L915" t="str">
        <f>VLOOKUP($B915,taxonomy!$B:$Y,8,FALSE)</f>
        <v xml:space="preserve"> Dikarya</v>
      </c>
      <c r="M915" t="str">
        <f>VLOOKUP($B915,taxonomy!$B:$Y,9,FALSE)</f>
        <v xml:space="preserve"> Ascomycota</v>
      </c>
      <c r="N915" t="str">
        <f>VLOOKUP($B915,taxonomy!$B:$Y,10,FALSE)</f>
        <v xml:space="preserve"> Pezizomycotina</v>
      </c>
      <c r="O915" t="str">
        <f>VLOOKUP($B915,taxonomy!$B:$Y,11,FALSE)</f>
        <v xml:space="preserve"> Eurotiomycetes</v>
      </c>
      <c r="P915" t="str">
        <f>VLOOKUP($B915,taxonomy!$B:$Y,12,FALSE)</f>
        <v>Eurotiomycetidae</v>
      </c>
      <c r="Q915" t="str">
        <f>VLOOKUP($B915,taxonomy!$B:$Y,13,FALSE)</f>
        <v xml:space="preserve"> Eurotiales</v>
      </c>
      <c r="R915" t="str">
        <f>VLOOKUP($B915,taxonomy!$B:$Y,14,FALSE)</f>
        <v xml:space="preserve"> Aspergillaceae</v>
      </c>
      <c r="S915" t="str">
        <f>VLOOKUP($B915,taxonomy!$B:$Y,15,FALSE)</f>
        <v xml:space="preserve"> Neosartorya.</v>
      </c>
      <c r="T915">
        <f>VLOOKUP($B915,taxonomy!$B:$Y,16,FALSE)</f>
        <v>0</v>
      </c>
      <c r="U915">
        <f>VLOOKUP($B915,taxonomy!$B:$Y,17,FALSE)</f>
        <v>0</v>
      </c>
      <c r="V915">
        <f>VLOOKUP($B915,taxonomy!$B:$Y,18,FALSE)</f>
        <v>0</v>
      </c>
      <c r="W915">
        <f>VLOOKUP($B915,taxonomy!$B:$Y,19,FALSE)</f>
        <v>0</v>
      </c>
      <c r="X915">
        <f>VLOOKUP($B915,taxonomy!$B:$Y,20,FALSE)</f>
        <v>0</v>
      </c>
      <c r="Y915">
        <f>VLOOKUP($B915,taxonomy!$B:$Y,21,FALSE)</f>
        <v>0</v>
      </c>
      <c r="Z915">
        <f>VLOOKUP($B915,taxonomy!$B:$Y,22,FALSE)</f>
        <v>0</v>
      </c>
      <c r="AA915">
        <f>VLOOKUP($B915,taxonomy!$B:$Y,23,FALSE)</f>
        <v>0</v>
      </c>
    </row>
    <row r="916" spans="1:27" x14ac:dyDescent="0.25">
      <c r="A916" s="1" t="s">
        <v>1678</v>
      </c>
      <c r="B916" s="1" t="s">
        <v>1679</v>
      </c>
      <c r="C916" s="1" t="s">
        <v>1081</v>
      </c>
      <c r="D916" s="1" t="s">
        <v>15</v>
      </c>
      <c r="E916" s="1" t="s">
        <v>104</v>
      </c>
      <c r="F916" s="1" t="s">
        <v>367</v>
      </c>
      <c r="G916" s="1" t="s">
        <v>18</v>
      </c>
      <c r="H916" s="1" t="s">
        <v>19</v>
      </c>
      <c r="I916" s="1">
        <f t="shared" si="14"/>
        <v>274</v>
      </c>
      <c r="J916" t="str">
        <f>VLOOKUP($B916,taxonomy!$B:$Y,6,FALSE)</f>
        <v>Eukaryota</v>
      </c>
      <c r="K916" t="str">
        <f>VLOOKUP($B916,taxonomy!$B:$Y,7,FALSE)</f>
        <v xml:space="preserve"> Fungi</v>
      </c>
      <c r="L916" t="str">
        <f>VLOOKUP($B916,taxonomy!$B:$Y,8,FALSE)</f>
        <v xml:space="preserve"> Dikarya</v>
      </c>
      <c r="M916" t="str">
        <f>VLOOKUP($B916,taxonomy!$B:$Y,9,FALSE)</f>
        <v xml:space="preserve"> Ascomycota</v>
      </c>
      <c r="N916" t="str">
        <f>VLOOKUP($B916,taxonomy!$B:$Y,10,FALSE)</f>
        <v xml:space="preserve"> Pezizomycotina</v>
      </c>
      <c r="O916" t="str">
        <f>VLOOKUP($B916,taxonomy!$B:$Y,11,FALSE)</f>
        <v>Sordariomycetes</v>
      </c>
      <c r="P916" t="str">
        <f>VLOOKUP($B916,taxonomy!$B:$Y,12,FALSE)</f>
        <v xml:space="preserve"> Sordariomycetidae</v>
      </c>
      <c r="Q916" t="str">
        <f>VLOOKUP($B916,taxonomy!$B:$Y,13,FALSE)</f>
        <v xml:space="preserve"> Sordariales</v>
      </c>
      <c r="R916" t="str">
        <f>VLOOKUP($B916,taxonomy!$B:$Y,14,FALSE)</f>
        <v xml:space="preserve"> Sordariaceae</v>
      </c>
      <c r="S916" t="str">
        <f>VLOOKUP($B916,taxonomy!$B:$Y,15,FALSE)</f>
        <v>Neurospora.</v>
      </c>
      <c r="T916">
        <f>VLOOKUP($B916,taxonomy!$B:$Y,16,FALSE)</f>
        <v>0</v>
      </c>
      <c r="U916">
        <f>VLOOKUP($B916,taxonomy!$B:$Y,17,FALSE)</f>
        <v>0</v>
      </c>
      <c r="V916">
        <f>VLOOKUP($B916,taxonomy!$B:$Y,18,FALSE)</f>
        <v>0</v>
      </c>
      <c r="W916">
        <f>VLOOKUP($B916,taxonomy!$B:$Y,19,FALSE)</f>
        <v>0</v>
      </c>
      <c r="X916">
        <f>VLOOKUP($B916,taxonomy!$B:$Y,20,FALSE)</f>
        <v>0</v>
      </c>
      <c r="Y916">
        <f>VLOOKUP($B916,taxonomy!$B:$Y,21,FALSE)</f>
        <v>0</v>
      </c>
      <c r="Z916">
        <f>VLOOKUP($B916,taxonomy!$B:$Y,22,FALSE)</f>
        <v>0</v>
      </c>
      <c r="AA916">
        <f>VLOOKUP($B916,taxonomy!$B:$Y,23,FALSE)</f>
        <v>0</v>
      </c>
    </row>
    <row r="917" spans="1:27" x14ac:dyDescent="0.25">
      <c r="A917" s="1" t="s">
        <v>1678</v>
      </c>
      <c r="B917" s="1" t="s">
        <v>1679</v>
      </c>
      <c r="C917" s="1" t="s">
        <v>1081</v>
      </c>
      <c r="D917" s="1" t="s">
        <v>60</v>
      </c>
      <c r="E917" s="1" t="s">
        <v>255</v>
      </c>
      <c r="F917" s="1" t="s">
        <v>1086</v>
      </c>
      <c r="G917" s="1" t="s">
        <v>63</v>
      </c>
      <c r="H917" s="1" t="s">
        <v>64</v>
      </c>
      <c r="I917" s="1">
        <f t="shared" si="14"/>
        <v>569</v>
      </c>
      <c r="J917" t="str">
        <f>VLOOKUP($B917,taxonomy!$B:$Y,6,FALSE)</f>
        <v>Eukaryota</v>
      </c>
      <c r="K917" t="str">
        <f>VLOOKUP($B917,taxonomy!$B:$Y,7,FALSE)</f>
        <v xml:space="preserve"> Fungi</v>
      </c>
      <c r="L917" t="str">
        <f>VLOOKUP($B917,taxonomy!$B:$Y,8,FALSE)</f>
        <v xml:space="preserve"> Dikarya</v>
      </c>
      <c r="M917" t="str">
        <f>VLOOKUP($B917,taxonomy!$B:$Y,9,FALSE)</f>
        <v xml:space="preserve"> Ascomycota</v>
      </c>
      <c r="N917" t="str">
        <f>VLOOKUP($B917,taxonomy!$B:$Y,10,FALSE)</f>
        <v xml:space="preserve"> Pezizomycotina</v>
      </c>
      <c r="O917" t="str">
        <f>VLOOKUP($B917,taxonomy!$B:$Y,11,FALSE)</f>
        <v>Sordariomycetes</v>
      </c>
      <c r="P917" t="str">
        <f>VLOOKUP($B917,taxonomy!$B:$Y,12,FALSE)</f>
        <v xml:space="preserve"> Sordariomycetidae</v>
      </c>
      <c r="Q917" t="str">
        <f>VLOOKUP($B917,taxonomy!$B:$Y,13,FALSE)</f>
        <v xml:space="preserve"> Sordariales</v>
      </c>
      <c r="R917" t="str">
        <f>VLOOKUP($B917,taxonomy!$B:$Y,14,FALSE)</f>
        <v xml:space="preserve"> Sordariaceae</v>
      </c>
      <c r="S917" t="str">
        <f>VLOOKUP($B917,taxonomy!$B:$Y,15,FALSE)</f>
        <v>Neurospora.</v>
      </c>
      <c r="T917">
        <f>VLOOKUP($B917,taxonomy!$B:$Y,16,FALSE)</f>
        <v>0</v>
      </c>
      <c r="U917">
        <f>VLOOKUP($B917,taxonomy!$B:$Y,17,FALSE)</f>
        <v>0</v>
      </c>
      <c r="V917">
        <f>VLOOKUP($B917,taxonomy!$B:$Y,18,FALSE)</f>
        <v>0</v>
      </c>
      <c r="W917">
        <f>VLOOKUP($B917,taxonomy!$B:$Y,19,FALSE)</f>
        <v>0</v>
      </c>
      <c r="X917">
        <f>VLOOKUP($B917,taxonomy!$B:$Y,20,FALSE)</f>
        <v>0</v>
      </c>
      <c r="Y917">
        <f>VLOOKUP($B917,taxonomy!$B:$Y,21,FALSE)</f>
        <v>0</v>
      </c>
      <c r="Z917">
        <f>VLOOKUP($B917,taxonomy!$B:$Y,22,FALSE)</f>
        <v>0</v>
      </c>
      <c r="AA917">
        <f>VLOOKUP($B917,taxonomy!$B:$Y,23,FALSE)</f>
        <v>0</v>
      </c>
    </row>
    <row r="918" spans="1:27" x14ac:dyDescent="0.25">
      <c r="A918" s="1" t="s">
        <v>1680</v>
      </c>
      <c r="B918" s="1" t="s">
        <v>1681</v>
      </c>
      <c r="C918" s="1" t="s">
        <v>517</v>
      </c>
      <c r="D918" s="1" t="s">
        <v>1682</v>
      </c>
      <c r="E918" s="1" t="s">
        <v>827</v>
      </c>
      <c r="F918" s="1" t="s">
        <v>1256</v>
      </c>
      <c r="G918" s="1" t="s">
        <v>123</v>
      </c>
      <c r="H918" s="1" t="s">
        <v>1682</v>
      </c>
      <c r="I918" s="1">
        <f t="shared" si="14"/>
        <v>141</v>
      </c>
      <c r="J918" t="str">
        <f>VLOOKUP($B918,taxonomy!$B:$Y,6,FALSE)</f>
        <v>Eukaryota</v>
      </c>
      <c r="K918" t="str">
        <f>VLOOKUP($B918,taxonomy!$B:$Y,7,FALSE)</f>
        <v xml:space="preserve"> Fungi</v>
      </c>
      <c r="L918" t="str">
        <f>VLOOKUP($B918,taxonomy!$B:$Y,8,FALSE)</f>
        <v xml:space="preserve"> Dikarya</v>
      </c>
      <c r="M918" t="str">
        <f>VLOOKUP($B918,taxonomy!$B:$Y,9,FALSE)</f>
        <v xml:space="preserve"> Ascomycota</v>
      </c>
      <c r="N918" t="str">
        <f>VLOOKUP($B918,taxonomy!$B:$Y,10,FALSE)</f>
        <v xml:space="preserve"> Pezizomycotina</v>
      </c>
      <c r="O918" t="str">
        <f>VLOOKUP($B918,taxonomy!$B:$Y,11,FALSE)</f>
        <v>Dothideomycetes</v>
      </c>
      <c r="P918" t="str">
        <f>VLOOKUP($B918,taxonomy!$B:$Y,12,FALSE)</f>
        <v xml:space="preserve"> Pleosporomycetidae</v>
      </c>
      <c r="Q918" t="str">
        <f>VLOOKUP($B918,taxonomy!$B:$Y,13,FALSE)</f>
        <v xml:space="preserve"> Pleosporales</v>
      </c>
      <c r="R918" t="str">
        <f>VLOOKUP($B918,taxonomy!$B:$Y,14,FALSE)</f>
        <v xml:space="preserve"> Pleosporineae</v>
      </c>
      <c r="S918" t="str">
        <f>VLOOKUP($B918,taxonomy!$B:$Y,15,FALSE)</f>
        <v>Phaeosphaeriaceae</v>
      </c>
      <c r="T918" t="str">
        <f>VLOOKUP($B918,taxonomy!$B:$Y,16,FALSE)</f>
        <v xml:space="preserve"> Parastagonospora.</v>
      </c>
      <c r="U918">
        <f>VLOOKUP($B918,taxonomy!$B:$Y,17,FALSE)</f>
        <v>0</v>
      </c>
      <c r="V918">
        <f>VLOOKUP($B918,taxonomy!$B:$Y,18,FALSE)</f>
        <v>0</v>
      </c>
      <c r="W918">
        <f>VLOOKUP($B918,taxonomy!$B:$Y,19,FALSE)</f>
        <v>0</v>
      </c>
      <c r="X918">
        <f>VLOOKUP($B918,taxonomy!$B:$Y,20,FALSE)</f>
        <v>0</v>
      </c>
      <c r="Y918">
        <f>VLOOKUP($B918,taxonomy!$B:$Y,21,FALSE)</f>
        <v>0</v>
      </c>
      <c r="Z918">
        <f>VLOOKUP($B918,taxonomy!$B:$Y,22,FALSE)</f>
        <v>0</v>
      </c>
      <c r="AA918">
        <f>VLOOKUP($B918,taxonomy!$B:$Y,23,FALSE)</f>
        <v>0</v>
      </c>
    </row>
    <row r="919" spans="1:27" x14ac:dyDescent="0.25">
      <c r="A919" s="1" t="s">
        <v>1680</v>
      </c>
      <c r="B919" s="1" t="s">
        <v>1681</v>
      </c>
      <c r="C919" s="1" t="s">
        <v>517</v>
      </c>
      <c r="D919" s="1" t="s">
        <v>15</v>
      </c>
      <c r="E919" s="1" t="s">
        <v>56</v>
      </c>
      <c r="F919" s="1" t="s">
        <v>254</v>
      </c>
      <c r="G919" s="1" t="s">
        <v>18</v>
      </c>
      <c r="H919" s="1" t="s">
        <v>19</v>
      </c>
      <c r="I919" s="1">
        <f t="shared" si="14"/>
        <v>274</v>
      </c>
      <c r="J919" t="str">
        <f>VLOOKUP($B919,taxonomy!$B:$Y,6,FALSE)</f>
        <v>Eukaryota</v>
      </c>
      <c r="K919" t="str">
        <f>VLOOKUP($B919,taxonomy!$B:$Y,7,FALSE)</f>
        <v xml:space="preserve"> Fungi</v>
      </c>
      <c r="L919" t="str">
        <f>VLOOKUP($B919,taxonomy!$B:$Y,8,FALSE)</f>
        <v xml:space="preserve"> Dikarya</v>
      </c>
      <c r="M919" t="str">
        <f>VLOOKUP($B919,taxonomy!$B:$Y,9,FALSE)</f>
        <v xml:space="preserve"> Ascomycota</v>
      </c>
      <c r="N919" t="str">
        <f>VLOOKUP($B919,taxonomy!$B:$Y,10,FALSE)</f>
        <v xml:space="preserve"> Pezizomycotina</v>
      </c>
      <c r="O919" t="str">
        <f>VLOOKUP($B919,taxonomy!$B:$Y,11,FALSE)</f>
        <v>Dothideomycetes</v>
      </c>
      <c r="P919" t="str">
        <f>VLOOKUP($B919,taxonomy!$B:$Y,12,FALSE)</f>
        <v xml:space="preserve"> Pleosporomycetidae</v>
      </c>
      <c r="Q919" t="str">
        <f>VLOOKUP($B919,taxonomy!$B:$Y,13,FALSE)</f>
        <v xml:space="preserve"> Pleosporales</v>
      </c>
      <c r="R919" t="str">
        <f>VLOOKUP($B919,taxonomy!$B:$Y,14,FALSE)</f>
        <v xml:space="preserve"> Pleosporineae</v>
      </c>
      <c r="S919" t="str">
        <f>VLOOKUP($B919,taxonomy!$B:$Y,15,FALSE)</f>
        <v>Phaeosphaeriaceae</v>
      </c>
      <c r="T919" t="str">
        <f>VLOOKUP($B919,taxonomy!$B:$Y,16,FALSE)</f>
        <v xml:space="preserve"> Parastagonospora.</v>
      </c>
      <c r="U919">
        <f>VLOOKUP($B919,taxonomy!$B:$Y,17,FALSE)</f>
        <v>0</v>
      </c>
      <c r="V919">
        <f>VLOOKUP($B919,taxonomy!$B:$Y,18,FALSE)</f>
        <v>0</v>
      </c>
      <c r="W919">
        <f>VLOOKUP($B919,taxonomy!$B:$Y,19,FALSE)</f>
        <v>0</v>
      </c>
      <c r="X919">
        <f>VLOOKUP($B919,taxonomy!$B:$Y,20,FALSE)</f>
        <v>0</v>
      </c>
      <c r="Y919">
        <f>VLOOKUP($B919,taxonomy!$B:$Y,21,FALSE)</f>
        <v>0</v>
      </c>
      <c r="Z919">
        <f>VLOOKUP($B919,taxonomy!$B:$Y,22,FALSE)</f>
        <v>0</v>
      </c>
      <c r="AA919">
        <f>VLOOKUP($B919,taxonomy!$B:$Y,23,FALSE)</f>
        <v>0</v>
      </c>
    </row>
    <row r="920" spans="1:27" x14ac:dyDescent="0.25">
      <c r="A920" s="1" t="s">
        <v>1680</v>
      </c>
      <c r="B920" s="1" t="s">
        <v>1681</v>
      </c>
      <c r="C920" s="1" t="s">
        <v>517</v>
      </c>
      <c r="D920" s="1" t="s">
        <v>60</v>
      </c>
      <c r="E920" s="1" t="s">
        <v>267</v>
      </c>
      <c r="F920" s="1" t="s">
        <v>315</v>
      </c>
      <c r="G920" s="1" t="s">
        <v>63</v>
      </c>
      <c r="H920" s="1" t="s">
        <v>64</v>
      </c>
      <c r="I920" s="1">
        <f t="shared" si="14"/>
        <v>386</v>
      </c>
      <c r="J920" t="str">
        <f>VLOOKUP($B920,taxonomy!$B:$Y,6,FALSE)</f>
        <v>Eukaryota</v>
      </c>
      <c r="K920" t="str">
        <f>VLOOKUP($B920,taxonomy!$B:$Y,7,FALSE)</f>
        <v xml:space="preserve"> Fungi</v>
      </c>
      <c r="L920" t="str">
        <f>VLOOKUP($B920,taxonomy!$B:$Y,8,FALSE)</f>
        <v xml:space="preserve"> Dikarya</v>
      </c>
      <c r="M920" t="str">
        <f>VLOOKUP($B920,taxonomy!$B:$Y,9,FALSE)</f>
        <v xml:space="preserve"> Ascomycota</v>
      </c>
      <c r="N920" t="str">
        <f>VLOOKUP($B920,taxonomy!$B:$Y,10,FALSE)</f>
        <v xml:space="preserve"> Pezizomycotina</v>
      </c>
      <c r="O920" t="str">
        <f>VLOOKUP($B920,taxonomy!$B:$Y,11,FALSE)</f>
        <v>Dothideomycetes</v>
      </c>
      <c r="P920" t="str">
        <f>VLOOKUP($B920,taxonomy!$B:$Y,12,FALSE)</f>
        <v xml:space="preserve"> Pleosporomycetidae</v>
      </c>
      <c r="Q920" t="str">
        <f>VLOOKUP($B920,taxonomy!$B:$Y,13,FALSE)</f>
        <v xml:space="preserve"> Pleosporales</v>
      </c>
      <c r="R920" t="str">
        <f>VLOOKUP($B920,taxonomy!$B:$Y,14,FALSE)</f>
        <v xml:space="preserve"> Pleosporineae</v>
      </c>
      <c r="S920" t="str">
        <f>VLOOKUP($B920,taxonomy!$B:$Y,15,FALSE)</f>
        <v>Phaeosphaeriaceae</v>
      </c>
      <c r="T920" t="str">
        <f>VLOOKUP($B920,taxonomy!$B:$Y,16,FALSE)</f>
        <v xml:space="preserve"> Parastagonospora.</v>
      </c>
      <c r="U920">
        <f>VLOOKUP($B920,taxonomy!$B:$Y,17,FALSE)</f>
        <v>0</v>
      </c>
      <c r="V920">
        <f>VLOOKUP($B920,taxonomy!$B:$Y,18,FALSE)</f>
        <v>0</v>
      </c>
      <c r="W920">
        <f>VLOOKUP($B920,taxonomy!$B:$Y,19,FALSE)</f>
        <v>0</v>
      </c>
      <c r="X920">
        <f>VLOOKUP($B920,taxonomy!$B:$Y,20,FALSE)</f>
        <v>0</v>
      </c>
      <c r="Y920">
        <f>VLOOKUP($B920,taxonomy!$B:$Y,21,FALSE)</f>
        <v>0</v>
      </c>
      <c r="Z920">
        <f>VLOOKUP($B920,taxonomy!$B:$Y,22,FALSE)</f>
        <v>0</v>
      </c>
      <c r="AA920">
        <f>VLOOKUP($B920,taxonomy!$B:$Y,23,FALSE)</f>
        <v>0</v>
      </c>
    </row>
    <row r="921" spans="1:27" x14ac:dyDescent="0.25">
      <c r="A921" s="1" t="s">
        <v>1683</v>
      </c>
      <c r="B921" s="1" t="s">
        <v>1684</v>
      </c>
      <c r="C921" s="1" t="s">
        <v>793</v>
      </c>
      <c r="D921" s="1" t="s">
        <v>76</v>
      </c>
      <c r="E921" s="1" t="s">
        <v>77</v>
      </c>
      <c r="F921" s="1" t="s">
        <v>1229</v>
      </c>
      <c r="G921" s="1" t="s">
        <v>79</v>
      </c>
      <c r="H921" s="1" t="s">
        <v>76</v>
      </c>
      <c r="I921" s="1">
        <f t="shared" si="14"/>
        <v>149</v>
      </c>
      <c r="J921" t="str">
        <f>VLOOKUP($B921,taxonomy!$B:$Y,6,FALSE)</f>
        <v>Eukaryota</v>
      </c>
      <c r="K921" t="str">
        <f>VLOOKUP($B921,taxonomy!$B:$Y,7,FALSE)</f>
        <v xml:space="preserve"> Fungi</v>
      </c>
      <c r="L921" t="str">
        <f>VLOOKUP($B921,taxonomy!$B:$Y,8,FALSE)</f>
        <v xml:space="preserve"> Dikarya</v>
      </c>
      <c r="M921" t="str">
        <f>VLOOKUP($B921,taxonomy!$B:$Y,9,FALSE)</f>
        <v xml:space="preserve"> Ascomycota</v>
      </c>
      <c r="N921" t="str">
        <f>VLOOKUP($B921,taxonomy!$B:$Y,10,FALSE)</f>
        <v xml:space="preserve"> Saccharomycotina</v>
      </c>
      <c r="O921" t="str">
        <f>VLOOKUP($B921,taxonomy!$B:$Y,11,FALSE)</f>
        <v>Saccharomycetes</v>
      </c>
      <c r="P921" t="str">
        <f>VLOOKUP($B921,taxonomy!$B:$Y,12,FALSE)</f>
        <v xml:space="preserve"> Saccharomycetales</v>
      </c>
      <c r="Q921" t="str">
        <f>VLOOKUP($B921,taxonomy!$B:$Y,13,FALSE)</f>
        <v xml:space="preserve"> Debaryomycetaceae</v>
      </c>
      <c r="R921" t="str">
        <f>VLOOKUP($B921,taxonomy!$B:$Y,14,FALSE)</f>
        <v xml:space="preserve"> Meyerozyma.</v>
      </c>
      <c r="S921">
        <f>VLOOKUP($B921,taxonomy!$B:$Y,15,FALSE)</f>
        <v>0</v>
      </c>
      <c r="T921">
        <f>VLOOKUP($B921,taxonomy!$B:$Y,16,FALSE)</f>
        <v>0</v>
      </c>
      <c r="U921">
        <f>VLOOKUP($B921,taxonomy!$B:$Y,17,FALSE)</f>
        <v>0</v>
      </c>
      <c r="V921">
        <f>VLOOKUP($B921,taxonomy!$B:$Y,18,FALSE)</f>
        <v>0</v>
      </c>
      <c r="W921">
        <f>VLOOKUP($B921,taxonomy!$B:$Y,19,FALSE)</f>
        <v>0</v>
      </c>
      <c r="X921">
        <f>VLOOKUP($B921,taxonomy!$B:$Y,20,FALSE)</f>
        <v>0</v>
      </c>
      <c r="Y921">
        <f>VLOOKUP($B921,taxonomy!$B:$Y,21,FALSE)</f>
        <v>0</v>
      </c>
      <c r="Z921">
        <f>VLOOKUP($B921,taxonomy!$B:$Y,22,FALSE)</f>
        <v>0</v>
      </c>
      <c r="AA921">
        <f>VLOOKUP($B921,taxonomy!$B:$Y,23,FALSE)</f>
        <v>0</v>
      </c>
    </row>
    <row r="922" spans="1:27" x14ac:dyDescent="0.25">
      <c r="A922" s="1" t="s">
        <v>1683</v>
      </c>
      <c r="B922" s="1" t="s">
        <v>1684</v>
      </c>
      <c r="C922" s="1" t="s">
        <v>793</v>
      </c>
      <c r="D922" s="1" t="s">
        <v>80</v>
      </c>
      <c r="E922" s="1" t="s">
        <v>81</v>
      </c>
      <c r="F922" s="1" t="s">
        <v>82</v>
      </c>
      <c r="G922" s="1" t="s">
        <v>83</v>
      </c>
      <c r="H922" s="1" t="s">
        <v>80</v>
      </c>
      <c r="I922" s="1">
        <f t="shared" si="14"/>
        <v>79</v>
      </c>
      <c r="J922" t="str">
        <f>VLOOKUP($B922,taxonomy!$B:$Y,6,FALSE)</f>
        <v>Eukaryota</v>
      </c>
      <c r="K922" t="str">
        <f>VLOOKUP($B922,taxonomy!$B:$Y,7,FALSE)</f>
        <v xml:space="preserve"> Fungi</v>
      </c>
      <c r="L922" t="str">
        <f>VLOOKUP($B922,taxonomy!$B:$Y,8,FALSE)</f>
        <v xml:space="preserve"> Dikarya</v>
      </c>
      <c r="M922" t="str">
        <f>VLOOKUP($B922,taxonomy!$B:$Y,9,FALSE)</f>
        <v xml:space="preserve"> Ascomycota</v>
      </c>
      <c r="N922" t="str">
        <f>VLOOKUP($B922,taxonomy!$B:$Y,10,FALSE)</f>
        <v xml:space="preserve"> Saccharomycotina</v>
      </c>
      <c r="O922" t="str">
        <f>VLOOKUP($B922,taxonomy!$B:$Y,11,FALSE)</f>
        <v>Saccharomycetes</v>
      </c>
      <c r="P922" t="str">
        <f>VLOOKUP($B922,taxonomy!$B:$Y,12,FALSE)</f>
        <v xml:space="preserve"> Saccharomycetales</v>
      </c>
      <c r="Q922" t="str">
        <f>VLOOKUP($B922,taxonomy!$B:$Y,13,FALSE)</f>
        <v xml:space="preserve"> Debaryomycetaceae</v>
      </c>
      <c r="R922" t="str">
        <f>VLOOKUP($B922,taxonomy!$B:$Y,14,FALSE)</f>
        <v xml:space="preserve"> Meyerozyma.</v>
      </c>
      <c r="S922">
        <f>VLOOKUP($B922,taxonomy!$B:$Y,15,FALSE)</f>
        <v>0</v>
      </c>
      <c r="T922">
        <f>VLOOKUP($B922,taxonomy!$B:$Y,16,FALSE)</f>
        <v>0</v>
      </c>
      <c r="U922">
        <f>VLOOKUP($B922,taxonomy!$B:$Y,17,FALSE)</f>
        <v>0</v>
      </c>
      <c r="V922">
        <f>VLOOKUP($B922,taxonomy!$B:$Y,18,FALSE)</f>
        <v>0</v>
      </c>
      <c r="W922">
        <f>VLOOKUP($B922,taxonomy!$B:$Y,19,FALSE)</f>
        <v>0</v>
      </c>
      <c r="X922">
        <f>VLOOKUP($B922,taxonomy!$B:$Y,20,FALSE)</f>
        <v>0</v>
      </c>
      <c r="Y922">
        <f>VLOOKUP($B922,taxonomy!$B:$Y,21,FALSE)</f>
        <v>0</v>
      </c>
      <c r="Z922">
        <f>VLOOKUP($B922,taxonomy!$B:$Y,22,FALSE)</f>
        <v>0</v>
      </c>
      <c r="AA922">
        <f>VLOOKUP($B922,taxonomy!$B:$Y,23,FALSE)</f>
        <v>0</v>
      </c>
    </row>
    <row r="923" spans="1:27" x14ac:dyDescent="0.25">
      <c r="A923" s="1" t="s">
        <v>1683</v>
      </c>
      <c r="B923" s="1" t="s">
        <v>1684</v>
      </c>
      <c r="C923" s="1" t="s">
        <v>793</v>
      </c>
      <c r="D923" s="1" t="s">
        <v>84</v>
      </c>
      <c r="E923" s="1" t="s">
        <v>85</v>
      </c>
      <c r="F923" s="1" t="s">
        <v>86</v>
      </c>
      <c r="G923" s="1" t="s">
        <v>68</v>
      </c>
      <c r="H923" s="1" t="s">
        <v>84</v>
      </c>
      <c r="I923" s="1">
        <f t="shared" si="14"/>
        <v>149</v>
      </c>
      <c r="J923" t="str">
        <f>VLOOKUP($B923,taxonomy!$B:$Y,6,FALSE)</f>
        <v>Eukaryota</v>
      </c>
      <c r="K923" t="str">
        <f>VLOOKUP($B923,taxonomy!$B:$Y,7,FALSE)</f>
        <v xml:space="preserve"> Fungi</v>
      </c>
      <c r="L923" t="str">
        <f>VLOOKUP($B923,taxonomy!$B:$Y,8,FALSE)</f>
        <v xml:space="preserve"> Dikarya</v>
      </c>
      <c r="M923" t="str">
        <f>VLOOKUP($B923,taxonomy!$B:$Y,9,FALSE)</f>
        <v xml:space="preserve"> Ascomycota</v>
      </c>
      <c r="N923" t="str">
        <f>VLOOKUP($B923,taxonomy!$B:$Y,10,FALSE)</f>
        <v xml:space="preserve"> Saccharomycotina</v>
      </c>
      <c r="O923" t="str">
        <f>VLOOKUP($B923,taxonomy!$B:$Y,11,FALSE)</f>
        <v>Saccharomycetes</v>
      </c>
      <c r="P923" t="str">
        <f>VLOOKUP($B923,taxonomy!$B:$Y,12,FALSE)</f>
        <v xml:space="preserve"> Saccharomycetales</v>
      </c>
      <c r="Q923" t="str">
        <f>VLOOKUP($B923,taxonomy!$B:$Y,13,FALSE)</f>
        <v xml:space="preserve"> Debaryomycetaceae</v>
      </c>
      <c r="R923" t="str">
        <f>VLOOKUP($B923,taxonomy!$B:$Y,14,FALSE)</f>
        <v xml:space="preserve"> Meyerozyma.</v>
      </c>
      <c r="S923">
        <f>VLOOKUP($B923,taxonomy!$B:$Y,15,FALSE)</f>
        <v>0</v>
      </c>
      <c r="T923">
        <f>VLOOKUP($B923,taxonomy!$B:$Y,16,FALSE)</f>
        <v>0</v>
      </c>
      <c r="U923">
        <f>VLOOKUP($B923,taxonomy!$B:$Y,17,FALSE)</f>
        <v>0</v>
      </c>
      <c r="V923">
        <f>VLOOKUP($B923,taxonomy!$B:$Y,18,FALSE)</f>
        <v>0</v>
      </c>
      <c r="W923">
        <f>VLOOKUP($B923,taxonomy!$B:$Y,19,FALSE)</f>
        <v>0</v>
      </c>
      <c r="X923">
        <f>VLOOKUP($B923,taxonomy!$B:$Y,20,FALSE)</f>
        <v>0</v>
      </c>
      <c r="Y923">
        <f>VLOOKUP($B923,taxonomy!$B:$Y,21,FALSE)</f>
        <v>0</v>
      </c>
      <c r="Z923">
        <f>VLOOKUP($B923,taxonomy!$B:$Y,22,FALSE)</f>
        <v>0</v>
      </c>
      <c r="AA923">
        <f>VLOOKUP($B923,taxonomy!$B:$Y,23,FALSE)</f>
        <v>0</v>
      </c>
    </row>
    <row r="924" spans="1:27" x14ac:dyDescent="0.25">
      <c r="A924" s="1" t="s">
        <v>1683</v>
      </c>
      <c r="B924" s="1" t="s">
        <v>1684</v>
      </c>
      <c r="C924" s="1" t="s">
        <v>793</v>
      </c>
      <c r="D924" s="1" t="s">
        <v>95</v>
      </c>
      <c r="E924" s="1" t="s">
        <v>96</v>
      </c>
      <c r="F924" s="1" t="s">
        <v>97</v>
      </c>
      <c r="G924" s="1" t="s">
        <v>98</v>
      </c>
      <c r="H924" s="1" t="s">
        <v>95</v>
      </c>
      <c r="I924" s="1">
        <f t="shared" si="14"/>
        <v>99</v>
      </c>
      <c r="J924" t="str">
        <f>VLOOKUP($B924,taxonomy!$B:$Y,6,FALSE)</f>
        <v>Eukaryota</v>
      </c>
      <c r="K924" t="str">
        <f>VLOOKUP($B924,taxonomy!$B:$Y,7,FALSE)</f>
        <v xml:space="preserve"> Fungi</v>
      </c>
      <c r="L924" t="str">
        <f>VLOOKUP($B924,taxonomy!$B:$Y,8,FALSE)</f>
        <v xml:space="preserve"> Dikarya</v>
      </c>
      <c r="M924" t="str">
        <f>VLOOKUP($B924,taxonomy!$B:$Y,9,FALSE)</f>
        <v xml:space="preserve"> Ascomycota</v>
      </c>
      <c r="N924" t="str">
        <f>VLOOKUP($B924,taxonomy!$B:$Y,10,FALSE)</f>
        <v xml:space="preserve"> Saccharomycotina</v>
      </c>
      <c r="O924" t="str">
        <f>VLOOKUP($B924,taxonomy!$B:$Y,11,FALSE)</f>
        <v>Saccharomycetes</v>
      </c>
      <c r="P924" t="str">
        <f>VLOOKUP($B924,taxonomy!$B:$Y,12,FALSE)</f>
        <v xml:space="preserve"> Saccharomycetales</v>
      </c>
      <c r="Q924" t="str">
        <f>VLOOKUP($B924,taxonomy!$B:$Y,13,FALSE)</f>
        <v xml:space="preserve"> Debaryomycetaceae</v>
      </c>
      <c r="R924" t="str">
        <f>VLOOKUP($B924,taxonomy!$B:$Y,14,FALSE)</f>
        <v xml:space="preserve"> Meyerozyma.</v>
      </c>
      <c r="S924">
        <f>VLOOKUP($B924,taxonomy!$B:$Y,15,FALSE)</f>
        <v>0</v>
      </c>
      <c r="T924">
        <f>VLOOKUP($B924,taxonomy!$B:$Y,16,FALSE)</f>
        <v>0</v>
      </c>
      <c r="U924">
        <f>VLOOKUP($B924,taxonomy!$B:$Y,17,FALSE)</f>
        <v>0</v>
      </c>
      <c r="V924">
        <f>VLOOKUP($B924,taxonomy!$B:$Y,18,FALSE)</f>
        <v>0</v>
      </c>
      <c r="W924">
        <f>VLOOKUP($B924,taxonomy!$B:$Y,19,FALSE)</f>
        <v>0</v>
      </c>
      <c r="X924">
        <f>VLOOKUP($B924,taxonomy!$B:$Y,20,FALSE)</f>
        <v>0</v>
      </c>
      <c r="Y924">
        <f>VLOOKUP($B924,taxonomy!$B:$Y,21,FALSE)</f>
        <v>0</v>
      </c>
      <c r="Z924">
        <f>VLOOKUP($B924,taxonomy!$B:$Y,22,FALSE)</f>
        <v>0</v>
      </c>
      <c r="AA924">
        <f>VLOOKUP($B924,taxonomy!$B:$Y,23,FALSE)</f>
        <v>0</v>
      </c>
    </row>
    <row r="925" spans="1:27" x14ac:dyDescent="0.25">
      <c r="A925" s="1" t="s">
        <v>1683</v>
      </c>
      <c r="B925" s="1" t="s">
        <v>1684</v>
      </c>
      <c r="C925" s="1" t="s">
        <v>793</v>
      </c>
      <c r="D925" s="1" t="s">
        <v>15</v>
      </c>
      <c r="E925" s="1" t="s">
        <v>175</v>
      </c>
      <c r="F925" s="1" t="s">
        <v>1685</v>
      </c>
      <c r="G925" s="1" t="s">
        <v>18</v>
      </c>
      <c r="H925" s="1" t="s">
        <v>19</v>
      </c>
      <c r="I925" s="1">
        <f t="shared" si="14"/>
        <v>308</v>
      </c>
      <c r="J925" t="str">
        <f>VLOOKUP($B925,taxonomy!$B:$Y,6,FALSE)</f>
        <v>Eukaryota</v>
      </c>
      <c r="K925" t="str">
        <f>VLOOKUP($B925,taxonomy!$B:$Y,7,FALSE)</f>
        <v xml:space="preserve"> Fungi</v>
      </c>
      <c r="L925" t="str">
        <f>VLOOKUP($B925,taxonomy!$B:$Y,8,FALSE)</f>
        <v xml:space="preserve"> Dikarya</v>
      </c>
      <c r="M925" t="str">
        <f>VLOOKUP($B925,taxonomy!$B:$Y,9,FALSE)</f>
        <v xml:space="preserve"> Ascomycota</v>
      </c>
      <c r="N925" t="str">
        <f>VLOOKUP($B925,taxonomy!$B:$Y,10,FALSE)</f>
        <v xml:space="preserve"> Saccharomycotina</v>
      </c>
      <c r="O925" t="str">
        <f>VLOOKUP($B925,taxonomy!$B:$Y,11,FALSE)</f>
        <v>Saccharomycetes</v>
      </c>
      <c r="P925" t="str">
        <f>VLOOKUP($B925,taxonomy!$B:$Y,12,FALSE)</f>
        <v xml:space="preserve"> Saccharomycetales</v>
      </c>
      <c r="Q925" t="str">
        <f>VLOOKUP($B925,taxonomy!$B:$Y,13,FALSE)</f>
        <v xml:space="preserve"> Debaryomycetaceae</v>
      </c>
      <c r="R925" t="str">
        <f>VLOOKUP($B925,taxonomy!$B:$Y,14,FALSE)</f>
        <v xml:space="preserve"> Meyerozyma.</v>
      </c>
      <c r="S925">
        <f>VLOOKUP($B925,taxonomy!$B:$Y,15,FALSE)</f>
        <v>0</v>
      </c>
      <c r="T925">
        <f>VLOOKUP($B925,taxonomy!$B:$Y,16,FALSE)</f>
        <v>0</v>
      </c>
      <c r="U925">
        <f>VLOOKUP($B925,taxonomy!$B:$Y,17,FALSE)</f>
        <v>0</v>
      </c>
      <c r="V925">
        <f>VLOOKUP($B925,taxonomy!$B:$Y,18,FALSE)</f>
        <v>0</v>
      </c>
      <c r="W925">
        <f>VLOOKUP($B925,taxonomy!$B:$Y,19,FALSE)</f>
        <v>0</v>
      </c>
      <c r="X925">
        <f>VLOOKUP($B925,taxonomy!$B:$Y,20,FALSE)</f>
        <v>0</v>
      </c>
      <c r="Y925">
        <f>VLOOKUP($B925,taxonomy!$B:$Y,21,FALSE)</f>
        <v>0</v>
      </c>
      <c r="Z925">
        <f>VLOOKUP($B925,taxonomy!$B:$Y,22,FALSE)</f>
        <v>0</v>
      </c>
      <c r="AA925">
        <f>VLOOKUP($B925,taxonomy!$B:$Y,23,FALSE)</f>
        <v>0</v>
      </c>
    </row>
    <row r="926" spans="1:27" x14ac:dyDescent="0.25">
      <c r="A926" s="1" t="s">
        <v>1686</v>
      </c>
      <c r="B926" s="1" t="s">
        <v>1687</v>
      </c>
      <c r="C926" s="1" t="s">
        <v>1688</v>
      </c>
      <c r="D926" s="1" t="s">
        <v>543</v>
      </c>
      <c r="E926" s="1" t="s">
        <v>601</v>
      </c>
      <c r="F926" s="1" t="s">
        <v>1256</v>
      </c>
      <c r="G926" s="1" t="s">
        <v>289</v>
      </c>
      <c r="H926" s="1" t="s">
        <v>543</v>
      </c>
      <c r="I926" s="1">
        <f t="shared" si="14"/>
        <v>75</v>
      </c>
      <c r="J926" t="str">
        <f>VLOOKUP($B926,taxonomy!$B:$Y,6,FALSE)</f>
        <v>Eukaryota</v>
      </c>
      <c r="K926" t="str">
        <f>VLOOKUP($B926,taxonomy!$B:$Y,7,FALSE)</f>
        <v xml:space="preserve"> Fungi</v>
      </c>
      <c r="L926" t="str">
        <f>VLOOKUP($B926,taxonomy!$B:$Y,8,FALSE)</f>
        <v xml:space="preserve"> Dikarya</v>
      </c>
      <c r="M926" t="str">
        <f>VLOOKUP($B926,taxonomy!$B:$Y,9,FALSE)</f>
        <v xml:space="preserve"> Ascomycota</v>
      </c>
      <c r="N926" t="str">
        <f>VLOOKUP($B926,taxonomy!$B:$Y,10,FALSE)</f>
        <v xml:space="preserve"> Saccharomycotina</v>
      </c>
      <c r="O926" t="str">
        <f>VLOOKUP($B926,taxonomy!$B:$Y,11,FALSE)</f>
        <v>Saccharomycetes</v>
      </c>
      <c r="P926" t="str">
        <f>VLOOKUP($B926,taxonomy!$B:$Y,12,FALSE)</f>
        <v xml:space="preserve"> Saccharomycetales</v>
      </c>
      <c r="Q926" t="str">
        <f>VLOOKUP($B926,taxonomy!$B:$Y,13,FALSE)</f>
        <v xml:space="preserve"> Debaryomycetaceae</v>
      </c>
      <c r="R926" t="str">
        <f>VLOOKUP($B926,taxonomy!$B:$Y,14,FALSE)</f>
        <v>Scheffersomyces.</v>
      </c>
      <c r="S926">
        <f>VLOOKUP($B926,taxonomy!$B:$Y,15,FALSE)</f>
        <v>0</v>
      </c>
      <c r="T926">
        <f>VLOOKUP($B926,taxonomy!$B:$Y,16,FALSE)</f>
        <v>0</v>
      </c>
      <c r="U926">
        <f>VLOOKUP($B926,taxonomy!$B:$Y,17,FALSE)</f>
        <v>0</v>
      </c>
      <c r="V926">
        <f>VLOOKUP($B926,taxonomy!$B:$Y,18,FALSE)</f>
        <v>0</v>
      </c>
      <c r="W926">
        <f>VLOOKUP($B926,taxonomy!$B:$Y,19,FALSE)</f>
        <v>0</v>
      </c>
      <c r="X926">
        <f>VLOOKUP($B926,taxonomy!$B:$Y,20,FALSE)</f>
        <v>0</v>
      </c>
      <c r="Y926">
        <f>VLOOKUP($B926,taxonomy!$B:$Y,21,FALSE)</f>
        <v>0</v>
      </c>
      <c r="Z926">
        <f>VLOOKUP($B926,taxonomy!$B:$Y,22,FALSE)</f>
        <v>0</v>
      </c>
      <c r="AA926">
        <f>VLOOKUP($B926,taxonomy!$B:$Y,23,FALSE)</f>
        <v>0</v>
      </c>
    </row>
    <row r="927" spans="1:27" x14ac:dyDescent="0.25">
      <c r="A927" s="1" t="s">
        <v>1686</v>
      </c>
      <c r="B927" s="1" t="s">
        <v>1687</v>
      </c>
      <c r="C927" s="1" t="s">
        <v>1688</v>
      </c>
      <c r="D927" s="1" t="s">
        <v>76</v>
      </c>
      <c r="E927" s="1" t="s">
        <v>1114</v>
      </c>
      <c r="F927" s="1" t="s">
        <v>1689</v>
      </c>
      <c r="G927" s="1" t="s">
        <v>79</v>
      </c>
      <c r="H927" s="1" t="s">
        <v>76</v>
      </c>
      <c r="I927" s="1">
        <f t="shared" si="14"/>
        <v>219</v>
      </c>
      <c r="J927" t="str">
        <f>VLOOKUP($B927,taxonomy!$B:$Y,6,FALSE)</f>
        <v>Eukaryota</v>
      </c>
      <c r="K927" t="str">
        <f>VLOOKUP($B927,taxonomy!$B:$Y,7,FALSE)</f>
        <v xml:space="preserve"> Fungi</v>
      </c>
      <c r="L927" t="str">
        <f>VLOOKUP($B927,taxonomy!$B:$Y,8,FALSE)</f>
        <v xml:space="preserve"> Dikarya</v>
      </c>
      <c r="M927" t="str">
        <f>VLOOKUP($B927,taxonomy!$B:$Y,9,FALSE)</f>
        <v xml:space="preserve"> Ascomycota</v>
      </c>
      <c r="N927" t="str">
        <f>VLOOKUP($B927,taxonomy!$B:$Y,10,FALSE)</f>
        <v xml:space="preserve"> Saccharomycotina</v>
      </c>
      <c r="O927" t="str">
        <f>VLOOKUP($B927,taxonomy!$B:$Y,11,FALSE)</f>
        <v>Saccharomycetes</v>
      </c>
      <c r="P927" t="str">
        <f>VLOOKUP($B927,taxonomy!$B:$Y,12,FALSE)</f>
        <v xml:space="preserve"> Saccharomycetales</v>
      </c>
      <c r="Q927" t="str">
        <f>VLOOKUP($B927,taxonomy!$B:$Y,13,FALSE)</f>
        <v xml:space="preserve"> Debaryomycetaceae</v>
      </c>
      <c r="R927" t="str">
        <f>VLOOKUP($B927,taxonomy!$B:$Y,14,FALSE)</f>
        <v>Scheffersomyces.</v>
      </c>
      <c r="S927">
        <f>VLOOKUP($B927,taxonomy!$B:$Y,15,FALSE)</f>
        <v>0</v>
      </c>
      <c r="T927">
        <f>VLOOKUP($B927,taxonomy!$B:$Y,16,FALSE)</f>
        <v>0</v>
      </c>
      <c r="U927">
        <f>VLOOKUP($B927,taxonomy!$B:$Y,17,FALSE)</f>
        <v>0</v>
      </c>
      <c r="V927">
        <f>VLOOKUP($B927,taxonomy!$B:$Y,18,FALSE)</f>
        <v>0</v>
      </c>
      <c r="W927">
        <f>VLOOKUP($B927,taxonomy!$B:$Y,19,FALSE)</f>
        <v>0</v>
      </c>
      <c r="X927">
        <f>VLOOKUP($B927,taxonomy!$B:$Y,20,FALSE)</f>
        <v>0</v>
      </c>
      <c r="Y927">
        <f>VLOOKUP($B927,taxonomy!$B:$Y,21,FALSE)</f>
        <v>0</v>
      </c>
      <c r="Z927">
        <f>VLOOKUP($B927,taxonomy!$B:$Y,22,FALSE)</f>
        <v>0</v>
      </c>
      <c r="AA927">
        <f>VLOOKUP($B927,taxonomy!$B:$Y,23,FALSE)</f>
        <v>0</v>
      </c>
    </row>
    <row r="928" spans="1:27" x14ac:dyDescent="0.25">
      <c r="A928" s="1" t="s">
        <v>1686</v>
      </c>
      <c r="B928" s="1" t="s">
        <v>1687</v>
      </c>
      <c r="C928" s="1" t="s">
        <v>1688</v>
      </c>
      <c r="D928" s="1" t="s">
        <v>84</v>
      </c>
      <c r="E928" s="1" t="s">
        <v>1690</v>
      </c>
      <c r="F928" s="1" t="s">
        <v>1691</v>
      </c>
      <c r="G928" s="1" t="s">
        <v>68</v>
      </c>
      <c r="H928" s="1" t="s">
        <v>84</v>
      </c>
      <c r="I928" s="1">
        <f t="shared" si="14"/>
        <v>252</v>
      </c>
      <c r="J928" t="str">
        <f>VLOOKUP($B928,taxonomy!$B:$Y,6,FALSE)</f>
        <v>Eukaryota</v>
      </c>
      <c r="K928" t="str">
        <f>VLOOKUP($B928,taxonomy!$B:$Y,7,FALSE)</f>
        <v xml:space="preserve"> Fungi</v>
      </c>
      <c r="L928" t="str">
        <f>VLOOKUP($B928,taxonomy!$B:$Y,8,FALSE)</f>
        <v xml:space="preserve"> Dikarya</v>
      </c>
      <c r="M928" t="str">
        <f>VLOOKUP($B928,taxonomy!$B:$Y,9,FALSE)</f>
        <v xml:space="preserve"> Ascomycota</v>
      </c>
      <c r="N928" t="str">
        <f>VLOOKUP($B928,taxonomy!$B:$Y,10,FALSE)</f>
        <v xml:space="preserve"> Saccharomycotina</v>
      </c>
      <c r="O928" t="str">
        <f>VLOOKUP($B928,taxonomy!$B:$Y,11,FALSE)</f>
        <v>Saccharomycetes</v>
      </c>
      <c r="P928" t="str">
        <f>VLOOKUP($B928,taxonomy!$B:$Y,12,FALSE)</f>
        <v xml:space="preserve"> Saccharomycetales</v>
      </c>
      <c r="Q928" t="str">
        <f>VLOOKUP($B928,taxonomy!$B:$Y,13,FALSE)</f>
        <v xml:space="preserve"> Debaryomycetaceae</v>
      </c>
      <c r="R928" t="str">
        <f>VLOOKUP($B928,taxonomy!$B:$Y,14,FALSE)</f>
        <v>Scheffersomyces.</v>
      </c>
      <c r="S928">
        <f>VLOOKUP($B928,taxonomy!$B:$Y,15,FALSE)</f>
        <v>0</v>
      </c>
      <c r="T928">
        <f>VLOOKUP($B928,taxonomy!$B:$Y,16,FALSE)</f>
        <v>0</v>
      </c>
      <c r="U928">
        <f>VLOOKUP($B928,taxonomy!$B:$Y,17,FALSE)</f>
        <v>0</v>
      </c>
      <c r="V928">
        <f>VLOOKUP($B928,taxonomy!$B:$Y,18,FALSE)</f>
        <v>0</v>
      </c>
      <c r="W928">
        <f>VLOOKUP($B928,taxonomy!$B:$Y,19,FALSE)</f>
        <v>0</v>
      </c>
      <c r="X928">
        <f>VLOOKUP($B928,taxonomy!$B:$Y,20,FALSE)</f>
        <v>0</v>
      </c>
      <c r="Y928">
        <f>VLOOKUP($B928,taxonomy!$B:$Y,21,FALSE)</f>
        <v>0</v>
      </c>
      <c r="Z928">
        <f>VLOOKUP($B928,taxonomy!$B:$Y,22,FALSE)</f>
        <v>0</v>
      </c>
      <c r="AA928">
        <f>VLOOKUP($B928,taxonomy!$B:$Y,23,FALSE)</f>
        <v>0</v>
      </c>
    </row>
    <row r="929" spans="1:27" x14ac:dyDescent="0.25">
      <c r="A929" s="1" t="s">
        <v>1686</v>
      </c>
      <c r="B929" s="1" t="s">
        <v>1687</v>
      </c>
      <c r="C929" s="1" t="s">
        <v>1688</v>
      </c>
      <c r="D929" s="1" t="s">
        <v>15</v>
      </c>
      <c r="E929" s="1" t="s">
        <v>1692</v>
      </c>
      <c r="F929" s="1" t="s">
        <v>519</v>
      </c>
      <c r="G929" s="1" t="s">
        <v>18</v>
      </c>
      <c r="H929" s="1" t="s">
        <v>19</v>
      </c>
      <c r="I929" s="1">
        <f t="shared" si="14"/>
        <v>315</v>
      </c>
      <c r="J929" t="str">
        <f>VLOOKUP($B929,taxonomy!$B:$Y,6,FALSE)</f>
        <v>Eukaryota</v>
      </c>
      <c r="K929" t="str">
        <f>VLOOKUP($B929,taxonomy!$B:$Y,7,FALSE)</f>
        <v xml:space="preserve"> Fungi</v>
      </c>
      <c r="L929" t="str">
        <f>VLOOKUP($B929,taxonomy!$B:$Y,8,FALSE)</f>
        <v xml:space="preserve"> Dikarya</v>
      </c>
      <c r="M929" t="str">
        <f>VLOOKUP($B929,taxonomy!$B:$Y,9,FALSE)</f>
        <v xml:space="preserve"> Ascomycota</v>
      </c>
      <c r="N929" t="str">
        <f>VLOOKUP($B929,taxonomy!$B:$Y,10,FALSE)</f>
        <v xml:space="preserve"> Saccharomycotina</v>
      </c>
      <c r="O929" t="str">
        <f>VLOOKUP($B929,taxonomy!$B:$Y,11,FALSE)</f>
        <v>Saccharomycetes</v>
      </c>
      <c r="P929" t="str">
        <f>VLOOKUP($B929,taxonomy!$B:$Y,12,FALSE)</f>
        <v xml:space="preserve"> Saccharomycetales</v>
      </c>
      <c r="Q929" t="str">
        <f>VLOOKUP($B929,taxonomy!$B:$Y,13,FALSE)</f>
        <v xml:space="preserve"> Debaryomycetaceae</v>
      </c>
      <c r="R929" t="str">
        <f>VLOOKUP($B929,taxonomy!$B:$Y,14,FALSE)</f>
        <v>Scheffersomyces.</v>
      </c>
      <c r="S929">
        <f>VLOOKUP($B929,taxonomy!$B:$Y,15,FALSE)</f>
        <v>0</v>
      </c>
      <c r="T929">
        <f>VLOOKUP($B929,taxonomy!$B:$Y,16,FALSE)</f>
        <v>0</v>
      </c>
      <c r="U929">
        <f>VLOOKUP($B929,taxonomy!$B:$Y,17,FALSE)</f>
        <v>0</v>
      </c>
      <c r="V929">
        <f>VLOOKUP($B929,taxonomy!$B:$Y,18,FALSE)</f>
        <v>0</v>
      </c>
      <c r="W929">
        <f>VLOOKUP($B929,taxonomy!$B:$Y,19,FALSE)</f>
        <v>0</v>
      </c>
      <c r="X929">
        <f>VLOOKUP($B929,taxonomy!$B:$Y,20,FALSE)</f>
        <v>0</v>
      </c>
      <c r="Y929">
        <f>VLOOKUP($B929,taxonomy!$B:$Y,21,FALSE)</f>
        <v>0</v>
      </c>
      <c r="Z929">
        <f>VLOOKUP($B929,taxonomy!$B:$Y,22,FALSE)</f>
        <v>0</v>
      </c>
      <c r="AA929">
        <f>VLOOKUP($B929,taxonomy!$B:$Y,23,FALSE)</f>
        <v>0</v>
      </c>
    </row>
    <row r="930" spans="1:27" x14ac:dyDescent="0.25">
      <c r="A930" s="1" t="s">
        <v>1693</v>
      </c>
      <c r="B930" s="1" t="s">
        <v>1694</v>
      </c>
      <c r="C930" s="1" t="s">
        <v>1011</v>
      </c>
      <c r="D930" s="1" t="s">
        <v>80</v>
      </c>
      <c r="E930" s="1" t="s">
        <v>1695</v>
      </c>
      <c r="F930" s="1" t="s">
        <v>661</v>
      </c>
      <c r="G930" s="1" t="s">
        <v>83</v>
      </c>
      <c r="H930" s="1" t="s">
        <v>80</v>
      </c>
      <c r="I930" s="1">
        <f t="shared" si="14"/>
        <v>179</v>
      </c>
      <c r="J930" t="str">
        <f>VLOOKUP($B930,taxonomy!$B:$Y,6,FALSE)</f>
        <v>Eukaryota</v>
      </c>
      <c r="K930" t="str">
        <f>VLOOKUP($B930,taxonomy!$B:$Y,7,FALSE)</f>
        <v xml:space="preserve"> Fungi</v>
      </c>
      <c r="L930" t="str">
        <f>VLOOKUP($B930,taxonomy!$B:$Y,8,FALSE)</f>
        <v xml:space="preserve"> Dikarya</v>
      </c>
      <c r="M930" t="str">
        <f>VLOOKUP($B930,taxonomy!$B:$Y,9,FALSE)</f>
        <v xml:space="preserve"> Basidiomycota</v>
      </c>
      <c r="N930" t="str">
        <f>VLOOKUP($B930,taxonomy!$B:$Y,10,FALSE)</f>
        <v xml:space="preserve"> Ustilaginomycotina</v>
      </c>
      <c r="O930" t="str">
        <f>VLOOKUP($B930,taxonomy!$B:$Y,11,FALSE)</f>
        <v>Ustilaginomycetes</v>
      </c>
      <c r="P930" t="str">
        <f>VLOOKUP($B930,taxonomy!$B:$Y,12,FALSE)</f>
        <v xml:space="preserve"> Ustilaginales</v>
      </c>
      <c r="Q930" t="str">
        <f>VLOOKUP($B930,taxonomy!$B:$Y,13,FALSE)</f>
        <v xml:space="preserve"> Ustilaginaceae</v>
      </c>
      <c r="R930" t="str">
        <f>VLOOKUP($B930,taxonomy!$B:$Y,14,FALSE)</f>
        <v xml:space="preserve"> Ustilago.</v>
      </c>
      <c r="S930">
        <f>VLOOKUP($B930,taxonomy!$B:$Y,15,FALSE)</f>
        <v>0</v>
      </c>
      <c r="T930">
        <f>VLOOKUP($B930,taxonomy!$B:$Y,16,FALSE)</f>
        <v>0</v>
      </c>
      <c r="U930">
        <f>VLOOKUP($B930,taxonomy!$B:$Y,17,FALSE)</f>
        <v>0</v>
      </c>
      <c r="V930">
        <f>VLOOKUP($B930,taxonomy!$B:$Y,18,FALSE)</f>
        <v>0</v>
      </c>
      <c r="W930">
        <f>VLOOKUP($B930,taxonomy!$B:$Y,19,FALSE)</f>
        <v>0</v>
      </c>
      <c r="X930">
        <f>VLOOKUP($B930,taxonomy!$B:$Y,20,FALSE)</f>
        <v>0</v>
      </c>
      <c r="Y930">
        <f>VLOOKUP($B930,taxonomy!$B:$Y,21,FALSE)</f>
        <v>0</v>
      </c>
      <c r="Z930">
        <f>VLOOKUP($B930,taxonomy!$B:$Y,22,FALSE)</f>
        <v>0</v>
      </c>
      <c r="AA930">
        <f>VLOOKUP($B930,taxonomy!$B:$Y,23,FALSE)</f>
        <v>0</v>
      </c>
    </row>
    <row r="931" spans="1:27" x14ac:dyDescent="0.25">
      <c r="A931" s="1" t="s">
        <v>1693</v>
      </c>
      <c r="B931" s="1" t="s">
        <v>1694</v>
      </c>
      <c r="C931" s="1" t="s">
        <v>1011</v>
      </c>
      <c r="D931" s="1" t="s">
        <v>84</v>
      </c>
      <c r="E931" s="1" t="s">
        <v>1633</v>
      </c>
      <c r="F931" s="1" t="s">
        <v>668</v>
      </c>
      <c r="G931" s="1" t="s">
        <v>68</v>
      </c>
      <c r="H931" s="1" t="s">
        <v>84</v>
      </c>
      <c r="I931" s="1">
        <f t="shared" si="14"/>
        <v>169</v>
      </c>
      <c r="J931" t="str">
        <f>VLOOKUP($B931,taxonomy!$B:$Y,6,FALSE)</f>
        <v>Eukaryota</v>
      </c>
      <c r="K931" t="str">
        <f>VLOOKUP($B931,taxonomy!$B:$Y,7,FALSE)</f>
        <v xml:space="preserve"> Fungi</v>
      </c>
      <c r="L931" t="str">
        <f>VLOOKUP($B931,taxonomy!$B:$Y,8,FALSE)</f>
        <v xml:space="preserve"> Dikarya</v>
      </c>
      <c r="M931" t="str">
        <f>VLOOKUP($B931,taxonomy!$B:$Y,9,FALSE)</f>
        <v xml:space="preserve"> Basidiomycota</v>
      </c>
      <c r="N931" t="str">
        <f>VLOOKUP($B931,taxonomy!$B:$Y,10,FALSE)</f>
        <v xml:space="preserve"> Ustilaginomycotina</v>
      </c>
      <c r="O931" t="str">
        <f>VLOOKUP($B931,taxonomy!$B:$Y,11,FALSE)</f>
        <v>Ustilaginomycetes</v>
      </c>
      <c r="P931" t="str">
        <f>VLOOKUP($B931,taxonomy!$B:$Y,12,FALSE)</f>
        <v xml:space="preserve"> Ustilaginales</v>
      </c>
      <c r="Q931" t="str">
        <f>VLOOKUP($B931,taxonomy!$B:$Y,13,FALSE)</f>
        <v xml:space="preserve"> Ustilaginaceae</v>
      </c>
      <c r="R931" t="str">
        <f>VLOOKUP($B931,taxonomy!$B:$Y,14,FALSE)</f>
        <v xml:space="preserve"> Ustilago.</v>
      </c>
      <c r="S931">
        <f>VLOOKUP($B931,taxonomy!$B:$Y,15,FALSE)</f>
        <v>0</v>
      </c>
      <c r="T931">
        <f>VLOOKUP($B931,taxonomy!$B:$Y,16,FALSE)</f>
        <v>0</v>
      </c>
      <c r="U931">
        <f>VLOOKUP($B931,taxonomy!$B:$Y,17,FALSE)</f>
        <v>0</v>
      </c>
      <c r="V931">
        <f>VLOOKUP($B931,taxonomy!$B:$Y,18,FALSE)</f>
        <v>0</v>
      </c>
      <c r="W931">
        <f>VLOOKUP($B931,taxonomy!$B:$Y,19,FALSE)</f>
        <v>0</v>
      </c>
      <c r="X931">
        <f>VLOOKUP($B931,taxonomy!$B:$Y,20,FALSE)</f>
        <v>0</v>
      </c>
      <c r="Y931">
        <f>VLOOKUP($B931,taxonomy!$B:$Y,21,FALSE)</f>
        <v>0</v>
      </c>
      <c r="Z931">
        <f>VLOOKUP($B931,taxonomy!$B:$Y,22,FALSE)</f>
        <v>0</v>
      </c>
      <c r="AA931">
        <f>VLOOKUP($B931,taxonomy!$B:$Y,23,FALSE)</f>
        <v>0</v>
      </c>
    </row>
    <row r="932" spans="1:27" x14ac:dyDescent="0.25">
      <c r="A932" s="1" t="s">
        <v>1693</v>
      </c>
      <c r="B932" s="1" t="s">
        <v>1694</v>
      </c>
      <c r="C932" s="1" t="s">
        <v>1011</v>
      </c>
      <c r="D932" s="1" t="s">
        <v>15</v>
      </c>
      <c r="E932" s="1" t="s">
        <v>620</v>
      </c>
      <c r="F932" s="1" t="s">
        <v>1696</v>
      </c>
      <c r="G932" s="1" t="s">
        <v>18</v>
      </c>
      <c r="H932" s="1" t="s">
        <v>19</v>
      </c>
      <c r="I932" s="1">
        <f t="shared" si="14"/>
        <v>312</v>
      </c>
      <c r="J932" t="str">
        <f>VLOOKUP($B932,taxonomy!$B:$Y,6,FALSE)</f>
        <v>Eukaryota</v>
      </c>
      <c r="K932" t="str">
        <f>VLOOKUP($B932,taxonomy!$B:$Y,7,FALSE)</f>
        <v xml:space="preserve"> Fungi</v>
      </c>
      <c r="L932" t="str">
        <f>VLOOKUP($B932,taxonomy!$B:$Y,8,FALSE)</f>
        <v xml:space="preserve"> Dikarya</v>
      </c>
      <c r="M932" t="str">
        <f>VLOOKUP($B932,taxonomy!$B:$Y,9,FALSE)</f>
        <v xml:space="preserve"> Basidiomycota</v>
      </c>
      <c r="N932" t="str">
        <f>VLOOKUP($B932,taxonomy!$B:$Y,10,FALSE)</f>
        <v xml:space="preserve"> Ustilaginomycotina</v>
      </c>
      <c r="O932" t="str">
        <f>VLOOKUP($B932,taxonomy!$B:$Y,11,FALSE)</f>
        <v>Ustilaginomycetes</v>
      </c>
      <c r="P932" t="str">
        <f>VLOOKUP($B932,taxonomy!$B:$Y,12,FALSE)</f>
        <v xml:space="preserve"> Ustilaginales</v>
      </c>
      <c r="Q932" t="str">
        <f>VLOOKUP($B932,taxonomy!$B:$Y,13,FALSE)</f>
        <v xml:space="preserve"> Ustilaginaceae</v>
      </c>
      <c r="R932" t="str">
        <f>VLOOKUP($B932,taxonomy!$B:$Y,14,FALSE)</f>
        <v xml:space="preserve"> Ustilago.</v>
      </c>
      <c r="S932">
        <f>VLOOKUP($B932,taxonomy!$B:$Y,15,FALSE)</f>
        <v>0</v>
      </c>
      <c r="T932">
        <f>VLOOKUP($B932,taxonomy!$B:$Y,16,FALSE)</f>
        <v>0</v>
      </c>
      <c r="U932">
        <f>VLOOKUP($B932,taxonomy!$B:$Y,17,FALSE)</f>
        <v>0</v>
      </c>
      <c r="V932">
        <f>VLOOKUP($B932,taxonomy!$B:$Y,18,FALSE)</f>
        <v>0</v>
      </c>
      <c r="W932">
        <f>VLOOKUP($B932,taxonomy!$B:$Y,19,FALSE)</f>
        <v>0</v>
      </c>
      <c r="X932">
        <f>VLOOKUP($B932,taxonomy!$B:$Y,20,FALSE)</f>
        <v>0</v>
      </c>
      <c r="Y932">
        <f>VLOOKUP($B932,taxonomy!$B:$Y,21,FALSE)</f>
        <v>0</v>
      </c>
      <c r="Z932">
        <f>VLOOKUP($B932,taxonomy!$B:$Y,22,FALSE)</f>
        <v>0</v>
      </c>
      <c r="AA932">
        <f>VLOOKUP($B932,taxonomy!$B:$Y,23,FALSE)</f>
        <v>0</v>
      </c>
    </row>
    <row r="933" spans="1:27" x14ac:dyDescent="0.25">
      <c r="A933" s="1" t="s">
        <v>1697</v>
      </c>
      <c r="B933" s="1" t="s">
        <v>1698</v>
      </c>
      <c r="C933" s="1" t="s">
        <v>806</v>
      </c>
      <c r="D933" s="1" t="s">
        <v>15</v>
      </c>
      <c r="E933" s="1" t="s">
        <v>143</v>
      </c>
      <c r="F933" s="1" t="s">
        <v>569</v>
      </c>
      <c r="G933" s="1" t="s">
        <v>18</v>
      </c>
      <c r="H933" s="1" t="s">
        <v>19</v>
      </c>
      <c r="I933" s="1">
        <f t="shared" si="14"/>
        <v>266</v>
      </c>
      <c r="J933" t="str">
        <f>VLOOKUP($B933,taxonomy!$B:$Y,6,FALSE)</f>
        <v>Eukaryota</v>
      </c>
      <c r="K933" t="str">
        <f>VLOOKUP($B933,taxonomy!$B:$Y,7,FALSE)</f>
        <v xml:space="preserve"> Fungi</v>
      </c>
      <c r="L933" t="str">
        <f>VLOOKUP($B933,taxonomy!$B:$Y,8,FALSE)</f>
        <v xml:space="preserve"> Dikarya</v>
      </c>
      <c r="M933" t="str">
        <f>VLOOKUP($B933,taxonomy!$B:$Y,9,FALSE)</f>
        <v xml:space="preserve"> Ascomycota</v>
      </c>
      <c r="N933" t="str">
        <f>VLOOKUP($B933,taxonomy!$B:$Y,10,FALSE)</f>
        <v xml:space="preserve"> Saccharomycotina</v>
      </c>
      <c r="O933" t="str">
        <f>VLOOKUP($B933,taxonomy!$B:$Y,11,FALSE)</f>
        <v>Saccharomycetes</v>
      </c>
      <c r="P933" t="str">
        <f>VLOOKUP($B933,taxonomy!$B:$Y,12,FALSE)</f>
        <v xml:space="preserve"> Saccharomycetales</v>
      </c>
      <c r="Q933" t="str">
        <f>VLOOKUP($B933,taxonomy!$B:$Y,13,FALSE)</f>
        <v xml:space="preserve"> Dipodascaceae</v>
      </c>
      <c r="R933" t="str">
        <f>VLOOKUP($B933,taxonomy!$B:$Y,14,FALSE)</f>
        <v xml:space="preserve"> Yarrowia.</v>
      </c>
      <c r="S933">
        <f>VLOOKUP($B933,taxonomy!$B:$Y,15,FALSE)</f>
        <v>0</v>
      </c>
      <c r="T933">
        <f>VLOOKUP($B933,taxonomy!$B:$Y,16,FALSE)</f>
        <v>0</v>
      </c>
      <c r="U933">
        <f>VLOOKUP($B933,taxonomy!$B:$Y,17,FALSE)</f>
        <v>0</v>
      </c>
      <c r="V933">
        <f>VLOOKUP($B933,taxonomy!$B:$Y,18,FALSE)</f>
        <v>0</v>
      </c>
      <c r="W933">
        <f>VLOOKUP($B933,taxonomy!$B:$Y,19,FALSE)</f>
        <v>0</v>
      </c>
      <c r="X933">
        <f>VLOOKUP($B933,taxonomy!$B:$Y,20,FALSE)</f>
        <v>0</v>
      </c>
      <c r="Y933">
        <f>VLOOKUP($B933,taxonomy!$B:$Y,21,FALSE)</f>
        <v>0</v>
      </c>
      <c r="Z933">
        <f>VLOOKUP($B933,taxonomy!$B:$Y,22,FALSE)</f>
        <v>0</v>
      </c>
      <c r="AA933">
        <f>VLOOKUP($B933,taxonomy!$B:$Y,23,FALSE)</f>
        <v>0</v>
      </c>
    </row>
    <row r="934" spans="1:27" x14ac:dyDescent="0.25">
      <c r="A934" s="1" t="s">
        <v>1697</v>
      </c>
      <c r="B934" s="1" t="s">
        <v>1698</v>
      </c>
      <c r="C934" s="1" t="s">
        <v>806</v>
      </c>
      <c r="D934" s="1" t="s">
        <v>60</v>
      </c>
      <c r="E934" s="1" t="s">
        <v>273</v>
      </c>
      <c r="F934" s="1" t="s">
        <v>1646</v>
      </c>
      <c r="G934" s="1" t="s">
        <v>63</v>
      </c>
      <c r="H934" s="1" t="s">
        <v>64</v>
      </c>
      <c r="I934" s="1">
        <f t="shared" si="14"/>
        <v>172</v>
      </c>
      <c r="J934" t="str">
        <f>VLOOKUP($B934,taxonomy!$B:$Y,6,FALSE)</f>
        <v>Eukaryota</v>
      </c>
      <c r="K934" t="str">
        <f>VLOOKUP($B934,taxonomy!$B:$Y,7,FALSE)</f>
        <v xml:space="preserve"> Fungi</v>
      </c>
      <c r="L934" t="str">
        <f>VLOOKUP($B934,taxonomy!$B:$Y,8,FALSE)</f>
        <v xml:space="preserve"> Dikarya</v>
      </c>
      <c r="M934" t="str">
        <f>VLOOKUP($B934,taxonomy!$B:$Y,9,FALSE)</f>
        <v xml:space="preserve"> Ascomycota</v>
      </c>
      <c r="N934" t="str">
        <f>VLOOKUP($B934,taxonomy!$B:$Y,10,FALSE)</f>
        <v xml:space="preserve"> Saccharomycotina</v>
      </c>
      <c r="O934" t="str">
        <f>VLOOKUP($B934,taxonomy!$B:$Y,11,FALSE)</f>
        <v>Saccharomycetes</v>
      </c>
      <c r="P934" t="str">
        <f>VLOOKUP($B934,taxonomy!$B:$Y,12,FALSE)</f>
        <v xml:space="preserve"> Saccharomycetales</v>
      </c>
      <c r="Q934" t="str">
        <f>VLOOKUP($B934,taxonomy!$B:$Y,13,FALSE)</f>
        <v xml:space="preserve"> Dipodascaceae</v>
      </c>
      <c r="R934" t="str">
        <f>VLOOKUP($B934,taxonomy!$B:$Y,14,FALSE)</f>
        <v xml:space="preserve"> Yarrowia.</v>
      </c>
      <c r="S934">
        <f>VLOOKUP($B934,taxonomy!$B:$Y,15,FALSE)</f>
        <v>0</v>
      </c>
      <c r="T934">
        <f>VLOOKUP($B934,taxonomy!$B:$Y,16,FALSE)</f>
        <v>0</v>
      </c>
      <c r="U934">
        <f>VLOOKUP($B934,taxonomy!$B:$Y,17,FALSE)</f>
        <v>0</v>
      </c>
      <c r="V934">
        <f>VLOOKUP($B934,taxonomy!$B:$Y,18,FALSE)</f>
        <v>0</v>
      </c>
      <c r="W934">
        <f>VLOOKUP($B934,taxonomy!$B:$Y,19,FALSE)</f>
        <v>0</v>
      </c>
      <c r="X934">
        <f>VLOOKUP($B934,taxonomy!$B:$Y,20,FALSE)</f>
        <v>0</v>
      </c>
      <c r="Y934">
        <f>VLOOKUP($B934,taxonomy!$B:$Y,21,FALSE)</f>
        <v>0</v>
      </c>
      <c r="Z934">
        <f>VLOOKUP($B934,taxonomy!$B:$Y,22,FALSE)</f>
        <v>0</v>
      </c>
      <c r="AA934">
        <f>VLOOKUP($B934,taxonomy!$B:$Y,23,FALSE)</f>
        <v>0</v>
      </c>
    </row>
    <row r="935" spans="1:27" x14ac:dyDescent="0.25">
      <c r="A935" s="1" t="s">
        <v>1699</v>
      </c>
      <c r="B935" s="1" t="s">
        <v>1700</v>
      </c>
      <c r="C935" s="1" t="s">
        <v>71</v>
      </c>
      <c r="D935" s="1" t="s">
        <v>72</v>
      </c>
      <c r="E935" s="1" t="s">
        <v>73</v>
      </c>
      <c r="F935" s="1" t="s">
        <v>74</v>
      </c>
      <c r="G935" s="1" t="s">
        <v>75</v>
      </c>
      <c r="H935" s="1" t="s">
        <v>72</v>
      </c>
      <c r="I935" s="1">
        <f t="shared" si="14"/>
        <v>149</v>
      </c>
      <c r="J935" t="str">
        <f>VLOOKUP($B935,taxonomy!$B:$Y,6,FALSE)</f>
        <v>Eukaryota</v>
      </c>
      <c r="K935" t="str">
        <f>VLOOKUP($B935,taxonomy!$B:$Y,7,FALSE)</f>
        <v xml:space="preserve"> Fungi</v>
      </c>
      <c r="L935" t="str">
        <f>VLOOKUP($B935,taxonomy!$B:$Y,8,FALSE)</f>
        <v xml:space="preserve"> Dikarya</v>
      </c>
      <c r="M935" t="str">
        <f>VLOOKUP($B935,taxonomy!$B:$Y,9,FALSE)</f>
        <v xml:space="preserve"> Ascomycota</v>
      </c>
      <c r="N935" t="str">
        <f>VLOOKUP($B935,taxonomy!$B:$Y,10,FALSE)</f>
        <v xml:space="preserve"> Saccharomycotina</v>
      </c>
      <c r="O935" t="str">
        <f>VLOOKUP($B935,taxonomy!$B:$Y,11,FALSE)</f>
        <v>Saccharomycetes</v>
      </c>
      <c r="P935" t="str">
        <f>VLOOKUP($B935,taxonomy!$B:$Y,12,FALSE)</f>
        <v xml:space="preserve"> Saccharomycetales</v>
      </c>
      <c r="Q935" t="str">
        <f>VLOOKUP($B935,taxonomy!$B:$Y,13,FALSE)</f>
        <v xml:space="preserve"> Saccharomycetaceae</v>
      </c>
      <c r="R935" t="str">
        <f>VLOOKUP($B935,taxonomy!$B:$Y,14,FALSE)</f>
        <v xml:space="preserve"> Saccharomyces.</v>
      </c>
      <c r="S935">
        <f>VLOOKUP($B935,taxonomy!$B:$Y,15,FALSE)</f>
        <v>0</v>
      </c>
      <c r="T935">
        <f>VLOOKUP($B935,taxonomy!$B:$Y,16,FALSE)</f>
        <v>0</v>
      </c>
      <c r="U935">
        <f>VLOOKUP($B935,taxonomy!$B:$Y,17,FALSE)</f>
        <v>0</v>
      </c>
      <c r="V935">
        <f>VLOOKUP($B935,taxonomy!$B:$Y,18,FALSE)</f>
        <v>0</v>
      </c>
      <c r="W935">
        <f>VLOOKUP($B935,taxonomy!$B:$Y,19,FALSE)</f>
        <v>0</v>
      </c>
      <c r="X935">
        <f>VLOOKUP($B935,taxonomy!$B:$Y,20,FALSE)</f>
        <v>0</v>
      </c>
      <c r="Y935">
        <f>VLOOKUP($B935,taxonomy!$B:$Y,21,FALSE)</f>
        <v>0</v>
      </c>
      <c r="Z935">
        <f>VLOOKUP($B935,taxonomy!$B:$Y,22,FALSE)</f>
        <v>0</v>
      </c>
      <c r="AA935">
        <f>VLOOKUP($B935,taxonomy!$B:$Y,23,FALSE)</f>
        <v>0</v>
      </c>
    </row>
    <row r="936" spans="1:27" x14ac:dyDescent="0.25">
      <c r="A936" s="1" t="s">
        <v>1699</v>
      </c>
      <c r="B936" s="1" t="s">
        <v>1700</v>
      </c>
      <c r="C936" s="1" t="s">
        <v>71</v>
      </c>
      <c r="D936" s="1" t="s">
        <v>76</v>
      </c>
      <c r="E936" s="1" t="s">
        <v>77</v>
      </c>
      <c r="F936" s="1" t="s">
        <v>78</v>
      </c>
      <c r="G936" s="1" t="s">
        <v>79</v>
      </c>
      <c r="H936" s="1" t="s">
        <v>76</v>
      </c>
      <c r="I936" s="1">
        <f t="shared" si="14"/>
        <v>169</v>
      </c>
      <c r="J936" t="str">
        <f>VLOOKUP($B936,taxonomy!$B:$Y,6,FALSE)</f>
        <v>Eukaryota</v>
      </c>
      <c r="K936" t="str">
        <f>VLOOKUP($B936,taxonomy!$B:$Y,7,FALSE)</f>
        <v xml:space="preserve"> Fungi</v>
      </c>
      <c r="L936" t="str">
        <f>VLOOKUP($B936,taxonomy!$B:$Y,8,FALSE)</f>
        <v xml:space="preserve"> Dikarya</v>
      </c>
      <c r="M936" t="str">
        <f>VLOOKUP($B936,taxonomy!$B:$Y,9,FALSE)</f>
        <v xml:space="preserve"> Ascomycota</v>
      </c>
      <c r="N936" t="str">
        <f>VLOOKUP($B936,taxonomy!$B:$Y,10,FALSE)</f>
        <v xml:space="preserve"> Saccharomycotina</v>
      </c>
      <c r="O936" t="str">
        <f>VLOOKUP($B936,taxonomy!$B:$Y,11,FALSE)</f>
        <v>Saccharomycetes</v>
      </c>
      <c r="P936" t="str">
        <f>VLOOKUP($B936,taxonomy!$B:$Y,12,FALSE)</f>
        <v xml:space="preserve"> Saccharomycetales</v>
      </c>
      <c r="Q936" t="str">
        <f>VLOOKUP($B936,taxonomy!$B:$Y,13,FALSE)</f>
        <v xml:space="preserve"> Saccharomycetaceae</v>
      </c>
      <c r="R936" t="str">
        <f>VLOOKUP($B936,taxonomy!$B:$Y,14,FALSE)</f>
        <v xml:space="preserve"> Saccharomyces.</v>
      </c>
      <c r="S936">
        <f>VLOOKUP($B936,taxonomy!$B:$Y,15,FALSE)</f>
        <v>0</v>
      </c>
      <c r="T936">
        <f>VLOOKUP($B936,taxonomy!$B:$Y,16,FALSE)</f>
        <v>0</v>
      </c>
      <c r="U936">
        <f>VLOOKUP($B936,taxonomy!$B:$Y,17,FALSE)</f>
        <v>0</v>
      </c>
      <c r="V936">
        <f>VLOOKUP($B936,taxonomy!$B:$Y,18,FALSE)</f>
        <v>0</v>
      </c>
      <c r="W936">
        <f>VLOOKUP($B936,taxonomy!$B:$Y,19,FALSE)</f>
        <v>0</v>
      </c>
      <c r="X936">
        <f>VLOOKUP($B936,taxonomy!$B:$Y,20,FALSE)</f>
        <v>0</v>
      </c>
      <c r="Y936">
        <f>VLOOKUP($B936,taxonomy!$B:$Y,21,FALSE)</f>
        <v>0</v>
      </c>
      <c r="Z936">
        <f>VLOOKUP($B936,taxonomy!$B:$Y,22,FALSE)</f>
        <v>0</v>
      </c>
      <c r="AA936">
        <f>VLOOKUP($B936,taxonomy!$B:$Y,23,FALSE)</f>
        <v>0</v>
      </c>
    </row>
    <row r="937" spans="1:27" x14ac:dyDescent="0.25">
      <c r="A937" s="1" t="s">
        <v>1699</v>
      </c>
      <c r="B937" s="1" t="s">
        <v>1700</v>
      </c>
      <c r="C937" s="1" t="s">
        <v>71</v>
      </c>
      <c r="D937" s="1" t="s">
        <v>80</v>
      </c>
      <c r="E937" s="1" t="s">
        <v>81</v>
      </c>
      <c r="F937" s="1" t="s">
        <v>82</v>
      </c>
      <c r="G937" s="1" t="s">
        <v>83</v>
      </c>
      <c r="H937" s="1" t="s">
        <v>80</v>
      </c>
      <c r="I937" s="1">
        <f t="shared" si="14"/>
        <v>79</v>
      </c>
      <c r="J937" t="str">
        <f>VLOOKUP($B937,taxonomy!$B:$Y,6,FALSE)</f>
        <v>Eukaryota</v>
      </c>
      <c r="K937" t="str">
        <f>VLOOKUP($B937,taxonomy!$B:$Y,7,FALSE)</f>
        <v xml:space="preserve"> Fungi</v>
      </c>
      <c r="L937" t="str">
        <f>VLOOKUP($B937,taxonomy!$B:$Y,8,FALSE)</f>
        <v xml:space="preserve"> Dikarya</v>
      </c>
      <c r="M937" t="str">
        <f>VLOOKUP($B937,taxonomy!$B:$Y,9,FALSE)</f>
        <v xml:space="preserve"> Ascomycota</v>
      </c>
      <c r="N937" t="str">
        <f>VLOOKUP($B937,taxonomy!$B:$Y,10,FALSE)</f>
        <v xml:space="preserve"> Saccharomycotina</v>
      </c>
      <c r="O937" t="str">
        <f>VLOOKUP($B937,taxonomy!$B:$Y,11,FALSE)</f>
        <v>Saccharomycetes</v>
      </c>
      <c r="P937" t="str">
        <f>VLOOKUP($B937,taxonomy!$B:$Y,12,FALSE)</f>
        <v xml:space="preserve"> Saccharomycetales</v>
      </c>
      <c r="Q937" t="str">
        <f>VLOOKUP($B937,taxonomy!$B:$Y,13,FALSE)</f>
        <v xml:space="preserve"> Saccharomycetaceae</v>
      </c>
      <c r="R937" t="str">
        <f>VLOOKUP($B937,taxonomy!$B:$Y,14,FALSE)</f>
        <v xml:space="preserve"> Saccharomyces.</v>
      </c>
      <c r="S937">
        <f>VLOOKUP($B937,taxonomy!$B:$Y,15,FALSE)</f>
        <v>0</v>
      </c>
      <c r="T937">
        <f>VLOOKUP($B937,taxonomy!$B:$Y,16,FALSE)</f>
        <v>0</v>
      </c>
      <c r="U937">
        <f>VLOOKUP($B937,taxonomy!$B:$Y,17,FALSE)</f>
        <v>0</v>
      </c>
      <c r="V937">
        <f>VLOOKUP($B937,taxonomy!$B:$Y,18,FALSE)</f>
        <v>0</v>
      </c>
      <c r="W937">
        <f>VLOOKUP($B937,taxonomy!$B:$Y,19,FALSE)</f>
        <v>0</v>
      </c>
      <c r="X937">
        <f>VLOOKUP($B937,taxonomy!$B:$Y,20,FALSE)</f>
        <v>0</v>
      </c>
      <c r="Y937">
        <f>VLOOKUP($B937,taxonomy!$B:$Y,21,FALSE)</f>
        <v>0</v>
      </c>
      <c r="Z937">
        <f>VLOOKUP($B937,taxonomy!$B:$Y,22,FALSE)</f>
        <v>0</v>
      </c>
      <c r="AA937">
        <f>VLOOKUP($B937,taxonomy!$B:$Y,23,FALSE)</f>
        <v>0</v>
      </c>
    </row>
    <row r="938" spans="1:27" x14ac:dyDescent="0.25">
      <c r="A938" s="1" t="s">
        <v>1699</v>
      </c>
      <c r="B938" s="1" t="s">
        <v>1700</v>
      </c>
      <c r="C938" s="1" t="s">
        <v>71</v>
      </c>
      <c r="D938" s="1" t="s">
        <v>84</v>
      </c>
      <c r="E938" s="1" t="s">
        <v>85</v>
      </c>
      <c r="F938" s="1" t="s">
        <v>86</v>
      </c>
      <c r="G938" s="1" t="s">
        <v>68</v>
      </c>
      <c r="H938" s="1" t="s">
        <v>84</v>
      </c>
      <c r="I938" s="1">
        <f t="shared" si="14"/>
        <v>149</v>
      </c>
      <c r="J938" t="str">
        <f>VLOOKUP($B938,taxonomy!$B:$Y,6,FALSE)</f>
        <v>Eukaryota</v>
      </c>
      <c r="K938" t="str">
        <f>VLOOKUP($B938,taxonomy!$B:$Y,7,FALSE)</f>
        <v xml:space="preserve"> Fungi</v>
      </c>
      <c r="L938" t="str">
        <f>VLOOKUP($B938,taxonomy!$B:$Y,8,FALSE)</f>
        <v xml:space="preserve"> Dikarya</v>
      </c>
      <c r="M938" t="str">
        <f>VLOOKUP($B938,taxonomy!$B:$Y,9,FALSE)</f>
        <v xml:space="preserve"> Ascomycota</v>
      </c>
      <c r="N938" t="str">
        <f>VLOOKUP($B938,taxonomy!$B:$Y,10,FALSE)</f>
        <v xml:space="preserve"> Saccharomycotina</v>
      </c>
      <c r="O938" t="str">
        <f>VLOOKUP($B938,taxonomy!$B:$Y,11,FALSE)</f>
        <v>Saccharomycetes</v>
      </c>
      <c r="P938" t="str">
        <f>VLOOKUP($B938,taxonomy!$B:$Y,12,FALSE)</f>
        <v xml:space="preserve"> Saccharomycetales</v>
      </c>
      <c r="Q938" t="str">
        <f>VLOOKUP($B938,taxonomy!$B:$Y,13,FALSE)</f>
        <v xml:space="preserve"> Saccharomycetaceae</v>
      </c>
      <c r="R938" t="str">
        <f>VLOOKUP($B938,taxonomy!$B:$Y,14,FALSE)</f>
        <v xml:space="preserve"> Saccharomyces.</v>
      </c>
      <c r="S938">
        <f>VLOOKUP($B938,taxonomy!$B:$Y,15,FALSE)</f>
        <v>0</v>
      </c>
      <c r="T938">
        <f>VLOOKUP($B938,taxonomy!$B:$Y,16,FALSE)</f>
        <v>0</v>
      </c>
      <c r="U938">
        <f>VLOOKUP($B938,taxonomy!$B:$Y,17,FALSE)</f>
        <v>0</v>
      </c>
      <c r="V938">
        <f>VLOOKUP($B938,taxonomy!$B:$Y,18,FALSE)</f>
        <v>0</v>
      </c>
      <c r="W938">
        <f>VLOOKUP($B938,taxonomy!$B:$Y,19,FALSE)</f>
        <v>0</v>
      </c>
      <c r="X938">
        <f>VLOOKUP($B938,taxonomy!$B:$Y,20,FALSE)</f>
        <v>0</v>
      </c>
      <c r="Y938">
        <f>VLOOKUP($B938,taxonomy!$B:$Y,21,FALSE)</f>
        <v>0</v>
      </c>
      <c r="Z938">
        <f>VLOOKUP($B938,taxonomy!$B:$Y,22,FALSE)</f>
        <v>0</v>
      </c>
      <c r="AA938">
        <f>VLOOKUP($B938,taxonomy!$B:$Y,23,FALSE)</f>
        <v>0</v>
      </c>
    </row>
    <row r="939" spans="1:27" x14ac:dyDescent="0.25">
      <c r="A939" s="1" t="s">
        <v>1699</v>
      </c>
      <c r="B939" s="1" t="s">
        <v>1700</v>
      </c>
      <c r="C939" s="1" t="s">
        <v>71</v>
      </c>
      <c r="D939" s="1" t="s">
        <v>87</v>
      </c>
      <c r="E939" s="1" t="s">
        <v>88</v>
      </c>
      <c r="F939" s="1" t="s">
        <v>89</v>
      </c>
      <c r="G939" s="1" t="s">
        <v>90</v>
      </c>
      <c r="H939" s="1" t="s">
        <v>87</v>
      </c>
      <c r="I939" s="1">
        <f t="shared" si="14"/>
        <v>56</v>
      </c>
      <c r="J939" t="str">
        <f>VLOOKUP($B939,taxonomy!$B:$Y,6,FALSE)</f>
        <v>Eukaryota</v>
      </c>
      <c r="K939" t="str">
        <f>VLOOKUP($B939,taxonomy!$B:$Y,7,FALSE)</f>
        <v xml:space="preserve"> Fungi</v>
      </c>
      <c r="L939" t="str">
        <f>VLOOKUP($B939,taxonomy!$B:$Y,8,FALSE)</f>
        <v xml:space="preserve"> Dikarya</v>
      </c>
      <c r="M939" t="str">
        <f>VLOOKUP($B939,taxonomy!$B:$Y,9,FALSE)</f>
        <v xml:space="preserve"> Ascomycota</v>
      </c>
      <c r="N939" t="str">
        <f>VLOOKUP($B939,taxonomy!$B:$Y,10,FALSE)</f>
        <v xml:space="preserve"> Saccharomycotina</v>
      </c>
      <c r="O939" t="str">
        <f>VLOOKUP($B939,taxonomy!$B:$Y,11,FALSE)</f>
        <v>Saccharomycetes</v>
      </c>
      <c r="P939" t="str">
        <f>VLOOKUP($B939,taxonomy!$B:$Y,12,FALSE)</f>
        <v xml:space="preserve"> Saccharomycetales</v>
      </c>
      <c r="Q939" t="str">
        <f>VLOOKUP($B939,taxonomy!$B:$Y,13,FALSE)</f>
        <v xml:space="preserve"> Saccharomycetaceae</v>
      </c>
      <c r="R939" t="str">
        <f>VLOOKUP($B939,taxonomy!$B:$Y,14,FALSE)</f>
        <v xml:space="preserve"> Saccharomyces.</v>
      </c>
      <c r="S939">
        <f>VLOOKUP($B939,taxonomy!$B:$Y,15,FALSE)</f>
        <v>0</v>
      </c>
      <c r="T939">
        <f>VLOOKUP($B939,taxonomy!$B:$Y,16,FALSE)</f>
        <v>0</v>
      </c>
      <c r="U939">
        <f>VLOOKUP($B939,taxonomy!$B:$Y,17,FALSE)</f>
        <v>0</v>
      </c>
      <c r="V939">
        <f>VLOOKUP($B939,taxonomy!$B:$Y,18,FALSE)</f>
        <v>0</v>
      </c>
      <c r="W939">
        <f>VLOOKUP($B939,taxonomy!$B:$Y,19,FALSE)</f>
        <v>0</v>
      </c>
      <c r="X939">
        <f>VLOOKUP($B939,taxonomy!$B:$Y,20,FALSE)</f>
        <v>0</v>
      </c>
      <c r="Y939">
        <f>VLOOKUP($B939,taxonomy!$B:$Y,21,FALSE)</f>
        <v>0</v>
      </c>
      <c r="Z939">
        <f>VLOOKUP($B939,taxonomy!$B:$Y,22,FALSE)</f>
        <v>0</v>
      </c>
      <c r="AA939">
        <f>VLOOKUP($B939,taxonomy!$B:$Y,23,FALSE)</f>
        <v>0</v>
      </c>
    </row>
    <row r="940" spans="1:27" x14ac:dyDescent="0.25">
      <c r="A940" s="1" t="s">
        <v>1699</v>
      </c>
      <c r="B940" s="1" t="s">
        <v>1700</v>
      </c>
      <c r="C940" s="1" t="s">
        <v>71</v>
      </c>
      <c r="D940" s="1" t="s">
        <v>91</v>
      </c>
      <c r="E940" s="1" t="s">
        <v>92</v>
      </c>
      <c r="F940" s="1" t="s">
        <v>93</v>
      </c>
      <c r="G940" s="1" t="s">
        <v>94</v>
      </c>
      <c r="H940" s="1" t="s">
        <v>91</v>
      </c>
      <c r="I940" s="1">
        <f t="shared" si="14"/>
        <v>129</v>
      </c>
      <c r="J940" t="str">
        <f>VLOOKUP($B940,taxonomy!$B:$Y,6,FALSE)</f>
        <v>Eukaryota</v>
      </c>
      <c r="K940" t="str">
        <f>VLOOKUP($B940,taxonomy!$B:$Y,7,FALSE)</f>
        <v xml:space="preserve"> Fungi</v>
      </c>
      <c r="L940" t="str">
        <f>VLOOKUP($B940,taxonomy!$B:$Y,8,FALSE)</f>
        <v xml:space="preserve"> Dikarya</v>
      </c>
      <c r="M940" t="str">
        <f>VLOOKUP($B940,taxonomy!$B:$Y,9,FALSE)</f>
        <v xml:space="preserve"> Ascomycota</v>
      </c>
      <c r="N940" t="str">
        <f>VLOOKUP($B940,taxonomy!$B:$Y,10,FALSE)</f>
        <v xml:space="preserve"> Saccharomycotina</v>
      </c>
      <c r="O940" t="str">
        <f>VLOOKUP($B940,taxonomy!$B:$Y,11,FALSE)</f>
        <v>Saccharomycetes</v>
      </c>
      <c r="P940" t="str">
        <f>VLOOKUP($B940,taxonomy!$B:$Y,12,FALSE)</f>
        <v xml:space="preserve"> Saccharomycetales</v>
      </c>
      <c r="Q940" t="str">
        <f>VLOOKUP($B940,taxonomy!$B:$Y,13,FALSE)</f>
        <v xml:space="preserve"> Saccharomycetaceae</v>
      </c>
      <c r="R940" t="str">
        <f>VLOOKUP($B940,taxonomy!$B:$Y,14,FALSE)</f>
        <v xml:space="preserve"> Saccharomyces.</v>
      </c>
      <c r="S940">
        <f>VLOOKUP($B940,taxonomy!$B:$Y,15,FALSE)</f>
        <v>0</v>
      </c>
      <c r="T940">
        <f>VLOOKUP($B940,taxonomy!$B:$Y,16,FALSE)</f>
        <v>0</v>
      </c>
      <c r="U940">
        <f>VLOOKUP($B940,taxonomy!$B:$Y,17,FALSE)</f>
        <v>0</v>
      </c>
      <c r="V940">
        <f>VLOOKUP($B940,taxonomy!$B:$Y,18,FALSE)</f>
        <v>0</v>
      </c>
      <c r="W940">
        <f>VLOOKUP($B940,taxonomy!$B:$Y,19,FALSE)</f>
        <v>0</v>
      </c>
      <c r="X940">
        <f>VLOOKUP($B940,taxonomy!$B:$Y,20,FALSE)</f>
        <v>0</v>
      </c>
      <c r="Y940">
        <f>VLOOKUP($B940,taxonomy!$B:$Y,21,FALSE)</f>
        <v>0</v>
      </c>
      <c r="Z940">
        <f>VLOOKUP($B940,taxonomy!$B:$Y,22,FALSE)</f>
        <v>0</v>
      </c>
      <c r="AA940">
        <f>VLOOKUP($B940,taxonomy!$B:$Y,23,FALSE)</f>
        <v>0</v>
      </c>
    </row>
    <row r="941" spans="1:27" x14ac:dyDescent="0.25">
      <c r="A941" s="1" t="s">
        <v>1699</v>
      </c>
      <c r="B941" s="1" t="s">
        <v>1700</v>
      </c>
      <c r="C941" s="1" t="s">
        <v>71</v>
      </c>
      <c r="D941" s="1" t="s">
        <v>95</v>
      </c>
      <c r="E941" s="1" t="s">
        <v>96</v>
      </c>
      <c r="F941" s="1" t="s">
        <v>97</v>
      </c>
      <c r="G941" s="1" t="s">
        <v>98</v>
      </c>
      <c r="H941" s="1" t="s">
        <v>95</v>
      </c>
      <c r="I941" s="1">
        <f t="shared" si="14"/>
        <v>99</v>
      </c>
      <c r="J941" t="str">
        <f>VLOOKUP($B941,taxonomy!$B:$Y,6,FALSE)</f>
        <v>Eukaryota</v>
      </c>
      <c r="K941" t="str">
        <f>VLOOKUP($B941,taxonomy!$B:$Y,7,FALSE)</f>
        <v xml:space="preserve"> Fungi</v>
      </c>
      <c r="L941" t="str">
        <f>VLOOKUP($B941,taxonomy!$B:$Y,8,FALSE)</f>
        <v xml:space="preserve"> Dikarya</v>
      </c>
      <c r="M941" t="str">
        <f>VLOOKUP($B941,taxonomy!$B:$Y,9,FALSE)</f>
        <v xml:space="preserve"> Ascomycota</v>
      </c>
      <c r="N941" t="str">
        <f>VLOOKUP($B941,taxonomy!$B:$Y,10,FALSE)</f>
        <v xml:space="preserve"> Saccharomycotina</v>
      </c>
      <c r="O941" t="str">
        <f>VLOOKUP($B941,taxonomy!$B:$Y,11,FALSE)</f>
        <v>Saccharomycetes</v>
      </c>
      <c r="P941" t="str">
        <f>VLOOKUP($B941,taxonomy!$B:$Y,12,FALSE)</f>
        <v xml:space="preserve"> Saccharomycetales</v>
      </c>
      <c r="Q941" t="str">
        <f>VLOOKUP($B941,taxonomy!$B:$Y,13,FALSE)</f>
        <v xml:space="preserve"> Saccharomycetaceae</v>
      </c>
      <c r="R941" t="str">
        <f>VLOOKUP($B941,taxonomy!$B:$Y,14,FALSE)</f>
        <v xml:space="preserve"> Saccharomyces.</v>
      </c>
      <c r="S941">
        <f>VLOOKUP($B941,taxonomy!$B:$Y,15,FALSE)</f>
        <v>0</v>
      </c>
      <c r="T941">
        <f>VLOOKUP($B941,taxonomy!$B:$Y,16,FALSE)</f>
        <v>0</v>
      </c>
      <c r="U941">
        <f>VLOOKUP($B941,taxonomy!$B:$Y,17,FALSE)</f>
        <v>0</v>
      </c>
      <c r="V941">
        <f>VLOOKUP($B941,taxonomy!$B:$Y,18,FALSE)</f>
        <v>0</v>
      </c>
      <c r="W941">
        <f>VLOOKUP($B941,taxonomy!$B:$Y,19,FALSE)</f>
        <v>0</v>
      </c>
      <c r="X941">
        <f>VLOOKUP($B941,taxonomy!$B:$Y,20,FALSE)</f>
        <v>0</v>
      </c>
      <c r="Y941">
        <f>VLOOKUP($B941,taxonomy!$B:$Y,21,FALSE)</f>
        <v>0</v>
      </c>
      <c r="Z941">
        <f>VLOOKUP($B941,taxonomy!$B:$Y,22,FALSE)</f>
        <v>0</v>
      </c>
      <c r="AA941">
        <f>VLOOKUP($B941,taxonomy!$B:$Y,23,FALSE)</f>
        <v>0</v>
      </c>
    </row>
    <row r="942" spans="1:27" x14ac:dyDescent="0.25">
      <c r="A942" s="1" t="s">
        <v>1699</v>
      </c>
      <c r="B942" s="1" t="s">
        <v>1700</v>
      </c>
      <c r="C942" s="1" t="s">
        <v>71</v>
      </c>
      <c r="D942" s="1" t="s">
        <v>15</v>
      </c>
      <c r="E942" s="1" t="s">
        <v>99</v>
      </c>
      <c r="F942" s="1" t="s">
        <v>100</v>
      </c>
      <c r="G942" s="1" t="s">
        <v>18</v>
      </c>
      <c r="H942" s="1" t="s">
        <v>19</v>
      </c>
      <c r="I942" s="1">
        <f t="shared" si="14"/>
        <v>327</v>
      </c>
      <c r="J942" t="str">
        <f>VLOOKUP($B942,taxonomy!$B:$Y,6,FALSE)</f>
        <v>Eukaryota</v>
      </c>
      <c r="K942" t="str">
        <f>VLOOKUP($B942,taxonomy!$B:$Y,7,FALSE)</f>
        <v xml:space="preserve"> Fungi</v>
      </c>
      <c r="L942" t="str">
        <f>VLOOKUP($B942,taxonomy!$B:$Y,8,FALSE)</f>
        <v xml:space="preserve"> Dikarya</v>
      </c>
      <c r="M942" t="str">
        <f>VLOOKUP($B942,taxonomy!$B:$Y,9,FALSE)</f>
        <v xml:space="preserve"> Ascomycota</v>
      </c>
      <c r="N942" t="str">
        <f>VLOOKUP($B942,taxonomy!$B:$Y,10,FALSE)</f>
        <v xml:space="preserve"> Saccharomycotina</v>
      </c>
      <c r="O942" t="str">
        <f>VLOOKUP($B942,taxonomy!$B:$Y,11,FALSE)</f>
        <v>Saccharomycetes</v>
      </c>
      <c r="P942" t="str">
        <f>VLOOKUP($B942,taxonomy!$B:$Y,12,FALSE)</f>
        <v xml:space="preserve"> Saccharomycetales</v>
      </c>
      <c r="Q942" t="str">
        <f>VLOOKUP($B942,taxonomy!$B:$Y,13,FALSE)</f>
        <v xml:space="preserve"> Saccharomycetaceae</v>
      </c>
      <c r="R942" t="str">
        <f>VLOOKUP($B942,taxonomy!$B:$Y,14,FALSE)</f>
        <v xml:space="preserve"> Saccharomyces.</v>
      </c>
      <c r="S942">
        <f>VLOOKUP($B942,taxonomy!$B:$Y,15,FALSE)</f>
        <v>0</v>
      </c>
      <c r="T942">
        <f>VLOOKUP($B942,taxonomy!$B:$Y,16,FALSE)</f>
        <v>0</v>
      </c>
      <c r="U942">
        <f>VLOOKUP($B942,taxonomy!$B:$Y,17,FALSE)</f>
        <v>0</v>
      </c>
      <c r="V942">
        <f>VLOOKUP($B942,taxonomy!$B:$Y,18,FALSE)</f>
        <v>0</v>
      </c>
      <c r="W942">
        <f>VLOOKUP($B942,taxonomy!$B:$Y,19,FALSE)</f>
        <v>0</v>
      </c>
      <c r="X942">
        <f>VLOOKUP($B942,taxonomy!$B:$Y,20,FALSE)</f>
        <v>0</v>
      </c>
      <c r="Y942">
        <f>VLOOKUP($B942,taxonomy!$B:$Y,21,FALSE)</f>
        <v>0</v>
      </c>
      <c r="Z942">
        <f>VLOOKUP($B942,taxonomy!$B:$Y,22,FALSE)</f>
        <v>0</v>
      </c>
      <c r="AA942">
        <f>VLOOKUP($B942,taxonomy!$B:$Y,23,FALSE)</f>
        <v>0</v>
      </c>
    </row>
  </sheetData>
  <autoFilter ref="L1:L94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42"/>
  <sheetViews>
    <sheetView topLeftCell="B1" zoomScaleNormal="100" workbookViewId="0">
      <selection activeCell="B39" sqref="B39:B532"/>
    </sheetView>
  </sheetViews>
  <sheetFormatPr defaultRowHeight="15" x14ac:dyDescent="0.25"/>
  <cols>
    <col min="1" max="1" width="16.28515625" bestFit="1" customWidth="1"/>
    <col min="2" max="2" width="13.28515625" bestFit="1" customWidth="1"/>
    <col min="3" max="3" width="16.5703125" bestFit="1" customWidth="1"/>
    <col min="4" max="4" width="9.28515625" bestFit="1" customWidth="1"/>
    <col min="5" max="5" width="5.5703125" bestFit="1" customWidth="1"/>
    <col min="6" max="6" width="5" bestFit="1" customWidth="1"/>
    <col min="7" max="7" width="14.85546875" bestFit="1" customWidth="1"/>
    <col min="8" max="8" width="11.5703125" customWidth="1"/>
    <col min="9" max="9" width="9.140625" style="6"/>
    <col min="10" max="10" width="11.140625" customWidth="1"/>
    <col min="11" max="11" width="10.28515625" bestFit="1" customWidth="1"/>
    <col min="13" max="13" width="14.140625" customWidth="1"/>
    <col min="14" max="14" width="13.7109375" customWidth="1"/>
    <col min="15" max="15" width="10.28515625" bestFit="1" customWidth="1"/>
    <col min="16" max="16" width="31.28515625" customWidth="1"/>
    <col min="17" max="17" width="18.85546875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 t="s">
        <v>1701</v>
      </c>
      <c r="J1" s="1" t="s">
        <v>1713</v>
      </c>
      <c r="N1" s="5" t="s">
        <v>2861</v>
      </c>
      <c r="O1" s="5" t="s">
        <v>2862</v>
      </c>
      <c r="P1" t="s">
        <v>2865</v>
      </c>
      <c r="Q1" t="s">
        <v>2863</v>
      </c>
      <c r="R1" t="s">
        <v>2864</v>
      </c>
    </row>
    <row r="2" spans="1:18" hidden="1" x14ac:dyDescent="0.25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11</v>
      </c>
      <c r="I2" s="8">
        <f t="shared" ref="I2:I65" si="0">F2-E2+1</f>
        <v>45</v>
      </c>
      <c r="J2" t="str">
        <f>VLOOKUP($B2,taxonomy!$B:$Y,6,FALSE)</f>
        <v>Eukaryota</v>
      </c>
      <c r="K2" t="str">
        <f>VLOOKUP($B2,taxonomy!$B:$Y,7,FALSE)</f>
        <v xml:space="preserve"> Alveolata</v>
      </c>
      <c r="L2" t="str">
        <f>VLOOKUP($B2,taxonomy!$B:$Y,8,FALSE)</f>
        <v xml:space="preserve"> Ciliophora</v>
      </c>
      <c r="M2" t="str">
        <f>VLOOKUP($B2,taxonomy!$B:$Y,9,FALSE)</f>
        <v xml:space="preserve"> Intramacronucleata</v>
      </c>
      <c r="N2">
        <f>VLOOKUP(A2,'сводная таблица'!A$3:D$370,3,FALSE)</f>
        <v>0</v>
      </c>
      <c r="O2">
        <f>VLOOKUP(A2,'сводная таблица'!A$3:D$370,4,FALSE)</f>
        <v>1</v>
      </c>
      <c r="P2" s="7" t="b">
        <v>0</v>
      </c>
    </row>
    <row r="3" spans="1:18" hidden="1" x14ac:dyDescent="0.25">
      <c r="A3" s="1" t="s">
        <v>8</v>
      </c>
      <c r="B3" s="1" t="s">
        <v>9</v>
      </c>
      <c r="C3" s="1" t="s">
        <v>10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8">
        <f t="shared" si="0"/>
        <v>259</v>
      </c>
      <c r="J3" t="str">
        <f>VLOOKUP($B3,taxonomy!$B:$Y,6,FALSE)</f>
        <v>Eukaryota</v>
      </c>
      <c r="K3" t="str">
        <f>VLOOKUP($B3,taxonomy!$B:$Y,7,FALSE)</f>
        <v xml:space="preserve"> Alveolata</v>
      </c>
      <c r="L3" t="str">
        <f>VLOOKUP($B3,taxonomy!$B:$Y,8,FALSE)</f>
        <v xml:space="preserve"> Ciliophora</v>
      </c>
      <c r="M3" t="str">
        <f>VLOOKUP($B3,taxonomy!$B:$Y,9,FALSE)</f>
        <v xml:space="preserve"> Intramacronucleata</v>
      </c>
      <c r="N3">
        <f>VLOOKUP(A3,'сводная таблица'!A$3:D$370,3,FALSE)</f>
        <v>0</v>
      </c>
      <c r="O3">
        <f>VLOOKUP(A3,'сводная таблица'!A$3:D$370,4,FALSE)</f>
        <v>1</v>
      </c>
      <c r="P3" s="7" t="b">
        <f>EXACT(A2,A3)</f>
        <v>1</v>
      </c>
      <c r="Q3">
        <v>1</v>
      </c>
    </row>
    <row r="4" spans="1:18" hidden="1" x14ac:dyDescent="0.25">
      <c r="A4" s="1" t="s">
        <v>20</v>
      </c>
      <c r="B4" s="1" t="s">
        <v>21</v>
      </c>
      <c r="C4" s="1" t="s">
        <v>22</v>
      </c>
      <c r="D4" s="1" t="s">
        <v>15</v>
      </c>
      <c r="E4" s="1" t="s">
        <v>12</v>
      </c>
      <c r="F4" s="1" t="s">
        <v>23</v>
      </c>
      <c r="G4" s="1" t="s">
        <v>18</v>
      </c>
      <c r="H4" s="1" t="s">
        <v>19</v>
      </c>
      <c r="I4" s="8">
        <f t="shared" si="0"/>
        <v>160</v>
      </c>
      <c r="J4" t="str">
        <f>VLOOKUP($B4,taxonomy!$B:$Y,6,FALSE)</f>
        <v>Eukaryota</v>
      </c>
      <c r="K4" t="str">
        <f>VLOOKUP($B4,taxonomy!$B:$Y,7,FALSE)</f>
        <v xml:space="preserve"> Metazoa</v>
      </c>
      <c r="L4" t="str">
        <f>VLOOKUP($B4,taxonomy!$B:$Y,8,FALSE)</f>
        <v xml:space="preserve"> Ecdysozoa</v>
      </c>
      <c r="M4" t="str">
        <f>VLOOKUP($B4,taxonomy!$B:$Y,9,FALSE)</f>
        <v xml:space="preserve"> Arthropoda</v>
      </c>
      <c r="N4">
        <f>VLOOKUP(A4,'сводная таблица'!A$3:D$370,3,FALSE)</f>
        <v>0</v>
      </c>
      <c r="O4">
        <f>VLOOKUP(A4,'сводная таблица'!A$3:D$370,4,FALSE)</f>
        <v>1</v>
      </c>
      <c r="P4" s="7" t="b">
        <f t="shared" ref="P4:P36" si="1">EXACT(A3,A4)</f>
        <v>0</v>
      </c>
    </row>
    <row r="5" spans="1:18" hidden="1" x14ac:dyDescent="0.25">
      <c r="A5" s="1" t="s">
        <v>24</v>
      </c>
      <c r="B5" s="1" t="s">
        <v>25</v>
      </c>
      <c r="C5" s="1" t="s">
        <v>22</v>
      </c>
      <c r="D5" s="1" t="s">
        <v>15</v>
      </c>
      <c r="E5" s="1" t="s">
        <v>12</v>
      </c>
      <c r="F5" s="1" t="s">
        <v>23</v>
      </c>
      <c r="G5" s="1" t="s">
        <v>18</v>
      </c>
      <c r="H5" s="1" t="s">
        <v>19</v>
      </c>
      <c r="I5" s="8">
        <f t="shared" si="0"/>
        <v>160</v>
      </c>
      <c r="J5" t="str">
        <f>VLOOKUP($B5,taxonomy!$B:$Y,6,FALSE)</f>
        <v>Eukaryota</v>
      </c>
      <c r="K5" t="str">
        <f>VLOOKUP($B5,taxonomy!$B:$Y,7,FALSE)</f>
        <v xml:space="preserve"> Metazoa</v>
      </c>
      <c r="L5" t="str">
        <f>VLOOKUP($B5,taxonomy!$B:$Y,8,FALSE)</f>
        <v xml:space="preserve"> Ecdysozoa</v>
      </c>
      <c r="M5" t="str">
        <f>VLOOKUP($B5,taxonomy!$B:$Y,9,FALSE)</f>
        <v xml:space="preserve"> Arthropoda</v>
      </c>
      <c r="N5">
        <f>VLOOKUP(A5,'сводная таблица'!A$3:D$370,3,FALSE)</f>
        <v>0</v>
      </c>
      <c r="O5">
        <f>VLOOKUP(A5,'сводная таблица'!A$3:D$370,4,FALSE)</f>
        <v>1</v>
      </c>
      <c r="P5" s="7" t="b">
        <f t="shared" si="1"/>
        <v>0</v>
      </c>
    </row>
    <row r="6" spans="1:18" hidden="1" x14ac:dyDescent="0.25">
      <c r="A6" s="1" t="s">
        <v>26</v>
      </c>
      <c r="B6" s="1" t="s">
        <v>27</v>
      </c>
      <c r="C6" s="1" t="s">
        <v>22</v>
      </c>
      <c r="D6" s="1" t="s">
        <v>15</v>
      </c>
      <c r="E6" s="1" t="s">
        <v>12</v>
      </c>
      <c r="F6" s="1" t="s">
        <v>23</v>
      </c>
      <c r="G6" s="1" t="s">
        <v>18</v>
      </c>
      <c r="H6" s="1" t="s">
        <v>19</v>
      </c>
      <c r="I6" s="8">
        <f t="shared" si="0"/>
        <v>160</v>
      </c>
      <c r="J6" t="str">
        <f>VLOOKUP($B6,taxonomy!$B:$Y,6,FALSE)</f>
        <v>Eukaryota</v>
      </c>
      <c r="K6" t="str">
        <f>VLOOKUP($B6,taxonomy!$B:$Y,7,FALSE)</f>
        <v xml:space="preserve"> Metazoa</v>
      </c>
      <c r="L6" t="str">
        <f>VLOOKUP($B6,taxonomy!$B:$Y,8,FALSE)</f>
        <v xml:space="preserve"> Ecdysozoa</v>
      </c>
      <c r="M6" t="str">
        <f>VLOOKUP($B6,taxonomy!$B:$Y,9,FALSE)</f>
        <v xml:space="preserve"> Arthropoda</v>
      </c>
      <c r="N6">
        <f>VLOOKUP(A6,'сводная таблица'!A$3:D$370,3,FALSE)</f>
        <v>0</v>
      </c>
      <c r="O6">
        <f>VLOOKUP(A6,'сводная таблица'!A$3:D$370,4,FALSE)</f>
        <v>1</v>
      </c>
      <c r="P6" s="7" t="b">
        <f t="shared" si="1"/>
        <v>0</v>
      </c>
      <c r="Q6">
        <v>1</v>
      </c>
    </row>
    <row r="7" spans="1:18" hidden="1" x14ac:dyDescent="0.25">
      <c r="A7" s="1" t="s">
        <v>28</v>
      </c>
      <c r="B7" s="1" t="s">
        <v>29</v>
      </c>
      <c r="C7" s="1" t="s">
        <v>22</v>
      </c>
      <c r="D7" s="1" t="s">
        <v>15</v>
      </c>
      <c r="E7" s="1" t="s">
        <v>12</v>
      </c>
      <c r="F7" s="1" t="s">
        <v>23</v>
      </c>
      <c r="G7" s="1" t="s">
        <v>18</v>
      </c>
      <c r="H7" s="1" t="s">
        <v>19</v>
      </c>
      <c r="I7" s="8">
        <f t="shared" si="0"/>
        <v>160</v>
      </c>
      <c r="J7" t="str">
        <f>VLOOKUP($B7,taxonomy!$B:$Y,6,FALSE)</f>
        <v>Eukaryota</v>
      </c>
      <c r="K7" t="str">
        <f>VLOOKUP($B7,taxonomy!$B:$Y,7,FALSE)</f>
        <v xml:space="preserve"> Metazoa</v>
      </c>
      <c r="L7" t="str">
        <f>VLOOKUP($B7,taxonomy!$B:$Y,8,FALSE)</f>
        <v xml:space="preserve"> Ecdysozoa</v>
      </c>
      <c r="M7" t="str">
        <f>VLOOKUP($B7,taxonomy!$B:$Y,9,FALSE)</f>
        <v xml:space="preserve"> Arthropoda</v>
      </c>
      <c r="N7">
        <f>VLOOKUP(A7,'сводная таблица'!A$3:D$370,3,FALSE)</f>
        <v>0</v>
      </c>
      <c r="O7">
        <f>VLOOKUP(A7,'сводная таблица'!A$3:D$370,4,FALSE)</f>
        <v>1</v>
      </c>
      <c r="P7" s="7" t="b">
        <f t="shared" si="1"/>
        <v>0</v>
      </c>
    </row>
    <row r="8" spans="1:18" hidden="1" x14ac:dyDescent="0.25">
      <c r="A8" s="1" t="s">
        <v>30</v>
      </c>
      <c r="B8" s="1" t="s">
        <v>31</v>
      </c>
      <c r="C8" s="1" t="s">
        <v>22</v>
      </c>
      <c r="D8" s="1" t="s">
        <v>15</v>
      </c>
      <c r="E8" s="1" t="s">
        <v>12</v>
      </c>
      <c r="F8" s="1" t="s">
        <v>23</v>
      </c>
      <c r="G8" s="1" t="s">
        <v>18</v>
      </c>
      <c r="H8" s="1" t="s">
        <v>19</v>
      </c>
      <c r="I8" s="8">
        <f t="shared" si="0"/>
        <v>160</v>
      </c>
      <c r="J8" t="str">
        <f>VLOOKUP($B8,taxonomy!$B:$Y,6,FALSE)</f>
        <v>Eukaryota</v>
      </c>
      <c r="K8" t="str">
        <f>VLOOKUP($B8,taxonomy!$B:$Y,7,FALSE)</f>
        <v xml:space="preserve"> Metazoa</v>
      </c>
      <c r="L8" t="str">
        <f>VLOOKUP($B8,taxonomy!$B:$Y,8,FALSE)</f>
        <v xml:space="preserve"> Ecdysozoa</v>
      </c>
      <c r="M8" t="str">
        <f>VLOOKUP($B8,taxonomy!$B:$Y,9,FALSE)</f>
        <v xml:space="preserve"> Arthropoda</v>
      </c>
      <c r="N8">
        <f>VLOOKUP(A8,'сводная таблица'!A$3:D$370,3,FALSE)</f>
        <v>0</v>
      </c>
      <c r="O8">
        <f>VLOOKUP(A8,'сводная таблица'!A$3:D$370,4,FALSE)</f>
        <v>1</v>
      </c>
      <c r="P8" s="7" t="b">
        <f t="shared" si="1"/>
        <v>0</v>
      </c>
    </row>
    <row r="9" spans="1:18" hidden="1" x14ac:dyDescent="0.25">
      <c r="A9" s="1" t="s">
        <v>627</v>
      </c>
      <c r="B9" s="1" t="s">
        <v>628</v>
      </c>
      <c r="C9" s="1" t="s">
        <v>420</v>
      </c>
      <c r="D9" s="1" t="s">
        <v>629</v>
      </c>
      <c r="E9" s="1" t="s">
        <v>344</v>
      </c>
      <c r="F9" s="1" t="s">
        <v>630</v>
      </c>
      <c r="G9" s="1" t="s">
        <v>631</v>
      </c>
      <c r="H9" s="1" t="s">
        <v>632</v>
      </c>
      <c r="I9" s="8">
        <f t="shared" si="0"/>
        <v>72</v>
      </c>
      <c r="J9" t="str">
        <f>VLOOKUP($B9,taxonomy!$B:$Y,6,FALSE)</f>
        <v>Eukaryota</v>
      </c>
      <c r="K9" t="str">
        <f>VLOOKUP($B9,taxonomy!$B:$Y,7,FALSE)</f>
        <v xml:space="preserve"> Alveolata</v>
      </c>
      <c r="L9" t="str">
        <f>VLOOKUP($B9,taxonomy!$B:$Y,8,FALSE)</f>
        <v xml:space="preserve"> Perkinsea</v>
      </c>
      <c r="M9" t="str">
        <f>VLOOKUP($B9,taxonomy!$B:$Y,9,FALSE)</f>
        <v xml:space="preserve"> Perkinsida</v>
      </c>
      <c r="N9">
        <f>VLOOKUP(A9,'сводная таблица'!A$3:D$370,3,FALSE)</f>
        <v>0</v>
      </c>
      <c r="O9">
        <f>VLOOKUP(A9,'сводная таблица'!A$3:D$370,4,FALSE)</f>
        <v>1</v>
      </c>
      <c r="P9" s="7" t="b">
        <f t="shared" si="1"/>
        <v>0</v>
      </c>
    </row>
    <row r="10" spans="1:18" hidden="1" x14ac:dyDescent="0.25">
      <c r="A10" s="1" t="s">
        <v>36</v>
      </c>
      <c r="B10" s="1" t="s">
        <v>37</v>
      </c>
      <c r="C10" s="1" t="s">
        <v>38</v>
      </c>
      <c r="D10" s="1" t="s">
        <v>15</v>
      </c>
      <c r="E10" s="1" t="s">
        <v>39</v>
      </c>
      <c r="F10" s="1" t="s">
        <v>38</v>
      </c>
      <c r="G10" s="1" t="s">
        <v>18</v>
      </c>
      <c r="H10" s="1" t="s">
        <v>19</v>
      </c>
      <c r="I10" s="8">
        <f t="shared" si="0"/>
        <v>60</v>
      </c>
      <c r="J10" t="str">
        <f>VLOOKUP($B10,taxonomy!$B:$Y,6,FALSE)</f>
        <v>Eukaryota</v>
      </c>
      <c r="K10" t="str">
        <f>VLOOKUP($B10,taxonomy!$B:$Y,7,FALSE)</f>
        <v xml:space="preserve"> Metazoa</v>
      </c>
      <c r="L10" t="str">
        <f>VLOOKUP($B10,taxonomy!$B:$Y,8,FALSE)</f>
        <v xml:space="preserve"> Ecdysozoa</v>
      </c>
      <c r="M10" t="str">
        <f>VLOOKUP($B10,taxonomy!$B:$Y,9,FALSE)</f>
        <v xml:space="preserve"> Arthropoda</v>
      </c>
      <c r="N10">
        <f>VLOOKUP(A10,'сводная таблица'!A$3:D$370,3,FALSE)</f>
        <v>0</v>
      </c>
      <c r="O10">
        <f>VLOOKUP(A10,'сводная таблица'!A$3:D$370,4,FALSE)</f>
        <v>1</v>
      </c>
      <c r="P10" s="7" t="b">
        <f t="shared" si="1"/>
        <v>0</v>
      </c>
    </row>
    <row r="11" spans="1:18" hidden="1" x14ac:dyDescent="0.25">
      <c r="A11" s="1" t="s">
        <v>40</v>
      </c>
      <c r="B11" s="1" t="s">
        <v>41</v>
      </c>
      <c r="C11" s="1" t="s">
        <v>42</v>
      </c>
      <c r="D11" s="1" t="s">
        <v>15</v>
      </c>
      <c r="E11" s="1" t="s">
        <v>43</v>
      </c>
      <c r="F11" s="1" t="s">
        <v>42</v>
      </c>
      <c r="G11" s="1" t="s">
        <v>18</v>
      </c>
      <c r="H11" s="1" t="s">
        <v>19</v>
      </c>
      <c r="I11" s="8">
        <f t="shared" si="0"/>
        <v>60</v>
      </c>
      <c r="J11" t="str">
        <f>VLOOKUP($B11,taxonomy!$B:$Y,6,FALSE)</f>
        <v>Eukaryota</v>
      </c>
      <c r="K11" t="str">
        <f>VLOOKUP($B11,taxonomy!$B:$Y,7,FALSE)</f>
        <v xml:space="preserve"> Metazoa</v>
      </c>
      <c r="L11" t="str">
        <f>VLOOKUP($B11,taxonomy!$B:$Y,8,FALSE)</f>
        <v xml:space="preserve"> Ecdysozoa</v>
      </c>
      <c r="M11" t="str">
        <f>VLOOKUP($B11,taxonomy!$B:$Y,9,FALSE)</f>
        <v xml:space="preserve"> Arthropoda</v>
      </c>
      <c r="N11">
        <f>VLOOKUP(A11,'сводная таблица'!A$3:D$370,3,FALSE)</f>
        <v>0</v>
      </c>
      <c r="O11">
        <f>VLOOKUP(A11,'сводная таблица'!A$3:D$370,4,FALSE)</f>
        <v>1</v>
      </c>
      <c r="P11" s="7" t="b">
        <f t="shared" si="1"/>
        <v>0</v>
      </c>
    </row>
    <row r="12" spans="1:18" hidden="1" x14ac:dyDescent="0.25">
      <c r="A12" s="1" t="s">
        <v>44</v>
      </c>
      <c r="B12" s="1" t="s">
        <v>45</v>
      </c>
      <c r="C12" s="1" t="s">
        <v>46</v>
      </c>
      <c r="D12" s="1" t="s">
        <v>15</v>
      </c>
      <c r="E12" s="1" t="s">
        <v>43</v>
      </c>
      <c r="F12" s="1" t="s">
        <v>47</v>
      </c>
      <c r="G12" s="1" t="s">
        <v>18</v>
      </c>
      <c r="H12" s="1" t="s">
        <v>19</v>
      </c>
      <c r="I12" s="8">
        <f t="shared" si="0"/>
        <v>202</v>
      </c>
      <c r="J12" t="str">
        <f>VLOOKUP($B12,taxonomy!$B:$Y,6,FALSE)</f>
        <v>Eukaryota</v>
      </c>
      <c r="K12" t="str">
        <f>VLOOKUP($B12,taxonomy!$B:$Y,7,FALSE)</f>
        <v xml:space="preserve"> Viridiplantae</v>
      </c>
      <c r="L12" t="str">
        <f>VLOOKUP($B12,taxonomy!$B:$Y,8,FALSE)</f>
        <v xml:space="preserve"> Chlorophyta</v>
      </c>
      <c r="M12" t="str">
        <f>VLOOKUP($B12,taxonomy!$B:$Y,9,FALSE)</f>
        <v xml:space="preserve"> Mamiellophyceae</v>
      </c>
      <c r="N12">
        <f>VLOOKUP(A12,'сводная таблица'!A$3:D$370,3,FALSE)</f>
        <v>0</v>
      </c>
      <c r="O12">
        <f>VLOOKUP(A12,'сводная таблица'!A$3:D$370,4,FALSE)</f>
        <v>1</v>
      </c>
      <c r="P12" s="7" t="b">
        <f t="shared" si="1"/>
        <v>0</v>
      </c>
    </row>
    <row r="13" spans="1:18" hidden="1" x14ac:dyDescent="0.25">
      <c r="A13" s="1" t="s">
        <v>131</v>
      </c>
      <c r="B13" s="1" t="s">
        <v>132</v>
      </c>
      <c r="C13" s="1" t="s">
        <v>133</v>
      </c>
      <c r="D13" s="1" t="s">
        <v>15</v>
      </c>
      <c r="E13" s="1" t="s">
        <v>12</v>
      </c>
      <c r="F13" s="1" t="s">
        <v>134</v>
      </c>
      <c r="G13" s="1" t="s">
        <v>18</v>
      </c>
      <c r="H13" s="1" t="s">
        <v>19</v>
      </c>
      <c r="I13" s="8">
        <f t="shared" si="0"/>
        <v>161</v>
      </c>
      <c r="J13" t="str">
        <f>VLOOKUP($B13,taxonomy!$B:$Y,6,FALSE)</f>
        <v>Eukaryota</v>
      </c>
      <c r="K13" t="str">
        <f>VLOOKUP($B13,taxonomy!$B:$Y,7,FALSE)</f>
        <v xml:space="preserve"> Metazoa</v>
      </c>
      <c r="L13" t="str">
        <f>VLOOKUP($B13,taxonomy!$B:$Y,8,FALSE)</f>
        <v xml:space="preserve"> Ecdysozoa</v>
      </c>
      <c r="M13" t="str">
        <f>VLOOKUP($B13,taxonomy!$B:$Y,9,FALSE)</f>
        <v xml:space="preserve"> Arthropoda</v>
      </c>
      <c r="N13">
        <f>VLOOKUP(A13,'сводная таблица'!A$3:D$370,3,FALSE)</f>
        <v>0</v>
      </c>
      <c r="O13">
        <f>VLOOKUP(A13,'сводная таблица'!A$3:D$370,4,FALSE)</f>
        <v>1</v>
      </c>
      <c r="P13" s="7" t="b">
        <f t="shared" si="1"/>
        <v>0</v>
      </c>
    </row>
    <row r="14" spans="1:18" hidden="1" x14ac:dyDescent="0.25">
      <c r="A14" s="1" t="s">
        <v>53</v>
      </c>
      <c r="B14" s="1" t="s">
        <v>54</v>
      </c>
      <c r="C14" s="1" t="s">
        <v>55</v>
      </c>
      <c r="D14" s="1" t="s">
        <v>15</v>
      </c>
      <c r="E14" s="1" t="s">
        <v>56</v>
      </c>
      <c r="F14" s="1" t="s">
        <v>57</v>
      </c>
      <c r="G14" s="1" t="s">
        <v>18</v>
      </c>
      <c r="H14" s="1" t="s">
        <v>19</v>
      </c>
      <c r="I14" s="8">
        <f t="shared" si="0"/>
        <v>39</v>
      </c>
      <c r="J14" t="str">
        <f>VLOOKUP($B14,taxonomy!$B:$Y,6,FALSE)</f>
        <v>Eukaryota</v>
      </c>
      <c r="K14" t="str">
        <f>VLOOKUP($B14,taxonomy!$B:$Y,7,FALSE)</f>
        <v xml:space="preserve"> Fungi</v>
      </c>
      <c r="L14" t="str">
        <f>VLOOKUP($B14,taxonomy!$B:$Y,8,FALSE)</f>
        <v xml:space="preserve"> Dikarya</v>
      </c>
      <c r="M14" t="str">
        <f>VLOOKUP($B14,taxonomy!$B:$Y,9,FALSE)</f>
        <v xml:space="preserve"> Ascomycota</v>
      </c>
      <c r="N14">
        <f>VLOOKUP(A14,'сводная таблица'!A$3:D$370,3,FALSE)</f>
        <v>1</v>
      </c>
      <c r="O14">
        <f>VLOOKUP(A14,'сводная таблица'!A$3:D$370,4,FALSE)</f>
        <v>2</v>
      </c>
      <c r="P14" s="7" t="b">
        <f t="shared" si="1"/>
        <v>0</v>
      </c>
    </row>
    <row r="15" spans="1:18" hidden="1" x14ac:dyDescent="0.25">
      <c r="A15" s="1" t="s">
        <v>627</v>
      </c>
      <c r="B15" s="1" t="s">
        <v>628</v>
      </c>
      <c r="C15" s="1" t="s">
        <v>420</v>
      </c>
      <c r="D15" s="1" t="s">
        <v>15</v>
      </c>
      <c r="E15" s="1" t="s">
        <v>633</v>
      </c>
      <c r="F15" s="1" t="s">
        <v>634</v>
      </c>
      <c r="G15" s="1" t="s">
        <v>18</v>
      </c>
      <c r="H15" s="1" t="s">
        <v>19</v>
      </c>
      <c r="I15" s="8">
        <f t="shared" si="0"/>
        <v>275</v>
      </c>
      <c r="J15" t="str">
        <f>VLOOKUP($B15,taxonomy!$B:$Y,6,FALSE)</f>
        <v>Eukaryota</v>
      </c>
      <c r="K15" t="str">
        <f>VLOOKUP($B15,taxonomy!$B:$Y,7,FALSE)</f>
        <v xml:space="preserve"> Alveolata</v>
      </c>
      <c r="L15" t="str">
        <f>VLOOKUP($B15,taxonomy!$B:$Y,8,FALSE)</f>
        <v xml:space="preserve"> Perkinsea</v>
      </c>
      <c r="M15" t="str">
        <f>VLOOKUP($B15,taxonomy!$B:$Y,9,FALSE)</f>
        <v xml:space="preserve"> Perkinsida</v>
      </c>
      <c r="N15">
        <f>VLOOKUP(A15,'сводная таблица'!A$3:D$370,3,FALSE)</f>
        <v>0</v>
      </c>
      <c r="O15">
        <f>VLOOKUP(A15,'сводная таблица'!A$3:D$370,4,FALSE)</f>
        <v>1</v>
      </c>
      <c r="P15" s="7" t="b">
        <f t="shared" si="1"/>
        <v>0</v>
      </c>
      <c r="Q15">
        <v>1</v>
      </c>
    </row>
    <row r="16" spans="1:18" hidden="1" x14ac:dyDescent="0.25">
      <c r="A16" s="1" t="s">
        <v>1021</v>
      </c>
      <c r="B16" s="1" t="s">
        <v>1022</v>
      </c>
      <c r="C16" s="1" t="s">
        <v>1023</v>
      </c>
      <c r="D16" s="1" t="s">
        <v>15</v>
      </c>
      <c r="E16" s="1" t="s">
        <v>899</v>
      </c>
      <c r="F16" s="1" t="s">
        <v>17</v>
      </c>
      <c r="G16" s="1" t="s">
        <v>18</v>
      </c>
      <c r="H16" s="1" t="s">
        <v>19</v>
      </c>
      <c r="I16" s="8">
        <f t="shared" si="0"/>
        <v>280</v>
      </c>
      <c r="J16" t="str">
        <f>VLOOKUP($B16,taxonomy!$B:$Y,6,FALSE)</f>
        <v>Eukaryota</v>
      </c>
      <c r="K16" t="str">
        <f>VLOOKUP($B16,taxonomy!$B:$Y,7,FALSE)</f>
        <v xml:space="preserve"> Amoebozoa</v>
      </c>
      <c r="L16" t="str">
        <f>VLOOKUP($B16,taxonomy!$B:$Y,8,FALSE)</f>
        <v xml:space="preserve"> Mycetozoa</v>
      </c>
      <c r="M16" t="str">
        <f>VLOOKUP($B16,taxonomy!$B:$Y,9,FALSE)</f>
        <v xml:space="preserve"> Dictyosteliida</v>
      </c>
      <c r="N16">
        <f>VLOOKUP(A16,'сводная таблица'!A$3:D$370,3,FALSE)</f>
        <v>0</v>
      </c>
      <c r="O16">
        <f>VLOOKUP(A16,'сводная таблица'!A$3:D$370,4,FALSE)</f>
        <v>1</v>
      </c>
      <c r="P16" s="7" t="b">
        <f t="shared" si="1"/>
        <v>0</v>
      </c>
    </row>
    <row r="17" spans="1:18" hidden="1" x14ac:dyDescent="0.25">
      <c r="A17" s="1" t="s">
        <v>65</v>
      </c>
      <c r="B17" s="1" t="s">
        <v>66</v>
      </c>
      <c r="C17" s="1" t="s">
        <v>67</v>
      </c>
      <c r="D17" s="1" t="s">
        <v>15</v>
      </c>
      <c r="E17" s="1" t="s">
        <v>12</v>
      </c>
      <c r="F17" s="1" t="s">
        <v>68</v>
      </c>
      <c r="G17" s="1" t="s">
        <v>18</v>
      </c>
      <c r="H17" s="1" t="s">
        <v>19</v>
      </c>
      <c r="I17" s="8">
        <f t="shared" si="0"/>
        <v>143</v>
      </c>
      <c r="J17" t="e">
        <f>VLOOKUP($B17,taxonomy!$B:$Y,6,FALSE)</f>
        <v>#N/A</v>
      </c>
      <c r="K17" t="e">
        <f>VLOOKUP($B17,taxonomy!$B:$Y,7,FALSE)</f>
        <v>#N/A</v>
      </c>
      <c r="L17" t="e">
        <f>VLOOKUP($B17,taxonomy!$B:$Y,8,FALSE)</f>
        <v>#N/A</v>
      </c>
      <c r="M17" t="e">
        <f>VLOOKUP($B17,taxonomy!$B:$Y,9,FALSE)</f>
        <v>#N/A</v>
      </c>
      <c r="N17">
        <f>VLOOKUP(A17,'сводная таблица'!A$3:D$370,3,FALSE)</f>
        <v>0</v>
      </c>
      <c r="O17">
        <f>VLOOKUP(A17,'сводная таблица'!A$3:D$370,4,FALSE)</f>
        <v>1</v>
      </c>
      <c r="P17" s="7" t="b">
        <f t="shared" si="1"/>
        <v>0</v>
      </c>
    </row>
    <row r="18" spans="1:18" hidden="1" x14ac:dyDescent="0.25">
      <c r="A18" s="1" t="s">
        <v>1518</v>
      </c>
      <c r="B18" s="1" t="s">
        <v>1519</v>
      </c>
      <c r="C18" s="1" t="s">
        <v>1520</v>
      </c>
      <c r="D18" s="1" t="s">
        <v>15</v>
      </c>
      <c r="E18" s="1" t="s">
        <v>1524</v>
      </c>
      <c r="F18" s="1" t="s">
        <v>469</v>
      </c>
      <c r="G18" s="1" t="s">
        <v>18</v>
      </c>
      <c r="H18" s="1" t="s">
        <v>19</v>
      </c>
      <c r="I18" s="8">
        <f t="shared" si="0"/>
        <v>281</v>
      </c>
      <c r="J18" t="str">
        <f>VLOOKUP($B18,taxonomy!$B:$Y,6,FALSE)</f>
        <v>Eukaryota</v>
      </c>
      <c r="K18" t="str">
        <f>VLOOKUP($B18,taxonomy!$B:$Y,7,FALSE)</f>
        <v xml:space="preserve"> Amoebozoa</v>
      </c>
      <c r="L18" t="str">
        <f>VLOOKUP($B18,taxonomy!$B:$Y,8,FALSE)</f>
        <v xml:space="preserve"> Mycetozoa</v>
      </c>
      <c r="M18" t="str">
        <f>VLOOKUP($B18,taxonomy!$B:$Y,9,FALSE)</f>
        <v xml:space="preserve"> Dictyosteliida</v>
      </c>
      <c r="N18">
        <f>VLOOKUP(A18,'сводная таблица'!A$3:D$370,3,FALSE)</f>
        <v>1</v>
      </c>
      <c r="O18">
        <f>VLOOKUP(A18,'сводная таблица'!A$3:D$370,4,FALSE)</f>
        <v>1</v>
      </c>
      <c r="P18" s="7" t="b">
        <f t="shared" si="1"/>
        <v>0</v>
      </c>
    </row>
    <row r="19" spans="1:18" hidden="1" x14ac:dyDescent="0.25">
      <c r="A19" s="1" t="s">
        <v>1518</v>
      </c>
      <c r="B19" s="1" t="s">
        <v>1519</v>
      </c>
      <c r="C19" s="1" t="s">
        <v>1520</v>
      </c>
      <c r="D19" s="1" t="s">
        <v>60</v>
      </c>
      <c r="E19" s="1" t="s">
        <v>760</v>
      </c>
      <c r="F19" s="1" t="s">
        <v>1525</v>
      </c>
      <c r="G19" s="1" t="s">
        <v>63</v>
      </c>
      <c r="H19" s="1" t="s">
        <v>64</v>
      </c>
      <c r="I19" s="8">
        <f t="shared" si="0"/>
        <v>159</v>
      </c>
      <c r="J19" t="str">
        <f>VLOOKUP($B19,taxonomy!$B:$Y,6,FALSE)</f>
        <v>Eukaryota</v>
      </c>
      <c r="K19" t="str">
        <f>VLOOKUP($B19,taxonomy!$B:$Y,7,FALSE)</f>
        <v xml:space="preserve"> Amoebozoa</v>
      </c>
      <c r="L19" t="str">
        <f>VLOOKUP($B19,taxonomy!$B:$Y,8,FALSE)</f>
        <v xml:space="preserve"> Mycetozoa</v>
      </c>
      <c r="M19" t="str">
        <f>VLOOKUP($B19,taxonomy!$B:$Y,9,FALSE)</f>
        <v xml:space="preserve"> Dictyosteliida</v>
      </c>
      <c r="N19">
        <f>VLOOKUP(A19,'сводная таблица'!A$3:D$370,3,FALSE)</f>
        <v>1</v>
      </c>
      <c r="O19">
        <f>VLOOKUP(A19,'сводная таблица'!A$3:D$370,4,FALSE)</f>
        <v>1</v>
      </c>
      <c r="P19" s="7" t="b">
        <f t="shared" si="1"/>
        <v>1</v>
      </c>
    </row>
    <row r="20" spans="1:18" hidden="1" x14ac:dyDescent="0.25">
      <c r="A20" s="1" t="s">
        <v>200</v>
      </c>
      <c r="B20" s="1" t="s">
        <v>201</v>
      </c>
      <c r="C20" s="1" t="s">
        <v>202</v>
      </c>
      <c r="D20" s="1" t="s">
        <v>15</v>
      </c>
      <c r="E20" s="1" t="s">
        <v>203</v>
      </c>
      <c r="F20" s="1" t="s">
        <v>204</v>
      </c>
      <c r="G20" s="1" t="s">
        <v>18</v>
      </c>
      <c r="H20" s="1" t="s">
        <v>19</v>
      </c>
      <c r="I20" s="8">
        <f t="shared" si="0"/>
        <v>332</v>
      </c>
      <c r="J20" t="str">
        <f>VLOOKUP($B20,taxonomy!$B:$Y,6,FALSE)</f>
        <v>Eukaryota</v>
      </c>
      <c r="K20" t="str">
        <f>VLOOKUP($B20,taxonomy!$B:$Y,7,FALSE)</f>
        <v xml:space="preserve"> Choanoflagellida</v>
      </c>
      <c r="L20" t="str">
        <f>VLOOKUP($B20,taxonomy!$B:$Y,8,FALSE)</f>
        <v xml:space="preserve"> Codonosigidae</v>
      </c>
      <c r="M20" t="str">
        <f>VLOOKUP($B20,taxonomy!$B:$Y,9,FALSE)</f>
        <v xml:space="preserve"> Monosiga.</v>
      </c>
      <c r="N20">
        <f>VLOOKUP(A20,'сводная таблица'!A$3:D$370,3,FALSE)</f>
        <v>1</v>
      </c>
      <c r="O20">
        <f>VLOOKUP(A20,'сводная таблица'!A$3:D$370,4,FALSE)</f>
        <v>1</v>
      </c>
      <c r="P20" s="7" t="b">
        <f t="shared" si="1"/>
        <v>0</v>
      </c>
      <c r="R20">
        <v>1</v>
      </c>
    </row>
    <row r="21" spans="1:18" hidden="1" x14ac:dyDescent="0.25">
      <c r="A21" s="1" t="s">
        <v>200</v>
      </c>
      <c r="B21" s="1" t="s">
        <v>201</v>
      </c>
      <c r="C21" s="1" t="s">
        <v>202</v>
      </c>
      <c r="D21" s="1" t="s">
        <v>60</v>
      </c>
      <c r="E21" s="1" t="s">
        <v>205</v>
      </c>
      <c r="F21" s="1" t="s">
        <v>206</v>
      </c>
      <c r="G21" s="1" t="s">
        <v>63</v>
      </c>
      <c r="H21" s="1" t="s">
        <v>64</v>
      </c>
      <c r="I21" s="8">
        <f t="shared" si="0"/>
        <v>160</v>
      </c>
      <c r="J21" t="str">
        <f>VLOOKUP($B21,taxonomy!$B:$Y,6,FALSE)</f>
        <v>Eukaryota</v>
      </c>
      <c r="K21" t="str">
        <f>VLOOKUP($B21,taxonomy!$B:$Y,7,FALSE)</f>
        <v xml:space="preserve"> Choanoflagellida</v>
      </c>
      <c r="L21" t="str">
        <f>VLOOKUP($B21,taxonomy!$B:$Y,8,FALSE)</f>
        <v xml:space="preserve"> Codonosigidae</v>
      </c>
      <c r="M21" t="str">
        <f>VLOOKUP($B21,taxonomy!$B:$Y,9,FALSE)</f>
        <v xml:space="preserve"> Monosiga.</v>
      </c>
      <c r="N21">
        <f>VLOOKUP(A21,'сводная таблица'!A$3:D$370,3,FALSE)</f>
        <v>1</v>
      </c>
      <c r="O21">
        <f>VLOOKUP(A21,'сводная таблица'!A$3:D$370,4,FALSE)</f>
        <v>1</v>
      </c>
      <c r="P21" s="7" t="b">
        <f t="shared" si="1"/>
        <v>1</v>
      </c>
    </row>
    <row r="22" spans="1:18" hidden="1" x14ac:dyDescent="0.25">
      <c r="A22" s="1" t="s">
        <v>1002</v>
      </c>
      <c r="B22" s="1" t="s">
        <v>1003</v>
      </c>
      <c r="C22" s="1" t="s">
        <v>1004</v>
      </c>
      <c r="D22" s="1" t="s">
        <v>15</v>
      </c>
      <c r="E22" s="1" t="s">
        <v>143</v>
      </c>
      <c r="F22" s="1" t="s">
        <v>1015</v>
      </c>
      <c r="G22" s="1" t="s">
        <v>18</v>
      </c>
      <c r="H22" s="1" t="s">
        <v>19</v>
      </c>
      <c r="I22" s="8">
        <f t="shared" si="0"/>
        <v>310</v>
      </c>
      <c r="J22" t="str">
        <f>VLOOKUP($B22,taxonomy!$B:$Y,6,FALSE)</f>
        <v>Eukaryota</v>
      </c>
      <c r="K22" t="str">
        <f>VLOOKUP($B22,taxonomy!$B:$Y,7,FALSE)</f>
        <v xml:space="preserve"> Choanoflagellida</v>
      </c>
      <c r="L22" t="str">
        <f>VLOOKUP($B22,taxonomy!$B:$Y,8,FALSE)</f>
        <v xml:space="preserve"> Salpingoecidae</v>
      </c>
      <c r="M22" t="str">
        <f>VLOOKUP($B22,taxonomy!$B:$Y,9,FALSE)</f>
        <v xml:space="preserve"> Salpingoeca.</v>
      </c>
      <c r="N22">
        <f>VLOOKUP(A22,'сводная таблица'!A$3:D$370,3,FALSE)</f>
        <v>1</v>
      </c>
      <c r="O22">
        <f>VLOOKUP(A22,'сводная таблица'!A$3:D$370,4,FALSE)</f>
        <v>1</v>
      </c>
      <c r="P22" s="7" t="b">
        <f t="shared" si="1"/>
        <v>0</v>
      </c>
    </row>
    <row r="23" spans="1:18" hidden="1" x14ac:dyDescent="0.25">
      <c r="A23" s="1" t="s">
        <v>1002</v>
      </c>
      <c r="B23" s="1" t="s">
        <v>1003</v>
      </c>
      <c r="C23" s="1" t="s">
        <v>1004</v>
      </c>
      <c r="D23" s="1" t="s">
        <v>60</v>
      </c>
      <c r="E23" s="1" t="s">
        <v>1016</v>
      </c>
      <c r="F23" s="1" t="s">
        <v>1017</v>
      </c>
      <c r="G23" s="1" t="s">
        <v>63</v>
      </c>
      <c r="H23" s="1" t="s">
        <v>64</v>
      </c>
      <c r="I23" s="8">
        <f t="shared" si="0"/>
        <v>99</v>
      </c>
      <c r="J23" t="str">
        <f>VLOOKUP($B23,taxonomy!$B:$Y,6,FALSE)</f>
        <v>Eukaryota</v>
      </c>
      <c r="K23" t="str">
        <f>VLOOKUP($B23,taxonomy!$B:$Y,7,FALSE)</f>
        <v xml:space="preserve"> Choanoflagellida</v>
      </c>
      <c r="L23" t="str">
        <f>VLOOKUP($B23,taxonomy!$B:$Y,8,FALSE)</f>
        <v xml:space="preserve"> Salpingoecidae</v>
      </c>
      <c r="M23" t="str">
        <f>VLOOKUP($B23,taxonomy!$B:$Y,9,FALSE)</f>
        <v xml:space="preserve"> Salpingoeca.</v>
      </c>
      <c r="N23">
        <f>VLOOKUP(A23,'сводная таблица'!A$3:D$370,3,FALSE)</f>
        <v>1</v>
      </c>
      <c r="O23">
        <f>VLOOKUP(A23,'сводная таблица'!A$3:D$370,4,FALSE)</f>
        <v>1</v>
      </c>
      <c r="P23" s="7" t="b">
        <f t="shared" si="1"/>
        <v>1</v>
      </c>
    </row>
    <row r="24" spans="1:18" hidden="1" x14ac:dyDescent="0.25">
      <c r="A24" s="1" t="s">
        <v>69</v>
      </c>
      <c r="B24" s="1" t="s">
        <v>70</v>
      </c>
      <c r="C24" s="1" t="s">
        <v>71</v>
      </c>
      <c r="D24" s="1" t="s">
        <v>95</v>
      </c>
      <c r="E24" s="1" t="s">
        <v>96</v>
      </c>
      <c r="F24" s="1" t="s">
        <v>97</v>
      </c>
      <c r="G24" s="1" t="s">
        <v>98</v>
      </c>
      <c r="H24" s="1" t="s">
        <v>95</v>
      </c>
      <c r="I24" s="8">
        <f t="shared" si="0"/>
        <v>99</v>
      </c>
      <c r="J24" t="str">
        <f>VLOOKUP($B24,taxonomy!$B:$Y,6,FALSE)</f>
        <v>Eukaryota</v>
      </c>
      <c r="K24" t="str">
        <f>VLOOKUP($B24,taxonomy!$B:$Y,7,FALSE)</f>
        <v xml:space="preserve"> Fungi</v>
      </c>
      <c r="L24" t="str">
        <f>VLOOKUP($B24,taxonomy!$B:$Y,8,FALSE)</f>
        <v xml:space="preserve"> Dikarya</v>
      </c>
      <c r="M24" t="str">
        <f>VLOOKUP($B24,taxonomy!$B:$Y,9,FALSE)</f>
        <v xml:space="preserve"> Ascomycota</v>
      </c>
      <c r="N24">
        <f>VLOOKUP(A24,'сводная таблица'!A$3:D$370,3,FALSE)</f>
        <v>0</v>
      </c>
      <c r="O24">
        <f>VLOOKUP(A24,'сводная таблица'!A$3:D$370,4,FALSE)</f>
        <v>1</v>
      </c>
      <c r="P24" s="7" t="b">
        <f t="shared" si="1"/>
        <v>0</v>
      </c>
    </row>
    <row r="25" spans="1:18" hidden="1" x14ac:dyDescent="0.25">
      <c r="A25" s="1" t="s">
        <v>69</v>
      </c>
      <c r="B25" s="1" t="s">
        <v>70</v>
      </c>
      <c r="C25" s="1" t="s">
        <v>71</v>
      </c>
      <c r="D25" s="1" t="s">
        <v>15</v>
      </c>
      <c r="E25" s="1" t="s">
        <v>99</v>
      </c>
      <c r="F25" s="1" t="s">
        <v>100</v>
      </c>
      <c r="G25" s="1" t="s">
        <v>18</v>
      </c>
      <c r="H25" s="1" t="s">
        <v>19</v>
      </c>
      <c r="I25" s="8">
        <f t="shared" si="0"/>
        <v>327</v>
      </c>
      <c r="J25" t="str">
        <f>VLOOKUP($B25,taxonomy!$B:$Y,6,FALSE)</f>
        <v>Eukaryota</v>
      </c>
      <c r="K25" t="str">
        <f>VLOOKUP($B25,taxonomy!$B:$Y,7,FALSE)</f>
        <v xml:space="preserve"> Fungi</v>
      </c>
      <c r="L25" t="str">
        <f>VLOOKUP($B25,taxonomy!$B:$Y,8,FALSE)</f>
        <v xml:space="preserve"> Dikarya</v>
      </c>
      <c r="M25" t="str">
        <f>VLOOKUP($B25,taxonomy!$B:$Y,9,FALSE)</f>
        <v xml:space="preserve"> Ascomycota</v>
      </c>
      <c r="N25">
        <f>VLOOKUP(A25,'сводная таблица'!A$3:D$370,3,FALSE)</f>
        <v>0</v>
      </c>
      <c r="O25">
        <f>VLOOKUP(A25,'сводная таблица'!A$3:D$370,4,FALSE)</f>
        <v>1</v>
      </c>
      <c r="P25" s="7" t="b">
        <f t="shared" si="1"/>
        <v>1</v>
      </c>
    </row>
    <row r="26" spans="1:18" hidden="1" x14ac:dyDescent="0.25">
      <c r="A26" s="1" t="s">
        <v>101</v>
      </c>
      <c r="B26" s="1" t="s">
        <v>102</v>
      </c>
      <c r="C26" s="1" t="s">
        <v>103</v>
      </c>
      <c r="D26" s="1" t="s">
        <v>15</v>
      </c>
      <c r="E26" s="1" t="s">
        <v>104</v>
      </c>
      <c r="F26" s="1" t="s">
        <v>105</v>
      </c>
      <c r="G26" s="1" t="s">
        <v>18</v>
      </c>
      <c r="H26" s="1" t="s">
        <v>19</v>
      </c>
      <c r="I26" s="8">
        <f t="shared" si="0"/>
        <v>273</v>
      </c>
      <c r="J26" t="str">
        <f>VLOOKUP($B26,taxonomy!$B:$Y,6,FALSE)</f>
        <v>Eukaryota</v>
      </c>
      <c r="K26" t="str">
        <f>VLOOKUP($B26,taxonomy!$B:$Y,7,FALSE)</f>
        <v xml:space="preserve"> Fungi</v>
      </c>
      <c r="L26" t="str">
        <f>VLOOKUP($B26,taxonomy!$B:$Y,8,FALSE)</f>
        <v xml:space="preserve"> Dikarya</v>
      </c>
      <c r="M26" t="str">
        <f>VLOOKUP($B26,taxonomy!$B:$Y,9,FALSE)</f>
        <v xml:space="preserve"> Ascomycota</v>
      </c>
      <c r="N26">
        <f>VLOOKUP(A26,'сводная таблица'!A$3:D$370,3,FALSE)</f>
        <v>1</v>
      </c>
      <c r="O26">
        <f>VLOOKUP(A26,'сводная таблица'!A$3:D$370,4,FALSE)</f>
        <v>1</v>
      </c>
      <c r="P26" s="7" t="b">
        <f t="shared" si="1"/>
        <v>0</v>
      </c>
    </row>
    <row r="27" spans="1:18" hidden="1" x14ac:dyDescent="0.25">
      <c r="A27" s="1" t="s">
        <v>101</v>
      </c>
      <c r="B27" s="1" t="s">
        <v>102</v>
      </c>
      <c r="C27" s="1" t="s">
        <v>103</v>
      </c>
      <c r="D27" s="1" t="s">
        <v>60</v>
      </c>
      <c r="E27" s="1" t="s">
        <v>106</v>
      </c>
      <c r="F27" s="1" t="s">
        <v>107</v>
      </c>
      <c r="G27" s="1" t="s">
        <v>63</v>
      </c>
      <c r="H27" s="1" t="s">
        <v>64</v>
      </c>
      <c r="I27" s="8">
        <f t="shared" si="0"/>
        <v>215</v>
      </c>
      <c r="J27" t="str">
        <f>VLOOKUP($B27,taxonomy!$B:$Y,6,FALSE)</f>
        <v>Eukaryota</v>
      </c>
      <c r="K27" t="str">
        <f>VLOOKUP($B27,taxonomy!$B:$Y,7,FALSE)</f>
        <v xml:space="preserve"> Fungi</v>
      </c>
      <c r="L27" t="str">
        <f>VLOOKUP($B27,taxonomy!$B:$Y,8,FALSE)</f>
        <v xml:space="preserve"> Dikarya</v>
      </c>
      <c r="M27" t="str">
        <f>VLOOKUP($B27,taxonomy!$B:$Y,9,FALSE)</f>
        <v xml:space="preserve"> Ascomycota</v>
      </c>
      <c r="N27">
        <f>VLOOKUP(A27,'сводная таблица'!A$3:D$370,3,FALSE)</f>
        <v>1</v>
      </c>
      <c r="O27">
        <f>VLOOKUP(A27,'сводная таблица'!A$3:D$370,4,FALSE)</f>
        <v>1</v>
      </c>
      <c r="P27" s="7" t="b">
        <f t="shared" si="1"/>
        <v>1</v>
      </c>
    </row>
    <row r="28" spans="1:18" hidden="1" x14ac:dyDescent="0.25">
      <c r="A28" s="1" t="s">
        <v>108</v>
      </c>
      <c r="B28" s="1" t="s">
        <v>109</v>
      </c>
      <c r="C28" s="1" t="s">
        <v>110</v>
      </c>
      <c r="D28" s="1" t="s">
        <v>111</v>
      </c>
      <c r="E28" s="1" t="s">
        <v>112</v>
      </c>
      <c r="F28" s="1" t="s">
        <v>113</v>
      </c>
      <c r="G28" s="1" t="s">
        <v>114</v>
      </c>
      <c r="H28" s="1" t="s">
        <v>111</v>
      </c>
      <c r="I28" s="8">
        <f t="shared" si="0"/>
        <v>69</v>
      </c>
      <c r="J28" t="str">
        <f>VLOOKUP($B28,taxonomy!$B:$Y,6,FALSE)</f>
        <v>Eukaryota</v>
      </c>
      <c r="K28" t="str">
        <f>VLOOKUP($B28,taxonomy!$B:$Y,7,FALSE)</f>
        <v xml:space="preserve"> Metazoa</v>
      </c>
      <c r="L28" t="str">
        <f>VLOOKUP($B28,taxonomy!$B:$Y,8,FALSE)</f>
        <v xml:space="preserve"> Cnidaria</v>
      </c>
      <c r="M28" t="str">
        <f>VLOOKUP($B28,taxonomy!$B:$Y,9,FALSE)</f>
        <v xml:space="preserve"> Anthozoa</v>
      </c>
      <c r="N28">
        <f>VLOOKUP(A28,'сводная таблица'!A$3:D$370,3,FALSE)</f>
        <v>1</v>
      </c>
      <c r="O28">
        <f>VLOOKUP(A28,'сводная таблица'!A$3:D$370,4,FALSE)</f>
        <v>1</v>
      </c>
      <c r="P28" s="7" t="b">
        <f t="shared" si="1"/>
        <v>0</v>
      </c>
    </row>
    <row r="29" spans="1:18" hidden="1" x14ac:dyDescent="0.25">
      <c r="A29" s="1" t="s">
        <v>53</v>
      </c>
      <c r="B29" s="1" t="s">
        <v>54</v>
      </c>
      <c r="C29" s="1" t="s">
        <v>55</v>
      </c>
      <c r="D29" s="1" t="s">
        <v>15</v>
      </c>
      <c r="E29" s="1" t="s">
        <v>58</v>
      </c>
      <c r="F29" s="1" t="s">
        <v>59</v>
      </c>
      <c r="G29" s="1" t="s">
        <v>18</v>
      </c>
      <c r="H29" s="1" t="s">
        <v>19</v>
      </c>
      <c r="I29" s="8">
        <f t="shared" si="0"/>
        <v>190</v>
      </c>
      <c r="J29" t="str">
        <f>VLOOKUP($B29,taxonomy!$B:$Y,6,FALSE)</f>
        <v>Eukaryota</v>
      </c>
      <c r="K29" t="str">
        <f>VLOOKUP($B29,taxonomy!$B:$Y,7,FALSE)</f>
        <v xml:space="preserve"> Fungi</v>
      </c>
      <c r="L29" t="str">
        <f>VLOOKUP($B29,taxonomy!$B:$Y,8,FALSE)</f>
        <v xml:space="preserve"> Dikarya</v>
      </c>
      <c r="M29" t="str">
        <f>VLOOKUP($B29,taxonomy!$B:$Y,9,FALSE)</f>
        <v xml:space="preserve"> Ascomycota</v>
      </c>
      <c r="N29">
        <f>VLOOKUP(A29,'сводная таблица'!A$3:D$370,3,FALSE)</f>
        <v>1</v>
      </c>
      <c r="O29">
        <f>VLOOKUP(A29,'сводная таблица'!A$3:D$370,4,FALSE)</f>
        <v>2</v>
      </c>
      <c r="P29" s="7" t="b">
        <f t="shared" si="1"/>
        <v>0</v>
      </c>
    </row>
    <row r="30" spans="1:18" hidden="1" x14ac:dyDescent="0.25">
      <c r="A30" s="1" t="s">
        <v>53</v>
      </c>
      <c r="B30" s="1" t="s">
        <v>54</v>
      </c>
      <c r="C30" s="1" t="s">
        <v>55</v>
      </c>
      <c r="D30" s="1" t="s">
        <v>60</v>
      </c>
      <c r="E30" s="1" t="s">
        <v>61</v>
      </c>
      <c r="F30" s="1" t="s">
        <v>62</v>
      </c>
      <c r="G30" s="1" t="s">
        <v>63</v>
      </c>
      <c r="H30" s="1" t="s">
        <v>64</v>
      </c>
      <c r="I30" s="8">
        <f t="shared" si="0"/>
        <v>322</v>
      </c>
      <c r="J30" t="str">
        <f>VLOOKUP($B30,taxonomy!$B:$Y,6,FALSE)</f>
        <v>Eukaryota</v>
      </c>
      <c r="K30" t="str">
        <f>VLOOKUP($B30,taxonomy!$B:$Y,7,FALSE)</f>
        <v xml:space="preserve"> Fungi</v>
      </c>
      <c r="L30" t="str">
        <f>VLOOKUP($B30,taxonomy!$B:$Y,8,FALSE)</f>
        <v xml:space="preserve"> Dikarya</v>
      </c>
      <c r="M30" t="str">
        <f>VLOOKUP($B30,taxonomy!$B:$Y,9,FALSE)</f>
        <v xml:space="preserve"> Ascomycota</v>
      </c>
      <c r="N30">
        <f>VLOOKUP(A30,'сводная таблица'!A$3:D$370,3,FALSE)</f>
        <v>1</v>
      </c>
      <c r="O30">
        <f>VLOOKUP(A30,'сводная таблица'!A$3:D$370,4,FALSE)</f>
        <v>2</v>
      </c>
      <c r="P30" s="7" t="b">
        <f t="shared" si="1"/>
        <v>1</v>
      </c>
    </row>
    <row r="31" spans="1:18" hidden="1" x14ac:dyDescent="0.25">
      <c r="A31" s="1" t="s">
        <v>69</v>
      </c>
      <c r="B31" s="1" t="s">
        <v>70</v>
      </c>
      <c r="C31" s="1" t="s">
        <v>71</v>
      </c>
      <c r="D31" s="1" t="s">
        <v>72</v>
      </c>
      <c r="E31" s="1" t="s">
        <v>73</v>
      </c>
      <c r="F31" s="1" t="s">
        <v>74</v>
      </c>
      <c r="G31" s="1" t="s">
        <v>75</v>
      </c>
      <c r="H31" s="1" t="s">
        <v>72</v>
      </c>
      <c r="I31" s="8">
        <f t="shared" si="0"/>
        <v>149</v>
      </c>
      <c r="J31" t="str">
        <f>VLOOKUP($B31,taxonomy!$B:$Y,6,FALSE)</f>
        <v>Eukaryota</v>
      </c>
      <c r="K31" t="str">
        <f>VLOOKUP($B31,taxonomy!$B:$Y,7,FALSE)</f>
        <v xml:space="preserve"> Fungi</v>
      </c>
      <c r="L31" t="str">
        <f>VLOOKUP($B31,taxonomy!$B:$Y,8,FALSE)</f>
        <v xml:space="preserve"> Dikarya</v>
      </c>
      <c r="M31" t="str">
        <f>VLOOKUP($B31,taxonomy!$B:$Y,9,FALSE)</f>
        <v xml:space="preserve"> Ascomycota</v>
      </c>
      <c r="N31">
        <f>VLOOKUP(A31,'сводная таблица'!A$3:D$370,3,FALSE)</f>
        <v>0</v>
      </c>
      <c r="O31">
        <f>VLOOKUP(A31,'сводная таблица'!A$3:D$370,4,FALSE)</f>
        <v>1</v>
      </c>
      <c r="P31" s="7" t="b">
        <f t="shared" si="1"/>
        <v>0</v>
      </c>
    </row>
    <row r="32" spans="1:18" hidden="1" x14ac:dyDescent="0.25">
      <c r="A32" s="1" t="s">
        <v>69</v>
      </c>
      <c r="B32" s="1" t="s">
        <v>70</v>
      </c>
      <c r="C32" s="1" t="s">
        <v>71</v>
      </c>
      <c r="D32" s="1" t="s">
        <v>76</v>
      </c>
      <c r="E32" s="1" t="s">
        <v>77</v>
      </c>
      <c r="F32" s="1" t="s">
        <v>78</v>
      </c>
      <c r="G32" s="1" t="s">
        <v>79</v>
      </c>
      <c r="H32" s="1" t="s">
        <v>76</v>
      </c>
      <c r="I32" s="8">
        <f t="shared" si="0"/>
        <v>169</v>
      </c>
      <c r="J32" t="str">
        <f>VLOOKUP($B32,taxonomy!$B:$Y,6,FALSE)</f>
        <v>Eukaryota</v>
      </c>
      <c r="K32" t="str">
        <f>VLOOKUP($B32,taxonomy!$B:$Y,7,FALSE)</f>
        <v xml:space="preserve"> Fungi</v>
      </c>
      <c r="L32" t="str">
        <f>VLOOKUP($B32,taxonomy!$B:$Y,8,FALSE)</f>
        <v xml:space="preserve"> Dikarya</v>
      </c>
      <c r="M32" t="str">
        <f>VLOOKUP($B32,taxonomy!$B:$Y,9,FALSE)</f>
        <v xml:space="preserve"> Ascomycota</v>
      </c>
      <c r="N32">
        <f>VLOOKUP(A32,'сводная таблица'!A$3:D$370,3,FALSE)</f>
        <v>0</v>
      </c>
      <c r="O32">
        <f>VLOOKUP(A32,'сводная таблица'!A$3:D$370,4,FALSE)</f>
        <v>1</v>
      </c>
      <c r="P32" s="7" t="b">
        <f t="shared" si="1"/>
        <v>1</v>
      </c>
    </row>
    <row r="33" spans="1:18" hidden="1" x14ac:dyDescent="0.25">
      <c r="A33" s="1" t="s">
        <v>69</v>
      </c>
      <c r="B33" s="1" t="s">
        <v>70</v>
      </c>
      <c r="C33" s="1" t="s">
        <v>71</v>
      </c>
      <c r="D33" s="1" t="s">
        <v>80</v>
      </c>
      <c r="E33" s="1" t="s">
        <v>81</v>
      </c>
      <c r="F33" s="1" t="s">
        <v>82</v>
      </c>
      <c r="G33" s="1" t="s">
        <v>83</v>
      </c>
      <c r="H33" s="1" t="s">
        <v>80</v>
      </c>
      <c r="I33" s="8">
        <f t="shared" si="0"/>
        <v>79</v>
      </c>
      <c r="J33" t="str">
        <f>VLOOKUP($B33,taxonomy!$B:$Y,6,FALSE)</f>
        <v>Eukaryota</v>
      </c>
      <c r="K33" t="str">
        <f>VLOOKUP($B33,taxonomy!$B:$Y,7,FALSE)</f>
        <v xml:space="preserve"> Fungi</v>
      </c>
      <c r="L33" t="str">
        <f>VLOOKUP($B33,taxonomy!$B:$Y,8,FALSE)</f>
        <v xml:space="preserve"> Dikarya</v>
      </c>
      <c r="M33" t="str">
        <f>VLOOKUP($B33,taxonomy!$B:$Y,9,FALSE)</f>
        <v xml:space="preserve"> Ascomycota</v>
      </c>
      <c r="N33">
        <f>VLOOKUP(A33,'сводная таблица'!A$3:D$370,3,FALSE)</f>
        <v>0</v>
      </c>
      <c r="O33">
        <f>VLOOKUP(A33,'сводная таблица'!A$3:D$370,4,FALSE)</f>
        <v>1</v>
      </c>
      <c r="P33" s="7" t="b">
        <f t="shared" si="1"/>
        <v>1</v>
      </c>
    </row>
    <row r="34" spans="1:18" hidden="1" x14ac:dyDescent="0.25">
      <c r="A34" s="1" t="s">
        <v>69</v>
      </c>
      <c r="B34" s="1" t="s">
        <v>70</v>
      </c>
      <c r="C34" s="1" t="s">
        <v>71</v>
      </c>
      <c r="D34" s="1" t="s">
        <v>84</v>
      </c>
      <c r="E34" s="1" t="s">
        <v>85</v>
      </c>
      <c r="F34" s="1" t="s">
        <v>86</v>
      </c>
      <c r="G34" s="1" t="s">
        <v>68</v>
      </c>
      <c r="H34" s="1" t="s">
        <v>84</v>
      </c>
      <c r="I34" s="8">
        <f t="shared" si="0"/>
        <v>149</v>
      </c>
      <c r="J34" t="str">
        <f>VLOOKUP($B34,taxonomy!$B:$Y,6,FALSE)</f>
        <v>Eukaryota</v>
      </c>
      <c r="K34" t="str">
        <f>VLOOKUP($B34,taxonomy!$B:$Y,7,FALSE)</f>
        <v xml:space="preserve"> Fungi</v>
      </c>
      <c r="L34" t="str">
        <f>VLOOKUP($B34,taxonomy!$B:$Y,8,FALSE)</f>
        <v xml:space="preserve"> Dikarya</v>
      </c>
      <c r="M34" t="str">
        <f>VLOOKUP($B34,taxonomy!$B:$Y,9,FALSE)</f>
        <v xml:space="preserve"> Ascomycota</v>
      </c>
      <c r="N34">
        <f>VLOOKUP(A34,'сводная таблица'!A$3:D$370,3,FALSE)</f>
        <v>0</v>
      </c>
      <c r="O34">
        <f>VLOOKUP(A34,'сводная таблица'!A$3:D$370,4,FALSE)</f>
        <v>1</v>
      </c>
      <c r="P34" s="7" t="b">
        <f t="shared" si="1"/>
        <v>1</v>
      </c>
    </row>
    <row r="35" spans="1:18" hidden="1" x14ac:dyDescent="0.25">
      <c r="A35" s="1" t="s">
        <v>69</v>
      </c>
      <c r="B35" s="1" t="s">
        <v>70</v>
      </c>
      <c r="C35" s="1" t="s">
        <v>71</v>
      </c>
      <c r="D35" s="1" t="s">
        <v>87</v>
      </c>
      <c r="E35" s="1" t="s">
        <v>88</v>
      </c>
      <c r="F35" s="1" t="s">
        <v>89</v>
      </c>
      <c r="G35" s="1" t="s">
        <v>90</v>
      </c>
      <c r="H35" s="1" t="s">
        <v>87</v>
      </c>
      <c r="I35" s="8">
        <f t="shared" si="0"/>
        <v>56</v>
      </c>
      <c r="J35" t="str">
        <f>VLOOKUP($B35,taxonomy!$B:$Y,6,FALSE)</f>
        <v>Eukaryota</v>
      </c>
      <c r="K35" t="str">
        <f>VLOOKUP($B35,taxonomy!$B:$Y,7,FALSE)</f>
        <v xml:space="preserve"> Fungi</v>
      </c>
      <c r="L35" t="str">
        <f>VLOOKUP($B35,taxonomy!$B:$Y,8,FALSE)</f>
        <v xml:space="preserve"> Dikarya</v>
      </c>
      <c r="M35" t="str">
        <f>VLOOKUP($B35,taxonomy!$B:$Y,9,FALSE)</f>
        <v xml:space="preserve"> Ascomycota</v>
      </c>
      <c r="N35">
        <f>VLOOKUP(A35,'сводная таблица'!A$3:D$370,3,FALSE)</f>
        <v>0</v>
      </c>
      <c r="O35">
        <f>VLOOKUP(A35,'сводная таблица'!A$3:D$370,4,FALSE)</f>
        <v>1</v>
      </c>
      <c r="P35" s="7" t="b">
        <f t="shared" si="1"/>
        <v>1</v>
      </c>
    </row>
    <row r="36" spans="1:18" hidden="1" x14ac:dyDescent="0.25">
      <c r="A36" s="1" t="s">
        <v>135</v>
      </c>
      <c r="B36" s="1" t="s">
        <v>136</v>
      </c>
      <c r="C36" s="1" t="s">
        <v>133</v>
      </c>
      <c r="D36" s="1" t="s">
        <v>15</v>
      </c>
      <c r="E36" s="1" t="s">
        <v>12</v>
      </c>
      <c r="F36" s="1" t="s">
        <v>134</v>
      </c>
      <c r="G36" s="1" t="s">
        <v>18</v>
      </c>
      <c r="H36" s="1" t="s">
        <v>19</v>
      </c>
      <c r="I36" s="8">
        <f t="shared" si="0"/>
        <v>161</v>
      </c>
      <c r="J36" t="str">
        <f>VLOOKUP($B36,taxonomy!$B:$Y,6,FALSE)</f>
        <v>Eukaryota</v>
      </c>
      <c r="K36" t="str">
        <f>VLOOKUP($B36,taxonomy!$B:$Y,7,FALSE)</f>
        <v xml:space="preserve"> Metazoa</v>
      </c>
      <c r="L36" t="str">
        <f>VLOOKUP($B36,taxonomy!$B:$Y,8,FALSE)</f>
        <v xml:space="preserve"> Ecdysozoa</v>
      </c>
      <c r="M36" t="str">
        <f>VLOOKUP($B36,taxonomy!$B:$Y,9,FALSE)</f>
        <v xml:space="preserve"> Arthropoda</v>
      </c>
      <c r="N36">
        <f>VLOOKUP(A36,'сводная таблица'!A$3:D$370,3,FALSE)</f>
        <v>0</v>
      </c>
      <c r="O36">
        <f>VLOOKUP(A36,'сводная таблица'!A$3:D$370,4,FALSE)</f>
        <v>1</v>
      </c>
      <c r="P36" s="7" t="b">
        <f t="shared" si="1"/>
        <v>0</v>
      </c>
      <c r="Q36">
        <v>1</v>
      </c>
    </row>
    <row r="37" spans="1:18" hidden="1" x14ac:dyDescent="0.25">
      <c r="A37" s="1" t="s">
        <v>137</v>
      </c>
      <c r="B37" s="1" t="s">
        <v>138</v>
      </c>
      <c r="C37" s="1" t="s">
        <v>139</v>
      </c>
      <c r="D37" s="1" t="s">
        <v>140</v>
      </c>
      <c r="E37" s="1" t="s">
        <v>141</v>
      </c>
      <c r="F37" s="1" t="s">
        <v>142</v>
      </c>
      <c r="G37" s="1" t="s">
        <v>143</v>
      </c>
      <c r="H37" s="1" t="s">
        <v>140</v>
      </c>
      <c r="I37" s="8">
        <f t="shared" si="0"/>
        <v>44</v>
      </c>
      <c r="J37" t="str">
        <f>VLOOKUP($B37,taxonomy!$B:$Y,6,FALSE)</f>
        <v>Eukaryota</v>
      </c>
      <c r="K37" t="str">
        <f>VLOOKUP($B37,taxonomy!$B:$Y,7,FALSE)</f>
        <v xml:space="preserve"> Metazoa</v>
      </c>
      <c r="L37" t="str">
        <f>VLOOKUP($B37,taxonomy!$B:$Y,8,FALSE)</f>
        <v xml:space="preserve"> Ecdysozoa</v>
      </c>
      <c r="M37" t="str">
        <f>VLOOKUP($B37,taxonomy!$B:$Y,9,FALSE)</f>
        <v xml:space="preserve"> Arthropoda</v>
      </c>
      <c r="N37">
        <f>VLOOKUP(A37,'сводная таблица'!A$3:D$370,3,FALSE)</f>
        <v>0</v>
      </c>
      <c r="O37">
        <f>VLOOKUP(A37,'сводная таблица'!A$3:D$370,4,FALSE)</f>
        <v>1</v>
      </c>
      <c r="P37" s="7" t="b">
        <f t="shared" ref="P37:P100" si="2">EXACT(A36,A37)</f>
        <v>0</v>
      </c>
    </row>
    <row r="38" spans="1:18" hidden="1" x14ac:dyDescent="0.25">
      <c r="A38" s="1" t="s">
        <v>137</v>
      </c>
      <c r="B38" s="1" t="s">
        <v>138</v>
      </c>
      <c r="C38" s="1" t="s">
        <v>139</v>
      </c>
      <c r="D38" s="1" t="s">
        <v>15</v>
      </c>
      <c r="E38" s="1" t="s">
        <v>43</v>
      </c>
      <c r="F38" s="1" t="s">
        <v>144</v>
      </c>
      <c r="G38" s="1" t="s">
        <v>18</v>
      </c>
      <c r="H38" s="1" t="s">
        <v>19</v>
      </c>
      <c r="I38" s="8">
        <f t="shared" si="0"/>
        <v>278</v>
      </c>
      <c r="J38" t="str">
        <f>VLOOKUP($B38,taxonomy!$B:$Y,6,FALSE)</f>
        <v>Eukaryota</v>
      </c>
      <c r="K38" t="str">
        <f>VLOOKUP($B38,taxonomy!$B:$Y,7,FALSE)</f>
        <v xml:space="preserve"> Metazoa</v>
      </c>
      <c r="L38" t="str">
        <f>VLOOKUP($B38,taxonomy!$B:$Y,8,FALSE)</f>
        <v xml:space="preserve"> Ecdysozoa</v>
      </c>
      <c r="M38" t="str">
        <f>VLOOKUP($B38,taxonomy!$B:$Y,9,FALSE)</f>
        <v xml:space="preserve"> Arthropoda</v>
      </c>
      <c r="N38">
        <f>VLOOKUP(A38,'сводная таблица'!A$3:D$370,3,FALSE)</f>
        <v>0</v>
      </c>
      <c r="O38">
        <f>VLOOKUP(A38,'сводная таблица'!A$3:D$370,4,FALSE)</f>
        <v>1</v>
      </c>
      <c r="P38" s="7" t="b">
        <f t="shared" si="2"/>
        <v>1</v>
      </c>
    </row>
    <row r="39" spans="1:18" x14ac:dyDescent="0.25">
      <c r="A39" s="1" t="s">
        <v>145</v>
      </c>
      <c r="B39" s="1" t="s">
        <v>146</v>
      </c>
      <c r="C39" s="1" t="s">
        <v>147</v>
      </c>
      <c r="D39" s="1" t="s">
        <v>148</v>
      </c>
      <c r="E39" s="1" t="s">
        <v>149</v>
      </c>
      <c r="F39" s="1" t="s">
        <v>150</v>
      </c>
      <c r="G39" s="1" t="s">
        <v>90</v>
      </c>
      <c r="H39" s="1" t="s">
        <v>148</v>
      </c>
      <c r="I39" s="8">
        <f t="shared" si="0"/>
        <v>244</v>
      </c>
      <c r="J39" t="str">
        <f>VLOOKUP($B39,taxonomy!$B:$Y,6,FALSE)</f>
        <v>Eukaryota</v>
      </c>
      <c r="K39" t="str">
        <f>VLOOKUP($B39,taxonomy!$B:$Y,7,FALSE)</f>
        <v xml:space="preserve"> Metazoa</v>
      </c>
      <c r="L39" t="str">
        <f>VLOOKUP($B39,taxonomy!$B:$Y,8,FALSE)</f>
        <v xml:space="preserve"> Ecdysozoa</v>
      </c>
      <c r="M39" t="str">
        <f>VLOOKUP($B39,taxonomy!$B:$Y,9,FALSE)</f>
        <v xml:space="preserve"> Arthropoda</v>
      </c>
      <c r="N39">
        <f>VLOOKUP(A39,'сводная таблица'!A$3:D$370,3,FALSE)</f>
        <v>1</v>
      </c>
      <c r="O39">
        <f>VLOOKUP(A39,'сводная таблица'!A$3:D$370,4,FALSE)</f>
        <v>1</v>
      </c>
      <c r="P39" s="7" t="b">
        <f t="shared" si="2"/>
        <v>0</v>
      </c>
      <c r="R39">
        <v>1</v>
      </c>
    </row>
    <row r="40" spans="1:18" hidden="1" x14ac:dyDescent="0.25">
      <c r="A40" s="1" t="s">
        <v>145</v>
      </c>
      <c r="B40" s="1" t="s">
        <v>146</v>
      </c>
      <c r="C40" s="1" t="s">
        <v>147</v>
      </c>
      <c r="D40" s="1" t="s">
        <v>15</v>
      </c>
      <c r="E40" s="1" t="s">
        <v>35</v>
      </c>
      <c r="F40" s="1" t="s">
        <v>151</v>
      </c>
      <c r="G40" s="1" t="s">
        <v>18</v>
      </c>
      <c r="H40" s="1" t="s">
        <v>19</v>
      </c>
      <c r="I40" s="8">
        <f t="shared" si="0"/>
        <v>271</v>
      </c>
      <c r="J40" t="str">
        <f>VLOOKUP($B40,taxonomy!$B:$Y,6,FALSE)</f>
        <v>Eukaryota</v>
      </c>
      <c r="K40" t="str">
        <f>VLOOKUP($B40,taxonomy!$B:$Y,7,FALSE)</f>
        <v xml:space="preserve"> Metazoa</v>
      </c>
      <c r="L40" t="str">
        <f>VLOOKUP($B40,taxonomy!$B:$Y,8,FALSE)</f>
        <v xml:space="preserve"> Ecdysozoa</v>
      </c>
      <c r="M40" t="str">
        <f>VLOOKUP($B40,taxonomy!$B:$Y,9,FALSE)</f>
        <v xml:space="preserve"> Arthropoda</v>
      </c>
      <c r="N40">
        <f>VLOOKUP(A40,'сводная таблица'!A$3:D$370,3,FALSE)</f>
        <v>1</v>
      </c>
      <c r="O40">
        <f>VLOOKUP(A40,'сводная таблица'!A$3:D$370,4,FALSE)</f>
        <v>1</v>
      </c>
      <c r="P40" s="7" t="b">
        <f t="shared" si="2"/>
        <v>1</v>
      </c>
    </row>
    <row r="41" spans="1:18" hidden="1" x14ac:dyDescent="0.25">
      <c r="A41" s="1" t="s">
        <v>145</v>
      </c>
      <c r="B41" s="1" t="s">
        <v>146</v>
      </c>
      <c r="C41" s="1" t="s">
        <v>147</v>
      </c>
      <c r="D41" s="1" t="s">
        <v>60</v>
      </c>
      <c r="E41" s="1" t="s">
        <v>152</v>
      </c>
      <c r="F41" s="1" t="s">
        <v>147</v>
      </c>
      <c r="G41" s="1" t="s">
        <v>63</v>
      </c>
      <c r="H41" s="1" t="s">
        <v>64</v>
      </c>
      <c r="I41" s="8">
        <f t="shared" si="0"/>
        <v>418</v>
      </c>
      <c r="J41" t="str">
        <f>VLOOKUP($B41,taxonomy!$B:$Y,6,FALSE)</f>
        <v>Eukaryota</v>
      </c>
      <c r="K41" t="str">
        <f>VLOOKUP($B41,taxonomy!$B:$Y,7,FALSE)</f>
        <v xml:space="preserve"> Metazoa</v>
      </c>
      <c r="L41" t="str">
        <f>VLOOKUP($B41,taxonomy!$B:$Y,8,FALSE)</f>
        <v xml:space="preserve"> Ecdysozoa</v>
      </c>
      <c r="M41" t="str">
        <f>VLOOKUP($B41,taxonomy!$B:$Y,9,FALSE)</f>
        <v xml:space="preserve"> Arthropoda</v>
      </c>
      <c r="N41">
        <f>VLOOKUP(A41,'сводная таблица'!A$3:D$370,3,FALSE)</f>
        <v>1</v>
      </c>
      <c r="O41">
        <f>VLOOKUP(A41,'сводная таблица'!A$3:D$370,4,FALSE)</f>
        <v>1</v>
      </c>
      <c r="P41" s="7" t="b">
        <f t="shared" si="2"/>
        <v>1</v>
      </c>
    </row>
    <row r="42" spans="1:18" hidden="1" x14ac:dyDescent="0.25">
      <c r="A42" s="1" t="s">
        <v>177</v>
      </c>
      <c r="B42" s="1" t="s">
        <v>178</v>
      </c>
      <c r="C42" s="1" t="s">
        <v>179</v>
      </c>
      <c r="D42" s="1" t="s">
        <v>180</v>
      </c>
      <c r="E42" s="1" t="s">
        <v>181</v>
      </c>
      <c r="F42" s="1" t="s">
        <v>182</v>
      </c>
      <c r="G42" s="1" t="s">
        <v>183</v>
      </c>
      <c r="H42" s="1" t="s">
        <v>180</v>
      </c>
      <c r="I42" s="8">
        <f t="shared" si="0"/>
        <v>53</v>
      </c>
      <c r="J42" t="str">
        <f>VLOOKUP($B42,taxonomy!$B:$Y,6,FALSE)</f>
        <v>Eukaryota</v>
      </c>
      <c r="K42" t="str">
        <f>VLOOKUP($B42,taxonomy!$B:$Y,7,FALSE)</f>
        <v xml:space="preserve"> Metazoa</v>
      </c>
      <c r="L42" t="str">
        <f>VLOOKUP($B42,taxonomy!$B:$Y,8,FALSE)</f>
        <v xml:space="preserve"> Ecdysozoa</v>
      </c>
      <c r="M42" t="str">
        <f>VLOOKUP($B42,taxonomy!$B:$Y,9,FALSE)</f>
        <v xml:space="preserve"> Arthropoda</v>
      </c>
      <c r="N42">
        <f>VLOOKUP(A42,'сводная таблица'!A$3:D$370,3,FALSE)</f>
        <v>0</v>
      </c>
      <c r="O42">
        <f>VLOOKUP(A42,'сводная таблица'!A$3:D$370,4,FALSE)</f>
        <v>1</v>
      </c>
      <c r="P42" s="7" t="b">
        <f t="shared" si="2"/>
        <v>0</v>
      </c>
    </row>
    <row r="43" spans="1:18" hidden="1" x14ac:dyDescent="0.25">
      <c r="A43" s="1" t="s">
        <v>69</v>
      </c>
      <c r="B43" s="1" t="s">
        <v>70</v>
      </c>
      <c r="C43" s="1" t="s">
        <v>71</v>
      </c>
      <c r="D43" s="1" t="s">
        <v>91</v>
      </c>
      <c r="E43" s="1" t="s">
        <v>92</v>
      </c>
      <c r="F43" s="1" t="s">
        <v>93</v>
      </c>
      <c r="G43" s="1" t="s">
        <v>94</v>
      </c>
      <c r="H43" s="1" t="s">
        <v>91</v>
      </c>
      <c r="I43" s="8">
        <f t="shared" si="0"/>
        <v>129</v>
      </c>
      <c r="J43" t="str">
        <f>VLOOKUP($B43,taxonomy!$B:$Y,6,FALSE)</f>
        <v>Eukaryota</v>
      </c>
      <c r="K43" t="str">
        <f>VLOOKUP($B43,taxonomy!$B:$Y,7,FALSE)</f>
        <v xml:space="preserve"> Fungi</v>
      </c>
      <c r="L43" t="str">
        <f>VLOOKUP($B43,taxonomy!$B:$Y,8,FALSE)</f>
        <v xml:space="preserve"> Dikarya</v>
      </c>
      <c r="M43" t="str">
        <f>VLOOKUP($B43,taxonomy!$B:$Y,9,FALSE)</f>
        <v xml:space="preserve"> Ascomycota</v>
      </c>
      <c r="N43">
        <f>VLOOKUP(A43,'сводная таблица'!A$3:D$370,3,FALSE)</f>
        <v>0</v>
      </c>
      <c r="O43">
        <f>VLOOKUP(A43,'сводная таблица'!A$3:D$370,4,FALSE)</f>
        <v>1</v>
      </c>
      <c r="P43" s="7" t="b">
        <f t="shared" si="2"/>
        <v>0</v>
      </c>
    </row>
    <row r="44" spans="1:18" hidden="1" x14ac:dyDescent="0.25">
      <c r="A44" s="1" t="s">
        <v>118</v>
      </c>
      <c r="B44" s="1" t="s">
        <v>119</v>
      </c>
      <c r="C44" s="1" t="s">
        <v>120</v>
      </c>
      <c r="D44" s="1" t="s">
        <v>121</v>
      </c>
      <c r="E44" s="1" t="s">
        <v>122</v>
      </c>
      <c r="F44" s="1" t="s">
        <v>103</v>
      </c>
      <c r="G44" s="1" t="s">
        <v>123</v>
      </c>
      <c r="H44" s="1" t="s">
        <v>121</v>
      </c>
      <c r="I44" s="8">
        <f t="shared" si="0"/>
        <v>52</v>
      </c>
      <c r="J44" t="str">
        <f>VLOOKUP($B44,taxonomy!$B:$Y,6,FALSE)</f>
        <v>Eukaryota</v>
      </c>
      <c r="K44" t="str">
        <f>VLOOKUP($B44,taxonomy!$B:$Y,7,FALSE)</f>
        <v xml:space="preserve"> Fungi</v>
      </c>
      <c r="L44" t="str">
        <f>VLOOKUP($B44,taxonomy!$B:$Y,8,FALSE)</f>
        <v xml:space="preserve"> Dikarya</v>
      </c>
      <c r="M44" t="str">
        <f>VLOOKUP($B44,taxonomy!$B:$Y,9,FALSE)</f>
        <v xml:space="preserve"> Ascomycota</v>
      </c>
      <c r="N44">
        <f>VLOOKUP(A44,'сводная таблица'!A$3:D$370,3,FALSE)</f>
        <v>0</v>
      </c>
      <c r="O44">
        <f>VLOOKUP(A44,'сводная таблица'!A$3:D$370,4,FALSE)</f>
        <v>1</v>
      </c>
      <c r="P44" s="7" t="b">
        <f t="shared" si="2"/>
        <v>0</v>
      </c>
    </row>
    <row r="45" spans="1:18" hidden="1" x14ac:dyDescent="0.25">
      <c r="A45" s="1" t="s">
        <v>118</v>
      </c>
      <c r="B45" s="1" t="s">
        <v>119</v>
      </c>
      <c r="C45" s="1" t="s">
        <v>120</v>
      </c>
      <c r="D45" s="1" t="s">
        <v>72</v>
      </c>
      <c r="E45" s="1" t="s">
        <v>124</v>
      </c>
      <c r="F45" s="1" t="s">
        <v>125</v>
      </c>
      <c r="G45" s="1" t="s">
        <v>75</v>
      </c>
      <c r="H45" s="1" t="s">
        <v>72</v>
      </c>
      <c r="I45" s="8">
        <f t="shared" si="0"/>
        <v>125</v>
      </c>
      <c r="J45" t="str">
        <f>VLOOKUP($B45,taxonomy!$B:$Y,6,FALSE)</f>
        <v>Eukaryota</v>
      </c>
      <c r="K45" t="str">
        <f>VLOOKUP($B45,taxonomy!$B:$Y,7,FALSE)</f>
        <v xml:space="preserve"> Fungi</v>
      </c>
      <c r="L45" t="str">
        <f>VLOOKUP($B45,taxonomy!$B:$Y,8,FALSE)</f>
        <v xml:space="preserve"> Dikarya</v>
      </c>
      <c r="M45" t="str">
        <f>VLOOKUP($B45,taxonomy!$B:$Y,9,FALSE)</f>
        <v xml:space="preserve"> Ascomycota</v>
      </c>
      <c r="N45">
        <f>VLOOKUP(A45,'сводная таблица'!A$3:D$370,3,FALSE)</f>
        <v>0</v>
      </c>
      <c r="O45">
        <f>VLOOKUP(A45,'сводная таблица'!A$3:D$370,4,FALSE)</f>
        <v>1</v>
      </c>
      <c r="P45" s="7" t="b">
        <f t="shared" si="2"/>
        <v>1</v>
      </c>
    </row>
    <row r="46" spans="1:18" hidden="1" x14ac:dyDescent="0.25">
      <c r="A46" s="1" t="s">
        <v>177</v>
      </c>
      <c r="B46" s="1" t="s">
        <v>178</v>
      </c>
      <c r="C46" s="1" t="s">
        <v>179</v>
      </c>
      <c r="D46" s="1" t="s">
        <v>15</v>
      </c>
      <c r="E46" s="1" t="s">
        <v>43</v>
      </c>
      <c r="F46" s="1" t="s">
        <v>184</v>
      </c>
      <c r="G46" s="1" t="s">
        <v>18</v>
      </c>
      <c r="H46" s="1" t="s">
        <v>19</v>
      </c>
      <c r="I46" s="8">
        <f t="shared" si="0"/>
        <v>276</v>
      </c>
      <c r="J46" t="str">
        <f>VLOOKUP($B46,taxonomy!$B:$Y,6,FALSE)</f>
        <v>Eukaryota</v>
      </c>
      <c r="K46" t="str">
        <f>VLOOKUP($B46,taxonomy!$B:$Y,7,FALSE)</f>
        <v xml:space="preserve"> Metazoa</v>
      </c>
      <c r="L46" t="str">
        <f>VLOOKUP($B46,taxonomy!$B:$Y,8,FALSE)</f>
        <v xml:space="preserve"> Ecdysozoa</v>
      </c>
      <c r="M46" t="str">
        <f>VLOOKUP($B46,taxonomy!$B:$Y,9,FALSE)</f>
        <v xml:space="preserve"> Arthropoda</v>
      </c>
      <c r="N46">
        <f>VLOOKUP(A46,'сводная таблица'!A$3:D$370,3,FALSE)</f>
        <v>0</v>
      </c>
      <c r="O46">
        <f>VLOOKUP(A46,'сводная таблица'!A$3:D$370,4,FALSE)</f>
        <v>1</v>
      </c>
      <c r="P46" s="7" t="b">
        <f t="shared" si="2"/>
        <v>0</v>
      </c>
    </row>
    <row r="47" spans="1:18" hidden="1" x14ac:dyDescent="0.25">
      <c r="A47" s="1" t="s">
        <v>185</v>
      </c>
      <c r="B47" s="1" t="s">
        <v>186</v>
      </c>
      <c r="C47" s="1" t="s">
        <v>179</v>
      </c>
      <c r="D47" s="1" t="s">
        <v>180</v>
      </c>
      <c r="E47" s="1" t="s">
        <v>181</v>
      </c>
      <c r="F47" s="1" t="s">
        <v>182</v>
      </c>
      <c r="G47" s="1" t="s">
        <v>183</v>
      </c>
      <c r="H47" s="1" t="s">
        <v>180</v>
      </c>
      <c r="I47" s="8">
        <f t="shared" si="0"/>
        <v>53</v>
      </c>
      <c r="J47" t="str">
        <f>VLOOKUP($B47,taxonomy!$B:$Y,6,FALSE)</f>
        <v>Eukaryota</v>
      </c>
      <c r="K47" t="str">
        <f>VLOOKUP($B47,taxonomy!$B:$Y,7,FALSE)</f>
        <v xml:space="preserve"> Metazoa</v>
      </c>
      <c r="L47" t="str">
        <f>VLOOKUP($B47,taxonomy!$B:$Y,8,FALSE)</f>
        <v xml:space="preserve"> Ecdysozoa</v>
      </c>
      <c r="M47" t="str">
        <f>VLOOKUP($B47,taxonomy!$B:$Y,9,FALSE)</f>
        <v xml:space="preserve"> Arthropoda</v>
      </c>
      <c r="N47">
        <f>VLOOKUP(A47,'сводная таблица'!A$3:D$370,3,FALSE)</f>
        <v>0</v>
      </c>
      <c r="O47">
        <f>VLOOKUP(A47,'сводная таблица'!A$3:D$370,4,FALSE)</f>
        <v>1</v>
      </c>
      <c r="P47" s="7" t="b">
        <f t="shared" si="2"/>
        <v>0</v>
      </c>
    </row>
    <row r="48" spans="1:18" hidden="1" x14ac:dyDescent="0.25">
      <c r="A48" s="1" t="s">
        <v>185</v>
      </c>
      <c r="B48" s="1" t="s">
        <v>186</v>
      </c>
      <c r="C48" s="1" t="s">
        <v>179</v>
      </c>
      <c r="D48" s="1" t="s">
        <v>15</v>
      </c>
      <c r="E48" s="1" t="s">
        <v>43</v>
      </c>
      <c r="F48" s="1" t="s">
        <v>184</v>
      </c>
      <c r="G48" s="1" t="s">
        <v>18</v>
      </c>
      <c r="H48" s="1" t="s">
        <v>19</v>
      </c>
      <c r="I48" s="8">
        <f t="shared" si="0"/>
        <v>276</v>
      </c>
      <c r="J48" t="str">
        <f>VLOOKUP($B48,taxonomy!$B:$Y,6,FALSE)</f>
        <v>Eukaryota</v>
      </c>
      <c r="K48" t="str">
        <f>VLOOKUP($B48,taxonomy!$B:$Y,7,FALSE)</f>
        <v xml:space="preserve"> Metazoa</v>
      </c>
      <c r="L48" t="str">
        <f>VLOOKUP($B48,taxonomy!$B:$Y,8,FALSE)</f>
        <v xml:space="preserve"> Ecdysozoa</v>
      </c>
      <c r="M48" t="str">
        <f>VLOOKUP($B48,taxonomy!$B:$Y,9,FALSE)</f>
        <v xml:space="preserve"> Arthropoda</v>
      </c>
      <c r="N48">
        <f>VLOOKUP(A48,'сводная таблица'!A$3:D$370,3,FALSE)</f>
        <v>0</v>
      </c>
      <c r="O48">
        <f>VLOOKUP(A48,'сводная таблица'!A$3:D$370,4,FALSE)</f>
        <v>1</v>
      </c>
      <c r="P48" s="7" t="b">
        <f t="shared" si="2"/>
        <v>1</v>
      </c>
    </row>
    <row r="49" spans="1:17" hidden="1" x14ac:dyDescent="0.25">
      <c r="A49" s="1" t="s">
        <v>118</v>
      </c>
      <c r="B49" s="1" t="s">
        <v>119</v>
      </c>
      <c r="C49" s="1" t="s">
        <v>120</v>
      </c>
      <c r="D49" s="1" t="s">
        <v>84</v>
      </c>
      <c r="E49" s="1" t="s">
        <v>74</v>
      </c>
      <c r="F49" s="1" t="s">
        <v>126</v>
      </c>
      <c r="G49" s="1" t="s">
        <v>68</v>
      </c>
      <c r="H49" s="1" t="s">
        <v>84</v>
      </c>
      <c r="I49" s="8">
        <f t="shared" si="0"/>
        <v>54</v>
      </c>
      <c r="J49" t="str">
        <f>VLOOKUP($B49,taxonomy!$B:$Y,6,FALSE)</f>
        <v>Eukaryota</v>
      </c>
      <c r="K49" t="str">
        <f>VLOOKUP($B49,taxonomy!$B:$Y,7,FALSE)</f>
        <v xml:space="preserve"> Fungi</v>
      </c>
      <c r="L49" t="str">
        <f>VLOOKUP($B49,taxonomy!$B:$Y,8,FALSE)</f>
        <v xml:space="preserve"> Dikarya</v>
      </c>
      <c r="M49" t="str">
        <f>VLOOKUP($B49,taxonomy!$B:$Y,9,FALSE)</f>
        <v xml:space="preserve"> Ascomycota</v>
      </c>
      <c r="N49">
        <f>VLOOKUP(A49,'сводная таблица'!A$3:D$370,3,FALSE)</f>
        <v>0</v>
      </c>
      <c r="O49">
        <f>VLOOKUP(A49,'сводная таблица'!A$3:D$370,4,FALSE)</f>
        <v>1</v>
      </c>
      <c r="P49" s="7" t="b">
        <f t="shared" si="2"/>
        <v>0</v>
      </c>
    </row>
    <row r="50" spans="1:17" hidden="1" x14ac:dyDescent="0.25">
      <c r="A50" s="1" t="s">
        <v>207</v>
      </c>
      <c r="B50" s="1" t="s">
        <v>208</v>
      </c>
      <c r="C50" s="1" t="s">
        <v>209</v>
      </c>
      <c r="D50" s="1" t="s">
        <v>180</v>
      </c>
      <c r="E50" s="1" t="s">
        <v>210</v>
      </c>
      <c r="F50" s="1" t="s">
        <v>74</v>
      </c>
      <c r="G50" s="1" t="s">
        <v>183</v>
      </c>
      <c r="H50" s="1" t="s">
        <v>180</v>
      </c>
      <c r="I50" s="8">
        <f t="shared" si="0"/>
        <v>110</v>
      </c>
      <c r="J50" t="str">
        <f>VLOOKUP($B50,taxonomy!$B:$Y,6,FALSE)</f>
        <v>Eukaryota</v>
      </c>
      <c r="K50" t="str">
        <f>VLOOKUP($B50,taxonomy!$B:$Y,7,FALSE)</f>
        <v xml:space="preserve"> Metazoa</v>
      </c>
      <c r="L50" t="str">
        <f>VLOOKUP($B50,taxonomy!$B:$Y,8,FALSE)</f>
        <v xml:space="preserve"> Ecdysozoa</v>
      </c>
      <c r="M50" t="str">
        <f>VLOOKUP($B50,taxonomy!$B:$Y,9,FALSE)</f>
        <v xml:space="preserve"> Arthropoda</v>
      </c>
      <c r="N50">
        <f>VLOOKUP(A50,'сводная таблица'!A$3:D$370,3,FALSE)</f>
        <v>0</v>
      </c>
      <c r="O50">
        <f>VLOOKUP(A50,'сводная таблица'!A$3:D$370,4,FALSE)</f>
        <v>1</v>
      </c>
      <c r="P50" s="7" t="b">
        <f t="shared" si="2"/>
        <v>0</v>
      </c>
    </row>
    <row r="51" spans="1:17" hidden="1" x14ac:dyDescent="0.25">
      <c r="A51" s="1" t="s">
        <v>207</v>
      </c>
      <c r="B51" s="1" t="s">
        <v>208</v>
      </c>
      <c r="C51" s="1" t="s">
        <v>209</v>
      </c>
      <c r="D51" s="1" t="s">
        <v>15</v>
      </c>
      <c r="E51" s="1" t="s">
        <v>94</v>
      </c>
      <c r="F51" s="1" t="s">
        <v>211</v>
      </c>
      <c r="G51" s="1" t="s">
        <v>18</v>
      </c>
      <c r="H51" s="1" t="s">
        <v>19</v>
      </c>
      <c r="I51" s="8">
        <f t="shared" si="0"/>
        <v>274</v>
      </c>
      <c r="J51" t="str">
        <f>VLOOKUP($B51,taxonomy!$B:$Y,6,FALSE)</f>
        <v>Eukaryota</v>
      </c>
      <c r="K51" t="str">
        <f>VLOOKUP($B51,taxonomy!$B:$Y,7,FALSE)</f>
        <v xml:space="preserve"> Metazoa</v>
      </c>
      <c r="L51" t="str">
        <f>VLOOKUP($B51,taxonomy!$B:$Y,8,FALSE)</f>
        <v xml:space="preserve"> Ecdysozoa</v>
      </c>
      <c r="M51" t="str">
        <f>VLOOKUP($B51,taxonomy!$B:$Y,9,FALSE)</f>
        <v xml:space="preserve"> Arthropoda</v>
      </c>
      <c r="N51">
        <f>VLOOKUP(A51,'сводная таблица'!A$3:D$370,3,FALSE)</f>
        <v>0</v>
      </c>
      <c r="O51">
        <f>VLOOKUP(A51,'сводная таблица'!A$3:D$370,4,FALSE)</f>
        <v>1</v>
      </c>
      <c r="P51" s="7" t="b">
        <f t="shared" si="2"/>
        <v>1</v>
      </c>
    </row>
    <row r="52" spans="1:17" hidden="1" x14ac:dyDescent="0.25">
      <c r="A52" s="1" t="s">
        <v>212</v>
      </c>
      <c r="B52" s="1" t="s">
        <v>213</v>
      </c>
      <c r="C52" s="1" t="s">
        <v>214</v>
      </c>
      <c r="D52" s="1" t="s">
        <v>180</v>
      </c>
      <c r="E52" s="1" t="s">
        <v>210</v>
      </c>
      <c r="F52" s="1" t="s">
        <v>74</v>
      </c>
      <c r="G52" s="1" t="s">
        <v>183</v>
      </c>
      <c r="H52" s="1" t="s">
        <v>180</v>
      </c>
      <c r="I52" s="8">
        <f t="shared" si="0"/>
        <v>110</v>
      </c>
      <c r="J52" t="str">
        <f>VLOOKUP($B52,taxonomy!$B:$Y,6,FALSE)</f>
        <v>Eukaryota</v>
      </c>
      <c r="K52" t="str">
        <f>VLOOKUP($B52,taxonomy!$B:$Y,7,FALSE)</f>
        <v xml:space="preserve"> Metazoa</v>
      </c>
      <c r="L52" t="str">
        <f>VLOOKUP($B52,taxonomy!$B:$Y,8,FALSE)</f>
        <v xml:space="preserve"> Ecdysozoa</v>
      </c>
      <c r="M52" t="str">
        <f>VLOOKUP($B52,taxonomy!$B:$Y,9,FALSE)</f>
        <v xml:space="preserve"> Arthropoda</v>
      </c>
      <c r="N52">
        <f>VLOOKUP(A52,'сводная таблица'!A$3:D$370,3,FALSE)</f>
        <v>0</v>
      </c>
      <c r="O52">
        <f>VLOOKUP(A52,'сводная таблица'!A$3:D$370,4,FALSE)</f>
        <v>1</v>
      </c>
      <c r="P52" s="7" t="b">
        <f t="shared" si="2"/>
        <v>0</v>
      </c>
    </row>
    <row r="53" spans="1:17" hidden="1" x14ac:dyDescent="0.25">
      <c r="A53" s="1" t="s">
        <v>212</v>
      </c>
      <c r="B53" s="1" t="s">
        <v>213</v>
      </c>
      <c r="C53" s="1" t="s">
        <v>214</v>
      </c>
      <c r="D53" s="1" t="s">
        <v>15</v>
      </c>
      <c r="E53" s="1" t="s">
        <v>94</v>
      </c>
      <c r="F53" s="1" t="s">
        <v>211</v>
      </c>
      <c r="G53" s="1" t="s">
        <v>18</v>
      </c>
      <c r="H53" s="1" t="s">
        <v>19</v>
      </c>
      <c r="I53" s="8">
        <f t="shared" si="0"/>
        <v>274</v>
      </c>
      <c r="J53" t="str">
        <f>VLOOKUP($B53,taxonomy!$B:$Y,6,FALSE)</f>
        <v>Eukaryota</v>
      </c>
      <c r="K53" t="str">
        <f>VLOOKUP($B53,taxonomy!$B:$Y,7,FALSE)</f>
        <v xml:space="preserve"> Metazoa</v>
      </c>
      <c r="L53" t="str">
        <f>VLOOKUP($B53,taxonomy!$B:$Y,8,FALSE)</f>
        <v xml:space="preserve"> Ecdysozoa</v>
      </c>
      <c r="M53" t="str">
        <f>VLOOKUP($B53,taxonomy!$B:$Y,9,FALSE)</f>
        <v xml:space="preserve"> Arthropoda</v>
      </c>
      <c r="N53">
        <f>VLOOKUP(A53,'сводная таблица'!A$3:D$370,3,FALSE)</f>
        <v>0</v>
      </c>
      <c r="O53">
        <f>VLOOKUP(A53,'сводная таблица'!A$3:D$370,4,FALSE)</f>
        <v>1</v>
      </c>
      <c r="P53" s="7" t="b">
        <f t="shared" si="2"/>
        <v>1</v>
      </c>
    </row>
    <row r="54" spans="1:17" hidden="1" x14ac:dyDescent="0.25">
      <c r="A54" s="1" t="s">
        <v>226</v>
      </c>
      <c r="B54" s="1" t="s">
        <v>227</v>
      </c>
      <c r="C54" s="1" t="s">
        <v>228</v>
      </c>
      <c r="D54" s="1" t="s">
        <v>148</v>
      </c>
      <c r="E54" s="1" t="s">
        <v>229</v>
      </c>
      <c r="F54" s="1" t="s">
        <v>230</v>
      </c>
      <c r="G54" s="1" t="s">
        <v>90</v>
      </c>
      <c r="H54" s="1" t="s">
        <v>148</v>
      </c>
      <c r="I54" s="8">
        <f t="shared" si="0"/>
        <v>115</v>
      </c>
      <c r="J54" t="str">
        <f>VLOOKUP($B54,taxonomy!$B:$Y,6,FALSE)</f>
        <v>Eukaryota</v>
      </c>
      <c r="K54" t="str">
        <f>VLOOKUP($B54,taxonomy!$B:$Y,7,FALSE)</f>
        <v xml:space="preserve"> Metazoa</v>
      </c>
      <c r="L54" t="str">
        <f>VLOOKUP($B54,taxonomy!$B:$Y,8,FALSE)</f>
        <v xml:space="preserve"> Ecdysozoa</v>
      </c>
      <c r="M54" t="str">
        <f>VLOOKUP($B54,taxonomy!$B:$Y,9,FALSE)</f>
        <v xml:space="preserve"> Arthropoda</v>
      </c>
      <c r="N54">
        <f>VLOOKUP(A54,'сводная таблица'!A$3:D$370,3,FALSE)</f>
        <v>0</v>
      </c>
      <c r="O54">
        <f>VLOOKUP(A54,'сводная таблица'!A$3:D$370,4,FALSE)</f>
        <v>1</v>
      </c>
      <c r="P54" s="7" t="b">
        <f t="shared" si="2"/>
        <v>0</v>
      </c>
      <c r="Q54">
        <v>1</v>
      </c>
    </row>
    <row r="55" spans="1:17" hidden="1" x14ac:dyDescent="0.25">
      <c r="A55" s="1" t="s">
        <v>226</v>
      </c>
      <c r="B55" s="1" t="s">
        <v>227</v>
      </c>
      <c r="C55" s="1" t="s">
        <v>228</v>
      </c>
      <c r="D55" s="1" t="s">
        <v>148</v>
      </c>
      <c r="E55" s="1" t="s">
        <v>231</v>
      </c>
      <c r="F55" s="1" t="s">
        <v>232</v>
      </c>
      <c r="G55" s="1" t="s">
        <v>90</v>
      </c>
      <c r="H55" s="1" t="s">
        <v>148</v>
      </c>
      <c r="I55" s="8">
        <f t="shared" si="0"/>
        <v>131</v>
      </c>
      <c r="J55" t="str">
        <f>VLOOKUP($B55,taxonomy!$B:$Y,6,FALSE)</f>
        <v>Eukaryota</v>
      </c>
      <c r="K55" t="str">
        <f>VLOOKUP($B55,taxonomy!$B:$Y,7,FALSE)</f>
        <v xml:space="preserve"> Metazoa</v>
      </c>
      <c r="L55" t="str">
        <f>VLOOKUP($B55,taxonomy!$B:$Y,8,FALSE)</f>
        <v xml:space="preserve"> Ecdysozoa</v>
      </c>
      <c r="M55" t="str">
        <f>VLOOKUP($B55,taxonomy!$B:$Y,9,FALSE)</f>
        <v xml:space="preserve"> Arthropoda</v>
      </c>
      <c r="N55">
        <f>VLOOKUP(A55,'сводная таблица'!A$3:D$370,3,FALSE)</f>
        <v>0</v>
      </c>
      <c r="O55">
        <f>VLOOKUP(A55,'сводная таблица'!A$3:D$370,4,FALSE)</f>
        <v>1</v>
      </c>
      <c r="P55" s="7" t="b">
        <f t="shared" si="2"/>
        <v>1</v>
      </c>
    </row>
    <row r="56" spans="1:17" hidden="1" x14ac:dyDescent="0.25">
      <c r="A56" s="1" t="s">
        <v>193</v>
      </c>
      <c r="B56" s="1" t="s">
        <v>194</v>
      </c>
      <c r="C56" s="1" t="s">
        <v>195</v>
      </c>
      <c r="D56" s="1" t="s">
        <v>15</v>
      </c>
      <c r="E56" s="1" t="s">
        <v>196</v>
      </c>
      <c r="F56" s="1" t="s">
        <v>197</v>
      </c>
      <c r="G56" s="1" t="s">
        <v>18</v>
      </c>
      <c r="H56" s="1" t="s">
        <v>19</v>
      </c>
      <c r="I56" s="8">
        <f t="shared" si="0"/>
        <v>266</v>
      </c>
      <c r="J56" t="str">
        <f>VLOOKUP($B56,taxonomy!$B:$Y,6,FALSE)</f>
        <v>Eukaryota</v>
      </c>
      <c r="K56" t="str">
        <f>VLOOKUP($B56,taxonomy!$B:$Y,7,FALSE)</f>
        <v xml:space="preserve"> Viridiplantae</v>
      </c>
      <c r="L56" t="str">
        <f>VLOOKUP($B56,taxonomy!$B:$Y,8,FALSE)</f>
        <v xml:space="preserve"> Streptophyta</v>
      </c>
      <c r="M56" t="str">
        <f>VLOOKUP($B56,taxonomy!$B:$Y,9,FALSE)</f>
        <v xml:space="preserve"> Embryophyta</v>
      </c>
      <c r="N56">
        <f>VLOOKUP(A56,'сводная таблица'!A$3:D$370,3,FALSE)</f>
        <v>1</v>
      </c>
      <c r="O56">
        <f>VLOOKUP(A56,'сводная таблица'!A$3:D$370,4,FALSE)</f>
        <v>1</v>
      </c>
      <c r="P56" s="7" t="b">
        <f t="shared" si="2"/>
        <v>0</v>
      </c>
    </row>
    <row r="57" spans="1:17" hidden="1" x14ac:dyDescent="0.25">
      <c r="A57" s="1" t="s">
        <v>193</v>
      </c>
      <c r="B57" s="1" t="s">
        <v>194</v>
      </c>
      <c r="C57" s="1" t="s">
        <v>195</v>
      </c>
      <c r="D57" s="1" t="s">
        <v>60</v>
      </c>
      <c r="E57" s="1" t="s">
        <v>198</v>
      </c>
      <c r="F57" s="1" t="s">
        <v>199</v>
      </c>
      <c r="G57" s="1" t="s">
        <v>63</v>
      </c>
      <c r="H57" s="1" t="s">
        <v>64</v>
      </c>
      <c r="I57" s="8">
        <f t="shared" si="0"/>
        <v>328</v>
      </c>
      <c r="J57" t="str">
        <f>VLOOKUP($B57,taxonomy!$B:$Y,6,FALSE)</f>
        <v>Eukaryota</v>
      </c>
      <c r="K57" t="str">
        <f>VLOOKUP($B57,taxonomy!$B:$Y,7,FALSE)</f>
        <v xml:space="preserve"> Viridiplantae</v>
      </c>
      <c r="L57" t="str">
        <f>VLOOKUP($B57,taxonomy!$B:$Y,8,FALSE)</f>
        <v xml:space="preserve"> Streptophyta</v>
      </c>
      <c r="M57" t="str">
        <f>VLOOKUP($B57,taxonomy!$B:$Y,9,FALSE)</f>
        <v xml:space="preserve"> Embryophyta</v>
      </c>
      <c r="N57">
        <f>VLOOKUP(A57,'сводная таблица'!A$3:D$370,3,FALSE)</f>
        <v>1</v>
      </c>
      <c r="O57">
        <f>VLOOKUP(A57,'сводная таблица'!A$3:D$370,4,FALSE)</f>
        <v>1</v>
      </c>
      <c r="P57" s="7" t="b">
        <f t="shared" si="2"/>
        <v>1</v>
      </c>
    </row>
    <row r="58" spans="1:17" hidden="1" x14ac:dyDescent="0.25">
      <c r="A58" s="1" t="s">
        <v>118</v>
      </c>
      <c r="B58" s="1" t="s">
        <v>119</v>
      </c>
      <c r="C58" s="1" t="s">
        <v>120</v>
      </c>
      <c r="D58" s="1" t="s">
        <v>91</v>
      </c>
      <c r="E58" s="1" t="s">
        <v>127</v>
      </c>
      <c r="F58" s="1" t="s">
        <v>128</v>
      </c>
      <c r="G58" s="1" t="s">
        <v>94</v>
      </c>
      <c r="H58" s="1" t="s">
        <v>91</v>
      </c>
      <c r="I58" s="8">
        <f t="shared" si="0"/>
        <v>86</v>
      </c>
      <c r="J58" t="str">
        <f>VLOOKUP($B58,taxonomy!$B:$Y,6,FALSE)</f>
        <v>Eukaryota</v>
      </c>
      <c r="K58" t="str">
        <f>VLOOKUP($B58,taxonomy!$B:$Y,7,FALSE)</f>
        <v xml:space="preserve"> Fungi</v>
      </c>
      <c r="L58" t="str">
        <f>VLOOKUP($B58,taxonomy!$B:$Y,8,FALSE)</f>
        <v xml:space="preserve"> Dikarya</v>
      </c>
      <c r="M58" t="str">
        <f>VLOOKUP($B58,taxonomy!$B:$Y,9,FALSE)</f>
        <v xml:space="preserve"> Ascomycota</v>
      </c>
      <c r="N58">
        <f>VLOOKUP(A58,'сводная таблица'!A$3:D$370,3,FALSE)</f>
        <v>0</v>
      </c>
      <c r="O58">
        <f>VLOOKUP(A58,'сводная таблица'!A$3:D$370,4,FALSE)</f>
        <v>1</v>
      </c>
      <c r="P58" s="7" t="b">
        <f t="shared" si="2"/>
        <v>0</v>
      </c>
    </row>
    <row r="59" spans="1:17" hidden="1" x14ac:dyDescent="0.25">
      <c r="A59" s="1" t="s">
        <v>118</v>
      </c>
      <c r="B59" s="1" t="s">
        <v>119</v>
      </c>
      <c r="C59" s="1" t="s">
        <v>120</v>
      </c>
      <c r="D59" s="1" t="s">
        <v>15</v>
      </c>
      <c r="E59" s="1" t="s">
        <v>129</v>
      </c>
      <c r="F59" s="1" t="s">
        <v>130</v>
      </c>
      <c r="G59" s="1" t="s">
        <v>18</v>
      </c>
      <c r="H59" s="1" t="s">
        <v>19</v>
      </c>
      <c r="I59" s="8">
        <f t="shared" si="0"/>
        <v>330</v>
      </c>
      <c r="J59" t="str">
        <f>VLOOKUP($B59,taxonomy!$B:$Y,6,FALSE)</f>
        <v>Eukaryota</v>
      </c>
      <c r="K59" t="str">
        <f>VLOOKUP($B59,taxonomy!$B:$Y,7,FALSE)</f>
        <v xml:space="preserve"> Fungi</v>
      </c>
      <c r="L59" t="str">
        <f>VLOOKUP($B59,taxonomy!$B:$Y,8,FALSE)</f>
        <v xml:space="preserve"> Dikarya</v>
      </c>
      <c r="M59" t="str">
        <f>VLOOKUP($B59,taxonomy!$B:$Y,9,FALSE)</f>
        <v xml:space="preserve"> Ascomycota</v>
      </c>
      <c r="N59">
        <f>VLOOKUP(A59,'сводная таблица'!A$3:D$370,3,FALSE)</f>
        <v>0</v>
      </c>
      <c r="O59">
        <f>VLOOKUP(A59,'сводная таблица'!A$3:D$370,4,FALSE)</f>
        <v>1</v>
      </c>
      <c r="P59" s="7" t="b">
        <f t="shared" si="2"/>
        <v>1</v>
      </c>
    </row>
    <row r="60" spans="1:17" hidden="1" x14ac:dyDescent="0.25">
      <c r="A60" s="1" t="s">
        <v>226</v>
      </c>
      <c r="B60" s="1" t="s">
        <v>227</v>
      </c>
      <c r="C60" s="1" t="s">
        <v>228</v>
      </c>
      <c r="D60" s="1" t="s">
        <v>15</v>
      </c>
      <c r="E60" s="1" t="s">
        <v>35</v>
      </c>
      <c r="F60" s="1" t="s">
        <v>233</v>
      </c>
      <c r="G60" s="1" t="s">
        <v>18</v>
      </c>
      <c r="H60" s="1" t="s">
        <v>19</v>
      </c>
      <c r="I60" s="8">
        <f t="shared" si="0"/>
        <v>264</v>
      </c>
      <c r="J60" t="str">
        <f>VLOOKUP($B60,taxonomy!$B:$Y,6,FALSE)</f>
        <v>Eukaryota</v>
      </c>
      <c r="K60" t="str">
        <f>VLOOKUP($B60,taxonomy!$B:$Y,7,FALSE)</f>
        <v xml:space="preserve"> Metazoa</v>
      </c>
      <c r="L60" t="str">
        <f>VLOOKUP($B60,taxonomy!$B:$Y,8,FALSE)</f>
        <v xml:space="preserve"> Ecdysozoa</v>
      </c>
      <c r="M60" t="str">
        <f>VLOOKUP($B60,taxonomy!$B:$Y,9,FALSE)</f>
        <v xml:space="preserve"> Arthropoda</v>
      </c>
      <c r="N60">
        <f>VLOOKUP(A60,'сводная таблица'!A$3:D$370,3,FALSE)</f>
        <v>0</v>
      </c>
      <c r="O60">
        <f>VLOOKUP(A60,'сводная таблица'!A$3:D$370,4,FALSE)</f>
        <v>1</v>
      </c>
      <c r="P60" s="7" t="b">
        <f t="shared" si="2"/>
        <v>0</v>
      </c>
    </row>
    <row r="61" spans="1:17" hidden="1" x14ac:dyDescent="0.25">
      <c r="A61" s="1" t="s">
        <v>234</v>
      </c>
      <c r="B61" s="1" t="s">
        <v>235</v>
      </c>
      <c r="C61" s="1" t="s">
        <v>236</v>
      </c>
      <c r="D61" s="1" t="s">
        <v>140</v>
      </c>
      <c r="E61" s="1" t="s">
        <v>237</v>
      </c>
      <c r="F61" s="1" t="s">
        <v>238</v>
      </c>
      <c r="G61" s="1" t="s">
        <v>143</v>
      </c>
      <c r="H61" s="1" t="s">
        <v>140</v>
      </c>
      <c r="I61" s="8">
        <f t="shared" si="0"/>
        <v>44</v>
      </c>
      <c r="J61" t="str">
        <f>VLOOKUP($B61,taxonomy!$B:$Y,6,FALSE)</f>
        <v>Eukaryota</v>
      </c>
      <c r="K61" t="str">
        <f>VLOOKUP($B61,taxonomy!$B:$Y,7,FALSE)</f>
        <v xml:space="preserve"> Metazoa</v>
      </c>
      <c r="L61" t="str">
        <f>VLOOKUP($B61,taxonomy!$B:$Y,8,FALSE)</f>
        <v xml:space="preserve"> Ecdysozoa</v>
      </c>
      <c r="M61" t="str">
        <f>VLOOKUP($B61,taxonomy!$B:$Y,9,FALSE)</f>
        <v xml:space="preserve"> Arthropoda</v>
      </c>
      <c r="N61">
        <f>VLOOKUP(A61,'сводная таблица'!A$3:D$370,3,FALSE)</f>
        <v>0</v>
      </c>
      <c r="O61">
        <f>VLOOKUP(A61,'сводная таблица'!A$3:D$370,4,FALSE)</f>
        <v>1</v>
      </c>
      <c r="P61" s="7" t="b">
        <f t="shared" si="2"/>
        <v>0</v>
      </c>
    </row>
    <row r="62" spans="1:17" hidden="1" x14ac:dyDescent="0.25">
      <c r="A62" s="1" t="s">
        <v>234</v>
      </c>
      <c r="B62" s="1" t="s">
        <v>235</v>
      </c>
      <c r="C62" s="1" t="s">
        <v>236</v>
      </c>
      <c r="D62" s="1" t="s">
        <v>180</v>
      </c>
      <c r="E62" s="1" t="s">
        <v>239</v>
      </c>
      <c r="F62" s="1" t="s">
        <v>240</v>
      </c>
      <c r="G62" s="1" t="s">
        <v>183</v>
      </c>
      <c r="H62" s="1" t="s">
        <v>180</v>
      </c>
      <c r="I62" s="8">
        <f t="shared" si="0"/>
        <v>95</v>
      </c>
      <c r="J62" t="str">
        <f>VLOOKUP($B62,taxonomy!$B:$Y,6,FALSE)</f>
        <v>Eukaryota</v>
      </c>
      <c r="K62" t="str">
        <f>VLOOKUP($B62,taxonomy!$B:$Y,7,FALSE)</f>
        <v xml:space="preserve"> Metazoa</v>
      </c>
      <c r="L62" t="str">
        <f>VLOOKUP($B62,taxonomy!$B:$Y,8,FALSE)</f>
        <v xml:space="preserve"> Ecdysozoa</v>
      </c>
      <c r="M62" t="str">
        <f>VLOOKUP($B62,taxonomy!$B:$Y,9,FALSE)</f>
        <v xml:space="preserve"> Arthropoda</v>
      </c>
      <c r="N62">
        <f>VLOOKUP(A62,'сводная таблица'!A$3:D$370,3,FALSE)</f>
        <v>0</v>
      </c>
      <c r="O62">
        <f>VLOOKUP(A62,'сводная таблица'!A$3:D$370,4,FALSE)</f>
        <v>1</v>
      </c>
      <c r="P62" s="7" t="b">
        <f t="shared" si="2"/>
        <v>1</v>
      </c>
    </row>
    <row r="63" spans="1:17" hidden="1" x14ac:dyDescent="0.25">
      <c r="A63" s="1" t="s">
        <v>234</v>
      </c>
      <c r="B63" s="1" t="s">
        <v>235</v>
      </c>
      <c r="C63" s="1" t="s">
        <v>236</v>
      </c>
      <c r="D63" s="1" t="s">
        <v>15</v>
      </c>
      <c r="E63" s="1" t="s">
        <v>43</v>
      </c>
      <c r="F63" s="1" t="s">
        <v>149</v>
      </c>
      <c r="G63" s="1" t="s">
        <v>18</v>
      </c>
      <c r="H63" s="1" t="s">
        <v>19</v>
      </c>
      <c r="I63" s="8">
        <f t="shared" si="0"/>
        <v>270</v>
      </c>
      <c r="J63" t="str">
        <f>VLOOKUP($B63,taxonomy!$B:$Y,6,FALSE)</f>
        <v>Eukaryota</v>
      </c>
      <c r="K63" t="str">
        <f>VLOOKUP($B63,taxonomy!$B:$Y,7,FALSE)</f>
        <v xml:space="preserve"> Metazoa</v>
      </c>
      <c r="L63" t="str">
        <f>VLOOKUP($B63,taxonomy!$B:$Y,8,FALSE)</f>
        <v xml:space="preserve"> Ecdysozoa</v>
      </c>
      <c r="M63" t="str">
        <f>VLOOKUP($B63,taxonomy!$B:$Y,9,FALSE)</f>
        <v xml:space="preserve"> Arthropoda</v>
      </c>
      <c r="N63">
        <f>VLOOKUP(A63,'сводная таблица'!A$3:D$370,3,FALSE)</f>
        <v>0</v>
      </c>
      <c r="O63">
        <f>VLOOKUP(A63,'сводная таблица'!A$3:D$370,4,FALSE)</f>
        <v>1</v>
      </c>
      <c r="P63" s="7" t="b">
        <f t="shared" si="2"/>
        <v>1</v>
      </c>
    </row>
    <row r="64" spans="1:17" hidden="1" x14ac:dyDescent="0.25">
      <c r="A64" s="1" t="s">
        <v>215</v>
      </c>
      <c r="B64" s="1" t="s">
        <v>216</v>
      </c>
      <c r="C64" s="1" t="s">
        <v>217</v>
      </c>
      <c r="D64" s="1" t="s">
        <v>156</v>
      </c>
      <c r="E64" s="1" t="s">
        <v>218</v>
      </c>
      <c r="F64" s="1" t="s">
        <v>219</v>
      </c>
      <c r="G64" s="1" t="s">
        <v>158</v>
      </c>
      <c r="H64" s="1" t="s">
        <v>156</v>
      </c>
      <c r="I64" s="8">
        <f t="shared" si="0"/>
        <v>81</v>
      </c>
      <c r="J64" t="str">
        <f>VLOOKUP($B64,taxonomy!$B:$Y,6,FALSE)</f>
        <v>Eukaryota</v>
      </c>
      <c r="K64" t="str">
        <f>VLOOKUP($B64,taxonomy!$B:$Y,7,FALSE)</f>
        <v xml:space="preserve"> Fungi</v>
      </c>
      <c r="L64" t="str">
        <f>VLOOKUP($B64,taxonomy!$B:$Y,8,FALSE)</f>
        <v xml:space="preserve"> Dikarya</v>
      </c>
      <c r="M64" t="str">
        <f>VLOOKUP($B64,taxonomy!$B:$Y,9,FALSE)</f>
        <v xml:space="preserve"> Basidiomycota</v>
      </c>
      <c r="N64">
        <f>VLOOKUP(A64,'сводная таблица'!A$3:D$370,3,FALSE)</f>
        <v>1</v>
      </c>
      <c r="O64">
        <f>VLOOKUP(A64,'сводная таблица'!A$3:D$370,4,FALSE)</f>
        <v>1</v>
      </c>
      <c r="P64" s="7" t="b">
        <f t="shared" si="2"/>
        <v>0</v>
      </c>
    </row>
    <row r="65" spans="1:16" hidden="1" x14ac:dyDescent="0.25">
      <c r="A65" s="1" t="s">
        <v>215</v>
      </c>
      <c r="B65" s="1" t="s">
        <v>216</v>
      </c>
      <c r="C65" s="1" t="s">
        <v>217</v>
      </c>
      <c r="D65" s="1" t="s">
        <v>220</v>
      </c>
      <c r="E65" s="1" t="s">
        <v>221</v>
      </c>
      <c r="F65" s="1" t="s">
        <v>222</v>
      </c>
      <c r="G65" s="1" t="s">
        <v>222</v>
      </c>
      <c r="H65" s="1" t="s">
        <v>220</v>
      </c>
      <c r="I65" s="8">
        <f t="shared" si="0"/>
        <v>100</v>
      </c>
      <c r="J65" t="str">
        <f>VLOOKUP($B65,taxonomy!$B:$Y,6,FALSE)</f>
        <v>Eukaryota</v>
      </c>
      <c r="K65" t="str">
        <f>VLOOKUP($B65,taxonomy!$B:$Y,7,FALSE)</f>
        <v xml:space="preserve"> Fungi</v>
      </c>
      <c r="L65" t="str">
        <f>VLOOKUP($B65,taxonomy!$B:$Y,8,FALSE)</f>
        <v xml:space="preserve"> Dikarya</v>
      </c>
      <c r="M65" t="str">
        <f>VLOOKUP($B65,taxonomy!$B:$Y,9,FALSE)</f>
        <v xml:space="preserve"> Basidiomycota</v>
      </c>
      <c r="N65">
        <f>VLOOKUP(A65,'сводная таблица'!A$3:D$370,3,FALSE)</f>
        <v>1</v>
      </c>
      <c r="O65">
        <f>VLOOKUP(A65,'сводная таблица'!A$3:D$370,4,FALSE)</f>
        <v>1</v>
      </c>
      <c r="P65" s="7" t="b">
        <f t="shared" si="2"/>
        <v>1</v>
      </c>
    </row>
    <row r="66" spans="1:16" hidden="1" x14ac:dyDescent="0.25">
      <c r="A66" s="1" t="s">
        <v>153</v>
      </c>
      <c r="B66" s="1" t="s">
        <v>154</v>
      </c>
      <c r="C66" s="1" t="s">
        <v>155</v>
      </c>
      <c r="D66" s="1" t="s">
        <v>156</v>
      </c>
      <c r="E66" s="1" t="s">
        <v>157</v>
      </c>
      <c r="F66" s="1" t="s">
        <v>93</v>
      </c>
      <c r="G66" s="1" t="s">
        <v>158</v>
      </c>
      <c r="H66" s="1" t="s">
        <v>156</v>
      </c>
      <c r="I66" s="8">
        <f t="shared" ref="I66:I129" si="3">F66-E66+1</f>
        <v>89</v>
      </c>
      <c r="J66" t="str">
        <f>VLOOKUP($B66,taxonomy!$B:$Y,6,FALSE)</f>
        <v>Eukaryota</v>
      </c>
      <c r="K66" t="str">
        <f>VLOOKUP($B66,taxonomy!$B:$Y,7,FALSE)</f>
        <v xml:space="preserve"> Fungi</v>
      </c>
      <c r="L66" t="str">
        <f>VLOOKUP($B66,taxonomy!$B:$Y,8,FALSE)</f>
        <v xml:space="preserve"> Dikarya</v>
      </c>
      <c r="M66" t="str">
        <f>VLOOKUP($B66,taxonomy!$B:$Y,9,FALSE)</f>
        <v xml:space="preserve"> Basidiomycota</v>
      </c>
      <c r="N66">
        <f>VLOOKUP(A66,'сводная таблица'!A$3:D$370,3,FALSE)</f>
        <v>0</v>
      </c>
      <c r="O66">
        <f>VLOOKUP(A66,'сводная таблица'!A$3:D$370,4,FALSE)</f>
        <v>1</v>
      </c>
      <c r="P66" s="7" t="b">
        <f t="shared" si="2"/>
        <v>0</v>
      </c>
    </row>
    <row r="67" spans="1:16" hidden="1" x14ac:dyDescent="0.25">
      <c r="A67" s="1" t="s">
        <v>153</v>
      </c>
      <c r="B67" s="1" t="s">
        <v>154</v>
      </c>
      <c r="C67" s="1" t="s">
        <v>155</v>
      </c>
      <c r="D67" s="1" t="s">
        <v>159</v>
      </c>
      <c r="E67" s="1" t="s">
        <v>12</v>
      </c>
      <c r="F67" s="1" t="s">
        <v>160</v>
      </c>
      <c r="G67" s="1" t="s">
        <v>114</v>
      </c>
      <c r="H67" s="1" t="s">
        <v>159</v>
      </c>
      <c r="I67" s="8">
        <f t="shared" si="3"/>
        <v>48</v>
      </c>
      <c r="J67" t="str">
        <f>VLOOKUP($B67,taxonomy!$B:$Y,6,FALSE)</f>
        <v>Eukaryota</v>
      </c>
      <c r="K67" t="str">
        <f>VLOOKUP($B67,taxonomy!$B:$Y,7,FALSE)</f>
        <v xml:space="preserve"> Fungi</v>
      </c>
      <c r="L67" t="str">
        <f>VLOOKUP($B67,taxonomy!$B:$Y,8,FALSE)</f>
        <v xml:space="preserve"> Dikarya</v>
      </c>
      <c r="M67" t="str">
        <f>VLOOKUP($B67,taxonomy!$B:$Y,9,FALSE)</f>
        <v xml:space="preserve"> Basidiomycota</v>
      </c>
      <c r="N67">
        <f>VLOOKUP(A67,'сводная таблица'!A$3:D$370,3,FALSE)</f>
        <v>0</v>
      </c>
      <c r="O67">
        <f>VLOOKUP(A67,'сводная таблица'!A$3:D$370,4,FALSE)</f>
        <v>1</v>
      </c>
      <c r="P67" s="7" t="b">
        <f t="shared" si="2"/>
        <v>1</v>
      </c>
    </row>
    <row r="68" spans="1:16" hidden="1" x14ac:dyDescent="0.25">
      <c r="A68" s="1" t="s">
        <v>276</v>
      </c>
      <c r="B68" s="1" t="s">
        <v>277</v>
      </c>
      <c r="C68" s="1" t="s">
        <v>278</v>
      </c>
      <c r="D68" s="1" t="s">
        <v>15</v>
      </c>
      <c r="E68" s="1" t="s">
        <v>12</v>
      </c>
      <c r="F68" s="1" t="s">
        <v>134</v>
      </c>
      <c r="G68" s="1" t="s">
        <v>18</v>
      </c>
      <c r="H68" s="1" t="s">
        <v>19</v>
      </c>
      <c r="I68" s="8">
        <f t="shared" si="3"/>
        <v>161</v>
      </c>
      <c r="J68" t="str">
        <f>VLOOKUP($B68,taxonomy!$B:$Y,6,FALSE)</f>
        <v>Eukaryota</v>
      </c>
      <c r="K68" t="str">
        <f>VLOOKUP($B68,taxonomy!$B:$Y,7,FALSE)</f>
        <v xml:space="preserve"> Metazoa</v>
      </c>
      <c r="L68" t="str">
        <f>VLOOKUP($B68,taxonomy!$B:$Y,8,FALSE)</f>
        <v xml:space="preserve"> Ecdysozoa</v>
      </c>
      <c r="M68" t="str">
        <f>VLOOKUP($B68,taxonomy!$B:$Y,9,FALSE)</f>
        <v xml:space="preserve"> Arthropoda</v>
      </c>
      <c r="N68">
        <f>VLOOKUP(A68,'сводная таблица'!A$3:D$370,3,FALSE)</f>
        <v>0</v>
      </c>
      <c r="O68">
        <f>VLOOKUP(A68,'сводная таблица'!A$3:D$370,4,FALSE)</f>
        <v>1</v>
      </c>
      <c r="P68" s="7" t="b">
        <f t="shared" si="2"/>
        <v>0</v>
      </c>
    </row>
    <row r="69" spans="1:16" hidden="1" x14ac:dyDescent="0.25">
      <c r="A69" s="1" t="s">
        <v>279</v>
      </c>
      <c r="B69" s="1" t="s">
        <v>280</v>
      </c>
      <c r="C69" s="1" t="s">
        <v>278</v>
      </c>
      <c r="D69" s="1" t="s">
        <v>15</v>
      </c>
      <c r="E69" s="1" t="s">
        <v>12</v>
      </c>
      <c r="F69" s="1" t="s">
        <v>134</v>
      </c>
      <c r="G69" s="1" t="s">
        <v>18</v>
      </c>
      <c r="H69" s="1" t="s">
        <v>19</v>
      </c>
      <c r="I69" s="8">
        <f t="shared" si="3"/>
        <v>161</v>
      </c>
      <c r="J69" t="str">
        <f>VLOOKUP($B69,taxonomy!$B:$Y,6,FALSE)</f>
        <v>Eukaryota</v>
      </c>
      <c r="K69" t="str">
        <f>VLOOKUP($B69,taxonomy!$B:$Y,7,FALSE)</f>
        <v xml:space="preserve"> Metazoa</v>
      </c>
      <c r="L69" t="str">
        <f>VLOOKUP($B69,taxonomy!$B:$Y,8,FALSE)</f>
        <v xml:space="preserve"> Ecdysozoa</v>
      </c>
      <c r="M69" t="str">
        <f>VLOOKUP($B69,taxonomy!$B:$Y,9,FALSE)</f>
        <v xml:space="preserve"> Arthropoda</v>
      </c>
      <c r="N69">
        <f>VLOOKUP(A69,'сводная таблица'!A$3:D$370,3,FALSE)</f>
        <v>0</v>
      </c>
      <c r="O69">
        <f>VLOOKUP(A69,'сводная таблица'!A$3:D$370,4,FALSE)</f>
        <v>1</v>
      </c>
      <c r="P69" s="7" t="b">
        <f t="shared" si="2"/>
        <v>0</v>
      </c>
    </row>
    <row r="70" spans="1:16" x14ac:dyDescent="0.25">
      <c r="A70" s="1" t="s">
        <v>283</v>
      </c>
      <c r="B70" s="1" t="s">
        <v>284</v>
      </c>
      <c r="C70" s="1" t="s">
        <v>285</v>
      </c>
      <c r="D70" s="1" t="s">
        <v>286</v>
      </c>
      <c r="E70" s="1" t="s">
        <v>287</v>
      </c>
      <c r="F70" s="1" t="s">
        <v>288</v>
      </c>
      <c r="G70" s="1" t="s">
        <v>289</v>
      </c>
      <c r="H70" s="1" t="s">
        <v>286</v>
      </c>
      <c r="I70" s="8">
        <f t="shared" si="3"/>
        <v>39</v>
      </c>
      <c r="J70" t="str">
        <f>VLOOKUP($B70,taxonomy!$B:$Y,6,FALSE)</f>
        <v>Eukaryota</v>
      </c>
      <c r="K70" t="str">
        <f>VLOOKUP($B70,taxonomy!$B:$Y,7,FALSE)</f>
        <v xml:space="preserve"> Metazoa</v>
      </c>
      <c r="L70" t="str">
        <f>VLOOKUP($B70,taxonomy!$B:$Y,8,FALSE)</f>
        <v xml:space="preserve"> Ecdysozoa</v>
      </c>
      <c r="M70" t="str">
        <f>VLOOKUP($B70,taxonomy!$B:$Y,9,FALSE)</f>
        <v xml:space="preserve"> Arthropoda</v>
      </c>
      <c r="N70">
        <f>VLOOKUP(A70,'сводная таблица'!A$3:D$370,3,FALSE)</f>
        <v>1</v>
      </c>
      <c r="O70">
        <f>VLOOKUP(A70,'сводная таблица'!A$3:D$370,4,FALSE)</f>
        <v>2</v>
      </c>
      <c r="P70" s="7" t="b">
        <f t="shared" si="2"/>
        <v>0</v>
      </c>
    </row>
    <row r="71" spans="1:16" hidden="1" x14ac:dyDescent="0.25">
      <c r="A71" s="1" t="s">
        <v>283</v>
      </c>
      <c r="B71" s="1" t="s">
        <v>284</v>
      </c>
      <c r="C71" s="1" t="s">
        <v>285</v>
      </c>
      <c r="D71" s="1" t="s">
        <v>290</v>
      </c>
      <c r="E71" s="1" t="s">
        <v>291</v>
      </c>
      <c r="F71" s="1" t="s">
        <v>237</v>
      </c>
      <c r="G71" s="1" t="s">
        <v>292</v>
      </c>
      <c r="H71" s="1" t="s">
        <v>290</v>
      </c>
      <c r="I71" s="8">
        <f t="shared" si="3"/>
        <v>129</v>
      </c>
      <c r="J71" t="str">
        <f>VLOOKUP($B71,taxonomy!$B:$Y,6,FALSE)</f>
        <v>Eukaryota</v>
      </c>
      <c r="K71" t="str">
        <f>VLOOKUP($B71,taxonomy!$B:$Y,7,FALSE)</f>
        <v xml:space="preserve"> Metazoa</v>
      </c>
      <c r="L71" t="str">
        <f>VLOOKUP($B71,taxonomy!$B:$Y,8,FALSE)</f>
        <v xml:space="preserve"> Ecdysozoa</v>
      </c>
      <c r="M71" t="str">
        <f>VLOOKUP($B71,taxonomy!$B:$Y,9,FALSE)</f>
        <v xml:space="preserve"> Arthropoda</v>
      </c>
      <c r="N71">
        <f>VLOOKUP(A71,'сводная таблица'!A$3:D$370,3,FALSE)</f>
        <v>1</v>
      </c>
      <c r="O71">
        <f>VLOOKUP(A71,'сводная таблица'!A$3:D$370,4,FALSE)</f>
        <v>2</v>
      </c>
      <c r="P71" s="7" t="b">
        <f t="shared" si="2"/>
        <v>1</v>
      </c>
    </row>
    <row r="72" spans="1:16" hidden="1" x14ac:dyDescent="0.25">
      <c r="A72" s="1" t="s">
        <v>283</v>
      </c>
      <c r="B72" s="1" t="s">
        <v>284</v>
      </c>
      <c r="C72" s="1" t="s">
        <v>285</v>
      </c>
      <c r="D72" s="1" t="s">
        <v>15</v>
      </c>
      <c r="E72" s="1" t="s">
        <v>35</v>
      </c>
      <c r="F72" s="1" t="s">
        <v>293</v>
      </c>
      <c r="G72" s="1" t="s">
        <v>18</v>
      </c>
      <c r="H72" s="1" t="s">
        <v>19</v>
      </c>
      <c r="I72" s="8">
        <f t="shared" si="3"/>
        <v>129</v>
      </c>
      <c r="J72" t="str">
        <f>VLOOKUP($B72,taxonomy!$B:$Y,6,FALSE)</f>
        <v>Eukaryota</v>
      </c>
      <c r="K72" t="str">
        <f>VLOOKUP($B72,taxonomy!$B:$Y,7,FALSE)</f>
        <v xml:space="preserve"> Metazoa</v>
      </c>
      <c r="L72" t="str">
        <f>VLOOKUP($B72,taxonomy!$B:$Y,8,FALSE)</f>
        <v xml:space="preserve"> Ecdysozoa</v>
      </c>
      <c r="M72" t="str">
        <f>VLOOKUP($B72,taxonomy!$B:$Y,9,FALSE)</f>
        <v xml:space="preserve"> Arthropoda</v>
      </c>
      <c r="N72">
        <f>VLOOKUP(A72,'сводная таблица'!A$3:D$370,3,FALSE)</f>
        <v>1</v>
      </c>
      <c r="O72">
        <f>VLOOKUP(A72,'сводная таблица'!A$3:D$370,4,FALSE)</f>
        <v>2</v>
      </c>
      <c r="P72" s="7" t="b">
        <f t="shared" si="2"/>
        <v>1</v>
      </c>
    </row>
    <row r="73" spans="1:16" hidden="1" x14ac:dyDescent="0.25">
      <c r="A73" s="1" t="s">
        <v>283</v>
      </c>
      <c r="B73" s="1" t="s">
        <v>284</v>
      </c>
      <c r="C73" s="1" t="s">
        <v>285</v>
      </c>
      <c r="D73" s="1" t="s">
        <v>15</v>
      </c>
      <c r="E73" s="1" t="s">
        <v>294</v>
      </c>
      <c r="F73" s="1" t="s">
        <v>295</v>
      </c>
      <c r="G73" s="1" t="s">
        <v>18</v>
      </c>
      <c r="H73" s="1" t="s">
        <v>19</v>
      </c>
      <c r="I73" s="8">
        <f t="shared" si="3"/>
        <v>157</v>
      </c>
      <c r="J73" t="str">
        <f>VLOOKUP($B73,taxonomy!$B:$Y,6,FALSE)</f>
        <v>Eukaryota</v>
      </c>
      <c r="K73" t="str">
        <f>VLOOKUP($B73,taxonomy!$B:$Y,7,FALSE)</f>
        <v xml:space="preserve"> Metazoa</v>
      </c>
      <c r="L73" t="str">
        <f>VLOOKUP($B73,taxonomy!$B:$Y,8,FALSE)</f>
        <v xml:space="preserve"> Ecdysozoa</v>
      </c>
      <c r="M73" t="str">
        <f>VLOOKUP($B73,taxonomy!$B:$Y,9,FALSE)</f>
        <v xml:space="preserve"> Arthropoda</v>
      </c>
      <c r="N73">
        <f>VLOOKUP(A73,'сводная таблица'!A$3:D$370,3,FALSE)</f>
        <v>1</v>
      </c>
      <c r="O73">
        <f>VLOOKUP(A73,'сводная таблица'!A$3:D$370,4,FALSE)</f>
        <v>2</v>
      </c>
      <c r="P73" s="7" t="b">
        <f t="shared" si="2"/>
        <v>1</v>
      </c>
    </row>
    <row r="74" spans="1:16" hidden="1" x14ac:dyDescent="0.25">
      <c r="A74" s="1" t="s">
        <v>241</v>
      </c>
      <c r="B74" s="1" t="s">
        <v>242</v>
      </c>
      <c r="C74" s="1" t="s">
        <v>243</v>
      </c>
      <c r="D74" s="1" t="s">
        <v>15</v>
      </c>
      <c r="E74" s="1" t="s">
        <v>129</v>
      </c>
      <c r="F74" s="1" t="s">
        <v>244</v>
      </c>
      <c r="G74" s="1" t="s">
        <v>18</v>
      </c>
      <c r="H74" s="1" t="s">
        <v>19</v>
      </c>
      <c r="I74" s="8">
        <f t="shared" si="3"/>
        <v>273</v>
      </c>
      <c r="J74" t="str">
        <f>VLOOKUP($B74,taxonomy!$B:$Y,6,FALSE)</f>
        <v>Eukaryota</v>
      </c>
      <c r="K74" t="str">
        <f>VLOOKUP($B74,taxonomy!$B:$Y,7,FALSE)</f>
        <v xml:space="preserve"> Fungi</v>
      </c>
      <c r="L74" t="str">
        <f>VLOOKUP($B74,taxonomy!$B:$Y,8,FALSE)</f>
        <v xml:space="preserve"> Dikarya</v>
      </c>
      <c r="M74" t="str">
        <f>VLOOKUP($B74,taxonomy!$B:$Y,9,FALSE)</f>
        <v xml:space="preserve"> Ascomycota</v>
      </c>
      <c r="N74">
        <f>VLOOKUP(A74,'сводная таблица'!A$3:D$370,3,FALSE)</f>
        <v>1</v>
      </c>
      <c r="O74">
        <f>VLOOKUP(A74,'сводная таблица'!A$3:D$370,4,FALSE)</f>
        <v>1</v>
      </c>
      <c r="P74" s="7" t="b">
        <f t="shared" si="2"/>
        <v>0</v>
      </c>
    </row>
    <row r="75" spans="1:16" hidden="1" x14ac:dyDescent="0.25">
      <c r="A75" s="1" t="s">
        <v>241</v>
      </c>
      <c r="B75" s="1" t="s">
        <v>242</v>
      </c>
      <c r="C75" s="1" t="s">
        <v>243</v>
      </c>
      <c r="D75" s="1" t="s">
        <v>60</v>
      </c>
      <c r="E75" s="1" t="s">
        <v>245</v>
      </c>
      <c r="F75" s="1" t="s">
        <v>246</v>
      </c>
      <c r="G75" s="1" t="s">
        <v>63</v>
      </c>
      <c r="H75" s="1" t="s">
        <v>64</v>
      </c>
      <c r="I75" s="8">
        <f t="shared" si="3"/>
        <v>386</v>
      </c>
      <c r="J75" t="str">
        <f>VLOOKUP($B75,taxonomy!$B:$Y,6,FALSE)</f>
        <v>Eukaryota</v>
      </c>
      <c r="K75" t="str">
        <f>VLOOKUP($B75,taxonomy!$B:$Y,7,FALSE)</f>
        <v xml:space="preserve"> Fungi</v>
      </c>
      <c r="L75" t="str">
        <f>VLOOKUP($B75,taxonomy!$B:$Y,8,FALSE)</f>
        <v xml:space="preserve"> Dikarya</v>
      </c>
      <c r="M75" t="str">
        <f>VLOOKUP($B75,taxonomy!$B:$Y,9,FALSE)</f>
        <v xml:space="preserve"> Ascomycota</v>
      </c>
      <c r="N75">
        <f>VLOOKUP(A75,'сводная таблица'!A$3:D$370,3,FALSE)</f>
        <v>1</v>
      </c>
      <c r="O75">
        <f>VLOOKUP(A75,'сводная таблица'!A$3:D$370,4,FALSE)</f>
        <v>1</v>
      </c>
      <c r="P75" s="7" t="b">
        <f t="shared" si="2"/>
        <v>1</v>
      </c>
    </row>
    <row r="76" spans="1:16" x14ac:dyDescent="0.25">
      <c r="A76" s="1" t="s">
        <v>283</v>
      </c>
      <c r="B76" s="1" t="s">
        <v>284</v>
      </c>
      <c r="C76" s="1" t="s">
        <v>285</v>
      </c>
      <c r="D76" s="1" t="s">
        <v>60</v>
      </c>
      <c r="E76" s="1" t="s">
        <v>296</v>
      </c>
      <c r="F76" s="1" t="s">
        <v>297</v>
      </c>
      <c r="G76" s="1" t="s">
        <v>63</v>
      </c>
      <c r="H76" s="1" t="s">
        <v>64</v>
      </c>
      <c r="I76" s="8">
        <f t="shared" si="3"/>
        <v>661</v>
      </c>
      <c r="J76" t="str">
        <f>VLOOKUP($B76,taxonomy!$B:$Y,6,FALSE)</f>
        <v>Eukaryota</v>
      </c>
      <c r="K76" t="str">
        <f>VLOOKUP($B76,taxonomy!$B:$Y,7,FALSE)</f>
        <v xml:space="preserve"> Metazoa</v>
      </c>
      <c r="L76" t="str">
        <f>VLOOKUP($B76,taxonomy!$B:$Y,8,FALSE)</f>
        <v xml:space="preserve"> Ecdysozoa</v>
      </c>
      <c r="M76" t="str">
        <f>VLOOKUP($B76,taxonomy!$B:$Y,9,FALSE)</f>
        <v xml:space="preserve"> Arthropoda</v>
      </c>
      <c r="N76">
        <f>VLOOKUP(A76,'сводная таблица'!A$3:D$370,3,FALSE)</f>
        <v>1</v>
      </c>
      <c r="O76">
        <f>VLOOKUP(A76,'сводная таблица'!A$3:D$370,4,FALSE)</f>
        <v>2</v>
      </c>
      <c r="P76" s="7" t="b">
        <f t="shared" si="2"/>
        <v>0</v>
      </c>
    </row>
    <row r="77" spans="1:16" hidden="1" x14ac:dyDescent="0.25">
      <c r="A77" s="1" t="s">
        <v>153</v>
      </c>
      <c r="B77" s="1" t="s">
        <v>154</v>
      </c>
      <c r="C77" s="1" t="s">
        <v>155</v>
      </c>
      <c r="D77" s="1" t="s">
        <v>15</v>
      </c>
      <c r="E77" s="1" t="s">
        <v>161</v>
      </c>
      <c r="F77" s="1" t="s">
        <v>162</v>
      </c>
      <c r="G77" s="1" t="s">
        <v>18</v>
      </c>
      <c r="H77" s="1" t="s">
        <v>19</v>
      </c>
      <c r="I77" s="8">
        <f t="shared" si="3"/>
        <v>273</v>
      </c>
      <c r="J77" t="str">
        <f>VLOOKUP($B77,taxonomy!$B:$Y,6,FALSE)</f>
        <v>Eukaryota</v>
      </c>
      <c r="K77" t="str">
        <f>VLOOKUP($B77,taxonomy!$B:$Y,7,FALSE)</f>
        <v xml:space="preserve"> Fungi</v>
      </c>
      <c r="L77" t="str">
        <f>VLOOKUP($B77,taxonomy!$B:$Y,8,FALSE)</f>
        <v xml:space="preserve"> Dikarya</v>
      </c>
      <c r="M77" t="str">
        <f>VLOOKUP($B77,taxonomy!$B:$Y,9,FALSE)</f>
        <v xml:space="preserve"> Basidiomycota</v>
      </c>
      <c r="N77">
        <f>VLOOKUP(A77,'сводная таблица'!A$3:D$370,3,FALSE)</f>
        <v>0</v>
      </c>
      <c r="O77">
        <f>VLOOKUP(A77,'сводная таблица'!A$3:D$370,4,FALSE)</f>
        <v>1</v>
      </c>
      <c r="P77" s="7" t="b">
        <f t="shared" si="2"/>
        <v>0</v>
      </c>
    </row>
    <row r="78" spans="1:16" hidden="1" x14ac:dyDescent="0.25">
      <c r="A78" s="1" t="s">
        <v>172</v>
      </c>
      <c r="B78" s="1" t="s">
        <v>173</v>
      </c>
      <c r="C78" s="1" t="s">
        <v>174</v>
      </c>
      <c r="D78" s="1" t="s">
        <v>15</v>
      </c>
      <c r="E78" s="1" t="s">
        <v>175</v>
      </c>
      <c r="F78" s="1" t="s">
        <v>176</v>
      </c>
      <c r="G78" s="1" t="s">
        <v>18</v>
      </c>
      <c r="H78" s="1" t="s">
        <v>19</v>
      </c>
      <c r="I78" s="8">
        <f t="shared" si="3"/>
        <v>298</v>
      </c>
      <c r="J78" t="str">
        <f>VLOOKUP($B78,taxonomy!$B:$Y,6,FALSE)</f>
        <v>Eukaryota</v>
      </c>
      <c r="K78" t="str">
        <f>VLOOKUP($B78,taxonomy!$B:$Y,7,FALSE)</f>
        <v xml:space="preserve"> Fungi</v>
      </c>
      <c r="L78" t="str">
        <f>VLOOKUP($B78,taxonomy!$B:$Y,8,FALSE)</f>
        <v xml:space="preserve"> Dikarya</v>
      </c>
      <c r="M78" t="str">
        <f>VLOOKUP($B78,taxonomy!$B:$Y,9,FALSE)</f>
        <v xml:space="preserve"> Basidiomycota</v>
      </c>
      <c r="N78">
        <f>VLOOKUP(A78,'сводная таблица'!A$3:D$370,3,FALSE)</f>
        <v>0</v>
      </c>
      <c r="O78">
        <f>VLOOKUP(A78,'сводная таблица'!A$3:D$370,4,FALSE)</f>
        <v>1</v>
      </c>
      <c r="P78" s="7" t="b">
        <f t="shared" si="2"/>
        <v>0</v>
      </c>
    </row>
    <row r="79" spans="1:16" hidden="1" x14ac:dyDescent="0.25">
      <c r="A79" s="1" t="s">
        <v>215</v>
      </c>
      <c r="B79" s="1" t="s">
        <v>216</v>
      </c>
      <c r="C79" s="1" t="s">
        <v>217</v>
      </c>
      <c r="D79" s="1" t="s">
        <v>15</v>
      </c>
      <c r="E79" s="1" t="s">
        <v>99</v>
      </c>
      <c r="F79" s="1" t="s">
        <v>223</v>
      </c>
      <c r="G79" s="1" t="s">
        <v>18</v>
      </c>
      <c r="H79" s="1" t="s">
        <v>19</v>
      </c>
      <c r="I79" s="8">
        <f t="shared" si="3"/>
        <v>273</v>
      </c>
      <c r="J79" t="str">
        <f>VLOOKUP($B79,taxonomy!$B:$Y,6,FALSE)</f>
        <v>Eukaryota</v>
      </c>
      <c r="K79" t="str">
        <f>VLOOKUP($B79,taxonomy!$B:$Y,7,FALSE)</f>
        <v xml:space="preserve"> Fungi</v>
      </c>
      <c r="L79" t="str">
        <f>VLOOKUP($B79,taxonomy!$B:$Y,8,FALSE)</f>
        <v xml:space="preserve"> Dikarya</v>
      </c>
      <c r="M79" t="str">
        <f>VLOOKUP($B79,taxonomy!$B:$Y,9,FALSE)</f>
        <v xml:space="preserve"> Basidiomycota</v>
      </c>
      <c r="N79">
        <f>VLOOKUP(A79,'сводная таблица'!A$3:D$370,3,FALSE)</f>
        <v>1</v>
      </c>
      <c r="O79">
        <f>VLOOKUP(A79,'сводная таблица'!A$3:D$370,4,FALSE)</f>
        <v>1</v>
      </c>
      <c r="P79" s="7" t="b">
        <f t="shared" si="2"/>
        <v>0</v>
      </c>
    </row>
    <row r="80" spans="1:16" hidden="1" x14ac:dyDescent="0.25">
      <c r="A80" s="1" t="s">
        <v>257</v>
      </c>
      <c r="B80" s="1" t="s">
        <v>258</v>
      </c>
      <c r="C80" s="1" t="s">
        <v>259</v>
      </c>
      <c r="D80" s="1" t="s">
        <v>95</v>
      </c>
      <c r="E80" s="1" t="s">
        <v>262</v>
      </c>
      <c r="F80" s="1" t="s">
        <v>62</v>
      </c>
      <c r="G80" s="1" t="s">
        <v>98</v>
      </c>
      <c r="H80" s="1" t="s">
        <v>95</v>
      </c>
      <c r="I80" s="8">
        <f t="shared" si="3"/>
        <v>33</v>
      </c>
      <c r="J80" t="str">
        <f>VLOOKUP($B80,taxonomy!$B:$Y,6,FALSE)</f>
        <v>Eukaryota</v>
      </c>
      <c r="K80" t="str">
        <f>VLOOKUP($B80,taxonomy!$B:$Y,7,FALSE)</f>
        <v xml:space="preserve"> Fungi</v>
      </c>
      <c r="L80" t="str">
        <f>VLOOKUP($B80,taxonomy!$B:$Y,8,FALSE)</f>
        <v xml:space="preserve"> Dikarya</v>
      </c>
      <c r="M80" t="str">
        <f>VLOOKUP($B80,taxonomy!$B:$Y,9,FALSE)</f>
        <v xml:space="preserve"> Ascomycota</v>
      </c>
      <c r="N80">
        <f>VLOOKUP(A80,'сводная таблица'!A$3:D$370,3,FALSE)</f>
        <v>0</v>
      </c>
      <c r="O80">
        <f>VLOOKUP(A80,'сводная таблица'!A$3:D$370,4,FALSE)</f>
        <v>1</v>
      </c>
      <c r="P80" s="7" t="b">
        <f t="shared" si="2"/>
        <v>0</v>
      </c>
    </row>
    <row r="81" spans="1:18" hidden="1" x14ac:dyDescent="0.25">
      <c r="A81" s="1" t="s">
        <v>257</v>
      </c>
      <c r="B81" s="1" t="s">
        <v>258</v>
      </c>
      <c r="C81" s="1" t="s">
        <v>259</v>
      </c>
      <c r="D81" s="1" t="s">
        <v>15</v>
      </c>
      <c r="E81" s="1" t="s">
        <v>104</v>
      </c>
      <c r="F81" s="1" t="s">
        <v>263</v>
      </c>
      <c r="G81" s="1" t="s">
        <v>18</v>
      </c>
      <c r="H81" s="1" t="s">
        <v>19</v>
      </c>
      <c r="I81" s="8">
        <f t="shared" si="3"/>
        <v>311</v>
      </c>
      <c r="J81" t="str">
        <f>VLOOKUP($B81,taxonomy!$B:$Y,6,FALSE)</f>
        <v>Eukaryota</v>
      </c>
      <c r="K81" t="str">
        <f>VLOOKUP($B81,taxonomy!$B:$Y,7,FALSE)</f>
        <v xml:space="preserve"> Fungi</v>
      </c>
      <c r="L81" t="str">
        <f>VLOOKUP($B81,taxonomy!$B:$Y,8,FALSE)</f>
        <v xml:space="preserve"> Dikarya</v>
      </c>
      <c r="M81" t="str">
        <f>VLOOKUP($B81,taxonomy!$B:$Y,9,FALSE)</f>
        <v xml:space="preserve"> Ascomycota</v>
      </c>
      <c r="N81">
        <f>VLOOKUP(A81,'сводная таблица'!A$3:D$370,3,FALSE)</f>
        <v>0</v>
      </c>
      <c r="O81">
        <f>VLOOKUP(A81,'сводная таблица'!A$3:D$370,4,FALSE)</f>
        <v>1</v>
      </c>
      <c r="P81" s="7" t="b">
        <f t="shared" si="2"/>
        <v>1</v>
      </c>
    </row>
    <row r="82" spans="1:18" hidden="1" x14ac:dyDescent="0.25">
      <c r="A82" s="1" t="s">
        <v>264</v>
      </c>
      <c r="B82" s="1" t="s">
        <v>265</v>
      </c>
      <c r="C82" s="1" t="s">
        <v>266</v>
      </c>
      <c r="D82" s="1" t="s">
        <v>15</v>
      </c>
      <c r="E82" s="1" t="s">
        <v>56</v>
      </c>
      <c r="F82" s="1" t="s">
        <v>254</v>
      </c>
      <c r="G82" s="1" t="s">
        <v>18</v>
      </c>
      <c r="H82" s="1" t="s">
        <v>19</v>
      </c>
      <c r="I82" s="8">
        <f t="shared" si="3"/>
        <v>274</v>
      </c>
      <c r="J82" t="str">
        <f>VLOOKUP($B82,taxonomy!$B:$Y,6,FALSE)</f>
        <v>Eukaryota</v>
      </c>
      <c r="K82" t="str">
        <f>VLOOKUP($B82,taxonomy!$B:$Y,7,FALSE)</f>
        <v xml:space="preserve"> Fungi</v>
      </c>
      <c r="L82" t="str">
        <f>VLOOKUP($B82,taxonomy!$B:$Y,8,FALSE)</f>
        <v xml:space="preserve"> Dikarya</v>
      </c>
      <c r="M82" t="str">
        <f>VLOOKUP($B82,taxonomy!$B:$Y,9,FALSE)</f>
        <v xml:space="preserve"> Ascomycota</v>
      </c>
      <c r="N82">
        <f>VLOOKUP(A82,'сводная таблица'!A$3:D$370,3,FALSE)</f>
        <v>1</v>
      </c>
      <c r="O82">
        <f>VLOOKUP(A82,'сводная таблица'!A$3:D$370,4,FALSE)</f>
        <v>1</v>
      </c>
      <c r="P82" s="7" t="b">
        <f t="shared" si="2"/>
        <v>0</v>
      </c>
    </row>
    <row r="83" spans="1:18" hidden="1" x14ac:dyDescent="0.25">
      <c r="A83" s="1" t="s">
        <v>215</v>
      </c>
      <c r="B83" s="1" t="s">
        <v>216</v>
      </c>
      <c r="C83" s="1" t="s">
        <v>217</v>
      </c>
      <c r="D83" s="1" t="s">
        <v>60</v>
      </c>
      <c r="E83" s="1" t="s">
        <v>224</v>
      </c>
      <c r="F83" s="1" t="s">
        <v>225</v>
      </c>
      <c r="G83" s="1" t="s">
        <v>63</v>
      </c>
      <c r="H83" s="1" t="s">
        <v>64</v>
      </c>
      <c r="I83" s="8">
        <f t="shared" si="3"/>
        <v>202</v>
      </c>
      <c r="J83" t="str">
        <f>VLOOKUP($B83,taxonomy!$B:$Y,6,FALSE)</f>
        <v>Eukaryota</v>
      </c>
      <c r="K83" t="str">
        <f>VLOOKUP($B83,taxonomy!$B:$Y,7,FALSE)</f>
        <v xml:space="preserve"> Fungi</v>
      </c>
      <c r="L83" t="str">
        <f>VLOOKUP($B83,taxonomy!$B:$Y,8,FALSE)</f>
        <v xml:space="preserve"> Dikarya</v>
      </c>
      <c r="M83" t="str">
        <f>VLOOKUP($B83,taxonomy!$B:$Y,9,FALSE)</f>
        <v xml:space="preserve"> Basidiomycota</v>
      </c>
      <c r="N83">
        <f>VLOOKUP(A83,'сводная таблица'!A$3:D$370,3,FALSE)</f>
        <v>1</v>
      </c>
      <c r="O83">
        <f>VLOOKUP(A83,'сводная таблица'!A$3:D$370,4,FALSE)</f>
        <v>1</v>
      </c>
      <c r="P83" s="7" t="b">
        <f t="shared" si="2"/>
        <v>0</v>
      </c>
    </row>
    <row r="84" spans="1:18" x14ac:dyDescent="0.25">
      <c r="A84" s="1" t="s">
        <v>283</v>
      </c>
      <c r="B84" s="1" t="s">
        <v>284</v>
      </c>
      <c r="C84" s="1" t="s">
        <v>285</v>
      </c>
      <c r="D84" s="1" t="s">
        <v>298</v>
      </c>
      <c r="E84" s="1" t="s">
        <v>299</v>
      </c>
      <c r="F84" s="1" t="s">
        <v>300</v>
      </c>
      <c r="G84" s="1" t="s">
        <v>301</v>
      </c>
      <c r="H84" s="1" t="s">
        <v>302</v>
      </c>
      <c r="I84" s="8">
        <f t="shared" si="3"/>
        <v>41</v>
      </c>
      <c r="J84" t="str">
        <f>VLOOKUP($B84,taxonomy!$B:$Y,6,FALSE)</f>
        <v>Eukaryota</v>
      </c>
      <c r="K84" t="str">
        <f>VLOOKUP($B84,taxonomy!$B:$Y,7,FALSE)</f>
        <v xml:space="preserve"> Metazoa</v>
      </c>
      <c r="L84" t="str">
        <f>VLOOKUP($B84,taxonomy!$B:$Y,8,FALSE)</f>
        <v xml:space="preserve"> Ecdysozoa</v>
      </c>
      <c r="M84" t="str">
        <f>VLOOKUP($B84,taxonomy!$B:$Y,9,FALSE)</f>
        <v xml:space="preserve"> Arthropoda</v>
      </c>
      <c r="N84">
        <f>VLOOKUP(A84,'сводная таблица'!A$3:D$370,3,FALSE)</f>
        <v>1</v>
      </c>
      <c r="O84">
        <f>VLOOKUP(A84,'сводная таблица'!A$3:D$370,4,FALSE)</f>
        <v>2</v>
      </c>
      <c r="P84" s="7" t="b">
        <f t="shared" si="2"/>
        <v>0</v>
      </c>
      <c r="R84">
        <v>1</v>
      </c>
    </row>
    <row r="85" spans="1:18" hidden="1" x14ac:dyDescent="0.25">
      <c r="A85" s="1" t="s">
        <v>303</v>
      </c>
      <c r="B85" s="1" t="s">
        <v>304</v>
      </c>
      <c r="C85" s="1" t="s">
        <v>189</v>
      </c>
      <c r="D85" s="1" t="s">
        <v>140</v>
      </c>
      <c r="E85" s="1" t="s">
        <v>305</v>
      </c>
      <c r="F85" s="1" t="s">
        <v>306</v>
      </c>
      <c r="G85" s="1" t="s">
        <v>143</v>
      </c>
      <c r="H85" s="1" t="s">
        <v>140</v>
      </c>
      <c r="I85" s="8">
        <f t="shared" si="3"/>
        <v>48</v>
      </c>
      <c r="J85" t="str">
        <f>VLOOKUP($B85,taxonomy!$B:$Y,6,FALSE)</f>
        <v>Eukaryota</v>
      </c>
      <c r="K85" t="str">
        <f>VLOOKUP($B85,taxonomy!$B:$Y,7,FALSE)</f>
        <v xml:space="preserve"> Metazoa</v>
      </c>
      <c r="L85" t="str">
        <f>VLOOKUP($B85,taxonomy!$B:$Y,8,FALSE)</f>
        <v xml:space="preserve"> Ecdysozoa</v>
      </c>
      <c r="M85" t="str">
        <f>VLOOKUP($B85,taxonomy!$B:$Y,9,FALSE)</f>
        <v xml:space="preserve"> Arthropoda</v>
      </c>
      <c r="N85">
        <f>VLOOKUP(A85,'сводная таблица'!A$3:D$370,3,FALSE)</f>
        <v>0</v>
      </c>
      <c r="O85">
        <f>VLOOKUP(A85,'сводная таблица'!A$3:D$370,4,FALSE)</f>
        <v>1</v>
      </c>
      <c r="P85" s="7" t="b">
        <f t="shared" si="2"/>
        <v>0</v>
      </c>
      <c r="Q85">
        <v>1</v>
      </c>
    </row>
    <row r="86" spans="1:18" hidden="1" x14ac:dyDescent="0.25">
      <c r="A86" s="1" t="s">
        <v>303</v>
      </c>
      <c r="B86" s="1" t="s">
        <v>304</v>
      </c>
      <c r="C86" s="1" t="s">
        <v>189</v>
      </c>
      <c r="D86" s="1" t="s">
        <v>180</v>
      </c>
      <c r="E86" s="1" t="s">
        <v>237</v>
      </c>
      <c r="F86" s="1" t="s">
        <v>307</v>
      </c>
      <c r="G86" s="1" t="s">
        <v>183</v>
      </c>
      <c r="H86" s="1" t="s">
        <v>180</v>
      </c>
      <c r="I86" s="8">
        <f t="shared" si="3"/>
        <v>98</v>
      </c>
      <c r="J86" t="str">
        <f>VLOOKUP($B86,taxonomy!$B:$Y,6,FALSE)</f>
        <v>Eukaryota</v>
      </c>
      <c r="K86" t="str">
        <f>VLOOKUP($B86,taxonomy!$B:$Y,7,FALSE)</f>
        <v xml:space="preserve"> Metazoa</v>
      </c>
      <c r="L86" t="str">
        <f>VLOOKUP($B86,taxonomy!$B:$Y,8,FALSE)</f>
        <v xml:space="preserve"> Ecdysozoa</v>
      </c>
      <c r="M86" t="str">
        <f>VLOOKUP($B86,taxonomy!$B:$Y,9,FALSE)</f>
        <v xml:space="preserve"> Arthropoda</v>
      </c>
      <c r="N86">
        <f>VLOOKUP(A86,'сводная таблица'!A$3:D$370,3,FALSE)</f>
        <v>0</v>
      </c>
      <c r="O86">
        <f>VLOOKUP(A86,'сводная таблица'!A$3:D$370,4,FALSE)</f>
        <v>1</v>
      </c>
      <c r="P86" s="7" t="b">
        <f t="shared" si="2"/>
        <v>1</v>
      </c>
    </row>
    <row r="87" spans="1:18" hidden="1" x14ac:dyDescent="0.25">
      <c r="A87" s="1" t="s">
        <v>303</v>
      </c>
      <c r="B87" s="1" t="s">
        <v>304</v>
      </c>
      <c r="C87" s="1" t="s">
        <v>189</v>
      </c>
      <c r="D87" s="1" t="s">
        <v>15</v>
      </c>
      <c r="E87" s="1" t="s">
        <v>43</v>
      </c>
      <c r="F87" s="1" t="s">
        <v>308</v>
      </c>
      <c r="G87" s="1" t="s">
        <v>18</v>
      </c>
      <c r="H87" s="1" t="s">
        <v>19</v>
      </c>
      <c r="I87" s="8">
        <f t="shared" si="3"/>
        <v>274</v>
      </c>
      <c r="J87" t="str">
        <f>VLOOKUP($B87,taxonomy!$B:$Y,6,FALSE)</f>
        <v>Eukaryota</v>
      </c>
      <c r="K87" t="str">
        <f>VLOOKUP($B87,taxonomy!$B:$Y,7,FALSE)</f>
        <v xml:space="preserve"> Metazoa</v>
      </c>
      <c r="L87" t="str">
        <f>VLOOKUP($B87,taxonomy!$B:$Y,8,FALSE)</f>
        <v xml:space="preserve"> Ecdysozoa</v>
      </c>
      <c r="M87" t="str">
        <f>VLOOKUP($B87,taxonomy!$B:$Y,9,FALSE)</f>
        <v xml:space="preserve"> Arthropoda</v>
      </c>
      <c r="N87">
        <f>VLOOKUP(A87,'сводная таблица'!A$3:D$370,3,FALSE)</f>
        <v>0</v>
      </c>
      <c r="O87">
        <f>VLOOKUP(A87,'сводная таблица'!A$3:D$370,4,FALSE)</f>
        <v>1</v>
      </c>
      <c r="P87" s="7" t="b">
        <f t="shared" si="2"/>
        <v>1</v>
      </c>
    </row>
    <row r="88" spans="1:18" hidden="1" x14ac:dyDescent="0.25">
      <c r="A88" s="1" t="s">
        <v>309</v>
      </c>
      <c r="B88" s="1" t="s">
        <v>310</v>
      </c>
      <c r="C88" s="1" t="s">
        <v>311</v>
      </c>
      <c r="D88" s="1" t="s">
        <v>312</v>
      </c>
      <c r="E88" s="1" t="s">
        <v>313</v>
      </c>
      <c r="F88" s="1" t="s">
        <v>314</v>
      </c>
      <c r="G88" s="1" t="s">
        <v>13</v>
      </c>
      <c r="H88" s="1" t="s">
        <v>312</v>
      </c>
      <c r="I88" s="8">
        <f t="shared" si="3"/>
        <v>33</v>
      </c>
      <c r="J88" t="str">
        <f>VLOOKUP($B88,taxonomy!$B:$Y,6,FALSE)</f>
        <v>Eukaryota</v>
      </c>
      <c r="K88" t="str">
        <f>VLOOKUP($B88,taxonomy!$B:$Y,7,FALSE)</f>
        <v xml:space="preserve"> Metazoa</v>
      </c>
      <c r="L88" t="str">
        <f>VLOOKUP($B88,taxonomy!$B:$Y,8,FALSE)</f>
        <v xml:space="preserve"> Ecdysozoa</v>
      </c>
      <c r="M88" t="str">
        <f>VLOOKUP($B88,taxonomy!$B:$Y,9,FALSE)</f>
        <v xml:space="preserve"> Arthropoda</v>
      </c>
      <c r="N88">
        <f>VLOOKUP(A88,'сводная таблица'!A$3:D$370,3,FALSE)</f>
        <v>0</v>
      </c>
      <c r="O88">
        <f>VLOOKUP(A88,'сводная таблица'!A$3:D$370,4,FALSE)</f>
        <v>1</v>
      </c>
      <c r="P88" s="7" t="b">
        <f t="shared" si="2"/>
        <v>0</v>
      </c>
    </row>
    <row r="89" spans="1:18" hidden="1" x14ac:dyDescent="0.25">
      <c r="A89" s="1" t="s">
        <v>251</v>
      </c>
      <c r="B89" s="1" t="s">
        <v>252</v>
      </c>
      <c r="C89" s="1" t="s">
        <v>253</v>
      </c>
      <c r="D89" s="1" t="s">
        <v>15</v>
      </c>
      <c r="E89" s="1" t="s">
        <v>56</v>
      </c>
      <c r="F89" s="1" t="s">
        <v>254</v>
      </c>
      <c r="G89" s="1" t="s">
        <v>18</v>
      </c>
      <c r="H89" s="1" t="s">
        <v>19</v>
      </c>
      <c r="I89" s="8">
        <f t="shared" si="3"/>
        <v>274</v>
      </c>
      <c r="J89" t="str">
        <f>VLOOKUP($B89,taxonomy!$B:$Y,6,FALSE)</f>
        <v>Eukaryota</v>
      </c>
      <c r="K89" t="str">
        <f>VLOOKUP($B89,taxonomy!$B:$Y,7,FALSE)</f>
        <v xml:space="preserve"> Fungi</v>
      </c>
      <c r="L89" t="str">
        <f>VLOOKUP($B89,taxonomy!$B:$Y,8,FALSE)</f>
        <v xml:space="preserve"> Dikarya</v>
      </c>
      <c r="M89" t="str">
        <f>VLOOKUP($B89,taxonomy!$B:$Y,9,FALSE)</f>
        <v xml:space="preserve"> Ascomycota</v>
      </c>
      <c r="N89">
        <f>VLOOKUP(A89,'сводная таблица'!A$3:D$370,3,FALSE)</f>
        <v>1</v>
      </c>
      <c r="O89">
        <f>VLOOKUP(A89,'сводная таблица'!A$3:D$370,4,FALSE)</f>
        <v>1</v>
      </c>
      <c r="P89" s="7" t="b">
        <f t="shared" si="2"/>
        <v>0</v>
      </c>
    </row>
    <row r="90" spans="1:18" hidden="1" x14ac:dyDescent="0.25">
      <c r="A90" s="1" t="s">
        <v>251</v>
      </c>
      <c r="B90" s="1" t="s">
        <v>252</v>
      </c>
      <c r="C90" s="1" t="s">
        <v>253</v>
      </c>
      <c r="D90" s="1" t="s">
        <v>60</v>
      </c>
      <c r="E90" s="1" t="s">
        <v>255</v>
      </c>
      <c r="F90" s="1" t="s">
        <v>256</v>
      </c>
      <c r="G90" s="1" t="s">
        <v>63</v>
      </c>
      <c r="H90" s="1" t="s">
        <v>64</v>
      </c>
      <c r="I90" s="8">
        <f t="shared" si="3"/>
        <v>391</v>
      </c>
      <c r="J90" t="str">
        <f>VLOOKUP($B90,taxonomy!$B:$Y,6,FALSE)</f>
        <v>Eukaryota</v>
      </c>
      <c r="K90" t="str">
        <f>VLOOKUP($B90,taxonomy!$B:$Y,7,FALSE)</f>
        <v xml:space="preserve"> Fungi</v>
      </c>
      <c r="L90" t="str">
        <f>VLOOKUP($B90,taxonomy!$B:$Y,8,FALSE)</f>
        <v xml:space="preserve"> Dikarya</v>
      </c>
      <c r="M90" t="str">
        <f>VLOOKUP($B90,taxonomy!$B:$Y,9,FALSE)</f>
        <v xml:space="preserve"> Ascomycota</v>
      </c>
      <c r="N90">
        <f>VLOOKUP(A90,'сводная таблица'!A$3:D$370,3,FALSE)</f>
        <v>1</v>
      </c>
      <c r="O90">
        <f>VLOOKUP(A90,'сводная таблица'!A$3:D$370,4,FALSE)</f>
        <v>1</v>
      </c>
      <c r="P90" s="7" t="b">
        <f t="shared" si="2"/>
        <v>1</v>
      </c>
    </row>
    <row r="91" spans="1:18" hidden="1" x14ac:dyDescent="0.25">
      <c r="A91" s="1" t="s">
        <v>257</v>
      </c>
      <c r="B91" s="1" t="s">
        <v>258</v>
      </c>
      <c r="C91" s="1" t="s">
        <v>259</v>
      </c>
      <c r="D91" s="1" t="s">
        <v>76</v>
      </c>
      <c r="E91" s="1" t="s">
        <v>260</v>
      </c>
      <c r="F91" s="1" t="s">
        <v>261</v>
      </c>
      <c r="G91" s="1" t="s">
        <v>79</v>
      </c>
      <c r="H91" s="1" t="s">
        <v>76</v>
      </c>
      <c r="I91" s="8">
        <f t="shared" si="3"/>
        <v>69</v>
      </c>
      <c r="J91" t="str">
        <f>VLOOKUP($B91,taxonomy!$B:$Y,6,FALSE)</f>
        <v>Eukaryota</v>
      </c>
      <c r="K91" t="str">
        <f>VLOOKUP($B91,taxonomy!$B:$Y,7,FALSE)</f>
        <v xml:space="preserve"> Fungi</v>
      </c>
      <c r="L91" t="str">
        <f>VLOOKUP($B91,taxonomy!$B:$Y,8,FALSE)</f>
        <v xml:space="preserve"> Dikarya</v>
      </c>
      <c r="M91" t="str">
        <f>VLOOKUP($B91,taxonomy!$B:$Y,9,FALSE)</f>
        <v xml:space="preserve"> Ascomycota</v>
      </c>
      <c r="N91">
        <f>VLOOKUP(A91,'сводная таблица'!A$3:D$370,3,FALSE)</f>
        <v>0</v>
      </c>
      <c r="O91">
        <f>VLOOKUP(A91,'сводная таблица'!A$3:D$370,4,FALSE)</f>
        <v>1</v>
      </c>
      <c r="P91" s="7" t="b">
        <f t="shared" si="2"/>
        <v>0</v>
      </c>
    </row>
    <row r="92" spans="1:18" hidden="1" x14ac:dyDescent="0.25">
      <c r="A92" s="1" t="s">
        <v>264</v>
      </c>
      <c r="B92" s="1" t="s">
        <v>265</v>
      </c>
      <c r="C92" s="1" t="s">
        <v>266</v>
      </c>
      <c r="D92" s="1" t="s">
        <v>60</v>
      </c>
      <c r="E92" s="1" t="s">
        <v>267</v>
      </c>
      <c r="F92" s="1" t="s">
        <v>268</v>
      </c>
      <c r="G92" s="1" t="s">
        <v>63</v>
      </c>
      <c r="H92" s="1" t="s">
        <v>64</v>
      </c>
      <c r="I92" s="8">
        <f t="shared" si="3"/>
        <v>399</v>
      </c>
      <c r="J92" t="str">
        <f>VLOOKUP($B92,taxonomy!$B:$Y,6,FALSE)</f>
        <v>Eukaryota</v>
      </c>
      <c r="K92" t="str">
        <f>VLOOKUP($B92,taxonomy!$B:$Y,7,FALSE)</f>
        <v xml:space="preserve"> Fungi</v>
      </c>
      <c r="L92" t="str">
        <f>VLOOKUP($B92,taxonomy!$B:$Y,8,FALSE)</f>
        <v xml:space="preserve"> Dikarya</v>
      </c>
      <c r="M92" t="str">
        <f>VLOOKUP($B92,taxonomy!$B:$Y,9,FALSE)</f>
        <v xml:space="preserve"> Ascomycota</v>
      </c>
      <c r="N92">
        <f>VLOOKUP(A92,'сводная таблица'!A$3:D$370,3,FALSE)</f>
        <v>1</v>
      </c>
      <c r="O92">
        <f>VLOOKUP(A92,'сводная таблица'!A$3:D$370,4,FALSE)</f>
        <v>1</v>
      </c>
      <c r="P92" s="7" t="b">
        <f t="shared" si="2"/>
        <v>0</v>
      </c>
    </row>
    <row r="93" spans="1:18" hidden="1" x14ac:dyDescent="0.25">
      <c r="A93" s="1" t="s">
        <v>281</v>
      </c>
      <c r="B93" s="1" t="s">
        <v>282</v>
      </c>
      <c r="C93" s="1" t="s">
        <v>71</v>
      </c>
      <c r="D93" s="1" t="s">
        <v>72</v>
      </c>
      <c r="E93" s="1" t="s">
        <v>73</v>
      </c>
      <c r="F93" s="1" t="s">
        <v>74</v>
      </c>
      <c r="G93" s="1" t="s">
        <v>75</v>
      </c>
      <c r="H93" s="1" t="s">
        <v>72</v>
      </c>
      <c r="I93" s="8">
        <f t="shared" si="3"/>
        <v>149</v>
      </c>
      <c r="J93" t="str">
        <f>VLOOKUP($B93,taxonomy!$B:$Y,6,FALSE)</f>
        <v>Eukaryota</v>
      </c>
      <c r="K93" t="str">
        <f>VLOOKUP($B93,taxonomy!$B:$Y,7,FALSE)</f>
        <v xml:space="preserve"> Fungi</v>
      </c>
      <c r="L93" t="str">
        <f>VLOOKUP($B93,taxonomy!$B:$Y,8,FALSE)</f>
        <v xml:space="preserve"> Dikarya</v>
      </c>
      <c r="M93" t="str">
        <f>VLOOKUP($B93,taxonomy!$B:$Y,9,FALSE)</f>
        <v xml:space="preserve"> Ascomycota</v>
      </c>
      <c r="N93">
        <f>VLOOKUP(A93,'сводная таблица'!A$3:D$370,3,FALSE)</f>
        <v>0</v>
      </c>
      <c r="O93">
        <f>VLOOKUP(A93,'сводная таблица'!A$3:D$370,4,FALSE)</f>
        <v>1</v>
      </c>
      <c r="P93" s="7" t="b">
        <f t="shared" si="2"/>
        <v>0</v>
      </c>
    </row>
    <row r="94" spans="1:18" hidden="1" x14ac:dyDescent="0.25">
      <c r="A94" s="1" t="s">
        <v>281</v>
      </c>
      <c r="B94" s="1" t="s">
        <v>282</v>
      </c>
      <c r="C94" s="1" t="s">
        <v>71</v>
      </c>
      <c r="D94" s="1" t="s">
        <v>76</v>
      </c>
      <c r="E94" s="1" t="s">
        <v>77</v>
      </c>
      <c r="F94" s="1" t="s">
        <v>78</v>
      </c>
      <c r="G94" s="1" t="s">
        <v>79</v>
      </c>
      <c r="H94" s="1" t="s">
        <v>76</v>
      </c>
      <c r="I94" s="8">
        <f t="shared" si="3"/>
        <v>169</v>
      </c>
      <c r="J94" t="str">
        <f>VLOOKUP($B94,taxonomy!$B:$Y,6,FALSE)</f>
        <v>Eukaryota</v>
      </c>
      <c r="K94" t="str">
        <f>VLOOKUP($B94,taxonomy!$B:$Y,7,FALSE)</f>
        <v xml:space="preserve"> Fungi</v>
      </c>
      <c r="L94" t="str">
        <f>VLOOKUP($B94,taxonomy!$B:$Y,8,FALSE)</f>
        <v xml:space="preserve"> Dikarya</v>
      </c>
      <c r="M94" t="str">
        <f>VLOOKUP($B94,taxonomy!$B:$Y,9,FALSE)</f>
        <v xml:space="preserve"> Ascomycota</v>
      </c>
      <c r="N94">
        <f>VLOOKUP(A94,'сводная таблица'!A$3:D$370,3,FALSE)</f>
        <v>0</v>
      </c>
      <c r="O94">
        <f>VLOOKUP(A94,'сводная таблица'!A$3:D$370,4,FALSE)</f>
        <v>1</v>
      </c>
      <c r="P94" s="7" t="b">
        <f t="shared" si="2"/>
        <v>1</v>
      </c>
    </row>
    <row r="95" spans="1:18" hidden="1" x14ac:dyDescent="0.25">
      <c r="A95" s="1" t="s">
        <v>281</v>
      </c>
      <c r="B95" s="1" t="s">
        <v>282</v>
      </c>
      <c r="C95" s="1" t="s">
        <v>71</v>
      </c>
      <c r="D95" s="1" t="s">
        <v>80</v>
      </c>
      <c r="E95" s="1" t="s">
        <v>81</v>
      </c>
      <c r="F95" s="1" t="s">
        <v>82</v>
      </c>
      <c r="G95" s="1" t="s">
        <v>83</v>
      </c>
      <c r="H95" s="1" t="s">
        <v>80</v>
      </c>
      <c r="I95" s="8">
        <f t="shared" si="3"/>
        <v>79</v>
      </c>
      <c r="J95" t="str">
        <f>VLOOKUP($B95,taxonomy!$B:$Y,6,FALSE)</f>
        <v>Eukaryota</v>
      </c>
      <c r="K95" t="str">
        <f>VLOOKUP($B95,taxonomy!$B:$Y,7,FALSE)</f>
        <v xml:space="preserve"> Fungi</v>
      </c>
      <c r="L95" t="str">
        <f>VLOOKUP($B95,taxonomy!$B:$Y,8,FALSE)</f>
        <v xml:space="preserve"> Dikarya</v>
      </c>
      <c r="M95" t="str">
        <f>VLOOKUP($B95,taxonomy!$B:$Y,9,FALSE)</f>
        <v xml:space="preserve"> Ascomycota</v>
      </c>
      <c r="N95">
        <f>VLOOKUP(A95,'сводная таблица'!A$3:D$370,3,FALSE)</f>
        <v>0</v>
      </c>
      <c r="O95">
        <f>VLOOKUP(A95,'сводная таблица'!A$3:D$370,4,FALSE)</f>
        <v>1</v>
      </c>
      <c r="P95" s="7" t="b">
        <f t="shared" si="2"/>
        <v>1</v>
      </c>
    </row>
    <row r="96" spans="1:18" hidden="1" x14ac:dyDescent="0.25">
      <c r="A96" s="1" t="s">
        <v>281</v>
      </c>
      <c r="B96" s="1" t="s">
        <v>282</v>
      </c>
      <c r="C96" s="1" t="s">
        <v>71</v>
      </c>
      <c r="D96" s="1" t="s">
        <v>84</v>
      </c>
      <c r="E96" s="1" t="s">
        <v>85</v>
      </c>
      <c r="F96" s="1" t="s">
        <v>86</v>
      </c>
      <c r="G96" s="1" t="s">
        <v>68</v>
      </c>
      <c r="H96" s="1" t="s">
        <v>84</v>
      </c>
      <c r="I96" s="8">
        <f t="shared" si="3"/>
        <v>149</v>
      </c>
      <c r="J96" t="str">
        <f>VLOOKUP($B96,taxonomy!$B:$Y,6,FALSE)</f>
        <v>Eukaryota</v>
      </c>
      <c r="K96" t="str">
        <f>VLOOKUP($B96,taxonomy!$B:$Y,7,FALSE)</f>
        <v xml:space="preserve"> Fungi</v>
      </c>
      <c r="L96" t="str">
        <f>VLOOKUP($B96,taxonomy!$B:$Y,8,FALSE)</f>
        <v xml:space="preserve"> Dikarya</v>
      </c>
      <c r="M96" t="str">
        <f>VLOOKUP($B96,taxonomy!$B:$Y,9,FALSE)</f>
        <v xml:space="preserve"> Ascomycota</v>
      </c>
      <c r="N96">
        <f>VLOOKUP(A96,'сводная таблица'!A$3:D$370,3,FALSE)</f>
        <v>0</v>
      </c>
      <c r="O96">
        <f>VLOOKUP(A96,'сводная таблица'!A$3:D$370,4,FALSE)</f>
        <v>1</v>
      </c>
      <c r="P96" s="7" t="b">
        <f t="shared" si="2"/>
        <v>1</v>
      </c>
    </row>
    <row r="97" spans="1:18" hidden="1" x14ac:dyDescent="0.25">
      <c r="A97" s="1" t="s">
        <v>309</v>
      </c>
      <c r="B97" s="1" t="s">
        <v>310</v>
      </c>
      <c r="C97" s="1" t="s">
        <v>311</v>
      </c>
      <c r="D97" s="1" t="s">
        <v>140</v>
      </c>
      <c r="E97" s="1" t="s">
        <v>315</v>
      </c>
      <c r="F97" s="1" t="s">
        <v>214</v>
      </c>
      <c r="G97" s="1" t="s">
        <v>143</v>
      </c>
      <c r="H97" s="1" t="s">
        <v>140</v>
      </c>
      <c r="I97" s="8">
        <f t="shared" si="3"/>
        <v>46</v>
      </c>
      <c r="J97" t="str">
        <f>VLOOKUP($B97,taxonomy!$B:$Y,6,FALSE)</f>
        <v>Eukaryota</v>
      </c>
      <c r="K97" t="str">
        <f>VLOOKUP($B97,taxonomy!$B:$Y,7,FALSE)</f>
        <v xml:space="preserve"> Metazoa</v>
      </c>
      <c r="L97" t="str">
        <f>VLOOKUP($B97,taxonomy!$B:$Y,8,FALSE)</f>
        <v xml:space="preserve"> Ecdysozoa</v>
      </c>
      <c r="M97" t="str">
        <f>VLOOKUP($B97,taxonomy!$B:$Y,9,FALSE)</f>
        <v xml:space="preserve"> Arthropoda</v>
      </c>
      <c r="N97">
        <f>VLOOKUP(A97,'сводная таблица'!A$3:D$370,3,FALSE)</f>
        <v>0</v>
      </c>
      <c r="O97">
        <f>VLOOKUP(A97,'сводная таблица'!A$3:D$370,4,FALSE)</f>
        <v>1</v>
      </c>
      <c r="P97" s="7" t="b">
        <f t="shared" si="2"/>
        <v>0</v>
      </c>
    </row>
    <row r="98" spans="1:18" hidden="1" x14ac:dyDescent="0.25">
      <c r="A98" s="1" t="s">
        <v>309</v>
      </c>
      <c r="B98" s="1" t="s">
        <v>310</v>
      </c>
      <c r="C98" s="1" t="s">
        <v>311</v>
      </c>
      <c r="D98" s="1" t="s">
        <v>180</v>
      </c>
      <c r="E98" s="1" t="s">
        <v>316</v>
      </c>
      <c r="F98" s="1" t="s">
        <v>317</v>
      </c>
      <c r="G98" s="1" t="s">
        <v>183</v>
      </c>
      <c r="H98" s="1" t="s">
        <v>180</v>
      </c>
      <c r="I98" s="8">
        <f t="shared" si="3"/>
        <v>108</v>
      </c>
      <c r="J98" t="str">
        <f>VLOOKUP($B98,taxonomy!$B:$Y,6,FALSE)</f>
        <v>Eukaryota</v>
      </c>
      <c r="K98" t="str">
        <f>VLOOKUP($B98,taxonomy!$B:$Y,7,FALSE)</f>
        <v xml:space="preserve"> Metazoa</v>
      </c>
      <c r="L98" t="str">
        <f>VLOOKUP($B98,taxonomy!$B:$Y,8,FALSE)</f>
        <v xml:space="preserve"> Ecdysozoa</v>
      </c>
      <c r="M98" t="str">
        <f>VLOOKUP($B98,taxonomy!$B:$Y,9,FALSE)</f>
        <v xml:space="preserve"> Arthropoda</v>
      </c>
      <c r="N98">
        <f>VLOOKUP(A98,'сводная таблица'!A$3:D$370,3,FALSE)</f>
        <v>0</v>
      </c>
      <c r="O98">
        <f>VLOOKUP(A98,'сводная таблица'!A$3:D$370,4,FALSE)</f>
        <v>1</v>
      </c>
      <c r="P98" s="7" t="b">
        <f t="shared" si="2"/>
        <v>1</v>
      </c>
    </row>
    <row r="99" spans="1:18" hidden="1" x14ac:dyDescent="0.25">
      <c r="A99" s="1" t="s">
        <v>309</v>
      </c>
      <c r="B99" s="1" t="s">
        <v>310</v>
      </c>
      <c r="C99" s="1" t="s">
        <v>311</v>
      </c>
      <c r="D99" s="1" t="s">
        <v>15</v>
      </c>
      <c r="E99" s="1" t="s">
        <v>43</v>
      </c>
      <c r="F99" s="1" t="s">
        <v>308</v>
      </c>
      <c r="G99" s="1" t="s">
        <v>18</v>
      </c>
      <c r="H99" s="1" t="s">
        <v>19</v>
      </c>
      <c r="I99" s="8">
        <f t="shared" si="3"/>
        <v>274</v>
      </c>
      <c r="J99" t="str">
        <f>VLOOKUP($B99,taxonomy!$B:$Y,6,FALSE)</f>
        <v>Eukaryota</v>
      </c>
      <c r="K99" t="str">
        <f>VLOOKUP($B99,taxonomy!$B:$Y,7,FALSE)</f>
        <v xml:space="preserve"> Metazoa</v>
      </c>
      <c r="L99" t="str">
        <f>VLOOKUP($B99,taxonomy!$B:$Y,8,FALSE)</f>
        <v xml:space="preserve"> Ecdysozoa</v>
      </c>
      <c r="M99" t="str">
        <f>VLOOKUP($B99,taxonomy!$B:$Y,9,FALSE)</f>
        <v xml:space="preserve"> Arthropoda</v>
      </c>
      <c r="N99">
        <f>VLOOKUP(A99,'сводная таблица'!A$3:D$370,3,FALSE)</f>
        <v>0</v>
      </c>
      <c r="O99">
        <f>VLOOKUP(A99,'сводная таблица'!A$3:D$370,4,FALSE)</f>
        <v>1</v>
      </c>
      <c r="P99" s="7" t="b">
        <f t="shared" si="2"/>
        <v>1</v>
      </c>
    </row>
    <row r="100" spans="1:18" x14ac:dyDescent="0.25">
      <c r="A100" s="1" t="s">
        <v>318</v>
      </c>
      <c r="B100" s="1" t="s">
        <v>319</v>
      </c>
      <c r="C100" s="1" t="s">
        <v>320</v>
      </c>
      <c r="D100" s="1" t="s">
        <v>148</v>
      </c>
      <c r="E100" s="1" t="s">
        <v>229</v>
      </c>
      <c r="F100" s="1" t="s">
        <v>240</v>
      </c>
      <c r="G100" s="1" t="s">
        <v>90</v>
      </c>
      <c r="H100" s="1" t="s">
        <v>148</v>
      </c>
      <c r="I100" s="8">
        <f t="shared" si="3"/>
        <v>242</v>
      </c>
      <c r="J100" t="str">
        <f>VLOOKUP($B100,taxonomy!$B:$Y,6,FALSE)</f>
        <v>Eukaryota</v>
      </c>
      <c r="K100" t="str">
        <f>VLOOKUP($B100,taxonomy!$B:$Y,7,FALSE)</f>
        <v xml:space="preserve"> Metazoa</v>
      </c>
      <c r="L100" t="str">
        <f>VLOOKUP($B100,taxonomy!$B:$Y,8,FALSE)</f>
        <v xml:space="preserve"> Ecdysozoa</v>
      </c>
      <c r="M100" t="str">
        <f>VLOOKUP($B100,taxonomy!$B:$Y,9,FALSE)</f>
        <v xml:space="preserve"> Arthropoda</v>
      </c>
      <c r="N100">
        <f>VLOOKUP(A100,'сводная таблица'!A$3:D$370,3,FALSE)</f>
        <v>1</v>
      </c>
      <c r="O100">
        <f>VLOOKUP(A100,'сводная таблица'!A$3:D$370,4,FALSE)</f>
        <v>1</v>
      </c>
      <c r="P100" s="7" t="b">
        <f t="shared" si="2"/>
        <v>0</v>
      </c>
    </row>
    <row r="101" spans="1:18" hidden="1" x14ac:dyDescent="0.25">
      <c r="A101" s="1" t="s">
        <v>318</v>
      </c>
      <c r="B101" s="1" t="s">
        <v>319</v>
      </c>
      <c r="C101" s="1" t="s">
        <v>320</v>
      </c>
      <c r="D101" s="1" t="s">
        <v>15</v>
      </c>
      <c r="E101" s="1" t="s">
        <v>35</v>
      </c>
      <c r="F101" s="1" t="s">
        <v>233</v>
      </c>
      <c r="G101" s="1" t="s">
        <v>18</v>
      </c>
      <c r="H101" s="1" t="s">
        <v>19</v>
      </c>
      <c r="I101" s="8">
        <f t="shared" si="3"/>
        <v>264</v>
      </c>
      <c r="J101" t="str">
        <f>VLOOKUP($B101,taxonomy!$B:$Y,6,FALSE)</f>
        <v>Eukaryota</v>
      </c>
      <c r="K101" t="str">
        <f>VLOOKUP($B101,taxonomy!$B:$Y,7,FALSE)</f>
        <v xml:space="preserve"> Metazoa</v>
      </c>
      <c r="L101" t="str">
        <f>VLOOKUP($B101,taxonomy!$B:$Y,8,FALSE)</f>
        <v xml:space="preserve"> Ecdysozoa</v>
      </c>
      <c r="M101" t="str">
        <f>VLOOKUP($B101,taxonomy!$B:$Y,9,FALSE)</f>
        <v xml:space="preserve"> Arthropoda</v>
      </c>
      <c r="N101">
        <f>VLOOKUP(A101,'сводная таблица'!A$3:D$370,3,FALSE)</f>
        <v>1</v>
      </c>
      <c r="O101">
        <f>VLOOKUP(A101,'сводная таблица'!A$3:D$370,4,FALSE)</f>
        <v>1</v>
      </c>
      <c r="P101" s="7" t="b">
        <f t="shared" ref="P101:P164" si="4">EXACT(A100,A101)</f>
        <v>1</v>
      </c>
    </row>
    <row r="102" spans="1:18" hidden="1" x14ac:dyDescent="0.25">
      <c r="A102" s="1" t="s">
        <v>318</v>
      </c>
      <c r="B102" s="1" t="s">
        <v>319</v>
      </c>
      <c r="C102" s="1" t="s">
        <v>320</v>
      </c>
      <c r="D102" s="1" t="s">
        <v>60</v>
      </c>
      <c r="E102" s="1" t="s">
        <v>182</v>
      </c>
      <c r="F102" s="1" t="s">
        <v>321</v>
      </c>
      <c r="G102" s="1" t="s">
        <v>63</v>
      </c>
      <c r="H102" s="1" t="s">
        <v>64</v>
      </c>
      <c r="I102" s="8">
        <f t="shared" si="3"/>
        <v>651</v>
      </c>
      <c r="J102" t="str">
        <f>VLOOKUP($B102,taxonomy!$B:$Y,6,FALSE)</f>
        <v>Eukaryota</v>
      </c>
      <c r="K102" t="str">
        <f>VLOOKUP($B102,taxonomy!$B:$Y,7,FALSE)</f>
        <v xml:space="preserve"> Metazoa</v>
      </c>
      <c r="L102" t="str">
        <f>VLOOKUP($B102,taxonomy!$B:$Y,8,FALSE)</f>
        <v xml:space="preserve"> Ecdysozoa</v>
      </c>
      <c r="M102" t="str">
        <f>VLOOKUP($B102,taxonomy!$B:$Y,9,FALSE)</f>
        <v xml:space="preserve"> Arthropoda</v>
      </c>
      <c r="N102">
        <f>VLOOKUP(A102,'сводная таблица'!A$3:D$370,3,FALSE)</f>
        <v>1</v>
      </c>
      <c r="O102">
        <f>VLOOKUP(A102,'сводная таблица'!A$3:D$370,4,FALSE)</f>
        <v>1</v>
      </c>
      <c r="P102" s="7" t="b">
        <f t="shared" si="4"/>
        <v>1</v>
      </c>
    </row>
    <row r="103" spans="1:18" x14ac:dyDescent="0.25">
      <c r="A103" s="1" t="s">
        <v>331</v>
      </c>
      <c r="B103" s="1" t="s">
        <v>332</v>
      </c>
      <c r="C103" s="1" t="s">
        <v>333</v>
      </c>
      <c r="D103" s="1" t="s">
        <v>148</v>
      </c>
      <c r="E103" s="1" t="s">
        <v>229</v>
      </c>
      <c r="F103" s="1" t="s">
        <v>334</v>
      </c>
      <c r="G103" s="1" t="s">
        <v>90</v>
      </c>
      <c r="H103" s="1" t="s">
        <v>148</v>
      </c>
      <c r="I103" s="8">
        <f t="shared" si="3"/>
        <v>241</v>
      </c>
      <c r="J103" t="str">
        <f>VLOOKUP($B103,taxonomy!$B:$Y,6,FALSE)</f>
        <v>Eukaryota</v>
      </c>
      <c r="K103" t="str">
        <f>VLOOKUP($B103,taxonomy!$B:$Y,7,FALSE)</f>
        <v xml:space="preserve"> Metazoa</v>
      </c>
      <c r="L103" t="str">
        <f>VLOOKUP($B103,taxonomy!$B:$Y,8,FALSE)</f>
        <v xml:space="preserve"> Ecdysozoa</v>
      </c>
      <c r="M103" t="str">
        <f>VLOOKUP($B103,taxonomy!$B:$Y,9,FALSE)</f>
        <v xml:space="preserve"> Arthropoda</v>
      </c>
      <c r="N103">
        <f>VLOOKUP(A103,'сводная таблица'!A$3:D$370,3,FALSE)</f>
        <v>1</v>
      </c>
      <c r="O103">
        <f>VLOOKUP(A103,'сводная таблица'!A$3:D$370,4,FALSE)</f>
        <v>1</v>
      </c>
      <c r="P103" s="7" t="b">
        <f t="shared" si="4"/>
        <v>0</v>
      </c>
      <c r="R103">
        <v>1</v>
      </c>
    </row>
    <row r="104" spans="1:18" hidden="1" x14ac:dyDescent="0.25">
      <c r="A104" s="1" t="s">
        <v>331</v>
      </c>
      <c r="B104" s="1" t="s">
        <v>332</v>
      </c>
      <c r="C104" s="1" t="s">
        <v>333</v>
      </c>
      <c r="D104" s="1" t="s">
        <v>15</v>
      </c>
      <c r="E104" s="1" t="s">
        <v>35</v>
      </c>
      <c r="F104" s="1" t="s">
        <v>233</v>
      </c>
      <c r="G104" s="1" t="s">
        <v>18</v>
      </c>
      <c r="H104" s="1" t="s">
        <v>19</v>
      </c>
      <c r="I104" s="8">
        <f t="shared" si="3"/>
        <v>264</v>
      </c>
      <c r="J104" t="str">
        <f>VLOOKUP($B104,taxonomy!$B:$Y,6,FALSE)</f>
        <v>Eukaryota</v>
      </c>
      <c r="K104" t="str">
        <f>VLOOKUP($B104,taxonomy!$B:$Y,7,FALSE)</f>
        <v xml:space="preserve"> Metazoa</v>
      </c>
      <c r="L104" t="str">
        <f>VLOOKUP($B104,taxonomy!$B:$Y,8,FALSE)</f>
        <v xml:space="preserve"> Ecdysozoa</v>
      </c>
      <c r="M104" t="str">
        <f>VLOOKUP($B104,taxonomy!$B:$Y,9,FALSE)</f>
        <v xml:space="preserve"> Arthropoda</v>
      </c>
      <c r="N104">
        <f>VLOOKUP(A104,'сводная таблица'!A$3:D$370,3,FALSE)</f>
        <v>1</v>
      </c>
      <c r="O104">
        <f>VLOOKUP(A104,'сводная таблица'!A$3:D$370,4,FALSE)</f>
        <v>1</v>
      </c>
      <c r="P104" s="7" t="b">
        <f t="shared" si="4"/>
        <v>1</v>
      </c>
    </row>
    <row r="105" spans="1:18" hidden="1" x14ac:dyDescent="0.25">
      <c r="A105" s="1" t="s">
        <v>331</v>
      </c>
      <c r="B105" s="1" t="s">
        <v>332</v>
      </c>
      <c r="C105" s="1" t="s">
        <v>333</v>
      </c>
      <c r="D105" s="1" t="s">
        <v>60</v>
      </c>
      <c r="E105" s="1" t="s">
        <v>335</v>
      </c>
      <c r="F105" s="1" t="s">
        <v>320</v>
      </c>
      <c r="G105" s="1" t="s">
        <v>63</v>
      </c>
      <c r="H105" s="1" t="s">
        <v>64</v>
      </c>
      <c r="I105" s="8">
        <f t="shared" si="3"/>
        <v>659</v>
      </c>
      <c r="J105" t="str">
        <f>VLOOKUP($B105,taxonomy!$B:$Y,6,FALSE)</f>
        <v>Eukaryota</v>
      </c>
      <c r="K105" t="str">
        <f>VLOOKUP($B105,taxonomy!$B:$Y,7,FALSE)</f>
        <v xml:space="preserve"> Metazoa</v>
      </c>
      <c r="L105" t="str">
        <f>VLOOKUP($B105,taxonomy!$B:$Y,8,FALSE)</f>
        <v xml:space="preserve"> Ecdysozoa</v>
      </c>
      <c r="M105" t="str">
        <f>VLOOKUP($B105,taxonomy!$B:$Y,9,FALSE)</f>
        <v xml:space="preserve"> Arthropoda</v>
      </c>
      <c r="N105">
        <f>VLOOKUP(A105,'сводная таблица'!A$3:D$370,3,FALSE)</f>
        <v>1</v>
      </c>
      <c r="O105">
        <f>VLOOKUP(A105,'сводная таблица'!A$3:D$370,4,FALSE)</f>
        <v>1</v>
      </c>
      <c r="P105" s="7" t="b">
        <f t="shared" si="4"/>
        <v>1</v>
      </c>
    </row>
    <row r="106" spans="1:18" hidden="1" x14ac:dyDescent="0.25">
      <c r="A106" s="1" t="s">
        <v>336</v>
      </c>
      <c r="B106" s="1" t="s">
        <v>337</v>
      </c>
      <c r="C106" s="1" t="s">
        <v>314</v>
      </c>
      <c r="D106" s="1" t="s">
        <v>140</v>
      </c>
      <c r="E106" s="1" t="s">
        <v>338</v>
      </c>
      <c r="F106" s="1" t="s">
        <v>339</v>
      </c>
      <c r="G106" s="1" t="s">
        <v>143</v>
      </c>
      <c r="H106" s="1" t="s">
        <v>140</v>
      </c>
      <c r="I106" s="8">
        <f t="shared" si="3"/>
        <v>46</v>
      </c>
      <c r="J106" t="str">
        <f>VLOOKUP($B106,taxonomy!$B:$Y,6,FALSE)</f>
        <v>Eukaryota</v>
      </c>
      <c r="K106" t="str">
        <f>VLOOKUP($B106,taxonomy!$B:$Y,7,FALSE)</f>
        <v xml:space="preserve"> Metazoa</v>
      </c>
      <c r="L106" t="str">
        <f>VLOOKUP($B106,taxonomy!$B:$Y,8,FALSE)</f>
        <v xml:space="preserve"> Ecdysozoa</v>
      </c>
      <c r="M106" t="str">
        <f>VLOOKUP($B106,taxonomy!$B:$Y,9,FALSE)</f>
        <v xml:space="preserve"> Arthropoda</v>
      </c>
      <c r="N106">
        <f>VLOOKUP(A106,'сводная таблица'!A$3:D$370,3,FALSE)</f>
        <v>0</v>
      </c>
      <c r="O106">
        <f>VLOOKUP(A106,'сводная таблица'!A$3:D$370,4,FALSE)</f>
        <v>1</v>
      </c>
      <c r="P106" s="7" t="b">
        <f t="shared" si="4"/>
        <v>0</v>
      </c>
    </row>
    <row r="107" spans="1:18" hidden="1" x14ac:dyDescent="0.25">
      <c r="A107" s="1" t="s">
        <v>336</v>
      </c>
      <c r="B107" s="1" t="s">
        <v>337</v>
      </c>
      <c r="C107" s="1" t="s">
        <v>314</v>
      </c>
      <c r="D107" s="1" t="s">
        <v>340</v>
      </c>
      <c r="E107" s="1" t="s">
        <v>341</v>
      </c>
      <c r="F107" s="1" t="s">
        <v>263</v>
      </c>
      <c r="G107" s="1" t="s">
        <v>114</v>
      </c>
      <c r="H107" s="1" t="s">
        <v>340</v>
      </c>
      <c r="I107" s="8">
        <f t="shared" si="3"/>
        <v>43</v>
      </c>
      <c r="J107" t="str">
        <f>VLOOKUP($B107,taxonomy!$B:$Y,6,FALSE)</f>
        <v>Eukaryota</v>
      </c>
      <c r="K107" t="str">
        <f>VLOOKUP($B107,taxonomy!$B:$Y,7,FALSE)</f>
        <v xml:space="preserve"> Metazoa</v>
      </c>
      <c r="L107" t="str">
        <f>VLOOKUP($B107,taxonomy!$B:$Y,8,FALSE)</f>
        <v xml:space="preserve"> Ecdysozoa</v>
      </c>
      <c r="M107" t="str">
        <f>VLOOKUP($B107,taxonomy!$B:$Y,9,FALSE)</f>
        <v xml:space="preserve"> Arthropoda</v>
      </c>
      <c r="N107">
        <f>VLOOKUP(A107,'сводная таблица'!A$3:D$370,3,FALSE)</f>
        <v>0</v>
      </c>
      <c r="O107">
        <f>VLOOKUP(A107,'сводная таблица'!A$3:D$370,4,FALSE)</f>
        <v>1</v>
      </c>
      <c r="P107" s="7" t="b">
        <f t="shared" si="4"/>
        <v>1</v>
      </c>
    </row>
    <row r="108" spans="1:18" hidden="1" x14ac:dyDescent="0.25">
      <c r="A108" s="1" t="s">
        <v>336</v>
      </c>
      <c r="B108" s="1" t="s">
        <v>337</v>
      </c>
      <c r="C108" s="1" t="s">
        <v>314</v>
      </c>
      <c r="D108" s="1" t="s">
        <v>180</v>
      </c>
      <c r="E108" s="1" t="s">
        <v>342</v>
      </c>
      <c r="F108" s="1" t="s">
        <v>126</v>
      </c>
      <c r="G108" s="1" t="s">
        <v>183</v>
      </c>
      <c r="H108" s="1" t="s">
        <v>180</v>
      </c>
      <c r="I108" s="8">
        <f t="shared" si="3"/>
        <v>95</v>
      </c>
      <c r="J108" t="str">
        <f>VLOOKUP($B108,taxonomy!$B:$Y,6,FALSE)</f>
        <v>Eukaryota</v>
      </c>
      <c r="K108" t="str">
        <f>VLOOKUP($B108,taxonomy!$B:$Y,7,FALSE)</f>
        <v xml:space="preserve"> Metazoa</v>
      </c>
      <c r="L108" t="str">
        <f>VLOOKUP($B108,taxonomy!$B:$Y,8,FALSE)</f>
        <v xml:space="preserve"> Ecdysozoa</v>
      </c>
      <c r="M108" t="str">
        <f>VLOOKUP($B108,taxonomy!$B:$Y,9,FALSE)</f>
        <v xml:space="preserve"> Arthropoda</v>
      </c>
      <c r="N108">
        <f>VLOOKUP(A108,'сводная таблица'!A$3:D$370,3,FALSE)</f>
        <v>0</v>
      </c>
      <c r="O108">
        <f>VLOOKUP(A108,'сводная таблица'!A$3:D$370,4,FALSE)</f>
        <v>1</v>
      </c>
      <c r="P108" s="7" t="b">
        <f t="shared" si="4"/>
        <v>1</v>
      </c>
    </row>
    <row r="109" spans="1:18" hidden="1" x14ac:dyDescent="0.25">
      <c r="A109" s="1" t="s">
        <v>336</v>
      </c>
      <c r="B109" s="1" t="s">
        <v>337</v>
      </c>
      <c r="C109" s="1" t="s">
        <v>314</v>
      </c>
      <c r="D109" s="1" t="s">
        <v>343</v>
      </c>
      <c r="E109" s="1" t="s">
        <v>344</v>
      </c>
      <c r="F109" s="1" t="s">
        <v>345</v>
      </c>
      <c r="G109" s="1" t="s">
        <v>346</v>
      </c>
      <c r="H109" s="1" t="s">
        <v>343</v>
      </c>
      <c r="I109" s="8">
        <f t="shared" si="3"/>
        <v>30</v>
      </c>
      <c r="J109" t="str">
        <f>VLOOKUP($B109,taxonomy!$B:$Y,6,FALSE)</f>
        <v>Eukaryota</v>
      </c>
      <c r="K109" t="str">
        <f>VLOOKUP($B109,taxonomy!$B:$Y,7,FALSE)</f>
        <v xml:space="preserve"> Metazoa</v>
      </c>
      <c r="L109" t="str">
        <f>VLOOKUP($B109,taxonomy!$B:$Y,8,FALSE)</f>
        <v xml:space="preserve"> Ecdysozoa</v>
      </c>
      <c r="M109" t="str">
        <f>VLOOKUP($B109,taxonomy!$B:$Y,9,FALSE)</f>
        <v xml:space="preserve"> Arthropoda</v>
      </c>
      <c r="N109">
        <f>VLOOKUP(A109,'сводная таблица'!A$3:D$370,3,FALSE)</f>
        <v>0</v>
      </c>
      <c r="O109">
        <f>VLOOKUP(A109,'сводная таблица'!A$3:D$370,4,FALSE)</f>
        <v>1</v>
      </c>
      <c r="P109" s="7" t="b">
        <f t="shared" si="4"/>
        <v>1</v>
      </c>
    </row>
    <row r="110" spans="1:18" hidden="1" x14ac:dyDescent="0.25">
      <c r="A110" s="1" t="s">
        <v>336</v>
      </c>
      <c r="B110" s="1" t="s">
        <v>337</v>
      </c>
      <c r="C110" s="1" t="s">
        <v>314</v>
      </c>
      <c r="D110" s="1" t="s">
        <v>15</v>
      </c>
      <c r="E110" s="1" t="s">
        <v>43</v>
      </c>
      <c r="F110" s="1" t="s">
        <v>347</v>
      </c>
      <c r="G110" s="1" t="s">
        <v>18</v>
      </c>
      <c r="H110" s="1" t="s">
        <v>19</v>
      </c>
      <c r="I110" s="8">
        <f t="shared" si="3"/>
        <v>275</v>
      </c>
      <c r="J110" t="str">
        <f>VLOOKUP($B110,taxonomy!$B:$Y,6,FALSE)</f>
        <v>Eukaryota</v>
      </c>
      <c r="K110" t="str">
        <f>VLOOKUP($B110,taxonomy!$B:$Y,7,FALSE)</f>
        <v xml:space="preserve"> Metazoa</v>
      </c>
      <c r="L110" t="str">
        <f>VLOOKUP($B110,taxonomy!$B:$Y,8,FALSE)</f>
        <v xml:space="preserve"> Ecdysozoa</v>
      </c>
      <c r="M110" t="str">
        <f>VLOOKUP($B110,taxonomy!$B:$Y,9,FALSE)</f>
        <v xml:space="preserve"> Arthropoda</v>
      </c>
      <c r="N110">
        <f>VLOOKUP(A110,'сводная таблица'!A$3:D$370,3,FALSE)</f>
        <v>0</v>
      </c>
      <c r="O110">
        <f>VLOOKUP(A110,'сводная таблица'!A$3:D$370,4,FALSE)</f>
        <v>1</v>
      </c>
      <c r="P110" s="7" t="b">
        <f t="shared" si="4"/>
        <v>1</v>
      </c>
    </row>
    <row r="111" spans="1:18" x14ac:dyDescent="0.25">
      <c r="A111" s="1" t="s">
        <v>348</v>
      </c>
      <c r="B111" s="1" t="s">
        <v>349</v>
      </c>
      <c r="C111" s="1" t="s">
        <v>350</v>
      </c>
      <c r="D111" s="1" t="s">
        <v>148</v>
      </c>
      <c r="E111" s="1" t="s">
        <v>229</v>
      </c>
      <c r="F111" s="1" t="s">
        <v>240</v>
      </c>
      <c r="G111" s="1" t="s">
        <v>90</v>
      </c>
      <c r="H111" s="1" t="s">
        <v>148</v>
      </c>
      <c r="I111" s="8">
        <f t="shared" si="3"/>
        <v>242</v>
      </c>
      <c r="J111" t="str">
        <f>VLOOKUP($B111,taxonomy!$B:$Y,6,FALSE)</f>
        <v>Eukaryota</v>
      </c>
      <c r="K111" t="str">
        <f>VLOOKUP($B111,taxonomy!$B:$Y,7,FALSE)</f>
        <v xml:space="preserve"> Metazoa</v>
      </c>
      <c r="L111" t="str">
        <f>VLOOKUP($B111,taxonomy!$B:$Y,8,FALSE)</f>
        <v xml:space="preserve"> Ecdysozoa</v>
      </c>
      <c r="M111" t="str">
        <f>VLOOKUP($B111,taxonomy!$B:$Y,9,FALSE)</f>
        <v xml:space="preserve"> Arthropoda</v>
      </c>
      <c r="N111">
        <f>VLOOKUP(A111,'сводная таблица'!A$3:D$370,3,FALSE)</f>
        <v>1</v>
      </c>
      <c r="O111">
        <f>VLOOKUP(A111,'сводная таблица'!A$3:D$370,4,FALSE)</f>
        <v>1</v>
      </c>
      <c r="P111" s="7" t="b">
        <f t="shared" si="4"/>
        <v>0</v>
      </c>
    </row>
    <row r="112" spans="1:18" hidden="1" x14ac:dyDescent="0.25">
      <c r="A112" s="1" t="s">
        <v>348</v>
      </c>
      <c r="B112" s="1" t="s">
        <v>349</v>
      </c>
      <c r="C112" s="1" t="s">
        <v>350</v>
      </c>
      <c r="D112" s="1" t="s">
        <v>15</v>
      </c>
      <c r="E112" s="1" t="s">
        <v>35</v>
      </c>
      <c r="F112" s="1" t="s">
        <v>233</v>
      </c>
      <c r="G112" s="1" t="s">
        <v>18</v>
      </c>
      <c r="H112" s="1" t="s">
        <v>19</v>
      </c>
      <c r="I112" s="8">
        <f t="shared" si="3"/>
        <v>264</v>
      </c>
      <c r="J112" t="str">
        <f>VLOOKUP($B112,taxonomy!$B:$Y,6,FALSE)</f>
        <v>Eukaryota</v>
      </c>
      <c r="K112" t="str">
        <f>VLOOKUP($B112,taxonomy!$B:$Y,7,FALSE)</f>
        <v xml:space="preserve"> Metazoa</v>
      </c>
      <c r="L112" t="str">
        <f>VLOOKUP($B112,taxonomy!$B:$Y,8,FALSE)</f>
        <v xml:space="preserve"> Ecdysozoa</v>
      </c>
      <c r="M112" t="str">
        <f>VLOOKUP($B112,taxonomy!$B:$Y,9,FALSE)</f>
        <v xml:space="preserve"> Arthropoda</v>
      </c>
      <c r="N112">
        <f>VLOOKUP(A112,'сводная таблица'!A$3:D$370,3,FALSE)</f>
        <v>1</v>
      </c>
      <c r="O112">
        <f>VLOOKUP(A112,'сводная таблица'!A$3:D$370,4,FALSE)</f>
        <v>1</v>
      </c>
      <c r="P112" s="7" t="b">
        <f t="shared" si="4"/>
        <v>1</v>
      </c>
    </row>
    <row r="113" spans="1:17" hidden="1" x14ac:dyDescent="0.25">
      <c r="A113" s="1" t="s">
        <v>322</v>
      </c>
      <c r="B113" s="1" t="s">
        <v>323</v>
      </c>
      <c r="C113" s="1" t="s">
        <v>324</v>
      </c>
      <c r="D113" s="1" t="s">
        <v>15</v>
      </c>
      <c r="E113" s="1" t="s">
        <v>114</v>
      </c>
      <c r="F113" s="1" t="s">
        <v>47</v>
      </c>
      <c r="G113" s="1" t="s">
        <v>18</v>
      </c>
      <c r="H113" s="1" t="s">
        <v>19</v>
      </c>
      <c r="I113" s="8">
        <f t="shared" si="3"/>
        <v>221</v>
      </c>
      <c r="J113" t="str">
        <f>VLOOKUP($B113,taxonomy!$B:$Y,6,FALSE)</f>
        <v>Eukaryota</v>
      </c>
      <c r="K113" t="str">
        <f>VLOOKUP($B113,taxonomy!$B:$Y,7,FALSE)</f>
        <v xml:space="preserve"> Metazoa</v>
      </c>
      <c r="L113" t="str">
        <f>VLOOKUP($B113,taxonomy!$B:$Y,8,FALSE)</f>
        <v xml:space="preserve"> Placozoa</v>
      </c>
      <c r="M113" t="str">
        <f>VLOOKUP($B113,taxonomy!$B:$Y,9,FALSE)</f>
        <v xml:space="preserve"> Trichoplax.</v>
      </c>
      <c r="N113">
        <f>VLOOKUP(A113,'сводная таблица'!A$3:D$370,3,FALSE)</f>
        <v>1</v>
      </c>
      <c r="O113">
        <f>VLOOKUP(A113,'сводная таблица'!A$3:D$370,4,FALSE)</f>
        <v>1</v>
      </c>
      <c r="P113" s="7" t="b">
        <f t="shared" si="4"/>
        <v>0</v>
      </c>
    </row>
    <row r="114" spans="1:17" hidden="1" x14ac:dyDescent="0.25">
      <c r="A114" s="1" t="s">
        <v>281</v>
      </c>
      <c r="B114" s="1" t="s">
        <v>282</v>
      </c>
      <c r="C114" s="1" t="s">
        <v>71</v>
      </c>
      <c r="D114" s="1" t="s">
        <v>87</v>
      </c>
      <c r="E114" s="1" t="s">
        <v>88</v>
      </c>
      <c r="F114" s="1" t="s">
        <v>89</v>
      </c>
      <c r="G114" s="1" t="s">
        <v>90</v>
      </c>
      <c r="H114" s="1" t="s">
        <v>87</v>
      </c>
      <c r="I114" s="8">
        <f t="shared" si="3"/>
        <v>56</v>
      </c>
      <c r="J114" t="str">
        <f>VLOOKUP($B114,taxonomy!$B:$Y,6,FALSE)</f>
        <v>Eukaryota</v>
      </c>
      <c r="K114" t="str">
        <f>VLOOKUP($B114,taxonomy!$B:$Y,7,FALSE)</f>
        <v xml:space="preserve"> Fungi</v>
      </c>
      <c r="L114" t="str">
        <f>VLOOKUP($B114,taxonomy!$B:$Y,8,FALSE)</f>
        <v xml:space="preserve"> Dikarya</v>
      </c>
      <c r="M114" t="str">
        <f>VLOOKUP($B114,taxonomy!$B:$Y,9,FALSE)</f>
        <v xml:space="preserve"> Ascomycota</v>
      </c>
      <c r="N114">
        <f>VLOOKUP(A114,'сводная таблица'!A$3:D$370,3,FALSE)</f>
        <v>0</v>
      </c>
      <c r="O114">
        <f>VLOOKUP(A114,'сводная таблица'!A$3:D$370,4,FALSE)</f>
        <v>1</v>
      </c>
      <c r="P114" s="7" t="b">
        <f t="shared" si="4"/>
        <v>0</v>
      </c>
    </row>
    <row r="115" spans="1:17" x14ac:dyDescent="0.25">
      <c r="A115" s="1" t="s">
        <v>348</v>
      </c>
      <c r="B115" s="1" t="s">
        <v>349</v>
      </c>
      <c r="C115" s="1" t="s">
        <v>350</v>
      </c>
      <c r="D115" s="1" t="s">
        <v>60</v>
      </c>
      <c r="E115" s="1" t="s">
        <v>182</v>
      </c>
      <c r="F115" s="1" t="s">
        <v>351</v>
      </c>
      <c r="G115" s="1" t="s">
        <v>63</v>
      </c>
      <c r="H115" s="1" t="s">
        <v>64</v>
      </c>
      <c r="I115" s="8">
        <f t="shared" si="3"/>
        <v>646</v>
      </c>
      <c r="J115" t="str">
        <f>VLOOKUP($B115,taxonomy!$B:$Y,6,FALSE)</f>
        <v>Eukaryota</v>
      </c>
      <c r="K115" t="str">
        <f>VLOOKUP($B115,taxonomy!$B:$Y,7,FALSE)</f>
        <v xml:space="preserve"> Metazoa</v>
      </c>
      <c r="L115" t="str">
        <f>VLOOKUP($B115,taxonomy!$B:$Y,8,FALSE)</f>
        <v xml:space="preserve"> Ecdysozoa</v>
      </c>
      <c r="M115" t="str">
        <f>VLOOKUP($B115,taxonomy!$B:$Y,9,FALSE)</f>
        <v xml:space="preserve"> Arthropoda</v>
      </c>
      <c r="N115">
        <f>VLOOKUP(A115,'сводная таблица'!A$3:D$370,3,FALSE)</f>
        <v>1</v>
      </c>
      <c r="O115">
        <f>VLOOKUP(A115,'сводная таблица'!A$3:D$370,4,FALSE)</f>
        <v>1</v>
      </c>
      <c r="P115" s="7" t="b">
        <f t="shared" si="4"/>
        <v>0</v>
      </c>
    </row>
    <row r="116" spans="1:17" hidden="1" x14ac:dyDescent="0.25">
      <c r="A116" s="1" t="s">
        <v>352</v>
      </c>
      <c r="B116" s="1" t="s">
        <v>353</v>
      </c>
      <c r="C116" s="1" t="s">
        <v>354</v>
      </c>
      <c r="D116" s="1" t="s">
        <v>180</v>
      </c>
      <c r="E116" s="1" t="s">
        <v>355</v>
      </c>
      <c r="F116" s="1" t="s">
        <v>356</v>
      </c>
      <c r="G116" s="1" t="s">
        <v>183</v>
      </c>
      <c r="H116" s="1" t="s">
        <v>180</v>
      </c>
      <c r="I116" s="8">
        <f t="shared" si="3"/>
        <v>108</v>
      </c>
      <c r="J116" t="str">
        <f>VLOOKUP($B116,taxonomy!$B:$Y,6,FALSE)</f>
        <v>Eukaryota</v>
      </c>
      <c r="K116" t="str">
        <f>VLOOKUP($B116,taxonomy!$B:$Y,7,FALSE)</f>
        <v xml:space="preserve"> Metazoa</v>
      </c>
      <c r="L116" t="str">
        <f>VLOOKUP($B116,taxonomy!$B:$Y,8,FALSE)</f>
        <v xml:space="preserve"> Ecdysozoa</v>
      </c>
      <c r="M116" t="str">
        <f>VLOOKUP($B116,taxonomy!$B:$Y,9,FALSE)</f>
        <v xml:space="preserve"> Arthropoda</v>
      </c>
      <c r="N116">
        <f>VLOOKUP(A116,'сводная таблица'!A$3:D$370,3,FALSE)</f>
        <v>0</v>
      </c>
      <c r="O116">
        <f>VLOOKUP(A116,'сводная таблица'!A$3:D$370,4,FALSE)</f>
        <v>1</v>
      </c>
      <c r="P116" s="7" t="b">
        <f t="shared" si="4"/>
        <v>0</v>
      </c>
    </row>
    <row r="117" spans="1:17" hidden="1" x14ac:dyDescent="0.25">
      <c r="A117" s="1" t="s">
        <v>352</v>
      </c>
      <c r="B117" s="1" t="s">
        <v>353</v>
      </c>
      <c r="C117" s="1" t="s">
        <v>354</v>
      </c>
      <c r="D117" s="1" t="s">
        <v>15</v>
      </c>
      <c r="E117" s="1" t="s">
        <v>43</v>
      </c>
      <c r="F117" s="1" t="s">
        <v>233</v>
      </c>
      <c r="G117" s="1" t="s">
        <v>18</v>
      </c>
      <c r="H117" s="1" t="s">
        <v>19</v>
      </c>
      <c r="I117" s="8">
        <f t="shared" si="3"/>
        <v>262</v>
      </c>
      <c r="J117" t="str">
        <f>VLOOKUP($B117,taxonomy!$B:$Y,6,FALSE)</f>
        <v>Eukaryota</v>
      </c>
      <c r="K117" t="str">
        <f>VLOOKUP($B117,taxonomy!$B:$Y,7,FALSE)</f>
        <v xml:space="preserve"> Metazoa</v>
      </c>
      <c r="L117" t="str">
        <f>VLOOKUP($B117,taxonomy!$B:$Y,8,FALSE)</f>
        <v xml:space="preserve"> Ecdysozoa</v>
      </c>
      <c r="M117" t="str">
        <f>VLOOKUP($B117,taxonomy!$B:$Y,9,FALSE)</f>
        <v xml:space="preserve"> Arthropoda</v>
      </c>
      <c r="N117">
        <f>VLOOKUP(A117,'сводная таблица'!A$3:D$370,3,FALSE)</f>
        <v>0</v>
      </c>
      <c r="O117">
        <f>VLOOKUP(A117,'сводная таблица'!A$3:D$370,4,FALSE)</f>
        <v>1</v>
      </c>
      <c r="P117" s="7" t="b">
        <f t="shared" si="4"/>
        <v>1</v>
      </c>
    </row>
    <row r="118" spans="1:17" x14ac:dyDescent="0.25">
      <c r="A118" s="1" t="s">
        <v>357</v>
      </c>
      <c r="B118" s="1" t="s">
        <v>358</v>
      </c>
      <c r="C118" s="1" t="s">
        <v>359</v>
      </c>
      <c r="D118" s="1" t="s">
        <v>148</v>
      </c>
      <c r="E118" s="1" t="s">
        <v>229</v>
      </c>
      <c r="F118" s="1" t="s">
        <v>240</v>
      </c>
      <c r="G118" s="1" t="s">
        <v>90</v>
      </c>
      <c r="H118" s="1" t="s">
        <v>148</v>
      </c>
      <c r="I118" s="8">
        <f t="shared" si="3"/>
        <v>242</v>
      </c>
      <c r="J118" t="str">
        <f>VLOOKUP($B118,taxonomy!$B:$Y,6,FALSE)</f>
        <v>Eukaryota</v>
      </c>
      <c r="K118" t="str">
        <f>VLOOKUP($B118,taxonomy!$B:$Y,7,FALSE)</f>
        <v xml:space="preserve"> Metazoa</v>
      </c>
      <c r="L118" t="str">
        <f>VLOOKUP($B118,taxonomy!$B:$Y,8,FALSE)</f>
        <v xml:space="preserve"> Ecdysozoa</v>
      </c>
      <c r="M118" t="str">
        <f>VLOOKUP($B118,taxonomy!$B:$Y,9,FALSE)</f>
        <v xml:space="preserve"> Arthropoda</v>
      </c>
      <c r="N118">
        <f>VLOOKUP(A118,'сводная таблица'!A$3:D$370,3,FALSE)</f>
        <v>1</v>
      </c>
      <c r="O118">
        <f>VLOOKUP(A118,'сводная таблица'!A$3:D$370,4,FALSE)</f>
        <v>1</v>
      </c>
      <c r="P118" s="7" t="b">
        <f t="shared" si="4"/>
        <v>0</v>
      </c>
    </row>
    <row r="119" spans="1:17" hidden="1" x14ac:dyDescent="0.25">
      <c r="A119" s="1" t="s">
        <v>357</v>
      </c>
      <c r="B119" s="1" t="s">
        <v>358</v>
      </c>
      <c r="C119" s="1" t="s">
        <v>359</v>
      </c>
      <c r="D119" s="1" t="s">
        <v>15</v>
      </c>
      <c r="E119" s="1" t="s">
        <v>35</v>
      </c>
      <c r="F119" s="1" t="s">
        <v>233</v>
      </c>
      <c r="G119" s="1" t="s">
        <v>18</v>
      </c>
      <c r="H119" s="1" t="s">
        <v>19</v>
      </c>
      <c r="I119" s="8">
        <f t="shared" si="3"/>
        <v>264</v>
      </c>
      <c r="J119" t="str">
        <f>VLOOKUP($B119,taxonomy!$B:$Y,6,FALSE)</f>
        <v>Eukaryota</v>
      </c>
      <c r="K119" t="str">
        <f>VLOOKUP($B119,taxonomy!$B:$Y,7,FALSE)</f>
        <v xml:space="preserve"> Metazoa</v>
      </c>
      <c r="L119" t="str">
        <f>VLOOKUP($B119,taxonomy!$B:$Y,8,FALSE)</f>
        <v xml:space="preserve"> Ecdysozoa</v>
      </c>
      <c r="M119" t="str">
        <f>VLOOKUP($B119,taxonomy!$B:$Y,9,FALSE)</f>
        <v xml:space="preserve"> Arthropoda</v>
      </c>
      <c r="N119">
        <f>VLOOKUP(A119,'сводная таблица'!A$3:D$370,3,FALSE)</f>
        <v>1</v>
      </c>
      <c r="O119">
        <f>VLOOKUP(A119,'сводная таблица'!A$3:D$370,4,FALSE)</f>
        <v>1</v>
      </c>
      <c r="P119" s="7" t="b">
        <f t="shared" si="4"/>
        <v>1</v>
      </c>
    </row>
    <row r="120" spans="1:17" hidden="1" x14ac:dyDescent="0.25">
      <c r="A120" s="1" t="s">
        <v>357</v>
      </c>
      <c r="B120" s="1" t="s">
        <v>358</v>
      </c>
      <c r="C120" s="1" t="s">
        <v>359</v>
      </c>
      <c r="D120" s="1" t="s">
        <v>60</v>
      </c>
      <c r="E120" s="1" t="s">
        <v>360</v>
      </c>
      <c r="F120" s="1" t="s">
        <v>359</v>
      </c>
      <c r="G120" s="1" t="s">
        <v>63</v>
      </c>
      <c r="H120" s="1" t="s">
        <v>64</v>
      </c>
      <c r="I120" s="8">
        <f t="shared" si="3"/>
        <v>211</v>
      </c>
      <c r="J120" t="str">
        <f>VLOOKUP($B120,taxonomy!$B:$Y,6,FALSE)</f>
        <v>Eukaryota</v>
      </c>
      <c r="K120" t="str">
        <f>VLOOKUP($B120,taxonomy!$B:$Y,7,FALSE)</f>
        <v xml:space="preserve"> Metazoa</v>
      </c>
      <c r="L120" t="str">
        <f>VLOOKUP($B120,taxonomy!$B:$Y,8,FALSE)</f>
        <v xml:space="preserve"> Ecdysozoa</v>
      </c>
      <c r="M120" t="str">
        <f>VLOOKUP($B120,taxonomy!$B:$Y,9,FALSE)</f>
        <v xml:space="preserve"> Arthropoda</v>
      </c>
      <c r="N120">
        <f>VLOOKUP(A120,'сводная таблица'!A$3:D$370,3,FALSE)</f>
        <v>1</v>
      </c>
      <c r="O120">
        <f>VLOOKUP(A120,'сводная таблица'!A$3:D$370,4,FALSE)</f>
        <v>1</v>
      </c>
      <c r="P120" s="7" t="b">
        <f t="shared" si="4"/>
        <v>1</v>
      </c>
    </row>
    <row r="121" spans="1:17" hidden="1" x14ac:dyDescent="0.25">
      <c r="A121" s="1" t="s">
        <v>361</v>
      </c>
      <c r="B121" s="1" t="s">
        <v>362</v>
      </c>
      <c r="C121" s="1" t="s">
        <v>363</v>
      </c>
      <c r="D121" s="1" t="s">
        <v>140</v>
      </c>
      <c r="E121" s="1" t="s">
        <v>364</v>
      </c>
      <c r="F121" s="1" t="s">
        <v>365</v>
      </c>
      <c r="G121" s="1" t="s">
        <v>143</v>
      </c>
      <c r="H121" s="1" t="s">
        <v>140</v>
      </c>
      <c r="I121" s="8">
        <f t="shared" si="3"/>
        <v>44</v>
      </c>
      <c r="J121" t="str">
        <f>VLOOKUP($B121,taxonomy!$B:$Y,6,FALSE)</f>
        <v>Eukaryota</v>
      </c>
      <c r="K121" t="str">
        <f>VLOOKUP($B121,taxonomy!$B:$Y,7,FALSE)</f>
        <v xml:space="preserve"> Metazoa</v>
      </c>
      <c r="L121" t="str">
        <f>VLOOKUP($B121,taxonomy!$B:$Y,8,FALSE)</f>
        <v xml:space="preserve"> Ecdysozoa</v>
      </c>
      <c r="M121" t="str">
        <f>VLOOKUP($B121,taxonomy!$B:$Y,9,FALSE)</f>
        <v xml:space="preserve"> Arthropoda</v>
      </c>
      <c r="N121">
        <f>VLOOKUP(A121,'сводная таблица'!A$3:D$370,3,FALSE)</f>
        <v>0</v>
      </c>
      <c r="O121">
        <f>VLOOKUP(A121,'сводная таблица'!A$3:D$370,4,FALSE)</f>
        <v>1</v>
      </c>
      <c r="P121" s="7" t="b">
        <f t="shared" si="4"/>
        <v>0</v>
      </c>
    </row>
    <row r="122" spans="1:17" hidden="1" x14ac:dyDescent="0.25">
      <c r="A122" s="1" t="s">
        <v>361</v>
      </c>
      <c r="B122" s="1" t="s">
        <v>362</v>
      </c>
      <c r="C122" s="1" t="s">
        <v>363</v>
      </c>
      <c r="D122" s="1" t="s">
        <v>180</v>
      </c>
      <c r="E122" s="1" t="s">
        <v>325</v>
      </c>
      <c r="F122" s="1" t="s">
        <v>366</v>
      </c>
      <c r="G122" s="1" t="s">
        <v>183</v>
      </c>
      <c r="H122" s="1" t="s">
        <v>180</v>
      </c>
      <c r="I122" s="8">
        <f t="shared" si="3"/>
        <v>115</v>
      </c>
      <c r="J122" t="str">
        <f>VLOOKUP($B122,taxonomy!$B:$Y,6,FALSE)</f>
        <v>Eukaryota</v>
      </c>
      <c r="K122" t="str">
        <f>VLOOKUP($B122,taxonomy!$B:$Y,7,FALSE)</f>
        <v xml:space="preserve"> Metazoa</v>
      </c>
      <c r="L122" t="str">
        <f>VLOOKUP($B122,taxonomy!$B:$Y,8,FALSE)</f>
        <v xml:space="preserve"> Ecdysozoa</v>
      </c>
      <c r="M122" t="str">
        <f>VLOOKUP($B122,taxonomy!$B:$Y,9,FALSE)</f>
        <v xml:space="preserve"> Arthropoda</v>
      </c>
      <c r="N122">
        <f>VLOOKUP(A122,'сводная таблица'!A$3:D$370,3,FALSE)</f>
        <v>0</v>
      </c>
      <c r="O122">
        <f>VLOOKUP(A122,'сводная таблица'!A$3:D$370,4,FALSE)</f>
        <v>1</v>
      </c>
      <c r="P122" s="7" t="b">
        <f t="shared" si="4"/>
        <v>1</v>
      </c>
    </row>
    <row r="123" spans="1:17" hidden="1" x14ac:dyDescent="0.25">
      <c r="A123" s="1" t="s">
        <v>361</v>
      </c>
      <c r="B123" s="1" t="s">
        <v>362</v>
      </c>
      <c r="C123" s="1" t="s">
        <v>363</v>
      </c>
      <c r="D123" s="1" t="s">
        <v>15</v>
      </c>
      <c r="E123" s="1" t="s">
        <v>43</v>
      </c>
      <c r="F123" s="1" t="s">
        <v>367</v>
      </c>
      <c r="G123" s="1" t="s">
        <v>18</v>
      </c>
      <c r="H123" s="1" t="s">
        <v>19</v>
      </c>
      <c r="I123" s="8">
        <f t="shared" si="3"/>
        <v>286</v>
      </c>
      <c r="J123" t="str">
        <f>VLOOKUP($B123,taxonomy!$B:$Y,6,FALSE)</f>
        <v>Eukaryota</v>
      </c>
      <c r="K123" t="str">
        <f>VLOOKUP($B123,taxonomy!$B:$Y,7,FALSE)</f>
        <v xml:space="preserve"> Metazoa</v>
      </c>
      <c r="L123" t="str">
        <f>VLOOKUP($B123,taxonomy!$B:$Y,8,FALSE)</f>
        <v xml:space="preserve"> Ecdysozoa</v>
      </c>
      <c r="M123" t="str">
        <f>VLOOKUP($B123,taxonomy!$B:$Y,9,FALSE)</f>
        <v xml:space="preserve"> Arthropoda</v>
      </c>
      <c r="N123">
        <f>VLOOKUP(A123,'сводная таблица'!A$3:D$370,3,FALSE)</f>
        <v>0</v>
      </c>
      <c r="O123">
        <f>VLOOKUP(A123,'сводная таблица'!A$3:D$370,4,FALSE)</f>
        <v>1</v>
      </c>
      <c r="P123" s="7" t="b">
        <f t="shared" si="4"/>
        <v>1</v>
      </c>
    </row>
    <row r="124" spans="1:17" hidden="1" x14ac:dyDescent="0.25">
      <c r="A124" s="1" t="s">
        <v>368</v>
      </c>
      <c r="B124" s="1" t="s">
        <v>369</v>
      </c>
      <c r="C124" s="1" t="s">
        <v>370</v>
      </c>
      <c r="D124" s="1" t="s">
        <v>15</v>
      </c>
      <c r="E124" s="1" t="s">
        <v>43</v>
      </c>
      <c r="F124" s="1" t="s">
        <v>371</v>
      </c>
      <c r="G124" s="1" t="s">
        <v>18</v>
      </c>
      <c r="H124" s="1" t="s">
        <v>19</v>
      </c>
      <c r="I124" s="8">
        <f t="shared" si="3"/>
        <v>219</v>
      </c>
      <c r="J124" t="str">
        <f>VLOOKUP($B124,taxonomy!$B:$Y,6,FALSE)</f>
        <v>Eukaryota</v>
      </c>
      <c r="K124" t="str">
        <f>VLOOKUP($B124,taxonomy!$B:$Y,7,FALSE)</f>
        <v xml:space="preserve"> Metazoa</v>
      </c>
      <c r="L124" t="str">
        <f>VLOOKUP($B124,taxonomy!$B:$Y,8,FALSE)</f>
        <v xml:space="preserve"> Ecdysozoa</v>
      </c>
      <c r="M124" t="str">
        <f>VLOOKUP($B124,taxonomy!$B:$Y,9,FALSE)</f>
        <v xml:space="preserve"> Arthropoda</v>
      </c>
      <c r="N124">
        <f>VLOOKUP(A124,'сводная таблица'!A$3:D$370,3,FALSE)</f>
        <v>0</v>
      </c>
      <c r="O124">
        <f>VLOOKUP(A124,'сводная таблица'!A$3:D$370,4,FALSE)</f>
        <v>1</v>
      </c>
      <c r="P124" s="7" t="b">
        <f t="shared" si="4"/>
        <v>0</v>
      </c>
      <c r="Q124">
        <v>1</v>
      </c>
    </row>
    <row r="125" spans="1:17" x14ac:dyDescent="0.25">
      <c r="A125" s="1" t="s">
        <v>372</v>
      </c>
      <c r="B125" s="1" t="s">
        <v>373</v>
      </c>
      <c r="C125" s="1" t="s">
        <v>228</v>
      </c>
      <c r="D125" s="1" t="s">
        <v>148</v>
      </c>
      <c r="E125" s="1" t="s">
        <v>229</v>
      </c>
      <c r="F125" s="1" t="s">
        <v>240</v>
      </c>
      <c r="G125" s="1" t="s">
        <v>90</v>
      </c>
      <c r="H125" s="1" t="s">
        <v>148</v>
      </c>
      <c r="I125" s="8">
        <f t="shared" si="3"/>
        <v>242</v>
      </c>
      <c r="J125" t="str">
        <f>VLOOKUP($B125,taxonomy!$B:$Y,6,FALSE)</f>
        <v>Eukaryota</v>
      </c>
      <c r="K125" t="str">
        <f>VLOOKUP($B125,taxonomy!$B:$Y,7,FALSE)</f>
        <v xml:space="preserve"> Metazoa</v>
      </c>
      <c r="L125" t="str">
        <f>VLOOKUP($B125,taxonomy!$B:$Y,8,FALSE)</f>
        <v xml:space="preserve"> Ecdysozoa</v>
      </c>
      <c r="M125" t="str">
        <f>VLOOKUP($B125,taxonomy!$B:$Y,9,FALSE)</f>
        <v xml:space="preserve"> Arthropoda</v>
      </c>
      <c r="N125">
        <f>VLOOKUP(A125,'сводная таблица'!A$3:D$370,3,FALSE)</f>
        <v>1</v>
      </c>
      <c r="O125">
        <f>VLOOKUP(A125,'сводная таблица'!A$3:D$370,4,FALSE)</f>
        <v>1</v>
      </c>
      <c r="P125" s="7" t="b">
        <f t="shared" si="4"/>
        <v>0</v>
      </c>
    </row>
    <row r="126" spans="1:17" hidden="1" x14ac:dyDescent="0.25">
      <c r="A126" s="1" t="s">
        <v>372</v>
      </c>
      <c r="B126" s="1" t="s">
        <v>373</v>
      </c>
      <c r="C126" s="1" t="s">
        <v>228</v>
      </c>
      <c r="D126" s="1" t="s">
        <v>15</v>
      </c>
      <c r="E126" s="1" t="s">
        <v>35</v>
      </c>
      <c r="F126" s="1" t="s">
        <v>233</v>
      </c>
      <c r="G126" s="1" t="s">
        <v>18</v>
      </c>
      <c r="H126" s="1" t="s">
        <v>19</v>
      </c>
      <c r="I126" s="8">
        <f t="shared" si="3"/>
        <v>264</v>
      </c>
      <c r="J126" t="str">
        <f>VLOOKUP($B126,taxonomy!$B:$Y,6,FALSE)</f>
        <v>Eukaryota</v>
      </c>
      <c r="K126" t="str">
        <f>VLOOKUP($B126,taxonomy!$B:$Y,7,FALSE)</f>
        <v xml:space="preserve"> Metazoa</v>
      </c>
      <c r="L126" t="str">
        <f>VLOOKUP($B126,taxonomy!$B:$Y,8,FALSE)</f>
        <v xml:space="preserve"> Ecdysozoa</v>
      </c>
      <c r="M126" t="str">
        <f>VLOOKUP($B126,taxonomy!$B:$Y,9,FALSE)</f>
        <v xml:space="preserve"> Arthropoda</v>
      </c>
      <c r="N126">
        <f>VLOOKUP(A126,'сводная таблица'!A$3:D$370,3,FALSE)</f>
        <v>1</v>
      </c>
      <c r="O126">
        <f>VLOOKUP(A126,'сводная таблица'!A$3:D$370,4,FALSE)</f>
        <v>1</v>
      </c>
      <c r="P126" s="7" t="b">
        <f t="shared" si="4"/>
        <v>1</v>
      </c>
    </row>
    <row r="127" spans="1:17" hidden="1" x14ac:dyDescent="0.25">
      <c r="A127" s="1" t="s">
        <v>372</v>
      </c>
      <c r="B127" s="1" t="s">
        <v>373</v>
      </c>
      <c r="C127" s="1" t="s">
        <v>228</v>
      </c>
      <c r="D127" s="1" t="s">
        <v>60</v>
      </c>
      <c r="E127" s="1" t="s">
        <v>237</v>
      </c>
      <c r="F127" s="1" t="s">
        <v>374</v>
      </c>
      <c r="G127" s="1" t="s">
        <v>63</v>
      </c>
      <c r="H127" s="1" t="s">
        <v>64</v>
      </c>
      <c r="I127" s="8">
        <f t="shared" si="3"/>
        <v>668</v>
      </c>
      <c r="J127" t="str">
        <f>VLOOKUP($B127,taxonomy!$B:$Y,6,FALSE)</f>
        <v>Eukaryota</v>
      </c>
      <c r="K127" t="str">
        <f>VLOOKUP($B127,taxonomy!$B:$Y,7,FALSE)</f>
        <v xml:space="preserve"> Metazoa</v>
      </c>
      <c r="L127" t="str">
        <f>VLOOKUP($B127,taxonomy!$B:$Y,8,FALSE)</f>
        <v xml:space="preserve"> Ecdysozoa</v>
      </c>
      <c r="M127" t="str">
        <f>VLOOKUP($B127,taxonomy!$B:$Y,9,FALSE)</f>
        <v xml:space="preserve"> Arthropoda</v>
      </c>
      <c r="N127">
        <f>VLOOKUP(A127,'сводная таблица'!A$3:D$370,3,FALSE)</f>
        <v>1</v>
      </c>
      <c r="O127">
        <f>VLOOKUP(A127,'сводная таблица'!A$3:D$370,4,FALSE)</f>
        <v>1</v>
      </c>
      <c r="P127" s="7" t="b">
        <f t="shared" si="4"/>
        <v>1</v>
      </c>
    </row>
    <row r="128" spans="1:17" hidden="1" x14ac:dyDescent="0.25">
      <c r="A128" s="1" t="s">
        <v>375</v>
      </c>
      <c r="B128" s="1" t="s">
        <v>376</v>
      </c>
      <c r="C128" s="1" t="s">
        <v>377</v>
      </c>
      <c r="D128" s="1" t="s">
        <v>140</v>
      </c>
      <c r="E128" s="1" t="s">
        <v>378</v>
      </c>
      <c r="F128" s="1" t="s">
        <v>165</v>
      </c>
      <c r="G128" s="1" t="s">
        <v>143</v>
      </c>
      <c r="H128" s="1" t="s">
        <v>140</v>
      </c>
      <c r="I128" s="8">
        <f t="shared" si="3"/>
        <v>46</v>
      </c>
      <c r="J128" t="str">
        <f>VLOOKUP($B128,taxonomy!$B:$Y,6,FALSE)</f>
        <v>Eukaryota</v>
      </c>
      <c r="K128" t="str">
        <f>VLOOKUP($B128,taxonomy!$B:$Y,7,FALSE)</f>
        <v xml:space="preserve"> Metazoa</v>
      </c>
      <c r="L128" t="str">
        <f>VLOOKUP($B128,taxonomy!$B:$Y,8,FALSE)</f>
        <v xml:space="preserve"> Ecdysozoa</v>
      </c>
      <c r="M128" t="str">
        <f>VLOOKUP($B128,taxonomy!$B:$Y,9,FALSE)</f>
        <v xml:space="preserve"> Arthropoda</v>
      </c>
      <c r="N128">
        <f>VLOOKUP(A128,'сводная таблица'!A$3:D$370,3,FALSE)</f>
        <v>0</v>
      </c>
      <c r="O128">
        <f>VLOOKUP(A128,'сводная таблица'!A$3:D$370,4,FALSE)</f>
        <v>1</v>
      </c>
      <c r="P128" s="7" t="b">
        <f t="shared" si="4"/>
        <v>0</v>
      </c>
    </row>
    <row r="129" spans="1:18" hidden="1" x14ac:dyDescent="0.25">
      <c r="A129" s="1" t="s">
        <v>375</v>
      </c>
      <c r="B129" s="1" t="s">
        <v>376</v>
      </c>
      <c r="C129" s="1" t="s">
        <v>377</v>
      </c>
      <c r="D129" s="1" t="s">
        <v>180</v>
      </c>
      <c r="E129" s="1" t="s">
        <v>379</v>
      </c>
      <c r="F129" s="1" t="s">
        <v>380</v>
      </c>
      <c r="G129" s="1" t="s">
        <v>183</v>
      </c>
      <c r="H129" s="1" t="s">
        <v>180</v>
      </c>
      <c r="I129" s="8">
        <f t="shared" si="3"/>
        <v>108</v>
      </c>
      <c r="J129" t="str">
        <f>VLOOKUP($B129,taxonomy!$B:$Y,6,FALSE)</f>
        <v>Eukaryota</v>
      </c>
      <c r="K129" t="str">
        <f>VLOOKUP($B129,taxonomy!$B:$Y,7,FALSE)</f>
        <v xml:space="preserve"> Metazoa</v>
      </c>
      <c r="L129" t="str">
        <f>VLOOKUP($B129,taxonomy!$B:$Y,8,FALSE)</f>
        <v xml:space="preserve"> Ecdysozoa</v>
      </c>
      <c r="M129" t="str">
        <f>VLOOKUP($B129,taxonomy!$B:$Y,9,FALSE)</f>
        <v xml:space="preserve"> Arthropoda</v>
      </c>
      <c r="N129">
        <f>VLOOKUP(A129,'сводная таблица'!A$3:D$370,3,FALSE)</f>
        <v>0</v>
      </c>
      <c r="O129">
        <f>VLOOKUP(A129,'сводная таблица'!A$3:D$370,4,FALSE)</f>
        <v>1</v>
      </c>
      <c r="P129" s="7" t="b">
        <f t="shared" si="4"/>
        <v>1</v>
      </c>
    </row>
    <row r="130" spans="1:18" hidden="1" x14ac:dyDescent="0.25">
      <c r="A130" s="1" t="s">
        <v>375</v>
      </c>
      <c r="B130" s="1" t="s">
        <v>376</v>
      </c>
      <c r="C130" s="1" t="s">
        <v>377</v>
      </c>
      <c r="D130" s="1" t="s">
        <v>15</v>
      </c>
      <c r="E130" s="1" t="s">
        <v>43</v>
      </c>
      <c r="F130" s="1" t="s">
        <v>308</v>
      </c>
      <c r="G130" s="1" t="s">
        <v>18</v>
      </c>
      <c r="H130" s="1" t="s">
        <v>19</v>
      </c>
      <c r="I130" s="8">
        <f t="shared" ref="I130:I193" si="5">F130-E130+1</f>
        <v>274</v>
      </c>
      <c r="J130" t="str">
        <f>VLOOKUP($B130,taxonomy!$B:$Y,6,FALSE)</f>
        <v>Eukaryota</v>
      </c>
      <c r="K130" t="str">
        <f>VLOOKUP($B130,taxonomy!$B:$Y,7,FALSE)</f>
        <v xml:space="preserve"> Metazoa</v>
      </c>
      <c r="L130" t="str">
        <f>VLOOKUP($B130,taxonomy!$B:$Y,8,FALSE)</f>
        <v xml:space="preserve"> Ecdysozoa</v>
      </c>
      <c r="M130" t="str">
        <f>VLOOKUP($B130,taxonomy!$B:$Y,9,FALSE)</f>
        <v xml:space="preserve"> Arthropoda</v>
      </c>
      <c r="N130">
        <f>VLOOKUP(A130,'сводная таблица'!A$3:D$370,3,FALSE)</f>
        <v>0</v>
      </c>
      <c r="O130">
        <f>VLOOKUP(A130,'сводная таблица'!A$3:D$370,4,FALSE)</f>
        <v>1</v>
      </c>
      <c r="P130" s="7" t="b">
        <f t="shared" si="4"/>
        <v>1</v>
      </c>
    </row>
    <row r="131" spans="1:18" hidden="1" x14ac:dyDescent="0.25">
      <c r="A131" s="1" t="s">
        <v>381</v>
      </c>
      <c r="B131" s="1" t="s">
        <v>382</v>
      </c>
      <c r="C131" s="1" t="s">
        <v>383</v>
      </c>
      <c r="D131" s="1" t="s">
        <v>180</v>
      </c>
      <c r="E131" s="1" t="s">
        <v>384</v>
      </c>
      <c r="F131" s="1" t="s">
        <v>385</v>
      </c>
      <c r="G131" s="1" t="s">
        <v>183</v>
      </c>
      <c r="H131" s="1" t="s">
        <v>180</v>
      </c>
      <c r="I131" s="8">
        <f t="shared" si="5"/>
        <v>50</v>
      </c>
      <c r="J131" t="str">
        <f>VLOOKUP($B131,taxonomy!$B:$Y,6,FALSE)</f>
        <v>Eukaryota</v>
      </c>
      <c r="K131" t="str">
        <f>VLOOKUP($B131,taxonomy!$B:$Y,7,FALSE)</f>
        <v xml:space="preserve"> Metazoa</v>
      </c>
      <c r="L131" t="str">
        <f>VLOOKUP($B131,taxonomy!$B:$Y,8,FALSE)</f>
        <v xml:space="preserve"> Ecdysozoa</v>
      </c>
      <c r="M131" t="str">
        <f>VLOOKUP($B131,taxonomy!$B:$Y,9,FALSE)</f>
        <v xml:space="preserve"> Arthropoda</v>
      </c>
      <c r="N131">
        <f>VLOOKUP(A131,'сводная таблица'!A$3:D$370,3,FALSE)</f>
        <v>0</v>
      </c>
      <c r="O131">
        <f>VLOOKUP(A131,'сводная таблица'!A$3:D$370,4,FALSE)</f>
        <v>1</v>
      </c>
      <c r="P131" s="7" t="b">
        <f t="shared" si="4"/>
        <v>0</v>
      </c>
    </row>
    <row r="132" spans="1:18" hidden="1" x14ac:dyDescent="0.25">
      <c r="A132" s="1" t="s">
        <v>381</v>
      </c>
      <c r="B132" s="1" t="s">
        <v>382</v>
      </c>
      <c r="C132" s="1" t="s">
        <v>383</v>
      </c>
      <c r="D132" s="1" t="s">
        <v>15</v>
      </c>
      <c r="E132" s="1" t="s">
        <v>43</v>
      </c>
      <c r="F132" s="1" t="s">
        <v>149</v>
      </c>
      <c r="G132" s="1" t="s">
        <v>18</v>
      </c>
      <c r="H132" s="1" t="s">
        <v>19</v>
      </c>
      <c r="I132" s="8">
        <f t="shared" si="5"/>
        <v>270</v>
      </c>
      <c r="J132" t="str">
        <f>VLOOKUP($B132,taxonomy!$B:$Y,6,FALSE)</f>
        <v>Eukaryota</v>
      </c>
      <c r="K132" t="str">
        <f>VLOOKUP($B132,taxonomy!$B:$Y,7,FALSE)</f>
        <v xml:space="preserve"> Metazoa</v>
      </c>
      <c r="L132" t="str">
        <f>VLOOKUP($B132,taxonomy!$B:$Y,8,FALSE)</f>
        <v xml:space="preserve"> Ecdysozoa</v>
      </c>
      <c r="M132" t="str">
        <f>VLOOKUP($B132,taxonomy!$B:$Y,9,FALSE)</f>
        <v xml:space="preserve"> Arthropoda</v>
      </c>
      <c r="N132">
        <f>VLOOKUP(A132,'сводная таблица'!A$3:D$370,3,FALSE)</f>
        <v>0</v>
      </c>
      <c r="O132">
        <f>VLOOKUP(A132,'сводная таблица'!A$3:D$370,4,FALSE)</f>
        <v>1</v>
      </c>
      <c r="P132" s="7" t="b">
        <f t="shared" si="4"/>
        <v>1</v>
      </c>
    </row>
    <row r="133" spans="1:18" x14ac:dyDescent="0.25">
      <c r="A133" s="1" t="s">
        <v>386</v>
      </c>
      <c r="B133" s="1" t="s">
        <v>387</v>
      </c>
      <c r="C133" s="1" t="s">
        <v>388</v>
      </c>
      <c r="D133" s="1" t="s">
        <v>148</v>
      </c>
      <c r="E133" s="1" t="s">
        <v>229</v>
      </c>
      <c r="F133" s="1" t="s">
        <v>389</v>
      </c>
      <c r="G133" s="1" t="s">
        <v>90</v>
      </c>
      <c r="H133" s="1" t="s">
        <v>148</v>
      </c>
      <c r="I133" s="8">
        <f t="shared" si="5"/>
        <v>243</v>
      </c>
      <c r="J133" t="str">
        <f>VLOOKUP($B133,taxonomy!$B:$Y,6,FALSE)</f>
        <v>Eukaryota</v>
      </c>
      <c r="K133" t="str">
        <f>VLOOKUP($B133,taxonomy!$B:$Y,7,FALSE)</f>
        <v xml:space="preserve"> Metazoa</v>
      </c>
      <c r="L133" t="str">
        <f>VLOOKUP($B133,taxonomy!$B:$Y,8,FALSE)</f>
        <v xml:space="preserve"> Ecdysozoa</v>
      </c>
      <c r="M133" t="str">
        <f>VLOOKUP($B133,taxonomy!$B:$Y,9,FALSE)</f>
        <v xml:space="preserve"> Arthropoda</v>
      </c>
      <c r="N133">
        <f>VLOOKUP(A133,'сводная таблица'!A$3:D$370,3,FALSE)</f>
        <v>1</v>
      </c>
      <c r="O133">
        <f>VLOOKUP(A133,'сводная таблица'!A$3:D$370,4,FALSE)</f>
        <v>1</v>
      </c>
      <c r="P133" s="7" t="b">
        <f t="shared" si="4"/>
        <v>0</v>
      </c>
      <c r="R133">
        <v>1</v>
      </c>
    </row>
    <row r="134" spans="1:18" hidden="1" x14ac:dyDescent="0.25">
      <c r="A134" s="1" t="s">
        <v>386</v>
      </c>
      <c r="B134" s="1" t="s">
        <v>387</v>
      </c>
      <c r="C134" s="1" t="s">
        <v>388</v>
      </c>
      <c r="D134" s="1" t="s">
        <v>15</v>
      </c>
      <c r="E134" s="1" t="s">
        <v>35</v>
      </c>
      <c r="F134" s="1" t="s">
        <v>233</v>
      </c>
      <c r="G134" s="1" t="s">
        <v>18</v>
      </c>
      <c r="H134" s="1" t="s">
        <v>19</v>
      </c>
      <c r="I134" s="8">
        <f t="shared" si="5"/>
        <v>264</v>
      </c>
      <c r="J134" t="str">
        <f>VLOOKUP($B134,taxonomy!$B:$Y,6,FALSE)</f>
        <v>Eukaryota</v>
      </c>
      <c r="K134" t="str">
        <f>VLOOKUP($B134,taxonomy!$B:$Y,7,FALSE)</f>
        <v xml:space="preserve"> Metazoa</v>
      </c>
      <c r="L134" t="str">
        <f>VLOOKUP($B134,taxonomy!$B:$Y,8,FALSE)</f>
        <v xml:space="preserve"> Ecdysozoa</v>
      </c>
      <c r="M134" t="str">
        <f>VLOOKUP($B134,taxonomy!$B:$Y,9,FALSE)</f>
        <v xml:space="preserve"> Arthropoda</v>
      </c>
      <c r="N134">
        <f>VLOOKUP(A134,'сводная таблица'!A$3:D$370,3,FALSE)</f>
        <v>1</v>
      </c>
      <c r="O134">
        <f>VLOOKUP(A134,'сводная таблица'!A$3:D$370,4,FALSE)</f>
        <v>1</v>
      </c>
      <c r="P134" s="7" t="b">
        <f t="shared" si="4"/>
        <v>1</v>
      </c>
    </row>
    <row r="135" spans="1:18" hidden="1" x14ac:dyDescent="0.25">
      <c r="A135" s="1" t="s">
        <v>386</v>
      </c>
      <c r="B135" s="1" t="s">
        <v>387</v>
      </c>
      <c r="C135" s="1" t="s">
        <v>388</v>
      </c>
      <c r="D135" s="1" t="s">
        <v>60</v>
      </c>
      <c r="E135" s="1" t="s">
        <v>198</v>
      </c>
      <c r="F135" s="1" t="s">
        <v>390</v>
      </c>
      <c r="G135" s="1" t="s">
        <v>63</v>
      </c>
      <c r="H135" s="1" t="s">
        <v>64</v>
      </c>
      <c r="I135" s="8">
        <f t="shared" si="5"/>
        <v>694</v>
      </c>
      <c r="J135" t="str">
        <f>VLOOKUP($B135,taxonomy!$B:$Y,6,FALSE)</f>
        <v>Eukaryota</v>
      </c>
      <c r="K135" t="str">
        <f>VLOOKUP($B135,taxonomy!$B:$Y,7,FALSE)</f>
        <v xml:space="preserve"> Metazoa</v>
      </c>
      <c r="L135" t="str">
        <f>VLOOKUP($B135,taxonomy!$B:$Y,8,FALSE)</f>
        <v xml:space="preserve"> Ecdysozoa</v>
      </c>
      <c r="M135" t="str">
        <f>VLOOKUP($B135,taxonomy!$B:$Y,9,FALSE)</f>
        <v xml:space="preserve"> Arthropoda</v>
      </c>
      <c r="N135">
        <f>VLOOKUP(A135,'сводная таблица'!A$3:D$370,3,FALSE)</f>
        <v>1</v>
      </c>
      <c r="O135">
        <f>VLOOKUP(A135,'сводная таблица'!A$3:D$370,4,FALSE)</f>
        <v>1</v>
      </c>
      <c r="P135" s="7" t="b">
        <f t="shared" si="4"/>
        <v>1</v>
      </c>
    </row>
    <row r="136" spans="1:18" hidden="1" x14ac:dyDescent="0.25">
      <c r="A136" s="1" t="s">
        <v>391</v>
      </c>
      <c r="B136" s="1" t="s">
        <v>392</v>
      </c>
      <c r="C136" s="1" t="s">
        <v>393</v>
      </c>
      <c r="D136" s="1" t="s">
        <v>140</v>
      </c>
      <c r="E136" s="1" t="s">
        <v>394</v>
      </c>
      <c r="F136" s="1" t="s">
        <v>395</v>
      </c>
      <c r="G136" s="1" t="s">
        <v>143</v>
      </c>
      <c r="H136" s="1" t="s">
        <v>140</v>
      </c>
      <c r="I136" s="8">
        <f t="shared" si="5"/>
        <v>46</v>
      </c>
      <c r="J136" t="str">
        <f>VLOOKUP($B136,taxonomy!$B:$Y,6,FALSE)</f>
        <v>Eukaryota</v>
      </c>
      <c r="K136" t="str">
        <f>VLOOKUP($B136,taxonomy!$B:$Y,7,FALSE)</f>
        <v xml:space="preserve"> Metazoa</v>
      </c>
      <c r="L136" t="str">
        <f>VLOOKUP($B136,taxonomy!$B:$Y,8,FALSE)</f>
        <v xml:space="preserve"> Ecdysozoa</v>
      </c>
      <c r="M136" t="str">
        <f>VLOOKUP($B136,taxonomy!$B:$Y,9,FALSE)</f>
        <v xml:space="preserve"> Arthropoda</v>
      </c>
      <c r="N136">
        <f>VLOOKUP(A136,'сводная таблица'!A$3:D$370,3,FALSE)</f>
        <v>0</v>
      </c>
      <c r="O136">
        <f>VLOOKUP(A136,'сводная таблица'!A$3:D$370,4,FALSE)</f>
        <v>1</v>
      </c>
      <c r="P136" s="7" t="b">
        <f t="shared" si="4"/>
        <v>0</v>
      </c>
    </row>
    <row r="137" spans="1:18" hidden="1" x14ac:dyDescent="0.25">
      <c r="A137" s="1" t="s">
        <v>391</v>
      </c>
      <c r="B137" s="1" t="s">
        <v>392</v>
      </c>
      <c r="C137" s="1" t="s">
        <v>393</v>
      </c>
      <c r="D137" s="1" t="s">
        <v>180</v>
      </c>
      <c r="E137" s="1" t="s">
        <v>117</v>
      </c>
      <c r="F137" s="1" t="s">
        <v>396</v>
      </c>
      <c r="G137" s="1" t="s">
        <v>183</v>
      </c>
      <c r="H137" s="1" t="s">
        <v>180</v>
      </c>
      <c r="I137" s="8">
        <f t="shared" si="5"/>
        <v>108</v>
      </c>
      <c r="J137" t="str">
        <f>VLOOKUP($B137,taxonomy!$B:$Y,6,FALSE)</f>
        <v>Eukaryota</v>
      </c>
      <c r="K137" t="str">
        <f>VLOOKUP($B137,taxonomy!$B:$Y,7,FALSE)</f>
        <v xml:space="preserve"> Metazoa</v>
      </c>
      <c r="L137" t="str">
        <f>VLOOKUP($B137,taxonomy!$B:$Y,8,FALSE)</f>
        <v xml:space="preserve"> Ecdysozoa</v>
      </c>
      <c r="M137" t="str">
        <f>VLOOKUP($B137,taxonomy!$B:$Y,9,FALSE)</f>
        <v xml:space="preserve"> Arthropoda</v>
      </c>
      <c r="N137">
        <f>VLOOKUP(A137,'сводная таблица'!A$3:D$370,3,FALSE)</f>
        <v>0</v>
      </c>
      <c r="O137">
        <f>VLOOKUP(A137,'сводная таблица'!A$3:D$370,4,FALSE)</f>
        <v>1</v>
      </c>
      <c r="P137" s="7" t="b">
        <f t="shared" si="4"/>
        <v>1</v>
      </c>
    </row>
    <row r="138" spans="1:18" hidden="1" x14ac:dyDescent="0.25">
      <c r="A138" s="1" t="s">
        <v>391</v>
      </c>
      <c r="B138" s="1" t="s">
        <v>392</v>
      </c>
      <c r="C138" s="1" t="s">
        <v>393</v>
      </c>
      <c r="D138" s="1" t="s">
        <v>15</v>
      </c>
      <c r="E138" s="1" t="s">
        <v>43</v>
      </c>
      <c r="F138" s="1" t="s">
        <v>397</v>
      </c>
      <c r="G138" s="1" t="s">
        <v>18</v>
      </c>
      <c r="H138" s="1" t="s">
        <v>19</v>
      </c>
      <c r="I138" s="8">
        <f t="shared" si="5"/>
        <v>273</v>
      </c>
      <c r="J138" t="str">
        <f>VLOOKUP($B138,taxonomy!$B:$Y,6,FALSE)</f>
        <v>Eukaryota</v>
      </c>
      <c r="K138" t="str">
        <f>VLOOKUP($B138,taxonomy!$B:$Y,7,FALSE)</f>
        <v xml:space="preserve"> Metazoa</v>
      </c>
      <c r="L138" t="str">
        <f>VLOOKUP($B138,taxonomy!$B:$Y,8,FALSE)</f>
        <v xml:space="preserve"> Ecdysozoa</v>
      </c>
      <c r="M138" t="str">
        <f>VLOOKUP($B138,taxonomy!$B:$Y,9,FALSE)</f>
        <v xml:space="preserve"> Arthropoda</v>
      </c>
      <c r="N138">
        <f>VLOOKUP(A138,'сводная таблица'!A$3:D$370,3,FALSE)</f>
        <v>0</v>
      </c>
      <c r="O138">
        <f>VLOOKUP(A138,'сводная таблица'!A$3:D$370,4,FALSE)</f>
        <v>1</v>
      </c>
      <c r="P138" s="7" t="b">
        <f t="shared" si="4"/>
        <v>1</v>
      </c>
    </row>
    <row r="139" spans="1:18" x14ac:dyDescent="0.25">
      <c r="A139" s="1" t="s">
        <v>398</v>
      </c>
      <c r="B139" s="1" t="s">
        <v>399</v>
      </c>
      <c r="C139" s="1" t="s">
        <v>400</v>
      </c>
      <c r="D139" s="1" t="s">
        <v>286</v>
      </c>
      <c r="E139" s="1" t="s">
        <v>401</v>
      </c>
      <c r="F139" s="1" t="s">
        <v>402</v>
      </c>
      <c r="G139" s="1" t="s">
        <v>289</v>
      </c>
      <c r="H139" s="1" t="s">
        <v>286</v>
      </c>
      <c r="I139" s="8">
        <f t="shared" si="5"/>
        <v>39</v>
      </c>
      <c r="J139" t="str">
        <f>VLOOKUP($B139,taxonomy!$B:$Y,6,FALSE)</f>
        <v>Eukaryota</v>
      </c>
      <c r="K139" t="str">
        <f>VLOOKUP($B139,taxonomy!$B:$Y,7,FALSE)</f>
        <v xml:space="preserve"> Metazoa</v>
      </c>
      <c r="L139" t="str">
        <f>VLOOKUP($B139,taxonomy!$B:$Y,8,FALSE)</f>
        <v xml:space="preserve"> Ecdysozoa</v>
      </c>
      <c r="M139" t="str">
        <f>VLOOKUP($B139,taxonomy!$B:$Y,9,FALSE)</f>
        <v xml:space="preserve"> Arthropoda</v>
      </c>
      <c r="N139">
        <f>VLOOKUP(A139,'сводная таблица'!A$3:D$370,3,FALSE)</f>
        <v>1</v>
      </c>
      <c r="O139">
        <f>VLOOKUP(A139,'сводная таблица'!A$3:D$370,4,FALSE)</f>
        <v>2</v>
      </c>
      <c r="P139" s="7" t="b">
        <f t="shared" si="4"/>
        <v>0</v>
      </c>
    </row>
    <row r="140" spans="1:18" hidden="1" x14ac:dyDescent="0.25">
      <c r="A140" s="1" t="s">
        <v>398</v>
      </c>
      <c r="B140" s="1" t="s">
        <v>399</v>
      </c>
      <c r="C140" s="1" t="s">
        <v>400</v>
      </c>
      <c r="D140" s="1" t="s">
        <v>290</v>
      </c>
      <c r="E140" s="1" t="s">
        <v>403</v>
      </c>
      <c r="F140" s="1" t="s">
        <v>404</v>
      </c>
      <c r="G140" s="1" t="s">
        <v>292</v>
      </c>
      <c r="H140" s="1" t="s">
        <v>290</v>
      </c>
      <c r="I140" s="8">
        <f t="shared" si="5"/>
        <v>132</v>
      </c>
      <c r="J140" t="str">
        <f>VLOOKUP($B140,taxonomy!$B:$Y,6,FALSE)</f>
        <v>Eukaryota</v>
      </c>
      <c r="K140" t="str">
        <f>VLOOKUP($B140,taxonomy!$B:$Y,7,FALSE)</f>
        <v xml:space="preserve"> Metazoa</v>
      </c>
      <c r="L140" t="str">
        <f>VLOOKUP($B140,taxonomy!$B:$Y,8,FALSE)</f>
        <v xml:space="preserve"> Ecdysozoa</v>
      </c>
      <c r="M140" t="str">
        <f>VLOOKUP($B140,taxonomy!$B:$Y,9,FALSE)</f>
        <v xml:space="preserve"> Arthropoda</v>
      </c>
      <c r="N140">
        <f>VLOOKUP(A140,'сводная таблица'!A$3:D$370,3,FALSE)</f>
        <v>1</v>
      </c>
      <c r="O140">
        <f>VLOOKUP(A140,'сводная таблица'!A$3:D$370,4,FALSE)</f>
        <v>2</v>
      </c>
      <c r="P140" s="7" t="b">
        <f t="shared" si="4"/>
        <v>1</v>
      </c>
    </row>
    <row r="141" spans="1:18" hidden="1" x14ac:dyDescent="0.25">
      <c r="A141" s="1" t="s">
        <v>398</v>
      </c>
      <c r="B141" s="1" t="s">
        <v>399</v>
      </c>
      <c r="C141" s="1" t="s">
        <v>400</v>
      </c>
      <c r="D141" s="1" t="s">
        <v>15</v>
      </c>
      <c r="E141" s="1" t="s">
        <v>35</v>
      </c>
      <c r="F141" s="1" t="s">
        <v>405</v>
      </c>
      <c r="G141" s="1" t="s">
        <v>18</v>
      </c>
      <c r="H141" s="1" t="s">
        <v>19</v>
      </c>
      <c r="I141" s="8">
        <f t="shared" si="5"/>
        <v>131</v>
      </c>
      <c r="J141" t="str">
        <f>VLOOKUP($B141,taxonomy!$B:$Y,6,FALSE)</f>
        <v>Eukaryota</v>
      </c>
      <c r="K141" t="str">
        <f>VLOOKUP($B141,taxonomy!$B:$Y,7,FALSE)</f>
        <v xml:space="preserve"> Metazoa</v>
      </c>
      <c r="L141" t="str">
        <f>VLOOKUP($B141,taxonomy!$B:$Y,8,FALSE)</f>
        <v xml:space="preserve"> Ecdysozoa</v>
      </c>
      <c r="M141" t="str">
        <f>VLOOKUP($B141,taxonomy!$B:$Y,9,FALSE)</f>
        <v xml:space="preserve"> Arthropoda</v>
      </c>
      <c r="N141">
        <f>VLOOKUP(A141,'сводная таблица'!A$3:D$370,3,FALSE)</f>
        <v>1</v>
      </c>
      <c r="O141">
        <f>VLOOKUP(A141,'сводная таблица'!A$3:D$370,4,FALSE)</f>
        <v>2</v>
      </c>
      <c r="P141" s="7" t="b">
        <f t="shared" si="4"/>
        <v>1</v>
      </c>
    </row>
    <row r="142" spans="1:18" hidden="1" x14ac:dyDescent="0.25">
      <c r="A142" s="1" t="s">
        <v>398</v>
      </c>
      <c r="B142" s="1" t="s">
        <v>399</v>
      </c>
      <c r="C142" s="1" t="s">
        <v>400</v>
      </c>
      <c r="D142" s="1" t="s">
        <v>15</v>
      </c>
      <c r="E142" s="1" t="s">
        <v>406</v>
      </c>
      <c r="F142" s="1" t="s">
        <v>407</v>
      </c>
      <c r="G142" s="1" t="s">
        <v>18</v>
      </c>
      <c r="H142" s="1" t="s">
        <v>19</v>
      </c>
      <c r="I142" s="8">
        <f t="shared" si="5"/>
        <v>162</v>
      </c>
      <c r="J142" t="str">
        <f>VLOOKUP($B142,taxonomy!$B:$Y,6,FALSE)</f>
        <v>Eukaryota</v>
      </c>
      <c r="K142" t="str">
        <f>VLOOKUP($B142,taxonomy!$B:$Y,7,FALSE)</f>
        <v xml:space="preserve"> Metazoa</v>
      </c>
      <c r="L142" t="str">
        <f>VLOOKUP($B142,taxonomy!$B:$Y,8,FALSE)</f>
        <v xml:space="preserve"> Ecdysozoa</v>
      </c>
      <c r="M142" t="str">
        <f>VLOOKUP($B142,taxonomy!$B:$Y,9,FALSE)</f>
        <v xml:space="preserve"> Arthropoda</v>
      </c>
      <c r="N142">
        <f>VLOOKUP(A142,'сводная таблица'!A$3:D$370,3,FALSE)</f>
        <v>1</v>
      </c>
      <c r="O142">
        <f>VLOOKUP(A142,'сводная таблица'!A$3:D$370,4,FALSE)</f>
        <v>2</v>
      </c>
      <c r="P142" s="7" t="b">
        <f t="shared" si="4"/>
        <v>1</v>
      </c>
    </row>
    <row r="143" spans="1:18" hidden="1" x14ac:dyDescent="0.25">
      <c r="A143" s="1" t="s">
        <v>398</v>
      </c>
      <c r="B143" s="1" t="s">
        <v>399</v>
      </c>
      <c r="C143" s="1" t="s">
        <v>400</v>
      </c>
      <c r="D143" s="1" t="s">
        <v>60</v>
      </c>
      <c r="E143" s="1" t="s">
        <v>408</v>
      </c>
      <c r="F143" s="1" t="s">
        <v>409</v>
      </c>
      <c r="G143" s="1" t="s">
        <v>63</v>
      </c>
      <c r="H143" s="1" t="s">
        <v>64</v>
      </c>
      <c r="I143" s="8">
        <f t="shared" si="5"/>
        <v>667</v>
      </c>
      <c r="J143" t="str">
        <f>VLOOKUP($B143,taxonomy!$B:$Y,6,FALSE)</f>
        <v>Eukaryota</v>
      </c>
      <c r="K143" t="str">
        <f>VLOOKUP($B143,taxonomy!$B:$Y,7,FALSE)</f>
        <v xml:space="preserve"> Metazoa</v>
      </c>
      <c r="L143" t="str">
        <f>VLOOKUP($B143,taxonomy!$B:$Y,8,FALSE)</f>
        <v xml:space="preserve"> Ecdysozoa</v>
      </c>
      <c r="M143" t="str">
        <f>VLOOKUP($B143,taxonomy!$B:$Y,9,FALSE)</f>
        <v xml:space="preserve"> Arthropoda</v>
      </c>
      <c r="N143">
        <f>VLOOKUP(A143,'сводная таблица'!A$3:D$370,3,FALSE)</f>
        <v>1</v>
      </c>
      <c r="O143">
        <f>VLOOKUP(A143,'сводная таблица'!A$3:D$370,4,FALSE)</f>
        <v>2</v>
      </c>
      <c r="P143" s="7" t="b">
        <f t="shared" si="4"/>
        <v>1</v>
      </c>
    </row>
    <row r="144" spans="1:18" hidden="1" x14ac:dyDescent="0.25">
      <c r="A144" s="1" t="s">
        <v>398</v>
      </c>
      <c r="B144" s="1" t="s">
        <v>399</v>
      </c>
      <c r="C144" s="1" t="s">
        <v>400</v>
      </c>
      <c r="D144" s="1" t="s">
        <v>298</v>
      </c>
      <c r="E144" s="1" t="s">
        <v>410</v>
      </c>
      <c r="F144" s="1" t="s">
        <v>411</v>
      </c>
      <c r="G144" s="1" t="s">
        <v>301</v>
      </c>
      <c r="H144" s="1" t="s">
        <v>302</v>
      </c>
      <c r="I144" s="8">
        <f t="shared" si="5"/>
        <v>41</v>
      </c>
      <c r="J144" t="str">
        <f>VLOOKUP($B144,taxonomy!$B:$Y,6,FALSE)</f>
        <v>Eukaryota</v>
      </c>
      <c r="K144" t="str">
        <f>VLOOKUP($B144,taxonomy!$B:$Y,7,FALSE)</f>
        <v xml:space="preserve"> Metazoa</v>
      </c>
      <c r="L144" t="str">
        <f>VLOOKUP($B144,taxonomy!$B:$Y,8,FALSE)</f>
        <v xml:space="preserve"> Ecdysozoa</v>
      </c>
      <c r="M144" t="str">
        <f>VLOOKUP($B144,taxonomy!$B:$Y,9,FALSE)</f>
        <v xml:space="preserve"> Arthropoda</v>
      </c>
      <c r="N144">
        <f>VLOOKUP(A144,'сводная таблица'!A$3:D$370,3,FALSE)</f>
        <v>1</v>
      </c>
      <c r="O144">
        <f>VLOOKUP(A144,'сводная таблица'!A$3:D$370,4,FALSE)</f>
        <v>2</v>
      </c>
      <c r="P144" s="7" t="b">
        <f t="shared" si="4"/>
        <v>1</v>
      </c>
    </row>
    <row r="145" spans="1:16" hidden="1" x14ac:dyDescent="0.25">
      <c r="A145" s="1" t="s">
        <v>412</v>
      </c>
      <c r="B145" s="1" t="s">
        <v>413</v>
      </c>
      <c r="C145" s="1" t="s">
        <v>414</v>
      </c>
      <c r="D145" s="1" t="s">
        <v>140</v>
      </c>
      <c r="E145" s="1" t="s">
        <v>415</v>
      </c>
      <c r="F145" s="1" t="s">
        <v>174</v>
      </c>
      <c r="G145" s="1" t="s">
        <v>143</v>
      </c>
      <c r="H145" s="1" t="s">
        <v>140</v>
      </c>
      <c r="I145" s="8">
        <f t="shared" si="5"/>
        <v>46</v>
      </c>
      <c r="J145" t="str">
        <f>VLOOKUP($B145,taxonomy!$B:$Y,6,FALSE)</f>
        <v>Eukaryota</v>
      </c>
      <c r="K145" t="str">
        <f>VLOOKUP($B145,taxonomy!$B:$Y,7,FALSE)</f>
        <v xml:space="preserve"> Metazoa</v>
      </c>
      <c r="L145" t="str">
        <f>VLOOKUP($B145,taxonomy!$B:$Y,8,FALSE)</f>
        <v xml:space="preserve"> Ecdysozoa</v>
      </c>
      <c r="M145" t="str">
        <f>VLOOKUP($B145,taxonomy!$B:$Y,9,FALSE)</f>
        <v xml:space="preserve"> Arthropoda</v>
      </c>
      <c r="N145">
        <f>VLOOKUP(A145,'сводная таблица'!A$3:D$370,3,FALSE)</f>
        <v>0</v>
      </c>
      <c r="O145">
        <f>VLOOKUP(A145,'сводная таблица'!A$3:D$370,4,FALSE)</f>
        <v>1</v>
      </c>
      <c r="P145" s="7" t="b">
        <f t="shared" si="4"/>
        <v>0</v>
      </c>
    </row>
    <row r="146" spans="1:16" hidden="1" x14ac:dyDescent="0.25">
      <c r="A146" s="1" t="s">
        <v>412</v>
      </c>
      <c r="B146" s="1" t="s">
        <v>413</v>
      </c>
      <c r="C146" s="1" t="s">
        <v>414</v>
      </c>
      <c r="D146" s="1" t="s">
        <v>180</v>
      </c>
      <c r="E146" s="1" t="s">
        <v>355</v>
      </c>
      <c r="F146" s="1" t="s">
        <v>356</v>
      </c>
      <c r="G146" s="1" t="s">
        <v>183</v>
      </c>
      <c r="H146" s="1" t="s">
        <v>180</v>
      </c>
      <c r="I146" s="8">
        <f t="shared" si="5"/>
        <v>108</v>
      </c>
      <c r="J146" t="str">
        <f>VLOOKUP($B146,taxonomy!$B:$Y,6,FALSE)</f>
        <v>Eukaryota</v>
      </c>
      <c r="K146" t="str">
        <f>VLOOKUP($B146,taxonomy!$B:$Y,7,FALSE)</f>
        <v xml:space="preserve"> Metazoa</v>
      </c>
      <c r="L146" t="str">
        <f>VLOOKUP($B146,taxonomy!$B:$Y,8,FALSE)</f>
        <v xml:space="preserve"> Ecdysozoa</v>
      </c>
      <c r="M146" t="str">
        <f>VLOOKUP($B146,taxonomy!$B:$Y,9,FALSE)</f>
        <v xml:space="preserve"> Arthropoda</v>
      </c>
      <c r="N146">
        <f>VLOOKUP(A146,'сводная таблица'!A$3:D$370,3,FALSE)</f>
        <v>0</v>
      </c>
      <c r="O146">
        <f>VLOOKUP(A146,'сводная таблица'!A$3:D$370,4,FALSE)</f>
        <v>1</v>
      </c>
      <c r="P146" s="7" t="b">
        <f t="shared" si="4"/>
        <v>1</v>
      </c>
    </row>
    <row r="147" spans="1:16" hidden="1" x14ac:dyDescent="0.25">
      <c r="A147" s="1" t="s">
        <v>412</v>
      </c>
      <c r="B147" s="1" t="s">
        <v>413</v>
      </c>
      <c r="C147" s="1" t="s">
        <v>414</v>
      </c>
      <c r="D147" s="1" t="s">
        <v>15</v>
      </c>
      <c r="E147" s="1" t="s">
        <v>43</v>
      </c>
      <c r="F147" s="1" t="s">
        <v>233</v>
      </c>
      <c r="G147" s="1" t="s">
        <v>18</v>
      </c>
      <c r="H147" s="1" t="s">
        <v>19</v>
      </c>
      <c r="I147" s="8">
        <f t="shared" si="5"/>
        <v>262</v>
      </c>
      <c r="J147" t="str">
        <f>VLOOKUP($B147,taxonomy!$B:$Y,6,FALSE)</f>
        <v>Eukaryota</v>
      </c>
      <c r="K147" t="str">
        <f>VLOOKUP($B147,taxonomy!$B:$Y,7,FALSE)</f>
        <v xml:space="preserve"> Metazoa</v>
      </c>
      <c r="L147" t="str">
        <f>VLOOKUP($B147,taxonomy!$B:$Y,8,FALSE)</f>
        <v xml:space="preserve"> Ecdysozoa</v>
      </c>
      <c r="M147" t="str">
        <f>VLOOKUP($B147,taxonomy!$B:$Y,9,FALSE)</f>
        <v xml:space="preserve"> Arthropoda</v>
      </c>
      <c r="N147">
        <f>VLOOKUP(A147,'сводная таблица'!A$3:D$370,3,FALSE)</f>
        <v>0</v>
      </c>
      <c r="O147">
        <f>VLOOKUP(A147,'сводная таблица'!A$3:D$370,4,FALSE)</f>
        <v>1</v>
      </c>
      <c r="P147" s="7" t="b">
        <f t="shared" si="4"/>
        <v>1</v>
      </c>
    </row>
    <row r="148" spans="1:16" x14ac:dyDescent="0.25">
      <c r="A148" s="1" t="s">
        <v>416</v>
      </c>
      <c r="B148" s="1" t="s">
        <v>417</v>
      </c>
      <c r="C148" s="1" t="s">
        <v>418</v>
      </c>
      <c r="D148" s="1" t="s">
        <v>286</v>
      </c>
      <c r="E148" s="1" t="s">
        <v>419</v>
      </c>
      <c r="F148" s="1" t="s">
        <v>420</v>
      </c>
      <c r="G148" s="1" t="s">
        <v>289</v>
      </c>
      <c r="H148" s="1" t="s">
        <v>286</v>
      </c>
      <c r="I148" s="8">
        <f t="shared" si="5"/>
        <v>39</v>
      </c>
      <c r="J148" t="str">
        <f>VLOOKUP($B148,taxonomy!$B:$Y,6,FALSE)</f>
        <v>Eukaryota</v>
      </c>
      <c r="K148" t="str">
        <f>VLOOKUP($B148,taxonomy!$B:$Y,7,FALSE)</f>
        <v xml:space="preserve"> Metazoa</v>
      </c>
      <c r="L148" t="str">
        <f>VLOOKUP($B148,taxonomy!$B:$Y,8,FALSE)</f>
        <v xml:space="preserve"> Ecdysozoa</v>
      </c>
      <c r="M148" t="str">
        <f>VLOOKUP($B148,taxonomy!$B:$Y,9,FALSE)</f>
        <v xml:space="preserve"> Arthropoda</v>
      </c>
      <c r="N148">
        <f>VLOOKUP(A148,'сводная таблица'!A$3:D$370,3,FALSE)</f>
        <v>1</v>
      </c>
      <c r="O148">
        <f>VLOOKUP(A148,'сводная таблица'!A$3:D$370,4,FALSE)</f>
        <v>2</v>
      </c>
      <c r="P148" s="7" t="b">
        <f t="shared" si="4"/>
        <v>0</v>
      </c>
    </row>
    <row r="149" spans="1:16" hidden="1" x14ac:dyDescent="0.25">
      <c r="A149" s="1" t="s">
        <v>416</v>
      </c>
      <c r="B149" s="1" t="s">
        <v>417</v>
      </c>
      <c r="C149" s="1" t="s">
        <v>418</v>
      </c>
      <c r="D149" s="1" t="s">
        <v>290</v>
      </c>
      <c r="E149" s="1" t="s">
        <v>421</v>
      </c>
      <c r="F149" s="1" t="s">
        <v>198</v>
      </c>
      <c r="G149" s="1" t="s">
        <v>292</v>
      </c>
      <c r="H149" s="1" t="s">
        <v>290</v>
      </c>
      <c r="I149" s="8">
        <f t="shared" si="5"/>
        <v>129</v>
      </c>
      <c r="J149" t="str">
        <f>VLOOKUP($B149,taxonomy!$B:$Y,6,FALSE)</f>
        <v>Eukaryota</v>
      </c>
      <c r="K149" t="str">
        <f>VLOOKUP($B149,taxonomy!$B:$Y,7,FALSE)</f>
        <v xml:space="preserve"> Metazoa</v>
      </c>
      <c r="L149" t="str">
        <f>VLOOKUP($B149,taxonomy!$B:$Y,8,FALSE)</f>
        <v xml:space="preserve"> Ecdysozoa</v>
      </c>
      <c r="M149" t="str">
        <f>VLOOKUP($B149,taxonomy!$B:$Y,9,FALSE)</f>
        <v xml:space="preserve"> Arthropoda</v>
      </c>
      <c r="N149">
        <f>VLOOKUP(A149,'сводная таблица'!A$3:D$370,3,FALSE)</f>
        <v>1</v>
      </c>
      <c r="O149">
        <f>VLOOKUP(A149,'сводная таблица'!A$3:D$370,4,FALSE)</f>
        <v>2</v>
      </c>
      <c r="P149" s="7" t="b">
        <f t="shared" si="4"/>
        <v>1</v>
      </c>
    </row>
    <row r="150" spans="1:16" hidden="1" x14ac:dyDescent="0.25">
      <c r="A150" s="1" t="s">
        <v>416</v>
      </c>
      <c r="B150" s="1" t="s">
        <v>417</v>
      </c>
      <c r="C150" s="1" t="s">
        <v>418</v>
      </c>
      <c r="D150" s="1" t="s">
        <v>15</v>
      </c>
      <c r="E150" s="1" t="s">
        <v>35</v>
      </c>
      <c r="F150" s="1" t="s">
        <v>405</v>
      </c>
      <c r="G150" s="1" t="s">
        <v>18</v>
      </c>
      <c r="H150" s="1" t="s">
        <v>19</v>
      </c>
      <c r="I150" s="8">
        <f t="shared" si="5"/>
        <v>131</v>
      </c>
      <c r="J150" t="str">
        <f>VLOOKUP($B150,taxonomy!$B:$Y,6,FALSE)</f>
        <v>Eukaryota</v>
      </c>
      <c r="K150" t="str">
        <f>VLOOKUP($B150,taxonomy!$B:$Y,7,FALSE)</f>
        <v xml:space="preserve"> Metazoa</v>
      </c>
      <c r="L150" t="str">
        <f>VLOOKUP($B150,taxonomy!$B:$Y,8,FALSE)</f>
        <v xml:space="preserve"> Ecdysozoa</v>
      </c>
      <c r="M150" t="str">
        <f>VLOOKUP($B150,taxonomy!$B:$Y,9,FALSE)</f>
        <v xml:space="preserve"> Arthropoda</v>
      </c>
      <c r="N150">
        <f>VLOOKUP(A150,'сводная таблица'!A$3:D$370,3,FALSE)</f>
        <v>1</v>
      </c>
      <c r="O150">
        <f>VLOOKUP(A150,'сводная таблица'!A$3:D$370,4,FALSE)</f>
        <v>2</v>
      </c>
      <c r="P150" s="7" t="b">
        <f t="shared" si="4"/>
        <v>1</v>
      </c>
    </row>
    <row r="151" spans="1:16" hidden="1" x14ac:dyDescent="0.25">
      <c r="A151" s="1" t="s">
        <v>416</v>
      </c>
      <c r="B151" s="1" t="s">
        <v>417</v>
      </c>
      <c r="C151" s="1" t="s">
        <v>418</v>
      </c>
      <c r="D151" s="1" t="s">
        <v>15</v>
      </c>
      <c r="E151" s="1" t="s">
        <v>422</v>
      </c>
      <c r="F151" s="1" t="s">
        <v>423</v>
      </c>
      <c r="G151" s="1" t="s">
        <v>18</v>
      </c>
      <c r="H151" s="1" t="s">
        <v>19</v>
      </c>
      <c r="I151" s="8">
        <f t="shared" si="5"/>
        <v>161</v>
      </c>
      <c r="J151" t="str">
        <f>VLOOKUP($B151,taxonomy!$B:$Y,6,FALSE)</f>
        <v>Eukaryota</v>
      </c>
      <c r="K151" t="str">
        <f>VLOOKUP($B151,taxonomy!$B:$Y,7,FALSE)</f>
        <v xml:space="preserve"> Metazoa</v>
      </c>
      <c r="L151" t="str">
        <f>VLOOKUP($B151,taxonomy!$B:$Y,8,FALSE)</f>
        <v xml:space="preserve"> Ecdysozoa</v>
      </c>
      <c r="M151" t="str">
        <f>VLOOKUP($B151,taxonomy!$B:$Y,9,FALSE)</f>
        <v xml:space="preserve"> Arthropoda</v>
      </c>
      <c r="N151">
        <f>VLOOKUP(A151,'сводная таблица'!A$3:D$370,3,FALSE)</f>
        <v>1</v>
      </c>
      <c r="O151">
        <f>VLOOKUP(A151,'сводная таблица'!A$3:D$370,4,FALSE)</f>
        <v>2</v>
      </c>
      <c r="P151" s="7" t="b">
        <f t="shared" si="4"/>
        <v>1</v>
      </c>
    </row>
    <row r="152" spans="1:16" hidden="1" x14ac:dyDescent="0.25">
      <c r="A152" s="1" t="s">
        <v>416</v>
      </c>
      <c r="B152" s="1" t="s">
        <v>417</v>
      </c>
      <c r="C152" s="1" t="s">
        <v>418</v>
      </c>
      <c r="D152" s="1" t="s">
        <v>60</v>
      </c>
      <c r="E152" s="1" t="s">
        <v>424</v>
      </c>
      <c r="F152" s="1" t="s">
        <v>425</v>
      </c>
      <c r="G152" s="1" t="s">
        <v>63</v>
      </c>
      <c r="H152" s="1" t="s">
        <v>64</v>
      </c>
      <c r="I152" s="8">
        <f t="shared" si="5"/>
        <v>653</v>
      </c>
      <c r="J152" t="str">
        <f>VLOOKUP($B152,taxonomy!$B:$Y,6,FALSE)</f>
        <v>Eukaryota</v>
      </c>
      <c r="K152" t="str">
        <f>VLOOKUP($B152,taxonomy!$B:$Y,7,FALSE)</f>
        <v xml:space="preserve"> Metazoa</v>
      </c>
      <c r="L152" t="str">
        <f>VLOOKUP($B152,taxonomy!$B:$Y,8,FALSE)</f>
        <v xml:space="preserve"> Ecdysozoa</v>
      </c>
      <c r="M152" t="str">
        <f>VLOOKUP($B152,taxonomy!$B:$Y,9,FALSE)</f>
        <v xml:space="preserve"> Arthropoda</v>
      </c>
      <c r="N152">
        <f>VLOOKUP(A152,'сводная таблица'!A$3:D$370,3,FALSE)</f>
        <v>1</v>
      </c>
      <c r="O152">
        <f>VLOOKUP(A152,'сводная таблица'!A$3:D$370,4,FALSE)</f>
        <v>2</v>
      </c>
      <c r="P152" s="7" t="b">
        <f t="shared" si="4"/>
        <v>1</v>
      </c>
    </row>
    <row r="153" spans="1:16" hidden="1" x14ac:dyDescent="0.25">
      <c r="A153" s="1" t="s">
        <v>416</v>
      </c>
      <c r="B153" s="1" t="s">
        <v>417</v>
      </c>
      <c r="C153" s="1" t="s">
        <v>418</v>
      </c>
      <c r="D153" s="1" t="s">
        <v>426</v>
      </c>
      <c r="E153" s="1" t="s">
        <v>427</v>
      </c>
      <c r="F153" s="1" t="s">
        <v>428</v>
      </c>
      <c r="G153" s="1" t="s">
        <v>429</v>
      </c>
      <c r="H153" s="1" t="s">
        <v>430</v>
      </c>
      <c r="I153" s="8">
        <f t="shared" si="5"/>
        <v>41</v>
      </c>
      <c r="J153" t="str">
        <f>VLOOKUP($B153,taxonomy!$B:$Y,6,FALSE)</f>
        <v>Eukaryota</v>
      </c>
      <c r="K153" t="str">
        <f>VLOOKUP($B153,taxonomy!$B:$Y,7,FALSE)</f>
        <v xml:space="preserve"> Metazoa</v>
      </c>
      <c r="L153" t="str">
        <f>VLOOKUP($B153,taxonomy!$B:$Y,8,FALSE)</f>
        <v xml:space="preserve"> Ecdysozoa</v>
      </c>
      <c r="M153" t="str">
        <f>VLOOKUP($B153,taxonomy!$B:$Y,9,FALSE)</f>
        <v xml:space="preserve"> Arthropoda</v>
      </c>
      <c r="N153">
        <f>VLOOKUP(A153,'сводная таблица'!A$3:D$370,3,FALSE)</f>
        <v>1</v>
      </c>
      <c r="O153">
        <f>VLOOKUP(A153,'сводная таблица'!A$3:D$370,4,FALSE)</f>
        <v>2</v>
      </c>
      <c r="P153" s="7" t="b">
        <f t="shared" si="4"/>
        <v>1</v>
      </c>
    </row>
    <row r="154" spans="1:16" hidden="1" x14ac:dyDescent="0.25">
      <c r="A154" s="1" t="s">
        <v>431</v>
      </c>
      <c r="B154" s="1" t="s">
        <v>432</v>
      </c>
      <c r="C154" s="1" t="s">
        <v>433</v>
      </c>
      <c r="D154" s="1" t="s">
        <v>140</v>
      </c>
      <c r="E154" s="1" t="s">
        <v>434</v>
      </c>
      <c r="F154" s="1" t="s">
        <v>435</v>
      </c>
      <c r="G154" s="1" t="s">
        <v>143</v>
      </c>
      <c r="H154" s="1" t="s">
        <v>140</v>
      </c>
      <c r="I154" s="8">
        <f t="shared" si="5"/>
        <v>46</v>
      </c>
      <c r="J154" t="str">
        <f>VLOOKUP($B154,taxonomy!$B:$Y,6,FALSE)</f>
        <v>Eukaryota</v>
      </c>
      <c r="K154" t="str">
        <f>VLOOKUP($B154,taxonomy!$B:$Y,7,FALSE)</f>
        <v xml:space="preserve"> Metazoa</v>
      </c>
      <c r="L154" t="str">
        <f>VLOOKUP($B154,taxonomy!$B:$Y,8,FALSE)</f>
        <v xml:space="preserve"> Ecdysozoa</v>
      </c>
      <c r="M154" t="str">
        <f>VLOOKUP($B154,taxonomy!$B:$Y,9,FALSE)</f>
        <v xml:space="preserve"> Arthropoda</v>
      </c>
      <c r="N154">
        <f>VLOOKUP(A154,'сводная таблица'!A$3:D$370,3,FALSE)</f>
        <v>0</v>
      </c>
      <c r="O154">
        <f>VLOOKUP(A154,'сводная таблица'!A$3:D$370,4,FALSE)</f>
        <v>1</v>
      </c>
      <c r="P154" s="7" t="b">
        <f t="shared" si="4"/>
        <v>0</v>
      </c>
    </row>
    <row r="155" spans="1:16" hidden="1" x14ac:dyDescent="0.25">
      <c r="A155" s="1" t="s">
        <v>431</v>
      </c>
      <c r="B155" s="1" t="s">
        <v>432</v>
      </c>
      <c r="C155" s="1" t="s">
        <v>433</v>
      </c>
      <c r="D155" s="1" t="s">
        <v>180</v>
      </c>
      <c r="E155" s="1" t="s">
        <v>436</v>
      </c>
      <c r="F155" s="1" t="s">
        <v>437</v>
      </c>
      <c r="G155" s="1" t="s">
        <v>183</v>
      </c>
      <c r="H155" s="1" t="s">
        <v>180</v>
      </c>
      <c r="I155" s="8">
        <f t="shared" si="5"/>
        <v>98</v>
      </c>
      <c r="J155" t="str">
        <f>VLOOKUP($B155,taxonomy!$B:$Y,6,FALSE)</f>
        <v>Eukaryota</v>
      </c>
      <c r="K155" t="str">
        <f>VLOOKUP($B155,taxonomy!$B:$Y,7,FALSE)</f>
        <v xml:space="preserve"> Metazoa</v>
      </c>
      <c r="L155" t="str">
        <f>VLOOKUP($B155,taxonomy!$B:$Y,8,FALSE)</f>
        <v xml:space="preserve"> Ecdysozoa</v>
      </c>
      <c r="M155" t="str">
        <f>VLOOKUP($B155,taxonomy!$B:$Y,9,FALSE)</f>
        <v xml:space="preserve"> Arthropoda</v>
      </c>
      <c r="N155">
        <f>VLOOKUP(A155,'сводная таблица'!A$3:D$370,3,FALSE)</f>
        <v>0</v>
      </c>
      <c r="O155">
        <f>VLOOKUP(A155,'сводная таблица'!A$3:D$370,4,FALSE)</f>
        <v>1</v>
      </c>
      <c r="P155" s="7" t="b">
        <f t="shared" si="4"/>
        <v>1</v>
      </c>
    </row>
    <row r="156" spans="1:16" hidden="1" x14ac:dyDescent="0.25">
      <c r="A156" s="1" t="s">
        <v>431</v>
      </c>
      <c r="B156" s="1" t="s">
        <v>432</v>
      </c>
      <c r="C156" s="1" t="s">
        <v>433</v>
      </c>
      <c r="D156" s="1" t="s">
        <v>15</v>
      </c>
      <c r="E156" s="1" t="s">
        <v>43</v>
      </c>
      <c r="F156" s="1" t="s">
        <v>397</v>
      </c>
      <c r="G156" s="1" t="s">
        <v>18</v>
      </c>
      <c r="H156" s="1" t="s">
        <v>19</v>
      </c>
      <c r="I156" s="8">
        <f t="shared" si="5"/>
        <v>273</v>
      </c>
      <c r="J156" t="str">
        <f>VLOOKUP($B156,taxonomy!$B:$Y,6,FALSE)</f>
        <v>Eukaryota</v>
      </c>
      <c r="K156" t="str">
        <f>VLOOKUP($B156,taxonomy!$B:$Y,7,FALSE)</f>
        <v xml:space="preserve"> Metazoa</v>
      </c>
      <c r="L156" t="str">
        <f>VLOOKUP($B156,taxonomy!$B:$Y,8,FALSE)</f>
        <v xml:space="preserve"> Ecdysozoa</v>
      </c>
      <c r="M156" t="str">
        <f>VLOOKUP($B156,taxonomy!$B:$Y,9,FALSE)</f>
        <v xml:space="preserve"> Arthropoda</v>
      </c>
      <c r="N156">
        <f>VLOOKUP(A156,'сводная таблица'!A$3:D$370,3,FALSE)</f>
        <v>0</v>
      </c>
      <c r="O156">
        <f>VLOOKUP(A156,'сводная таблица'!A$3:D$370,4,FALSE)</f>
        <v>1</v>
      </c>
      <c r="P156" s="7" t="b">
        <f t="shared" si="4"/>
        <v>1</v>
      </c>
    </row>
    <row r="157" spans="1:16" x14ac:dyDescent="0.25">
      <c r="A157" s="1" t="s">
        <v>438</v>
      </c>
      <c r="B157" s="1" t="s">
        <v>439</v>
      </c>
      <c r="C157" s="1" t="s">
        <v>440</v>
      </c>
      <c r="D157" s="1" t="s">
        <v>286</v>
      </c>
      <c r="E157" s="1" t="s">
        <v>441</v>
      </c>
      <c r="F157" s="1" t="s">
        <v>442</v>
      </c>
      <c r="G157" s="1" t="s">
        <v>289</v>
      </c>
      <c r="H157" s="1" t="s">
        <v>286</v>
      </c>
      <c r="I157" s="8">
        <f t="shared" si="5"/>
        <v>39</v>
      </c>
      <c r="J157" t="str">
        <f>VLOOKUP($B157,taxonomy!$B:$Y,6,FALSE)</f>
        <v>Eukaryota</v>
      </c>
      <c r="K157" t="str">
        <f>VLOOKUP($B157,taxonomy!$B:$Y,7,FALSE)</f>
        <v xml:space="preserve"> Metazoa</v>
      </c>
      <c r="L157" t="str">
        <f>VLOOKUP($B157,taxonomy!$B:$Y,8,FALSE)</f>
        <v xml:space="preserve"> Ecdysozoa</v>
      </c>
      <c r="M157" t="str">
        <f>VLOOKUP($B157,taxonomy!$B:$Y,9,FALSE)</f>
        <v xml:space="preserve"> Arthropoda</v>
      </c>
      <c r="N157">
        <f>VLOOKUP(A157,'сводная таблица'!A$3:D$370,3,FALSE)</f>
        <v>1</v>
      </c>
      <c r="O157">
        <f>VLOOKUP(A157,'сводная таблица'!A$3:D$370,4,FALSE)</f>
        <v>1</v>
      </c>
      <c r="P157" s="7" t="b">
        <f t="shared" si="4"/>
        <v>0</v>
      </c>
    </row>
    <row r="158" spans="1:16" hidden="1" x14ac:dyDescent="0.25">
      <c r="A158" s="1" t="s">
        <v>438</v>
      </c>
      <c r="B158" s="1" t="s">
        <v>439</v>
      </c>
      <c r="C158" s="1" t="s">
        <v>440</v>
      </c>
      <c r="D158" s="1" t="s">
        <v>290</v>
      </c>
      <c r="E158" s="1" t="s">
        <v>443</v>
      </c>
      <c r="F158" s="1" t="s">
        <v>444</v>
      </c>
      <c r="G158" s="1" t="s">
        <v>292</v>
      </c>
      <c r="H158" s="1" t="s">
        <v>290</v>
      </c>
      <c r="I158" s="8">
        <f t="shared" si="5"/>
        <v>129</v>
      </c>
      <c r="J158" t="str">
        <f>VLOOKUP($B158,taxonomy!$B:$Y,6,FALSE)</f>
        <v>Eukaryota</v>
      </c>
      <c r="K158" t="str">
        <f>VLOOKUP($B158,taxonomy!$B:$Y,7,FALSE)</f>
        <v xml:space="preserve"> Metazoa</v>
      </c>
      <c r="L158" t="str">
        <f>VLOOKUP($B158,taxonomy!$B:$Y,8,FALSE)</f>
        <v xml:space="preserve"> Ecdysozoa</v>
      </c>
      <c r="M158" t="str">
        <f>VLOOKUP($B158,taxonomy!$B:$Y,9,FALSE)</f>
        <v xml:space="preserve"> Arthropoda</v>
      </c>
      <c r="N158">
        <f>VLOOKUP(A158,'сводная таблица'!A$3:D$370,3,FALSE)</f>
        <v>1</v>
      </c>
      <c r="O158">
        <f>VLOOKUP(A158,'сводная таблица'!A$3:D$370,4,FALSE)</f>
        <v>1</v>
      </c>
      <c r="P158" s="7" t="b">
        <f t="shared" si="4"/>
        <v>1</v>
      </c>
    </row>
    <row r="159" spans="1:16" hidden="1" x14ac:dyDescent="0.25">
      <c r="A159" s="1" t="s">
        <v>438</v>
      </c>
      <c r="B159" s="1" t="s">
        <v>439</v>
      </c>
      <c r="C159" s="1" t="s">
        <v>440</v>
      </c>
      <c r="D159" s="1" t="s">
        <v>15</v>
      </c>
      <c r="E159" s="1" t="s">
        <v>35</v>
      </c>
      <c r="F159" s="1" t="s">
        <v>233</v>
      </c>
      <c r="G159" s="1" t="s">
        <v>18</v>
      </c>
      <c r="H159" s="1" t="s">
        <v>19</v>
      </c>
      <c r="I159" s="8">
        <f t="shared" si="5"/>
        <v>264</v>
      </c>
      <c r="J159" t="str">
        <f>VLOOKUP($B159,taxonomy!$B:$Y,6,FALSE)</f>
        <v>Eukaryota</v>
      </c>
      <c r="K159" t="str">
        <f>VLOOKUP($B159,taxonomy!$B:$Y,7,FALSE)</f>
        <v xml:space="preserve"> Metazoa</v>
      </c>
      <c r="L159" t="str">
        <f>VLOOKUP($B159,taxonomy!$B:$Y,8,FALSE)</f>
        <v xml:space="preserve"> Ecdysozoa</v>
      </c>
      <c r="M159" t="str">
        <f>VLOOKUP($B159,taxonomy!$B:$Y,9,FALSE)</f>
        <v xml:space="preserve"> Arthropoda</v>
      </c>
      <c r="N159">
        <f>VLOOKUP(A159,'сводная таблица'!A$3:D$370,3,FALSE)</f>
        <v>1</v>
      </c>
      <c r="O159">
        <f>VLOOKUP(A159,'сводная таблица'!A$3:D$370,4,FALSE)</f>
        <v>1</v>
      </c>
      <c r="P159" s="7" t="b">
        <f t="shared" si="4"/>
        <v>1</v>
      </c>
    </row>
    <row r="160" spans="1:16" hidden="1" x14ac:dyDescent="0.25">
      <c r="A160" s="1" t="s">
        <v>438</v>
      </c>
      <c r="B160" s="1" t="s">
        <v>439</v>
      </c>
      <c r="C160" s="1" t="s">
        <v>440</v>
      </c>
      <c r="D160" s="1" t="s">
        <v>60</v>
      </c>
      <c r="E160" s="1" t="s">
        <v>355</v>
      </c>
      <c r="F160" s="1" t="s">
        <v>445</v>
      </c>
      <c r="G160" s="1" t="s">
        <v>63</v>
      </c>
      <c r="H160" s="1" t="s">
        <v>64</v>
      </c>
      <c r="I160" s="8">
        <f t="shared" si="5"/>
        <v>646</v>
      </c>
      <c r="J160" t="str">
        <f>VLOOKUP($B160,taxonomy!$B:$Y,6,FALSE)</f>
        <v>Eukaryota</v>
      </c>
      <c r="K160" t="str">
        <f>VLOOKUP($B160,taxonomy!$B:$Y,7,FALSE)</f>
        <v xml:space="preserve"> Metazoa</v>
      </c>
      <c r="L160" t="str">
        <f>VLOOKUP($B160,taxonomy!$B:$Y,8,FALSE)</f>
        <v xml:space="preserve"> Ecdysozoa</v>
      </c>
      <c r="M160" t="str">
        <f>VLOOKUP($B160,taxonomy!$B:$Y,9,FALSE)</f>
        <v xml:space="preserve"> Arthropoda</v>
      </c>
      <c r="N160">
        <f>VLOOKUP(A160,'сводная таблица'!A$3:D$370,3,FALSE)</f>
        <v>1</v>
      </c>
      <c r="O160">
        <f>VLOOKUP(A160,'сводная таблица'!A$3:D$370,4,FALSE)</f>
        <v>1</v>
      </c>
      <c r="P160" s="7" t="b">
        <f t="shared" si="4"/>
        <v>1</v>
      </c>
    </row>
    <row r="161" spans="1:18" hidden="1" x14ac:dyDescent="0.25">
      <c r="A161" s="1" t="s">
        <v>446</v>
      </c>
      <c r="B161" s="1" t="s">
        <v>447</v>
      </c>
      <c r="C161" s="1" t="s">
        <v>448</v>
      </c>
      <c r="D161" s="1" t="s">
        <v>286</v>
      </c>
      <c r="E161" s="1" t="s">
        <v>449</v>
      </c>
      <c r="F161" s="1" t="s">
        <v>450</v>
      </c>
      <c r="G161" s="1" t="s">
        <v>289</v>
      </c>
      <c r="H161" s="1" t="s">
        <v>286</v>
      </c>
      <c r="I161" s="8">
        <f t="shared" si="5"/>
        <v>39</v>
      </c>
      <c r="J161" t="str">
        <f>VLOOKUP($B161,taxonomy!$B:$Y,6,FALSE)</f>
        <v>Eukaryota</v>
      </c>
      <c r="K161" t="str">
        <f>VLOOKUP($B161,taxonomy!$B:$Y,7,FALSE)</f>
        <v xml:space="preserve"> Metazoa</v>
      </c>
      <c r="L161" t="str">
        <f>VLOOKUP($B161,taxonomy!$B:$Y,8,FALSE)</f>
        <v xml:space="preserve"> Ecdysozoa</v>
      </c>
      <c r="M161" t="str">
        <f>VLOOKUP($B161,taxonomy!$B:$Y,9,FALSE)</f>
        <v xml:space="preserve"> Arthropoda</v>
      </c>
      <c r="N161">
        <f>VLOOKUP(A161,'сводная таблица'!A$3:D$370,3,FALSE)</f>
        <v>0</v>
      </c>
      <c r="O161">
        <f>VLOOKUP(A161,'сводная таблица'!A$3:D$370,4,FALSE)</f>
        <v>1</v>
      </c>
      <c r="P161" s="7" t="b">
        <f t="shared" si="4"/>
        <v>0</v>
      </c>
    </row>
    <row r="162" spans="1:18" hidden="1" x14ac:dyDescent="0.25">
      <c r="A162" s="1" t="s">
        <v>446</v>
      </c>
      <c r="B162" s="1" t="s">
        <v>447</v>
      </c>
      <c r="C162" s="1" t="s">
        <v>448</v>
      </c>
      <c r="D162" s="1" t="s">
        <v>15</v>
      </c>
      <c r="E162" s="1" t="s">
        <v>12</v>
      </c>
      <c r="F162" s="1" t="s">
        <v>451</v>
      </c>
      <c r="G162" s="1" t="s">
        <v>18</v>
      </c>
      <c r="H162" s="1" t="s">
        <v>19</v>
      </c>
      <c r="I162" s="8">
        <f t="shared" si="5"/>
        <v>86</v>
      </c>
      <c r="J162" t="str">
        <f>VLOOKUP($B162,taxonomy!$B:$Y,6,FALSE)</f>
        <v>Eukaryota</v>
      </c>
      <c r="K162" t="str">
        <f>VLOOKUP($B162,taxonomy!$B:$Y,7,FALSE)</f>
        <v xml:space="preserve"> Metazoa</v>
      </c>
      <c r="L162" t="str">
        <f>VLOOKUP($B162,taxonomy!$B:$Y,8,FALSE)</f>
        <v xml:space="preserve"> Ecdysozoa</v>
      </c>
      <c r="M162" t="str">
        <f>VLOOKUP($B162,taxonomy!$B:$Y,9,FALSE)</f>
        <v xml:space="preserve"> Arthropoda</v>
      </c>
      <c r="N162">
        <f>VLOOKUP(A162,'сводная таблица'!A$3:D$370,3,FALSE)</f>
        <v>0</v>
      </c>
      <c r="O162">
        <f>VLOOKUP(A162,'сводная таблица'!A$3:D$370,4,FALSE)</f>
        <v>1</v>
      </c>
      <c r="P162" s="7" t="b">
        <f t="shared" si="4"/>
        <v>1</v>
      </c>
    </row>
    <row r="163" spans="1:18" hidden="1" x14ac:dyDescent="0.25">
      <c r="A163" s="1" t="s">
        <v>478</v>
      </c>
      <c r="B163" s="1" t="s">
        <v>479</v>
      </c>
      <c r="C163" s="1" t="s">
        <v>480</v>
      </c>
      <c r="D163" s="1" t="s">
        <v>15</v>
      </c>
      <c r="E163" s="1" t="s">
        <v>289</v>
      </c>
      <c r="F163" s="1" t="s">
        <v>481</v>
      </c>
      <c r="G163" s="1" t="s">
        <v>18</v>
      </c>
      <c r="H163" s="1" t="s">
        <v>19</v>
      </c>
      <c r="I163" s="8">
        <f t="shared" si="5"/>
        <v>149</v>
      </c>
      <c r="J163" t="str">
        <f>VLOOKUP($B163,taxonomy!$B:$Y,6,FALSE)</f>
        <v>Eukaryota</v>
      </c>
      <c r="K163" t="str">
        <f>VLOOKUP($B163,taxonomy!$B:$Y,7,FALSE)</f>
        <v xml:space="preserve"> Metazoa</v>
      </c>
      <c r="L163" t="str">
        <f>VLOOKUP($B163,taxonomy!$B:$Y,8,FALSE)</f>
        <v xml:space="preserve"> Ecdysozoa</v>
      </c>
      <c r="M163" t="str">
        <f>VLOOKUP($B163,taxonomy!$B:$Y,9,FALSE)</f>
        <v xml:space="preserve"> Arthropoda</v>
      </c>
      <c r="N163">
        <f>VLOOKUP(A163,'сводная таблица'!A$3:D$370,3,FALSE)</f>
        <v>0</v>
      </c>
      <c r="O163">
        <f>VLOOKUP(A163,'сводная таблица'!A$3:D$370,4,FALSE)</f>
        <v>1</v>
      </c>
      <c r="P163" s="7" t="b">
        <f t="shared" si="4"/>
        <v>0</v>
      </c>
    </row>
    <row r="164" spans="1:18" hidden="1" x14ac:dyDescent="0.25">
      <c r="A164" s="1" t="s">
        <v>482</v>
      </c>
      <c r="B164" s="1" t="s">
        <v>483</v>
      </c>
      <c r="C164" s="1" t="s">
        <v>68</v>
      </c>
      <c r="D164" s="1" t="s">
        <v>15</v>
      </c>
      <c r="E164" s="1" t="s">
        <v>14</v>
      </c>
      <c r="F164" s="1" t="s">
        <v>484</v>
      </c>
      <c r="G164" s="1" t="s">
        <v>18</v>
      </c>
      <c r="H164" s="1" t="s">
        <v>19</v>
      </c>
      <c r="I164" s="8">
        <f t="shared" si="5"/>
        <v>73</v>
      </c>
      <c r="J164" t="str">
        <f>VLOOKUP($B164,taxonomy!$B:$Y,6,FALSE)</f>
        <v>Eukaryota</v>
      </c>
      <c r="K164" t="str">
        <f>VLOOKUP($B164,taxonomy!$B:$Y,7,FALSE)</f>
        <v xml:space="preserve"> Metazoa</v>
      </c>
      <c r="L164" t="str">
        <f>VLOOKUP($B164,taxonomy!$B:$Y,8,FALSE)</f>
        <v xml:space="preserve"> Ecdysozoa</v>
      </c>
      <c r="M164" t="str">
        <f>VLOOKUP($B164,taxonomy!$B:$Y,9,FALSE)</f>
        <v xml:space="preserve"> Arthropoda</v>
      </c>
      <c r="N164">
        <f>VLOOKUP(A164,'сводная таблица'!A$3:D$370,3,FALSE)</f>
        <v>0</v>
      </c>
      <c r="O164">
        <f>VLOOKUP(A164,'сводная таблица'!A$3:D$370,4,FALSE)</f>
        <v>2</v>
      </c>
      <c r="P164" s="7" t="b">
        <f t="shared" si="4"/>
        <v>0</v>
      </c>
      <c r="Q164">
        <v>1</v>
      </c>
    </row>
    <row r="165" spans="1:18" hidden="1" x14ac:dyDescent="0.25">
      <c r="A165" s="1" t="s">
        <v>482</v>
      </c>
      <c r="B165" s="1" t="s">
        <v>483</v>
      </c>
      <c r="C165" s="1" t="s">
        <v>68</v>
      </c>
      <c r="D165" s="1" t="s">
        <v>15</v>
      </c>
      <c r="E165" s="1" t="s">
        <v>485</v>
      </c>
      <c r="F165" s="1" t="s">
        <v>68</v>
      </c>
      <c r="G165" s="1" t="s">
        <v>18</v>
      </c>
      <c r="H165" s="1" t="s">
        <v>19</v>
      </c>
      <c r="I165" s="8">
        <f t="shared" si="5"/>
        <v>66</v>
      </c>
      <c r="J165" t="str">
        <f>VLOOKUP($B165,taxonomy!$B:$Y,6,FALSE)</f>
        <v>Eukaryota</v>
      </c>
      <c r="K165" t="str">
        <f>VLOOKUP($B165,taxonomy!$B:$Y,7,FALSE)</f>
        <v xml:space="preserve"> Metazoa</v>
      </c>
      <c r="L165" t="str">
        <f>VLOOKUP($B165,taxonomy!$B:$Y,8,FALSE)</f>
        <v xml:space="preserve"> Ecdysozoa</v>
      </c>
      <c r="M165" t="str">
        <f>VLOOKUP($B165,taxonomy!$B:$Y,9,FALSE)</f>
        <v xml:space="preserve"> Arthropoda</v>
      </c>
      <c r="N165">
        <f>VLOOKUP(A165,'сводная таблица'!A$3:D$370,3,FALSE)</f>
        <v>0</v>
      </c>
      <c r="O165">
        <f>VLOOKUP(A165,'сводная таблица'!A$3:D$370,4,FALSE)</f>
        <v>2</v>
      </c>
      <c r="P165" s="7" t="b">
        <f t="shared" ref="P165:P228" si="6">EXACT(A164,A165)</f>
        <v>1</v>
      </c>
    </row>
    <row r="166" spans="1:18" hidden="1" x14ac:dyDescent="0.25">
      <c r="A166" s="1" t="s">
        <v>689</v>
      </c>
      <c r="B166" s="1" t="s">
        <v>690</v>
      </c>
      <c r="C166" s="1" t="s">
        <v>691</v>
      </c>
      <c r="D166" s="1" t="s">
        <v>15</v>
      </c>
      <c r="E166" s="1" t="s">
        <v>12</v>
      </c>
      <c r="F166" s="1" t="s">
        <v>692</v>
      </c>
      <c r="G166" s="1" t="s">
        <v>18</v>
      </c>
      <c r="H166" s="1" t="s">
        <v>19</v>
      </c>
      <c r="I166" s="8">
        <f t="shared" si="5"/>
        <v>106</v>
      </c>
      <c r="J166" t="str">
        <f>VLOOKUP($B166,taxonomy!$B:$Y,6,FALSE)</f>
        <v>Eukaryota</v>
      </c>
      <c r="K166" t="str">
        <f>VLOOKUP($B166,taxonomy!$B:$Y,7,FALSE)</f>
        <v xml:space="preserve"> Metazoa</v>
      </c>
      <c r="L166" t="str">
        <f>VLOOKUP($B166,taxonomy!$B:$Y,8,FALSE)</f>
        <v xml:space="preserve"> Ecdysozoa</v>
      </c>
      <c r="M166" t="str">
        <f>VLOOKUP($B166,taxonomy!$B:$Y,9,FALSE)</f>
        <v xml:space="preserve"> Arthropoda</v>
      </c>
      <c r="N166">
        <f>VLOOKUP(A166,'сводная таблица'!A$3:D$370,3,FALSE)</f>
        <v>0</v>
      </c>
      <c r="O166">
        <f>VLOOKUP(A166,'сводная таблица'!A$3:D$370,4,FALSE)</f>
        <v>1</v>
      </c>
      <c r="P166" s="7" t="b">
        <f t="shared" si="6"/>
        <v>0</v>
      </c>
    </row>
    <row r="167" spans="1:18" x14ac:dyDescent="0.25">
      <c r="A167" s="1" t="s">
        <v>715</v>
      </c>
      <c r="B167" s="1" t="s">
        <v>716</v>
      </c>
      <c r="C167" s="1" t="s">
        <v>717</v>
      </c>
      <c r="D167" s="1" t="s">
        <v>15</v>
      </c>
      <c r="E167" s="1" t="s">
        <v>470</v>
      </c>
      <c r="F167" s="1" t="s">
        <v>211</v>
      </c>
      <c r="G167" s="1" t="s">
        <v>18</v>
      </c>
      <c r="H167" s="1" t="s">
        <v>19</v>
      </c>
      <c r="I167" s="8">
        <f t="shared" si="5"/>
        <v>267</v>
      </c>
      <c r="J167" t="str">
        <f>VLOOKUP($B167,taxonomy!$B:$Y,6,FALSE)</f>
        <v>Eukaryota</v>
      </c>
      <c r="K167" t="str">
        <f>VLOOKUP($B167,taxonomy!$B:$Y,7,FALSE)</f>
        <v xml:space="preserve"> Metazoa</v>
      </c>
      <c r="L167" t="str">
        <f>VLOOKUP($B167,taxonomy!$B:$Y,8,FALSE)</f>
        <v xml:space="preserve"> Ecdysozoa</v>
      </c>
      <c r="M167" t="str">
        <f>VLOOKUP($B167,taxonomy!$B:$Y,9,FALSE)</f>
        <v xml:space="preserve"> Arthropoda</v>
      </c>
      <c r="N167">
        <f>VLOOKUP(A167,'сводная таблица'!A$3:D$370,3,FALSE)</f>
        <v>1</v>
      </c>
      <c r="O167">
        <f>VLOOKUP(A167,'сводная таблица'!A$3:D$370,4,FALSE)</f>
        <v>1</v>
      </c>
      <c r="P167" s="7" t="b">
        <f t="shared" si="6"/>
        <v>0</v>
      </c>
      <c r="R167">
        <v>1</v>
      </c>
    </row>
    <row r="168" spans="1:18" hidden="1" x14ac:dyDescent="0.25">
      <c r="A168" s="1" t="s">
        <v>715</v>
      </c>
      <c r="B168" s="1" t="s">
        <v>716</v>
      </c>
      <c r="C168" s="1" t="s">
        <v>717</v>
      </c>
      <c r="D168" s="1" t="s">
        <v>60</v>
      </c>
      <c r="E168" s="1" t="s">
        <v>498</v>
      </c>
      <c r="F168" s="1" t="s">
        <v>494</v>
      </c>
      <c r="G168" s="1" t="s">
        <v>63</v>
      </c>
      <c r="H168" s="1" t="s">
        <v>64</v>
      </c>
      <c r="I168" s="8">
        <f t="shared" si="5"/>
        <v>531</v>
      </c>
      <c r="J168" t="str">
        <f>VLOOKUP($B168,taxonomy!$B:$Y,6,FALSE)</f>
        <v>Eukaryota</v>
      </c>
      <c r="K168" t="str">
        <f>VLOOKUP($B168,taxonomy!$B:$Y,7,FALSE)</f>
        <v xml:space="preserve"> Metazoa</v>
      </c>
      <c r="L168" t="str">
        <f>VLOOKUP($B168,taxonomy!$B:$Y,8,FALSE)</f>
        <v xml:space="preserve"> Ecdysozoa</v>
      </c>
      <c r="M168" t="str">
        <f>VLOOKUP($B168,taxonomy!$B:$Y,9,FALSE)</f>
        <v xml:space="preserve"> Arthropoda</v>
      </c>
      <c r="N168">
        <f>VLOOKUP(A168,'сводная таблица'!A$3:D$370,3,FALSE)</f>
        <v>1</v>
      </c>
      <c r="O168">
        <f>VLOOKUP(A168,'сводная таблица'!A$3:D$370,4,FALSE)</f>
        <v>1</v>
      </c>
      <c r="P168" s="7" t="b">
        <f t="shared" si="6"/>
        <v>1</v>
      </c>
    </row>
    <row r="169" spans="1:18" hidden="1" x14ac:dyDescent="0.25">
      <c r="A169" s="1" t="s">
        <v>718</v>
      </c>
      <c r="B169" s="1" t="s">
        <v>719</v>
      </c>
      <c r="C169" s="1" t="s">
        <v>209</v>
      </c>
      <c r="D169" s="1" t="s">
        <v>180</v>
      </c>
      <c r="E169" s="1" t="s">
        <v>210</v>
      </c>
      <c r="F169" s="1" t="s">
        <v>74</v>
      </c>
      <c r="G169" s="1" t="s">
        <v>183</v>
      </c>
      <c r="H169" s="1" t="s">
        <v>180</v>
      </c>
      <c r="I169" s="8">
        <f t="shared" si="5"/>
        <v>110</v>
      </c>
      <c r="J169" t="str">
        <f>VLOOKUP($B169,taxonomy!$B:$Y,6,FALSE)</f>
        <v>Eukaryota</v>
      </c>
      <c r="K169" t="str">
        <f>VLOOKUP($B169,taxonomy!$B:$Y,7,FALSE)</f>
        <v xml:space="preserve"> Metazoa</v>
      </c>
      <c r="L169" t="str">
        <f>VLOOKUP($B169,taxonomy!$B:$Y,8,FALSE)</f>
        <v xml:space="preserve"> Ecdysozoa</v>
      </c>
      <c r="M169" t="str">
        <f>VLOOKUP($B169,taxonomy!$B:$Y,9,FALSE)</f>
        <v xml:space="preserve"> Arthropoda</v>
      </c>
      <c r="N169">
        <f>VLOOKUP(A169,'сводная таблица'!A$3:D$370,3,FALSE)</f>
        <v>0</v>
      </c>
      <c r="O169">
        <f>VLOOKUP(A169,'сводная таблица'!A$3:D$370,4,FALSE)</f>
        <v>1</v>
      </c>
      <c r="P169" s="7" t="b">
        <f t="shared" si="6"/>
        <v>0</v>
      </c>
    </row>
    <row r="170" spans="1:18" hidden="1" x14ac:dyDescent="0.25">
      <c r="A170" s="1" t="s">
        <v>718</v>
      </c>
      <c r="B170" s="1" t="s">
        <v>719</v>
      </c>
      <c r="C170" s="1" t="s">
        <v>209</v>
      </c>
      <c r="D170" s="1" t="s">
        <v>15</v>
      </c>
      <c r="E170" s="1" t="s">
        <v>94</v>
      </c>
      <c r="F170" s="1" t="s">
        <v>211</v>
      </c>
      <c r="G170" s="1" t="s">
        <v>18</v>
      </c>
      <c r="H170" s="1" t="s">
        <v>19</v>
      </c>
      <c r="I170" s="8">
        <f t="shared" si="5"/>
        <v>274</v>
      </c>
      <c r="J170" t="str">
        <f>VLOOKUP($B170,taxonomy!$B:$Y,6,FALSE)</f>
        <v>Eukaryota</v>
      </c>
      <c r="K170" t="str">
        <f>VLOOKUP($B170,taxonomy!$B:$Y,7,FALSE)</f>
        <v xml:space="preserve"> Metazoa</v>
      </c>
      <c r="L170" t="str">
        <f>VLOOKUP($B170,taxonomy!$B:$Y,8,FALSE)</f>
        <v xml:space="preserve"> Ecdysozoa</v>
      </c>
      <c r="M170" t="str">
        <f>VLOOKUP($B170,taxonomy!$B:$Y,9,FALSE)</f>
        <v xml:space="preserve"> Arthropoda</v>
      </c>
      <c r="N170">
        <f>VLOOKUP(A170,'сводная таблица'!A$3:D$370,3,FALSE)</f>
        <v>0</v>
      </c>
      <c r="O170">
        <f>VLOOKUP(A170,'сводная таблица'!A$3:D$370,4,FALSE)</f>
        <v>1</v>
      </c>
      <c r="P170" s="7" t="b">
        <f t="shared" si="6"/>
        <v>1</v>
      </c>
    </row>
    <row r="171" spans="1:18" hidden="1" x14ac:dyDescent="0.25">
      <c r="A171" s="1" t="s">
        <v>754</v>
      </c>
      <c r="B171" s="1" t="s">
        <v>755</v>
      </c>
      <c r="C171" s="1" t="s">
        <v>88</v>
      </c>
      <c r="D171" s="1" t="s">
        <v>140</v>
      </c>
      <c r="E171" s="1" t="s">
        <v>756</v>
      </c>
      <c r="F171" s="1" t="s">
        <v>97</v>
      </c>
      <c r="G171" s="1" t="s">
        <v>143</v>
      </c>
      <c r="H171" s="1" t="s">
        <v>140</v>
      </c>
      <c r="I171" s="8">
        <f t="shared" si="5"/>
        <v>44</v>
      </c>
      <c r="J171" t="str">
        <f>VLOOKUP($B171,taxonomy!$B:$Y,6,FALSE)</f>
        <v>Eukaryota</v>
      </c>
      <c r="K171" t="str">
        <f>VLOOKUP($B171,taxonomy!$B:$Y,7,FALSE)</f>
        <v xml:space="preserve"> Metazoa</v>
      </c>
      <c r="L171" t="str">
        <f>VLOOKUP($B171,taxonomy!$B:$Y,8,FALSE)</f>
        <v xml:space="preserve"> Ecdysozoa</v>
      </c>
      <c r="M171" t="str">
        <f>VLOOKUP($B171,taxonomy!$B:$Y,9,FALSE)</f>
        <v xml:space="preserve"> Arthropoda</v>
      </c>
      <c r="N171">
        <f>VLOOKUP(A171,'сводная таблица'!A$3:D$370,3,FALSE)</f>
        <v>0</v>
      </c>
      <c r="O171">
        <f>VLOOKUP(A171,'сводная таблица'!A$3:D$370,4,FALSE)</f>
        <v>1</v>
      </c>
      <c r="P171" s="7" t="b">
        <f t="shared" si="6"/>
        <v>0</v>
      </c>
    </row>
    <row r="172" spans="1:18" hidden="1" x14ac:dyDescent="0.25">
      <c r="A172" s="1" t="s">
        <v>754</v>
      </c>
      <c r="B172" s="1" t="s">
        <v>755</v>
      </c>
      <c r="C172" s="1" t="s">
        <v>88</v>
      </c>
      <c r="D172" s="1" t="s">
        <v>15</v>
      </c>
      <c r="E172" s="1" t="s">
        <v>470</v>
      </c>
      <c r="F172" s="1" t="s">
        <v>116</v>
      </c>
      <c r="G172" s="1" t="s">
        <v>18</v>
      </c>
      <c r="H172" s="1" t="s">
        <v>19</v>
      </c>
      <c r="I172" s="8">
        <f t="shared" si="5"/>
        <v>266</v>
      </c>
      <c r="J172" t="str">
        <f>VLOOKUP($B172,taxonomy!$B:$Y,6,FALSE)</f>
        <v>Eukaryota</v>
      </c>
      <c r="K172" t="str">
        <f>VLOOKUP($B172,taxonomy!$B:$Y,7,FALSE)</f>
        <v xml:space="preserve"> Metazoa</v>
      </c>
      <c r="L172" t="str">
        <f>VLOOKUP($B172,taxonomy!$B:$Y,8,FALSE)</f>
        <v xml:space="preserve"> Ecdysozoa</v>
      </c>
      <c r="M172" t="str">
        <f>VLOOKUP($B172,taxonomy!$B:$Y,9,FALSE)</f>
        <v xml:space="preserve"> Arthropoda</v>
      </c>
      <c r="N172">
        <f>VLOOKUP(A172,'сводная таблица'!A$3:D$370,3,FALSE)</f>
        <v>0</v>
      </c>
      <c r="O172">
        <f>VLOOKUP(A172,'сводная таблица'!A$3:D$370,4,FALSE)</f>
        <v>1</v>
      </c>
      <c r="P172" s="7" t="b">
        <f t="shared" si="6"/>
        <v>1</v>
      </c>
    </row>
    <row r="173" spans="1:18" x14ac:dyDescent="0.25">
      <c r="A173" s="1" t="s">
        <v>757</v>
      </c>
      <c r="B173" s="1" t="s">
        <v>758</v>
      </c>
      <c r="C173" s="1" t="s">
        <v>107</v>
      </c>
      <c r="D173" s="1" t="s">
        <v>15</v>
      </c>
      <c r="E173" s="1" t="s">
        <v>143</v>
      </c>
      <c r="F173" s="1" t="s">
        <v>250</v>
      </c>
      <c r="G173" s="1" t="s">
        <v>18</v>
      </c>
      <c r="H173" s="1" t="s">
        <v>19</v>
      </c>
      <c r="I173" s="8">
        <f t="shared" si="5"/>
        <v>259</v>
      </c>
      <c r="J173" t="str">
        <f>VLOOKUP($B173,taxonomy!$B:$Y,6,FALSE)</f>
        <v>Eukaryota</v>
      </c>
      <c r="K173" t="str">
        <f>VLOOKUP($B173,taxonomy!$B:$Y,7,FALSE)</f>
        <v xml:space="preserve"> Metazoa</v>
      </c>
      <c r="L173" t="str">
        <f>VLOOKUP($B173,taxonomy!$B:$Y,8,FALSE)</f>
        <v xml:space="preserve"> Ecdysozoa</v>
      </c>
      <c r="M173" t="str">
        <f>VLOOKUP($B173,taxonomy!$B:$Y,9,FALSE)</f>
        <v xml:space="preserve"> Arthropoda</v>
      </c>
      <c r="N173">
        <f>VLOOKUP(A173,'сводная таблица'!A$3:D$370,3,FALSE)</f>
        <v>1</v>
      </c>
      <c r="O173">
        <f>VLOOKUP(A173,'сводная таблица'!A$3:D$370,4,FALSE)</f>
        <v>1</v>
      </c>
      <c r="P173" s="7" t="b">
        <f t="shared" si="6"/>
        <v>0</v>
      </c>
    </row>
    <row r="174" spans="1:18" hidden="1" x14ac:dyDescent="0.25">
      <c r="A174" s="1" t="s">
        <v>757</v>
      </c>
      <c r="B174" s="1" t="s">
        <v>758</v>
      </c>
      <c r="C174" s="1" t="s">
        <v>107</v>
      </c>
      <c r="D174" s="1" t="s">
        <v>60</v>
      </c>
      <c r="E174" s="1" t="s">
        <v>759</v>
      </c>
      <c r="F174" s="1" t="s">
        <v>760</v>
      </c>
      <c r="G174" s="1" t="s">
        <v>63</v>
      </c>
      <c r="H174" s="1" t="s">
        <v>64</v>
      </c>
      <c r="I174" s="8">
        <f t="shared" si="5"/>
        <v>120</v>
      </c>
      <c r="J174" t="str">
        <f>VLOOKUP($B174,taxonomy!$B:$Y,6,FALSE)</f>
        <v>Eukaryota</v>
      </c>
      <c r="K174" t="str">
        <f>VLOOKUP($B174,taxonomy!$B:$Y,7,FALSE)</f>
        <v xml:space="preserve"> Metazoa</v>
      </c>
      <c r="L174" t="str">
        <f>VLOOKUP($B174,taxonomy!$B:$Y,8,FALSE)</f>
        <v xml:space="preserve"> Ecdysozoa</v>
      </c>
      <c r="M174" t="str">
        <f>VLOOKUP($B174,taxonomy!$B:$Y,9,FALSE)</f>
        <v xml:space="preserve"> Arthropoda</v>
      </c>
      <c r="N174">
        <f>VLOOKUP(A174,'сводная таблица'!A$3:D$370,3,FALSE)</f>
        <v>1</v>
      </c>
      <c r="O174">
        <f>VLOOKUP(A174,'сводная таблица'!A$3:D$370,4,FALSE)</f>
        <v>1</v>
      </c>
      <c r="P174" s="7" t="b">
        <f t="shared" si="6"/>
        <v>1</v>
      </c>
    </row>
    <row r="175" spans="1:18" hidden="1" x14ac:dyDescent="0.25">
      <c r="A175" s="1" t="s">
        <v>281</v>
      </c>
      <c r="B175" s="1" t="s">
        <v>282</v>
      </c>
      <c r="C175" s="1" t="s">
        <v>71</v>
      </c>
      <c r="D175" s="1" t="s">
        <v>91</v>
      </c>
      <c r="E175" s="1" t="s">
        <v>92</v>
      </c>
      <c r="F175" s="1" t="s">
        <v>93</v>
      </c>
      <c r="G175" s="1" t="s">
        <v>94</v>
      </c>
      <c r="H175" s="1" t="s">
        <v>91</v>
      </c>
      <c r="I175" s="8">
        <f t="shared" si="5"/>
        <v>129</v>
      </c>
      <c r="J175" t="str">
        <f>VLOOKUP($B175,taxonomy!$B:$Y,6,FALSE)</f>
        <v>Eukaryota</v>
      </c>
      <c r="K175" t="str">
        <f>VLOOKUP($B175,taxonomy!$B:$Y,7,FALSE)</f>
        <v xml:space="preserve"> Fungi</v>
      </c>
      <c r="L175" t="str">
        <f>VLOOKUP($B175,taxonomy!$B:$Y,8,FALSE)</f>
        <v xml:space="preserve"> Dikarya</v>
      </c>
      <c r="M175" t="str">
        <f>VLOOKUP($B175,taxonomy!$B:$Y,9,FALSE)</f>
        <v xml:space="preserve"> Ascomycota</v>
      </c>
      <c r="N175">
        <f>VLOOKUP(A175,'сводная таблица'!A$3:D$370,3,FALSE)</f>
        <v>0</v>
      </c>
      <c r="O175">
        <f>VLOOKUP(A175,'сводная таблица'!A$3:D$370,4,FALSE)</f>
        <v>1</v>
      </c>
      <c r="P175" s="7" t="b">
        <f t="shared" si="6"/>
        <v>0</v>
      </c>
    </row>
    <row r="176" spans="1:18" hidden="1" x14ac:dyDescent="0.25">
      <c r="A176" s="1" t="s">
        <v>281</v>
      </c>
      <c r="B176" s="1" t="s">
        <v>282</v>
      </c>
      <c r="C176" s="1" t="s">
        <v>71</v>
      </c>
      <c r="D176" s="1" t="s">
        <v>95</v>
      </c>
      <c r="E176" s="1" t="s">
        <v>96</v>
      </c>
      <c r="F176" s="1" t="s">
        <v>97</v>
      </c>
      <c r="G176" s="1" t="s">
        <v>98</v>
      </c>
      <c r="H176" s="1" t="s">
        <v>95</v>
      </c>
      <c r="I176" s="8">
        <f t="shared" si="5"/>
        <v>99</v>
      </c>
      <c r="J176" t="str">
        <f>VLOOKUP($B176,taxonomy!$B:$Y,6,FALSE)</f>
        <v>Eukaryota</v>
      </c>
      <c r="K176" t="str">
        <f>VLOOKUP($B176,taxonomy!$B:$Y,7,FALSE)</f>
        <v xml:space="preserve"> Fungi</v>
      </c>
      <c r="L176" t="str">
        <f>VLOOKUP($B176,taxonomy!$B:$Y,8,FALSE)</f>
        <v xml:space="preserve"> Dikarya</v>
      </c>
      <c r="M176" t="str">
        <f>VLOOKUP($B176,taxonomy!$B:$Y,9,FALSE)</f>
        <v xml:space="preserve"> Ascomycota</v>
      </c>
      <c r="N176">
        <f>VLOOKUP(A176,'сводная таблица'!A$3:D$370,3,FALSE)</f>
        <v>0</v>
      </c>
      <c r="O176">
        <f>VLOOKUP(A176,'сводная таблица'!A$3:D$370,4,FALSE)</f>
        <v>1</v>
      </c>
      <c r="P176" s="7" t="b">
        <f t="shared" si="6"/>
        <v>1</v>
      </c>
    </row>
    <row r="177" spans="1:16" hidden="1" x14ac:dyDescent="0.25">
      <c r="A177" s="1" t="s">
        <v>281</v>
      </c>
      <c r="B177" s="1" t="s">
        <v>282</v>
      </c>
      <c r="C177" s="1" t="s">
        <v>71</v>
      </c>
      <c r="D177" s="1" t="s">
        <v>15</v>
      </c>
      <c r="E177" s="1" t="s">
        <v>99</v>
      </c>
      <c r="F177" s="1" t="s">
        <v>100</v>
      </c>
      <c r="G177" s="1" t="s">
        <v>18</v>
      </c>
      <c r="H177" s="1" t="s">
        <v>19</v>
      </c>
      <c r="I177" s="8">
        <f t="shared" si="5"/>
        <v>327</v>
      </c>
      <c r="J177" t="str">
        <f>VLOOKUP($B177,taxonomy!$B:$Y,6,FALSE)</f>
        <v>Eukaryota</v>
      </c>
      <c r="K177" t="str">
        <f>VLOOKUP($B177,taxonomy!$B:$Y,7,FALSE)</f>
        <v xml:space="preserve"> Fungi</v>
      </c>
      <c r="L177" t="str">
        <f>VLOOKUP($B177,taxonomy!$B:$Y,8,FALSE)</f>
        <v xml:space="preserve"> Dikarya</v>
      </c>
      <c r="M177" t="str">
        <f>VLOOKUP($B177,taxonomy!$B:$Y,9,FALSE)</f>
        <v xml:space="preserve"> Ascomycota</v>
      </c>
      <c r="N177">
        <f>VLOOKUP(A177,'сводная таблица'!A$3:D$370,3,FALSE)</f>
        <v>0</v>
      </c>
      <c r="O177">
        <f>VLOOKUP(A177,'сводная таблица'!A$3:D$370,4,FALSE)</f>
        <v>1</v>
      </c>
      <c r="P177" s="7" t="b">
        <f t="shared" si="6"/>
        <v>1</v>
      </c>
    </row>
    <row r="178" spans="1:16" hidden="1" x14ac:dyDescent="0.25">
      <c r="A178" s="1" t="s">
        <v>452</v>
      </c>
      <c r="B178" s="1" t="s">
        <v>453</v>
      </c>
      <c r="C178" s="1" t="s">
        <v>71</v>
      </c>
      <c r="D178" s="1" t="s">
        <v>72</v>
      </c>
      <c r="E178" s="1" t="s">
        <v>73</v>
      </c>
      <c r="F178" s="1" t="s">
        <v>74</v>
      </c>
      <c r="G178" s="1" t="s">
        <v>75</v>
      </c>
      <c r="H178" s="1" t="s">
        <v>72</v>
      </c>
      <c r="I178" s="8">
        <f t="shared" si="5"/>
        <v>149</v>
      </c>
      <c r="J178" t="str">
        <f>VLOOKUP($B178,taxonomy!$B:$Y,6,FALSE)</f>
        <v>Eukaryota</v>
      </c>
      <c r="K178" t="str">
        <f>VLOOKUP($B178,taxonomy!$B:$Y,7,FALSE)</f>
        <v xml:space="preserve"> Fungi</v>
      </c>
      <c r="L178" t="str">
        <f>VLOOKUP($B178,taxonomy!$B:$Y,8,FALSE)</f>
        <v xml:space="preserve"> Dikarya</v>
      </c>
      <c r="M178" t="str">
        <f>VLOOKUP($B178,taxonomy!$B:$Y,9,FALSE)</f>
        <v xml:space="preserve"> Ascomycota</v>
      </c>
      <c r="N178">
        <f>VLOOKUP(A178,'сводная таблица'!A$3:D$370,3,FALSE)</f>
        <v>0</v>
      </c>
      <c r="O178">
        <f>VLOOKUP(A178,'сводная таблица'!A$3:D$370,4,FALSE)</f>
        <v>1</v>
      </c>
      <c r="P178" s="7" t="b">
        <f t="shared" si="6"/>
        <v>0</v>
      </c>
    </row>
    <row r="179" spans="1:16" hidden="1" x14ac:dyDescent="0.25">
      <c r="A179" s="1" t="s">
        <v>452</v>
      </c>
      <c r="B179" s="1" t="s">
        <v>453</v>
      </c>
      <c r="C179" s="1" t="s">
        <v>71</v>
      </c>
      <c r="D179" s="1" t="s">
        <v>76</v>
      </c>
      <c r="E179" s="1" t="s">
        <v>77</v>
      </c>
      <c r="F179" s="1" t="s">
        <v>78</v>
      </c>
      <c r="G179" s="1" t="s">
        <v>79</v>
      </c>
      <c r="H179" s="1" t="s">
        <v>76</v>
      </c>
      <c r="I179" s="8">
        <f t="shared" si="5"/>
        <v>169</v>
      </c>
      <c r="J179" t="str">
        <f>VLOOKUP($B179,taxonomy!$B:$Y,6,FALSE)</f>
        <v>Eukaryota</v>
      </c>
      <c r="K179" t="str">
        <f>VLOOKUP($B179,taxonomy!$B:$Y,7,FALSE)</f>
        <v xml:space="preserve"> Fungi</v>
      </c>
      <c r="L179" t="str">
        <f>VLOOKUP($B179,taxonomy!$B:$Y,8,FALSE)</f>
        <v xml:space="preserve"> Dikarya</v>
      </c>
      <c r="M179" t="str">
        <f>VLOOKUP($B179,taxonomy!$B:$Y,9,FALSE)</f>
        <v xml:space="preserve"> Ascomycota</v>
      </c>
      <c r="N179">
        <f>VLOOKUP(A179,'сводная таблица'!A$3:D$370,3,FALSE)</f>
        <v>0</v>
      </c>
      <c r="O179">
        <f>VLOOKUP(A179,'сводная таблица'!A$3:D$370,4,FALSE)</f>
        <v>1</v>
      </c>
      <c r="P179" s="7" t="b">
        <f t="shared" si="6"/>
        <v>1</v>
      </c>
    </row>
    <row r="180" spans="1:16" hidden="1" x14ac:dyDescent="0.25">
      <c r="A180" s="1" t="s">
        <v>452</v>
      </c>
      <c r="B180" s="1" t="s">
        <v>453</v>
      </c>
      <c r="C180" s="1" t="s">
        <v>71</v>
      </c>
      <c r="D180" s="1" t="s">
        <v>80</v>
      </c>
      <c r="E180" s="1" t="s">
        <v>81</v>
      </c>
      <c r="F180" s="1" t="s">
        <v>82</v>
      </c>
      <c r="G180" s="1" t="s">
        <v>83</v>
      </c>
      <c r="H180" s="1" t="s">
        <v>80</v>
      </c>
      <c r="I180" s="8">
        <f t="shared" si="5"/>
        <v>79</v>
      </c>
      <c r="J180" t="str">
        <f>VLOOKUP($B180,taxonomy!$B:$Y,6,FALSE)</f>
        <v>Eukaryota</v>
      </c>
      <c r="K180" t="str">
        <f>VLOOKUP($B180,taxonomy!$B:$Y,7,FALSE)</f>
        <v xml:space="preserve"> Fungi</v>
      </c>
      <c r="L180" t="str">
        <f>VLOOKUP($B180,taxonomy!$B:$Y,8,FALSE)</f>
        <v xml:space="preserve"> Dikarya</v>
      </c>
      <c r="M180" t="str">
        <f>VLOOKUP($B180,taxonomy!$B:$Y,9,FALSE)</f>
        <v xml:space="preserve"> Ascomycota</v>
      </c>
      <c r="N180">
        <f>VLOOKUP(A180,'сводная таблица'!A$3:D$370,3,FALSE)</f>
        <v>0</v>
      </c>
      <c r="O180">
        <f>VLOOKUP(A180,'сводная таблица'!A$3:D$370,4,FALSE)</f>
        <v>1</v>
      </c>
      <c r="P180" s="7" t="b">
        <f t="shared" si="6"/>
        <v>1</v>
      </c>
    </row>
    <row r="181" spans="1:16" hidden="1" x14ac:dyDescent="0.25">
      <c r="A181" s="1" t="s">
        <v>452</v>
      </c>
      <c r="B181" s="1" t="s">
        <v>453</v>
      </c>
      <c r="C181" s="1" t="s">
        <v>71</v>
      </c>
      <c r="D181" s="1" t="s">
        <v>84</v>
      </c>
      <c r="E181" s="1" t="s">
        <v>85</v>
      </c>
      <c r="F181" s="1" t="s">
        <v>86</v>
      </c>
      <c r="G181" s="1" t="s">
        <v>68</v>
      </c>
      <c r="H181" s="1" t="s">
        <v>84</v>
      </c>
      <c r="I181" s="8">
        <f t="shared" si="5"/>
        <v>149</v>
      </c>
      <c r="J181" t="str">
        <f>VLOOKUP($B181,taxonomy!$B:$Y,6,FALSE)</f>
        <v>Eukaryota</v>
      </c>
      <c r="K181" t="str">
        <f>VLOOKUP($B181,taxonomy!$B:$Y,7,FALSE)</f>
        <v xml:space="preserve"> Fungi</v>
      </c>
      <c r="L181" t="str">
        <f>VLOOKUP($B181,taxonomy!$B:$Y,8,FALSE)</f>
        <v xml:space="preserve"> Dikarya</v>
      </c>
      <c r="M181" t="str">
        <f>VLOOKUP($B181,taxonomy!$B:$Y,9,FALSE)</f>
        <v xml:space="preserve"> Ascomycota</v>
      </c>
      <c r="N181">
        <f>VLOOKUP(A181,'сводная таблица'!A$3:D$370,3,FALSE)</f>
        <v>0</v>
      </c>
      <c r="O181">
        <f>VLOOKUP(A181,'сводная таблица'!A$3:D$370,4,FALSE)</f>
        <v>1</v>
      </c>
      <c r="P181" s="7" t="b">
        <f t="shared" si="6"/>
        <v>1</v>
      </c>
    </row>
    <row r="182" spans="1:16" hidden="1" x14ac:dyDescent="0.25">
      <c r="A182" s="1" t="s">
        <v>452</v>
      </c>
      <c r="B182" s="1" t="s">
        <v>453</v>
      </c>
      <c r="C182" s="1" t="s">
        <v>71</v>
      </c>
      <c r="D182" s="1" t="s">
        <v>15</v>
      </c>
      <c r="E182" s="1" t="s">
        <v>99</v>
      </c>
      <c r="F182" s="1" t="s">
        <v>100</v>
      </c>
      <c r="G182" s="1" t="s">
        <v>18</v>
      </c>
      <c r="H182" s="1" t="s">
        <v>19</v>
      </c>
      <c r="I182" s="8">
        <f t="shared" si="5"/>
        <v>327</v>
      </c>
      <c r="J182" t="str">
        <f>VLOOKUP($B182,taxonomy!$B:$Y,6,FALSE)</f>
        <v>Eukaryota</v>
      </c>
      <c r="K182" t="str">
        <f>VLOOKUP($B182,taxonomy!$B:$Y,7,FALSE)</f>
        <v xml:space="preserve"> Fungi</v>
      </c>
      <c r="L182" t="str">
        <f>VLOOKUP($B182,taxonomy!$B:$Y,8,FALSE)</f>
        <v xml:space="preserve"> Dikarya</v>
      </c>
      <c r="M182" t="str">
        <f>VLOOKUP($B182,taxonomy!$B:$Y,9,FALSE)</f>
        <v xml:space="preserve"> Ascomycota</v>
      </c>
      <c r="N182">
        <f>VLOOKUP(A182,'сводная таблица'!A$3:D$370,3,FALSE)</f>
        <v>0</v>
      </c>
      <c r="O182">
        <f>VLOOKUP(A182,'сводная таблица'!A$3:D$370,4,FALSE)</f>
        <v>1</v>
      </c>
      <c r="P182" s="7" t="b">
        <f t="shared" si="6"/>
        <v>1</v>
      </c>
    </row>
    <row r="183" spans="1:16" hidden="1" x14ac:dyDescent="0.25">
      <c r="A183" s="1" t="s">
        <v>454</v>
      </c>
      <c r="B183" s="1" t="s">
        <v>455</v>
      </c>
      <c r="C183" s="1" t="s">
        <v>456</v>
      </c>
      <c r="D183" s="1" t="s">
        <v>15</v>
      </c>
      <c r="E183" s="1" t="s">
        <v>457</v>
      </c>
      <c r="F183" s="1" t="s">
        <v>458</v>
      </c>
      <c r="G183" s="1" t="s">
        <v>18</v>
      </c>
      <c r="H183" s="1" t="s">
        <v>19</v>
      </c>
      <c r="I183" s="8">
        <f t="shared" si="5"/>
        <v>296</v>
      </c>
      <c r="J183" t="str">
        <f>VLOOKUP($B183,taxonomy!$B:$Y,6,FALSE)</f>
        <v>Eukaryota</v>
      </c>
      <c r="K183" t="str">
        <f>VLOOKUP($B183,taxonomy!$B:$Y,7,FALSE)</f>
        <v xml:space="preserve"> Stramenopiles</v>
      </c>
      <c r="L183" t="str">
        <f>VLOOKUP($B183,taxonomy!$B:$Y,8,FALSE)</f>
        <v xml:space="preserve"> Bacillariophyta</v>
      </c>
      <c r="M183" t="str">
        <f>VLOOKUP($B183,taxonomy!$B:$Y,9,FALSE)</f>
        <v xml:space="preserve"> Bacillariophyceae</v>
      </c>
      <c r="N183">
        <f>VLOOKUP(A183,'сводная таблица'!A$3:D$370,3,FALSE)</f>
        <v>0</v>
      </c>
      <c r="O183">
        <f>VLOOKUP(A183,'сводная таблица'!A$3:D$370,4,FALSE)</f>
        <v>1</v>
      </c>
      <c r="P183" s="7" t="b">
        <f t="shared" si="6"/>
        <v>0</v>
      </c>
    </row>
    <row r="184" spans="1:16" hidden="1" x14ac:dyDescent="0.25">
      <c r="A184" s="1" t="s">
        <v>459</v>
      </c>
      <c r="B184" s="1" t="s">
        <v>460</v>
      </c>
      <c r="C184" s="1" t="s">
        <v>461</v>
      </c>
      <c r="D184" s="1" t="s">
        <v>15</v>
      </c>
      <c r="E184" s="1" t="s">
        <v>129</v>
      </c>
      <c r="F184" s="1" t="s">
        <v>244</v>
      </c>
      <c r="G184" s="1" t="s">
        <v>18</v>
      </c>
      <c r="H184" s="1" t="s">
        <v>19</v>
      </c>
      <c r="I184" s="8">
        <f t="shared" si="5"/>
        <v>273</v>
      </c>
      <c r="J184" t="str">
        <f>VLOOKUP($B184,taxonomy!$B:$Y,6,FALSE)</f>
        <v>Eukaryota</v>
      </c>
      <c r="K184" t="str">
        <f>VLOOKUP($B184,taxonomy!$B:$Y,7,FALSE)</f>
        <v xml:space="preserve"> Fungi</v>
      </c>
      <c r="L184" t="str">
        <f>VLOOKUP($B184,taxonomy!$B:$Y,8,FALSE)</f>
        <v xml:space="preserve"> Dikarya</v>
      </c>
      <c r="M184" t="str">
        <f>VLOOKUP($B184,taxonomy!$B:$Y,9,FALSE)</f>
        <v xml:space="preserve"> Ascomycota</v>
      </c>
      <c r="N184">
        <f>VLOOKUP(A184,'сводная таблица'!A$3:D$370,3,FALSE)</f>
        <v>1</v>
      </c>
      <c r="O184">
        <f>VLOOKUP(A184,'сводная таблица'!A$3:D$370,4,FALSE)</f>
        <v>1</v>
      </c>
      <c r="P184" s="7" t="b">
        <f t="shared" si="6"/>
        <v>0</v>
      </c>
    </row>
    <row r="185" spans="1:16" hidden="1" x14ac:dyDescent="0.25">
      <c r="A185" s="1" t="s">
        <v>459</v>
      </c>
      <c r="B185" s="1" t="s">
        <v>460</v>
      </c>
      <c r="C185" s="1" t="s">
        <v>461</v>
      </c>
      <c r="D185" s="1" t="s">
        <v>60</v>
      </c>
      <c r="E185" s="1" t="s">
        <v>384</v>
      </c>
      <c r="F185" s="1" t="s">
        <v>462</v>
      </c>
      <c r="G185" s="1" t="s">
        <v>63</v>
      </c>
      <c r="H185" s="1" t="s">
        <v>64</v>
      </c>
      <c r="I185" s="8">
        <f t="shared" si="5"/>
        <v>269</v>
      </c>
      <c r="J185" t="str">
        <f>VLOOKUP($B185,taxonomy!$B:$Y,6,FALSE)</f>
        <v>Eukaryota</v>
      </c>
      <c r="K185" t="str">
        <f>VLOOKUP($B185,taxonomy!$B:$Y,7,FALSE)</f>
        <v xml:space="preserve"> Fungi</v>
      </c>
      <c r="L185" t="str">
        <f>VLOOKUP($B185,taxonomy!$B:$Y,8,FALSE)</f>
        <v xml:space="preserve"> Dikarya</v>
      </c>
      <c r="M185" t="str">
        <f>VLOOKUP($B185,taxonomy!$B:$Y,9,FALSE)</f>
        <v xml:space="preserve"> Ascomycota</v>
      </c>
      <c r="N185">
        <f>VLOOKUP(A185,'сводная таблица'!A$3:D$370,3,FALSE)</f>
        <v>1</v>
      </c>
      <c r="O185">
        <f>VLOOKUP(A185,'сводная таблица'!A$3:D$370,4,FALSE)</f>
        <v>1</v>
      </c>
      <c r="P185" s="7" t="b">
        <f t="shared" si="6"/>
        <v>1</v>
      </c>
    </row>
    <row r="186" spans="1:16" hidden="1" x14ac:dyDescent="0.25">
      <c r="A186" s="1" t="s">
        <v>463</v>
      </c>
      <c r="B186" s="1" t="s">
        <v>464</v>
      </c>
      <c r="C186" s="1" t="s">
        <v>465</v>
      </c>
      <c r="D186" s="1" t="s">
        <v>466</v>
      </c>
      <c r="E186" s="1" t="s">
        <v>467</v>
      </c>
      <c r="F186" s="1" t="s">
        <v>468</v>
      </c>
      <c r="G186" s="1" t="s">
        <v>469</v>
      </c>
      <c r="H186" s="1" t="s">
        <v>466</v>
      </c>
      <c r="I186" s="8">
        <f t="shared" si="5"/>
        <v>139</v>
      </c>
      <c r="J186" t="str">
        <f>VLOOKUP($B186,taxonomy!$B:$Y,6,FALSE)</f>
        <v>Eukaryota</v>
      </c>
      <c r="K186" t="str">
        <f>VLOOKUP($B186,taxonomy!$B:$Y,7,FALSE)</f>
        <v xml:space="preserve"> Fungi</v>
      </c>
      <c r="L186" t="str">
        <f>VLOOKUP($B186,taxonomy!$B:$Y,8,FALSE)</f>
        <v xml:space="preserve"> Dikarya</v>
      </c>
      <c r="M186" t="str">
        <f>VLOOKUP($B186,taxonomy!$B:$Y,9,FALSE)</f>
        <v xml:space="preserve"> Ascomycota</v>
      </c>
      <c r="N186">
        <f>VLOOKUP(A186,'сводная таблица'!A$3:D$370,3,FALSE)</f>
        <v>1</v>
      </c>
      <c r="O186">
        <f>VLOOKUP(A186,'сводная таблица'!A$3:D$370,4,FALSE)</f>
        <v>1</v>
      </c>
      <c r="P186" s="7" t="b">
        <f t="shared" si="6"/>
        <v>0</v>
      </c>
    </row>
    <row r="187" spans="1:16" hidden="1" x14ac:dyDescent="0.25">
      <c r="A187" s="1" t="s">
        <v>463</v>
      </c>
      <c r="B187" s="1" t="s">
        <v>464</v>
      </c>
      <c r="C187" s="1" t="s">
        <v>465</v>
      </c>
      <c r="D187" s="1" t="s">
        <v>15</v>
      </c>
      <c r="E187" s="1" t="s">
        <v>470</v>
      </c>
      <c r="F187" s="1" t="s">
        <v>471</v>
      </c>
      <c r="G187" s="1" t="s">
        <v>18</v>
      </c>
      <c r="H187" s="1" t="s">
        <v>19</v>
      </c>
      <c r="I187" s="8">
        <f t="shared" si="5"/>
        <v>256</v>
      </c>
      <c r="J187" t="str">
        <f>VLOOKUP($B187,taxonomy!$B:$Y,6,FALSE)</f>
        <v>Eukaryota</v>
      </c>
      <c r="K187" t="str">
        <f>VLOOKUP($B187,taxonomy!$B:$Y,7,FALSE)</f>
        <v xml:space="preserve"> Fungi</v>
      </c>
      <c r="L187" t="str">
        <f>VLOOKUP($B187,taxonomy!$B:$Y,8,FALSE)</f>
        <v xml:space="preserve"> Dikarya</v>
      </c>
      <c r="M187" t="str">
        <f>VLOOKUP($B187,taxonomy!$B:$Y,9,FALSE)</f>
        <v xml:space="preserve"> Ascomycota</v>
      </c>
      <c r="N187">
        <f>VLOOKUP(A187,'сводная таблица'!A$3:D$370,3,FALSE)</f>
        <v>1</v>
      </c>
      <c r="O187">
        <f>VLOOKUP(A187,'сводная таблица'!A$3:D$370,4,FALSE)</f>
        <v>1</v>
      </c>
      <c r="P187" s="7" t="b">
        <f t="shared" si="6"/>
        <v>1</v>
      </c>
    </row>
    <row r="188" spans="1:16" hidden="1" x14ac:dyDescent="0.25">
      <c r="A188" s="1" t="s">
        <v>463</v>
      </c>
      <c r="B188" s="1" t="s">
        <v>464</v>
      </c>
      <c r="C188" s="1" t="s">
        <v>465</v>
      </c>
      <c r="D188" s="1" t="s">
        <v>60</v>
      </c>
      <c r="E188" s="1" t="s">
        <v>472</v>
      </c>
      <c r="F188" s="1" t="s">
        <v>473</v>
      </c>
      <c r="G188" s="1" t="s">
        <v>63</v>
      </c>
      <c r="H188" s="1" t="s">
        <v>64</v>
      </c>
      <c r="I188" s="8">
        <f t="shared" si="5"/>
        <v>160</v>
      </c>
      <c r="J188" t="str">
        <f>VLOOKUP($B188,taxonomy!$B:$Y,6,FALSE)</f>
        <v>Eukaryota</v>
      </c>
      <c r="K188" t="str">
        <f>VLOOKUP($B188,taxonomy!$B:$Y,7,FALSE)</f>
        <v xml:space="preserve"> Fungi</v>
      </c>
      <c r="L188" t="str">
        <f>VLOOKUP($B188,taxonomy!$B:$Y,8,FALSE)</f>
        <v xml:space="preserve"> Dikarya</v>
      </c>
      <c r="M188" t="str">
        <f>VLOOKUP($B188,taxonomy!$B:$Y,9,FALSE)</f>
        <v xml:space="preserve"> Ascomycota</v>
      </c>
      <c r="N188">
        <f>VLOOKUP(A188,'сводная таблица'!A$3:D$370,3,FALSE)</f>
        <v>1</v>
      </c>
      <c r="O188">
        <f>VLOOKUP(A188,'сводная таблица'!A$3:D$370,4,FALSE)</f>
        <v>1</v>
      </c>
      <c r="P188" s="7" t="b">
        <f t="shared" si="6"/>
        <v>1</v>
      </c>
    </row>
    <row r="189" spans="1:16" hidden="1" x14ac:dyDescent="0.25">
      <c r="A189" s="1" t="s">
        <v>452</v>
      </c>
      <c r="B189" s="1" t="s">
        <v>453</v>
      </c>
      <c r="C189" s="1" t="s">
        <v>71</v>
      </c>
      <c r="D189" s="1" t="s">
        <v>87</v>
      </c>
      <c r="E189" s="1" t="s">
        <v>88</v>
      </c>
      <c r="F189" s="1" t="s">
        <v>89</v>
      </c>
      <c r="G189" s="1" t="s">
        <v>90</v>
      </c>
      <c r="H189" s="1" t="s">
        <v>87</v>
      </c>
      <c r="I189" s="8">
        <f t="shared" si="5"/>
        <v>56</v>
      </c>
      <c r="J189" t="str">
        <f>VLOOKUP($B189,taxonomy!$B:$Y,6,FALSE)</f>
        <v>Eukaryota</v>
      </c>
      <c r="K189" t="str">
        <f>VLOOKUP($B189,taxonomy!$B:$Y,7,FALSE)</f>
        <v xml:space="preserve"> Fungi</v>
      </c>
      <c r="L189" t="str">
        <f>VLOOKUP($B189,taxonomy!$B:$Y,8,FALSE)</f>
        <v xml:space="preserve"> Dikarya</v>
      </c>
      <c r="M189" t="str">
        <f>VLOOKUP($B189,taxonomy!$B:$Y,9,FALSE)</f>
        <v xml:space="preserve"> Ascomycota</v>
      </c>
      <c r="N189">
        <f>VLOOKUP(A189,'сводная таблица'!A$3:D$370,3,FALSE)</f>
        <v>0</v>
      </c>
      <c r="O189">
        <f>VLOOKUP(A189,'сводная таблица'!A$3:D$370,4,FALSE)</f>
        <v>1</v>
      </c>
      <c r="P189" s="7" t="b">
        <f t="shared" si="6"/>
        <v>0</v>
      </c>
    </row>
    <row r="190" spans="1:16" hidden="1" x14ac:dyDescent="0.25">
      <c r="A190" s="1" t="s">
        <v>452</v>
      </c>
      <c r="B190" s="1" t="s">
        <v>453</v>
      </c>
      <c r="C190" s="1" t="s">
        <v>71</v>
      </c>
      <c r="D190" s="1" t="s">
        <v>91</v>
      </c>
      <c r="E190" s="1" t="s">
        <v>92</v>
      </c>
      <c r="F190" s="1" t="s">
        <v>93</v>
      </c>
      <c r="G190" s="1" t="s">
        <v>94</v>
      </c>
      <c r="H190" s="1" t="s">
        <v>91</v>
      </c>
      <c r="I190" s="8">
        <f t="shared" si="5"/>
        <v>129</v>
      </c>
      <c r="J190" t="str">
        <f>VLOOKUP($B190,taxonomy!$B:$Y,6,FALSE)</f>
        <v>Eukaryota</v>
      </c>
      <c r="K190" t="str">
        <f>VLOOKUP($B190,taxonomy!$B:$Y,7,FALSE)</f>
        <v xml:space="preserve"> Fungi</v>
      </c>
      <c r="L190" t="str">
        <f>VLOOKUP($B190,taxonomy!$B:$Y,8,FALSE)</f>
        <v xml:space="preserve"> Dikarya</v>
      </c>
      <c r="M190" t="str">
        <f>VLOOKUP($B190,taxonomy!$B:$Y,9,FALSE)</f>
        <v xml:space="preserve"> Ascomycota</v>
      </c>
      <c r="N190">
        <f>VLOOKUP(A190,'сводная таблица'!A$3:D$370,3,FALSE)</f>
        <v>0</v>
      </c>
      <c r="O190">
        <f>VLOOKUP(A190,'сводная таблица'!A$3:D$370,4,FALSE)</f>
        <v>1</v>
      </c>
      <c r="P190" s="7" t="b">
        <f t="shared" si="6"/>
        <v>1</v>
      </c>
    </row>
    <row r="191" spans="1:16" hidden="1" x14ac:dyDescent="0.25">
      <c r="A191" s="1" t="s">
        <v>761</v>
      </c>
      <c r="B191" s="1" t="s">
        <v>762</v>
      </c>
      <c r="C191" s="1" t="s">
        <v>763</v>
      </c>
      <c r="D191" s="1" t="s">
        <v>140</v>
      </c>
      <c r="E191" s="1" t="s">
        <v>764</v>
      </c>
      <c r="F191" s="1" t="s">
        <v>296</v>
      </c>
      <c r="G191" s="1" t="s">
        <v>143</v>
      </c>
      <c r="H191" s="1" t="s">
        <v>140</v>
      </c>
      <c r="I191" s="8">
        <f t="shared" si="5"/>
        <v>33</v>
      </c>
      <c r="J191" t="str">
        <f>VLOOKUP($B191,taxonomy!$B:$Y,6,FALSE)</f>
        <v>Eukaryota</v>
      </c>
      <c r="K191" t="str">
        <f>VLOOKUP($B191,taxonomy!$B:$Y,7,FALSE)</f>
        <v xml:space="preserve"> Metazoa</v>
      </c>
      <c r="L191" t="str">
        <f>VLOOKUP($B191,taxonomy!$B:$Y,8,FALSE)</f>
        <v xml:space="preserve"> Ecdysozoa</v>
      </c>
      <c r="M191" t="str">
        <f>VLOOKUP($B191,taxonomy!$B:$Y,9,FALSE)</f>
        <v xml:space="preserve"> Arthropoda</v>
      </c>
      <c r="N191">
        <f>VLOOKUP(A191,'сводная таблица'!A$3:D$370,3,FALSE)</f>
        <v>0</v>
      </c>
      <c r="O191">
        <f>VLOOKUP(A191,'сводная таблица'!A$3:D$370,4,FALSE)</f>
        <v>1</v>
      </c>
      <c r="P191" s="7" t="b">
        <f t="shared" si="6"/>
        <v>0</v>
      </c>
    </row>
    <row r="192" spans="1:16" hidden="1" x14ac:dyDescent="0.25">
      <c r="A192" s="1" t="s">
        <v>761</v>
      </c>
      <c r="B192" s="1" t="s">
        <v>762</v>
      </c>
      <c r="C192" s="1" t="s">
        <v>763</v>
      </c>
      <c r="D192" s="1" t="s">
        <v>343</v>
      </c>
      <c r="E192" s="1" t="s">
        <v>765</v>
      </c>
      <c r="F192" s="1" t="s">
        <v>766</v>
      </c>
      <c r="G192" s="1" t="s">
        <v>346</v>
      </c>
      <c r="H192" s="1" t="s">
        <v>343</v>
      </c>
      <c r="I192" s="8">
        <f t="shared" si="5"/>
        <v>41</v>
      </c>
      <c r="J192" t="str">
        <f>VLOOKUP($B192,taxonomy!$B:$Y,6,FALSE)</f>
        <v>Eukaryota</v>
      </c>
      <c r="K192" t="str">
        <f>VLOOKUP($B192,taxonomy!$B:$Y,7,FALSE)</f>
        <v xml:space="preserve"> Metazoa</v>
      </c>
      <c r="L192" t="str">
        <f>VLOOKUP($B192,taxonomy!$B:$Y,8,FALSE)</f>
        <v xml:space="preserve"> Ecdysozoa</v>
      </c>
      <c r="M192" t="str">
        <f>VLOOKUP($B192,taxonomy!$B:$Y,9,FALSE)</f>
        <v xml:space="preserve"> Arthropoda</v>
      </c>
      <c r="N192">
        <f>VLOOKUP(A192,'сводная таблица'!A$3:D$370,3,FALSE)</f>
        <v>0</v>
      </c>
      <c r="O192">
        <f>VLOOKUP(A192,'сводная таблица'!A$3:D$370,4,FALSE)</f>
        <v>1</v>
      </c>
      <c r="P192" s="7" t="b">
        <f t="shared" si="6"/>
        <v>1</v>
      </c>
    </row>
    <row r="193" spans="1:18" hidden="1" x14ac:dyDescent="0.25">
      <c r="A193" s="1" t="s">
        <v>761</v>
      </c>
      <c r="B193" s="1" t="s">
        <v>762</v>
      </c>
      <c r="C193" s="1" t="s">
        <v>763</v>
      </c>
      <c r="D193" s="1" t="s">
        <v>15</v>
      </c>
      <c r="E193" s="1" t="s">
        <v>35</v>
      </c>
      <c r="F193" s="1" t="s">
        <v>767</v>
      </c>
      <c r="G193" s="1" t="s">
        <v>18</v>
      </c>
      <c r="H193" s="1" t="s">
        <v>19</v>
      </c>
      <c r="I193" s="8">
        <f t="shared" si="5"/>
        <v>253</v>
      </c>
      <c r="J193" t="str">
        <f>VLOOKUP($B193,taxonomy!$B:$Y,6,FALSE)</f>
        <v>Eukaryota</v>
      </c>
      <c r="K193" t="str">
        <f>VLOOKUP($B193,taxonomy!$B:$Y,7,FALSE)</f>
        <v xml:space="preserve"> Metazoa</v>
      </c>
      <c r="L193" t="str">
        <f>VLOOKUP($B193,taxonomy!$B:$Y,8,FALSE)</f>
        <v xml:space="preserve"> Ecdysozoa</v>
      </c>
      <c r="M193" t="str">
        <f>VLOOKUP($B193,taxonomy!$B:$Y,9,FALSE)</f>
        <v xml:space="preserve"> Arthropoda</v>
      </c>
      <c r="N193">
        <f>VLOOKUP(A193,'сводная таблица'!A$3:D$370,3,FALSE)</f>
        <v>0</v>
      </c>
      <c r="O193">
        <f>VLOOKUP(A193,'сводная таблица'!A$3:D$370,4,FALSE)</f>
        <v>1</v>
      </c>
      <c r="P193" s="7" t="b">
        <f t="shared" si="6"/>
        <v>1</v>
      </c>
    </row>
    <row r="194" spans="1:18" hidden="1" x14ac:dyDescent="0.25">
      <c r="A194" s="1" t="s">
        <v>486</v>
      </c>
      <c r="B194" s="1" t="s">
        <v>487</v>
      </c>
      <c r="C194" s="1" t="s">
        <v>320</v>
      </c>
      <c r="D194" s="1" t="s">
        <v>140</v>
      </c>
      <c r="E194" s="1" t="s">
        <v>488</v>
      </c>
      <c r="F194" s="1" t="s">
        <v>489</v>
      </c>
      <c r="G194" s="1" t="s">
        <v>143</v>
      </c>
      <c r="H194" s="1" t="s">
        <v>140</v>
      </c>
      <c r="I194" s="8">
        <f t="shared" ref="I194:I257" si="7">F194-E194+1</f>
        <v>46</v>
      </c>
      <c r="J194" t="e">
        <f>VLOOKUP($B194,taxonomy!$B:$Y,6,FALSE)</f>
        <v>#N/A</v>
      </c>
      <c r="K194" t="e">
        <f>VLOOKUP($B194,taxonomy!$B:$Y,7,FALSE)</f>
        <v>#N/A</v>
      </c>
      <c r="L194" t="e">
        <f>VLOOKUP($B194,taxonomy!$B:$Y,8,FALSE)</f>
        <v>#N/A</v>
      </c>
      <c r="M194" t="e">
        <f>VLOOKUP($B194,taxonomy!$B:$Y,9,FALSE)</f>
        <v>#N/A</v>
      </c>
      <c r="N194">
        <f>VLOOKUP(A194,'сводная таблица'!A$3:D$370,3,FALSE)</f>
        <v>0</v>
      </c>
      <c r="O194">
        <f>VLOOKUP(A194,'сводная таблица'!A$3:D$370,4,FALSE)</f>
        <v>1</v>
      </c>
      <c r="P194" s="7" t="b">
        <f t="shared" si="6"/>
        <v>0</v>
      </c>
    </row>
    <row r="195" spans="1:18" hidden="1" x14ac:dyDescent="0.25">
      <c r="A195" s="1" t="s">
        <v>486</v>
      </c>
      <c r="B195" s="1" t="s">
        <v>487</v>
      </c>
      <c r="C195" s="1" t="s">
        <v>320</v>
      </c>
      <c r="D195" s="1" t="s">
        <v>180</v>
      </c>
      <c r="E195" s="1" t="s">
        <v>490</v>
      </c>
      <c r="F195" s="1" t="s">
        <v>491</v>
      </c>
      <c r="G195" s="1" t="s">
        <v>183</v>
      </c>
      <c r="H195" s="1" t="s">
        <v>180</v>
      </c>
      <c r="I195" s="8">
        <f t="shared" si="7"/>
        <v>108</v>
      </c>
      <c r="J195" t="e">
        <f>VLOOKUP($B195,taxonomy!$B:$Y,6,FALSE)</f>
        <v>#N/A</v>
      </c>
      <c r="K195" t="e">
        <f>VLOOKUP($B195,taxonomy!$B:$Y,7,FALSE)</f>
        <v>#N/A</v>
      </c>
      <c r="L195" t="e">
        <f>VLOOKUP($B195,taxonomy!$B:$Y,8,FALSE)</f>
        <v>#N/A</v>
      </c>
      <c r="M195" t="e">
        <f>VLOOKUP($B195,taxonomy!$B:$Y,9,FALSE)</f>
        <v>#N/A</v>
      </c>
      <c r="N195">
        <f>VLOOKUP(A195,'сводная таблица'!A$3:D$370,3,FALSE)</f>
        <v>0</v>
      </c>
      <c r="O195">
        <f>VLOOKUP(A195,'сводная таблица'!A$3:D$370,4,FALSE)</f>
        <v>1</v>
      </c>
      <c r="P195" s="7" t="b">
        <f t="shared" si="6"/>
        <v>1</v>
      </c>
    </row>
    <row r="196" spans="1:18" hidden="1" x14ac:dyDescent="0.25">
      <c r="A196" s="1" t="s">
        <v>486</v>
      </c>
      <c r="B196" s="1" t="s">
        <v>487</v>
      </c>
      <c r="C196" s="1" t="s">
        <v>320</v>
      </c>
      <c r="D196" s="1" t="s">
        <v>15</v>
      </c>
      <c r="E196" s="1" t="s">
        <v>39</v>
      </c>
      <c r="F196" s="1" t="s">
        <v>105</v>
      </c>
      <c r="G196" s="1" t="s">
        <v>18</v>
      </c>
      <c r="H196" s="1" t="s">
        <v>19</v>
      </c>
      <c r="I196" s="8">
        <f t="shared" si="7"/>
        <v>262</v>
      </c>
      <c r="J196" t="e">
        <f>VLOOKUP($B196,taxonomy!$B:$Y,6,FALSE)</f>
        <v>#N/A</v>
      </c>
      <c r="K196" t="e">
        <f>VLOOKUP($B196,taxonomy!$B:$Y,7,FALSE)</f>
        <v>#N/A</v>
      </c>
      <c r="L196" t="e">
        <f>VLOOKUP($B196,taxonomy!$B:$Y,8,FALSE)</f>
        <v>#N/A</v>
      </c>
      <c r="M196" t="e">
        <f>VLOOKUP($B196,taxonomy!$B:$Y,9,FALSE)</f>
        <v>#N/A</v>
      </c>
      <c r="N196">
        <f>VLOOKUP(A196,'сводная таблица'!A$3:D$370,3,FALSE)</f>
        <v>0</v>
      </c>
      <c r="O196">
        <f>VLOOKUP(A196,'сводная таблица'!A$3:D$370,4,FALSE)</f>
        <v>1</v>
      </c>
      <c r="P196" s="7" t="b">
        <f t="shared" si="6"/>
        <v>1</v>
      </c>
    </row>
    <row r="197" spans="1:18" hidden="1" x14ac:dyDescent="0.25">
      <c r="A197" s="1" t="s">
        <v>492</v>
      </c>
      <c r="B197" s="1" t="s">
        <v>493</v>
      </c>
      <c r="C197" s="1" t="s">
        <v>494</v>
      </c>
      <c r="D197" s="1" t="s">
        <v>495</v>
      </c>
      <c r="E197" s="1" t="s">
        <v>441</v>
      </c>
      <c r="F197" s="1" t="s">
        <v>496</v>
      </c>
      <c r="G197" s="1" t="s">
        <v>114</v>
      </c>
      <c r="H197" s="1" t="s">
        <v>495</v>
      </c>
      <c r="I197" s="8">
        <f t="shared" si="7"/>
        <v>64</v>
      </c>
      <c r="J197" t="str">
        <f>VLOOKUP($B197,taxonomy!$B:$Y,6,FALSE)</f>
        <v>Eukaryota</v>
      </c>
      <c r="K197" t="str">
        <f>VLOOKUP($B197,taxonomy!$B:$Y,7,FALSE)</f>
        <v xml:space="preserve"> Viridiplantae</v>
      </c>
      <c r="L197" t="str">
        <f>VLOOKUP($B197,taxonomy!$B:$Y,8,FALSE)</f>
        <v xml:space="preserve"> Streptophyta</v>
      </c>
      <c r="M197" t="str">
        <f>VLOOKUP($B197,taxonomy!$B:$Y,9,FALSE)</f>
        <v xml:space="preserve"> Embryophyta</v>
      </c>
      <c r="N197">
        <f>VLOOKUP(A197,'сводная таблица'!A$3:D$370,3,FALSE)</f>
        <v>1</v>
      </c>
      <c r="O197">
        <f>VLOOKUP(A197,'сводная таблица'!A$3:D$370,4,FALSE)</f>
        <v>1</v>
      </c>
      <c r="P197" s="7" t="b">
        <f t="shared" si="6"/>
        <v>0</v>
      </c>
      <c r="R197">
        <v>1</v>
      </c>
    </row>
    <row r="198" spans="1:18" hidden="1" x14ac:dyDescent="0.25">
      <c r="A198" s="1" t="s">
        <v>452</v>
      </c>
      <c r="B198" s="1" t="s">
        <v>453</v>
      </c>
      <c r="C198" s="1" t="s">
        <v>71</v>
      </c>
      <c r="D198" s="1" t="s">
        <v>95</v>
      </c>
      <c r="E198" s="1" t="s">
        <v>96</v>
      </c>
      <c r="F198" s="1" t="s">
        <v>97</v>
      </c>
      <c r="G198" s="1" t="s">
        <v>98</v>
      </c>
      <c r="H198" s="1" t="s">
        <v>95</v>
      </c>
      <c r="I198" s="8">
        <f t="shared" si="7"/>
        <v>99</v>
      </c>
      <c r="J198" t="str">
        <f>VLOOKUP($B198,taxonomy!$B:$Y,6,FALSE)</f>
        <v>Eukaryota</v>
      </c>
      <c r="K198" t="str">
        <f>VLOOKUP($B198,taxonomy!$B:$Y,7,FALSE)</f>
        <v xml:space="preserve"> Fungi</v>
      </c>
      <c r="L198" t="str">
        <f>VLOOKUP($B198,taxonomy!$B:$Y,8,FALSE)</f>
        <v xml:space="preserve"> Dikarya</v>
      </c>
      <c r="M198" t="str">
        <f>VLOOKUP($B198,taxonomy!$B:$Y,9,FALSE)</f>
        <v xml:space="preserve"> Ascomycota</v>
      </c>
      <c r="N198">
        <f>VLOOKUP(A198,'сводная таблица'!A$3:D$370,3,FALSE)</f>
        <v>0</v>
      </c>
      <c r="O198">
        <f>VLOOKUP(A198,'сводная таблица'!A$3:D$370,4,FALSE)</f>
        <v>1</v>
      </c>
      <c r="P198" s="7" t="b">
        <f t="shared" si="6"/>
        <v>0</v>
      </c>
    </row>
    <row r="199" spans="1:18" hidden="1" x14ac:dyDescent="0.25">
      <c r="A199" s="1" t="s">
        <v>492</v>
      </c>
      <c r="B199" s="1" t="s">
        <v>493</v>
      </c>
      <c r="C199" s="1" t="s">
        <v>494</v>
      </c>
      <c r="D199" s="1" t="s">
        <v>60</v>
      </c>
      <c r="E199" s="1" t="s">
        <v>498</v>
      </c>
      <c r="F199" s="1" t="s">
        <v>499</v>
      </c>
      <c r="G199" s="1" t="s">
        <v>63</v>
      </c>
      <c r="H199" s="1" t="s">
        <v>64</v>
      </c>
      <c r="I199" s="8">
        <f t="shared" si="7"/>
        <v>329</v>
      </c>
      <c r="J199" t="str">
        <f>VLOOKUP($B199,taxonomy!$B:$Y,6,FALSE)</f>
        <v>Eukaryota</v>
      </c>
      <c r="K199" t="str">
        <f>VLOOKUP($B199,taxonomy!$B:$Y,7,FALSE)</f>
        <v xml:space="preserve"> Viridiplantae</v>
      </c>
      <c r="L199" t="str">
        <f>VLOOKUP($B199,taxonomy!$B:$Y,8,FALSE)</f>
        <v xml:space="preserve"> Streptophyta</v>
      </c>
      <c r="M199" t="str">
        <f>VLOOKUP($B199,taxonomy!$B:$Y,9,FALSE)</f>
        <v xml:space="preserve"> Embryophyta</v>
      </c>
      <c r="N199">
        <f>VLOOKUP(A199,'сводная таблица'!A$3:D$370,3,FALSE)</f>
        <v>1</v>
      </c>
      <c r="O199">
        <f>VLOOKUP(A199,'сводная таблица'!A$3:D$370,4,FALSE)</f>
        <v>1</v>
      </c>
      <c r="P199" s="7" t="b">
        <f t="shared" si="6"/>
        <v>0</v>
      </c>
    </row>
    <row r="200" spans="1:18" hidden="1" x14ac:dyDescent="0.25">
      <c r="A200" s="1" t="s">
        <v>500</v>
      </c>
      <c r="B200" s="1" t="s">
        <v>501</v>
      </c>
      <c r="C200" s="1" t="s">
        <v>502</v>
      </c>
      <c r="D200" s="1" t="s">
        <v>15</v>
      </c>
      <c r="E200" s="1" t="s">
        <v>503</v>
      </c>
      <c r="F200" s="1" t="s">
        <v>504</v>
      </c>
      <c r="G200" s="1" t="s">
        <v>18</v>
      </c>
      <c r="H200" s="1" t="s">
        <v>19</v>
      </c>
      <c r="I200" s="8">
        <f t="shared" si="7"/>
        <v>273</v>
      </c>
      <c r="J200" t="str">
        <f>VLOOKUP($B200,taxonomy!$B:$Y,6,FALSE)</f>
        <v>Eukaryota</v>
      </c>
      <c r="K200" t="str">
        <f>VLOOKUP($B200,taxonomy!$B:$Y,7,FALSE)</f>
        <v xml:space="preserve"> Stramenopiles</v>
      </c>
      <c r="L200" t="str">
        <f>VLOOKUP($B200,taxonomy!$B:$Y,8,FALSE)</f>
        <v xml:space="preserve"> Bacillariophyta</v>
      </c>
      <c r="M200" t="str">
        <f>VLOOKUP($B200,taxonomy!$B:$Y,9,FALSE)</f>
        <v xml:space="preserve"> Coscinodiscophyceae</v>
      </c>
      <c r="N200">
        <f>VLOOKUP(A200,'сводная таблица'!A$3:D$370,3,FALSE)</f>
        <v>0</v>
      </c>
      <c r="O200">
        <f>VLOOKUP(A200,'сводная таблица'!A$3:D$370,4,FALSE)</f>
        <v>1</v>
      </c>
      <c r="P200" s="7" t="b">
        <f t="shared" si="6"/>
        <v>0</v>
      </c>
    </row>
    <row r="201" spans="1:18" hidden="1" x14ac:dyDescent="0.25">
      <c r="A201" s="1" t="s">
        <v>505</v>
      </c>
      <c r="B201" s="1" t="s">
        <v>506</v>
      </c>
      <c r="C201" s="1" t="s">
        <v>507</v>
      </c>
      <c r="D201" s="1" t="s">
        <v>15</v>
      </c>
      <c r="E201" s="1" t="s">
        <v>129</v>
      </c>
      <c r="F201" s="1" t="s">
        <v>422</v>
      </c>
      <c r="G201" s="1" t="s">
        <v>18</v>
      </c>
      <c r="H201" s="1" t="s">
        <v>19</v>
      </c>
      <c r="I201" s="8">
        <f t="shared" si="7"/>
        <v>275</v>
      </c>
      <c r="J201" t="str">
        <f>VLOOKUP($B201,taxonomy!$B:$Y,6,FALSE)</f>
        <v>Eukaryota</v>
      </c>
      <c r="K201" t="str">
        <f>VLOOKUP($B201,taxonomy!$B:$Y,7,FALSE)</f>
        <v xml:space="preserve"> Fungi</v>
      </c>
      <c r="L201" t="str">
        <f>VLOOKUP($B201,taxonomy!$B:$Y,8,FALSE)</f>
        <v xml:space="preserve"> Dikarya</v>
      </c>
      <c r="M201" t="str">
        <f>VLOOKUP($B201,taxonomy!$B:$Y,9,FALSE)</f>
        <v xml:space="preserve"> Ascomycota</v>
      </c>
      <c r="N201">
        <f>VLOOKUP(A201,'сводная таблица'!A$3:D$370,3,FALSE)</f>
        <v>1</v>
      </c>
      <c r="O201">
        <f>VLOOKUP(A201,'сводная таблица'!A$3:D$370,4,FALSE)</f>
        <v>1</v>
      </c>
      <c r="P201" s="7" t="b">
        <f t="shared" si="6"/>
        <v>0</v>
      </c>
    </row>
    <row r="202" spans="1:18" hidden="1" x14ac:dyDescent="0.25">
      <c r="A202" s="1" t="s">
        <v>505</v>
      </c>
      <c r="B202" s="1" t="s">
        <v>506</v>
      </c>
      <c r="C202" s="1" t="s">
        <v>507</v>
      </c>
      <c r="D202" s="1" t="s">
        <v>60</v>
      </c>
      <c r="E202" s="1" t="s">
        <v>267</v>
      </c>
      <c r="F202" s="1" t="s">
        <v>508</v>
      </c>
      <c r="G202" s="1" t="s">
        <v>63</v>
      </c>
      <c r="H202" s="1" t="s">
        <v>64</v>
      </c>
      <c r="I202" s="8">
        <f t="shared" si="7"/>
        <v>324</v>
      </c>
      <c r="J202" t="str">
        <f>VLOOKUP($B202,taxonomy!$B:$Y,6,FALSE)</f>
        <v>Eukaryota</v>
      </c>
      <c r="K202" t="str">
        <f>VLOOKUP($B202,taxonomy!$B:$Y,7,FALSE)</f>
        <v xml:space="preserve"> Fungi</v>
      </c>
      <c r="L202" t="str">
        <f>VLOOKUP($B202,taxonomy!$B:$Y,8,FALSE)</f>
        <v xml:space="preserve"> Dikarya</v>
      </c>
      <c r="M202" t="str">
        <f>VLOOKUP($B202,taxonomy!$B:$Y,9,FALSE)</f>
        <v xml:space="preserve"> Ascomycota</v>
      </c>
      <c r="N202">
        <f>VLOOKUP(A202,'сводная таблица'!A$3:D$370,3,FALSE)</f>
        <v>1</v>
      </c>
      <c r="O202">
        <f>VLOOKUP(A202,'сводная таблица'!A$3:D$370,4,FALSE)</f>
        <v>1</v>
      </c>
      <c r="P202" s="7" t="b">
        <f t="shared" si="6"/>
        <v>1</v>
      </c>
    </row>
    <row r="203" spans="1:18" hidden="1" x14ac:dyDescent="0.25">
      <c r="A203" s="1" t="s">
        <v>509</v>
      </c>
      <c r="B203" s="1" t="s">
        <v>510</v>
      </c>
      <c r="C203" s="1" t="s">
        <v>384</v>
      </c>
      <c r="D203" s="1" t="s">
        <v>84</v>
      </c>
      <c r="E203" s="1" t="s">
        <v>511</v>
      </c>
      <c r="F203" s="1" t="s">
        <v>512</v>
      </c>
      <c r="G203" s="1" t="s">
        <v>68</v>
      </c>
      <c r="H203" s="1" t="s">
        <v>84</v>
      </c>
      <c r="I203" s="8">
        <f t="shared" si="7"/>
        <v>58</v>
      </c>
      <c r="J203" t="str">
        <f>VLOOKUP($B203,taxonomy!$B:$Y,6,FALSE)</f>
        <v>Eukaryota</v>
      </c>
      <c r="K203" t="str">
        <f>VLOOKUP($B203,taxonomy!$B:$Y,7,FALSE)</f>
        <v xml:space="preserve"> Fungi</v>
      </c>
      <c r="L203" t="str">
        <f>VLOOKUP($B203,taxonomy!$B:$Y,8,FALSE)</f>
        <v xml:space="preserve"> Dikarya</v>
      </c>
      <c r="M203" t="str">
        <f>VLOOKUP($B203,taxonomy!$B:$Y,9,FALSE)</f>
        <v xml:space="preserve"> Ascomycota</v>
      </c>
      <c r="N203">
        <f>VLOOKUP(A203,'сводная таблица'!A$3:D$370,3,FALSE)</f>
        <v>1</v>
      </c>
      <c r="O203">
        <f>VLOOKUP(A203,'сводная таблица'!A$3:D$370,4,FALSE)</f>
        <v>1</v>
      </c>
      <c r="P203" s="7" t="b">
        <f t="shared" si="6"/>
        <v>0</v>
      </c>
    </row>
    <row r="204" spans="1:18" hidden="1" x14ac:dyDescent="0.25">
      <c r="A204" s="1" t="s">
        <v>509</v>
      </c>
      <c r="B204" s="1" t="s">
        <v>510</v>
      </c>
      <c r="C204" s="1" t="s">
        <v>384</v>
      </c>
      <c r="D204" s="1" t="s">
        <v>15</v>
      </c>
      <c r="E204" s="1" t="s">
        <v>12</v>
      </c>
      <c r="F204" s="1" t="s">
        <v>68</v>
      </c>
      <c r="G204" s="1" t="s">
        <v>18</v>
      </c>
      <c r="H204" s="1" t="s">
        <v>19</v>
      </c>
      <c r="I204" s="8">
        <f t="shared" si="7"/>
        <v>143</v>
      </c>
      <c r="J204" t="str">
        <f>VLOOKUP($B204,taxonomy!$B:$Y,6,FALSE)</f>
        <v>Eukaryota</v>
      </c>
      <c r="K204" t="str">
        <f>VLOOKUP($B204,taxonomy!$B:$Y,7,FALSE)</f>
        <v xml:space="preserve"> Fungi</v>
      </c>
      <c r="L204" t="str">
        <f>VLOOKUP($B204,taxonomy!$B:$Y,8,FALSE)</f>
        <v xml:space="preserve"> Dikarya</v>
      </c>
      <c r="M204" t="str">
        <f>VLOOKUP($B204,taxonomy!$B:$Y,9,FALSE)</f>
        <v xml:space="preserve"> Ascomycota</v>
      </c>
      <c r="N204">
        <f>VLOOKUP(A204,'сводная таблица'!A$3:D$370,3,FALSE)</f>
        <v>1</v>
      </c>
      <c r="O204">
        <f>VLOOKUP(A204,'сводная таблица'!A$3:D$370,4,FALSE)</f>
        <v>1</v>
      </c>
      <c r="P204" s="7" t="b">
        <f t="shared" si="6"/>
        <v>1</v>
      </c>
    </row>
    <row r="205" spans="1:18" hidden="1" x14ac:dyDescent="0.25">
      <c r="A205" s="1" t="s">
        <v>509</v>
      </c>
      <c r="B205" s="1" t="s">
        <v>510</v>
      </c>
      <c r="C205" s="1" t="s">
        <v>384</v>
      </c>
      <c r="D205" s="1" t="s">
        <v>60</v>
      </c>
      <c r="E205" s="1" t="s">
        <v>513</v>
      </c>
      <c r="F205" s="1" t="s">
        <v>514</v>
      </c>
      <c r="G205" s="1" t="s">
        <v>63</v>
      </c>
      <c r="H205" s="1" t="s">
        <v>64</v>
      </c>
      <c r="I205" s="8">
        <f t="shared" si="7"/>
        <v>163</v>
      </c>
      <c r="J205" t="str">
        <f>VLOOKUP($B205,taxonomy!$B:$Y,6,FALSE)</f>
        <v>Eukaryota</v>
      </c>
      <c r="K205" t="str">
        <f>VLOOKUP($B205,taxonomy!$B:$Y,7,FALSE)</f>
        <v xml:space="preserve"> Fungi</v>
      </c>
      <c r="L205" t="str">
        <f>VLOOKUP($B205,taxonomy!$B:$Y,8,FALSE)</f>
        <v xml:space="preserve"> Dikarya</v>
      </c>
      <c r="M205" t="str">
        <f>VLOOKUP($B205,taxonomy!$B:$Y,9,FALSE)</f>
        <v xml:space="preserve"> Ascomycota</v>
      </c>
      <c r="N205">
        <f>VLOOKUP(A205,'сводная таблица'!A$3:D$370,3,FALSE)</f>
        <v>1</v>
      </c>
      <c r="O205">
        <f>VLOOKUP(A205,'сводная таблица'!A$3:D$370,4,FALSE)</f>
        <v>1</v>
      </c>
      <c r="P205" s="7" t="b">
        <f t="shared" si="6"/>
        <v>1</v>
      </c>
    </row>
    <row r="206" spans="1:18" hidden="1" x14ac:dyDescent="0.25">
      <c r="A206" s="1" t="s">
        <v>515</v>
      </c>
      <c r="B206" s="1" t="s">
        <v>516</v>
      </c>
      <c r="C206" s="1" t="s">
        <v>517</v>
      </c>
      <c r="D206" s="1" t="s">
        <v>518</v>
      </c>
      <c r="E206" s="1" t="s">
        <v>519</v>
      </c>
      <c r="F206" s="1" t="s">
        <v>345</v>
      </c>
      <c r="G206" s="1" t="s">
        <v>114</v>
      </c>
      <c r="H206" s="1" t="s">
        <v>518</v>
      </c>
      <c r="I206" s="8">
        <f t="shared" si="7"/>
        <v>52</v>
      </c>
      <c r="J206" t="str">
        <f>VLOOKUP($B206,taxonomy!$B:$Y,6,FALSE)</f>
        <v>Eukaryota</v>
      </c>
      <c r="K206" t="str">
        <f>VLOOKUP($B206,taxonomy!$B:$Y,7,FALSE)</f>
        <v xml:space="preserve"> Fungi</v>
      </c>
      <c r="L206" t="str">
        <f>VLOOKUP($B206,taxonomy!$B:$Y,8,FALSE)</f>
        <v xml:space="preserve"> Dikarya</v>
      </c>
      <c r="M206" t="str">
        <f>VLOOKUP($B206,taxonomy!$B:$Y,9,FALSE)</f>
        <v xml:space="preserve"> Basidiomycota</v>
      </c>
      <c r="N206">
        <f>VLOOKUP(A206,'сводная таблица'!A$3:D$370,3,FALSE)</f>
        <v>1</v>
      </c>
      <c r="O206">
        <f>VLOOKUP(A206,'сводная таблица'!A$3:D$370,4,FALSE)</f>
        <v>1</v>
      </c>
      <c r="P206" s="7" t="b">
        <f t="shared" si="6"/>
        <v>0</v>
      </c>
    </row>
    <row r="207" spans="1:18" hidden="1" x14ac:dyDescent="0.25">
      <c r="A207" s="1" t="s">
        <v>515</v>
      </c>
      <c r="B207" s="1" t="s">
        <v>516</v>
      </c>
      <c r="C207" s="1" t="s">
        <v>517</v>
      </c>
      <c r="D207" s="1" t="s">
        <v>15</v>
      </c>
      <c r="E207" s="1" t="s">
        <v>520</v>
      </c>
      <c r="F207" s="1" t="s">
        <v>294</v>
      </c>
      <c r="G207" s="1" t="s">
        <v>18</v>
      </c>
      <c r="H207" s="1" t="s">
        <v>19</v>
      </c>
      <c r="I207" s="8">
        <f t="shared" si="7"/>
        <v>273</v>
      </c>
      <c r="J207" t="str">
        <f>VLOOKUP($B207,taxonomy!$B:$Y,6,FALSE)</f>
        <v>Eukaryota</v>
      </c>
      <c r="K207" t="str">
        <f>VLOOKUP($B207,taxonomy!$B:$Y,7,FALSE)</f>
        <v xml:space="preserve"> Fungi</v>
      </c>
      <c r="L207" t="str">
        <f>VLOOKUP($B207,taxonomy!$B:$Y,8,FALSE)</f>
        <v xml:space="preserve"> Dikarya</v>
      </c>
      <c r="M207" t="str">
        <f>VLOOKUP($B207,taxonomy!$B:$Y,9,FALSE)</f>
        <v xml:space="preserve"> Basidiomycota</v>
      </c>
      <c r="N207">
        <f>VLOOKUP(A207,'сводная таблица'!A$3:D$370,3,FALSE)</f>
        <v>1</v>
      </c>
      <c r="O207">
        <f>VLOOKUP(A207,'сводная таблица'!A$3:D$370,4,FALSE)</f>
        <v>1</v>
      </c>
      <c r="P207" s="7" t="b">
        <f t="shared" si="6"/>
        <v>1</v>
      </c>
    </row>
    <row r="208" spans="1:18" hidden="1" x14ac:dyDescent="0.25">
      <c r="A208" s="1" t="s">
        <v>515</v>
      </c>
      <c r="B208" s="1" t="s">
        <v>516</v>
      </c>
      <c r="C208" s="1" t="s">
        <v>517</v>
      </c>
      <c r="D208" s="1" t="s">
        <v>60</v>
      </c>
      <c r="E208" s="1" t="s">
        <v>325</v>
      </c>
      <c r="F208" s="1" t="s">
        <v>521</v>
      </c>
      <c r="G208" s="1" t="s">
        <v>63</v>
      </c>
      <c r="H208" s="1" t="s">
        <v>64</v>
      </c>
      <c r="I208" s="8">
        <f t="shared" si="7"/>
        <v>165</v>
      </c>
      <c r="J208" t="str">
        <f>VLOOKUP($B208,taxonomy!$B:$Y,6,FALSE)</f>
        <v>Eukaryota</v>
      </c>
      <c r="K208" t="str">
        <f>VLOOKUP($B208,taxonomy!$B:$Y,7,FALSE)</f>
        <v xml:space="preserve"> Fungi</v>
      </c>
      <c r="L208" t="str">
        <f>VLOOKUP($B208,taxonomy!$B:$Y,8,FALSE)</f>
        <v xml:space="preserve"> Dikarya</v>
      </c>
      <c r="M208" t="str">
        <f>VLOOKUP($B208,taxonomy!$B:$Y,9,FALSE)</f>
        <v xml:space="preserve"> Basidiomycota</v>
      </c>
      <c r="N208">
        <f>VLOOKUP(A208,'сводная таблица'!A$3:D$370,3,FALSE)</f>
        <v>1</v>
      </c>
      <c r="O208">
        <f>VLOOKUP(A208,'сводная таблица'!A$3:D$370,4,FALSE)</f>
        <v>1</v>
      </c>
      <c r="P208" s="7" t="b">
        <f t="shared" si="6"/>
        <v>1</v>
      </c>
    </row>
    <row r="209" spans="1:16" hidden="1" x14ac:dyDescent="0.25">
      <c r="A209" s="1" t="s">
        <v>522</v>
      </c>
      <c r="B209" s="1" t="s">
        <v>523</v>
      </c>
      <c r="C209" s="1" t="s">
        <v>524</v>
      </c>
      <c r="D209" s="1" t="s">
        <v>495</v>
      </c>
      <c r="E209" s="1" t="s">
        <v>525</v>
      </c>
      <c r="F209" s="1" t="s">
        <v>526</v>
      </c>
      <c r="G209" s="1" t="s">
        <v>114</v>
      </c>
      <c r="H209" s="1" t="s">
        <v>495</v>
      </c>
      <c r="I209" s="8">
        <f t="shared" si="7"/>
        <v>64</v>
      </c>
      <c r="J209" t="str">
        <f>VLOOKUP($B209,taxonomy!$B:$Y,6,FALSE)</f>
        <v>Eukaryota</v>
      </c>
      <c r="K209" t="str">
        <f>VLOOKUP($B209,taxonomy!$B:$Y,7,FALSE)</f>
        <v xml:space="preserve"> Viridiplantae</v>
      </c>
      <c r="L209" t="str">
        <f>VLOOKUP($B209,taxonomy!$B:$Y,8,FALSE)</f>
        <v xml:space="preserve"> Streptophyta</v>
      </c>
      <c r="M209" t="str">
        <f>VLOOKUP($B209,taxonomy!$B:$Y,9,FALSE)</f>
        <v xml:space="preserve"> Embryophyta</v>
      </c>
      <c r="N209">
        <f>VLOOKUP(A209,'сводная таблица'!A$3:D$370,3,FALSE)</f>
        <v>1</v>
      </c>
      <c r="O209">
        <f>VLOOKUP(A209,'сводная таблица'!A$3:D$370,4,FALSE)</f>
        <v>1</v>
      </c>
      <c r="P209" s="7" t="b">
        <f t="shared" si="6"/>
        <v>0</v>
      </c>
    </row>
    <row r="210" spans="1:16" hidden="1" x14ac:dyDescent="0.25">
      <c r="A210" s="1" t="s">
        <v>522</v>
      </c>
      <c r="B210" s="1" t="s">
        <v>523</v>
      </c>
      <c r="C210" s="1" t="s">
        <v>524</v>
      </c>
      <c r="D210" s="1" t="s">
        <v>15</v>
      </c>
      <c r="E210" s="1" t="s">
        <v>470</v>
      </c>
      <c r="F210" s="1" t="s">
        <v>527</v>
      </c>
      <c r="G210" s="1" t="s">
        <v>18</v>
      </c>
      <c r="H210" s="1" t="s">
        <v>19</v>
      </c>
      <c r="I210" s="8">
        <f t="shared" si="7"/>
        <v>223</v>
      </c>
      <c r="J210" t="str">
        <f>VLOOKUP($B210,taxonomy!$B:$Y,6,FALSE)</f>
        <v>Eukaryota</v>
      </c>
      <c r="K210" t="str">
        <f>VLOOKUP($B210,taxonomy!$B:$Y,7,FALSE)</f>
        <v xml:space="preserve"> Viridiplantae</v>
      </c>
      <c r="L210" t="str">
        <f>VLOOKUP($B210,taxonomy!$B:$Y,8,FALSE)</f>
        <v xml:space="preserve"> Streptophyta</v>
      </c>
      <c r="M210" t="str">
        <f>VLOOKUP($B210,taxonomy!$B:$Y,9,FALSE)</f>
        <v xml:space="preserve"> Embryophyta</v>
      </c>
      <c r="N210">
        <f>VLOOKUP(A210,'сводная таблица'!A$3:D$370,3,FALSE)</f>
        <v>1</v>
      </c>
      <c r="O210">
        <f>VLOOKUP(A210,'сводная таблица'!A$3:D$370,4,FALSE)</f>
        <v>1</v>
      </c>
      <c r="P210" s="7" t="b">
        <f t="shared" si="6"/>
        <v>1</v>
      </c>
    </row>
    <row r="211" spans="1:16" hidden="1" x14ac:dyDescent="0.25">
      <c r="A211" s="1" t="s">
        <v>522</v>
      </c>
      <c r="B211" s="1" t="s">
        <v>523</v>
      </c>
      <c r="C211" s="1" t="s">
        <v>524</v>
      </c>
      <c r="D211" s="1" t="s">
        <v>60</v>
      </c>
      <c r="E211" s="1" t="s">
        <v>528</v>
      </c>
      <c r="F211" s="1" t="s">
        <v>415</v>
      </c>
      <c r="G211" s="1" t="s">
        <v>63</v>
      </c>
      <c r="H211" s="1" t="s">
        <v>64</v>
      </c>
      <c r="I211" s="8">
        <f t="shared" si="7"/>
        <v>328</v>
      </c>
      <c r="J211" t="str">
        <f>VLOOKUP($B211,taxonomy!$B:$Y,6,FALSE)</f>
        <v>Eukaryota</v>
      </c>
      <c r="K211" t="str">
        <f>VLOOKUP($B211,taxonomy!$B:$Y,7,FALSE)</f>
        <v xml:space="preserve"> Viridiplantae</v>
      </c>
      <c r="L211" t="str">
        <f>VLOOKUP($B211,taxonomy!$B:$Y,8,FALSE)</f>
        <v xml:space="preserve"> Streptophyta</v>
      </c>
      <c r="M211" t="str">
        <f>VLOOKUP($B211,taxonomy!$B:$Y,9,FALSE)</f>
        <v xml:space="preserve"> Embryophyta</v>
      </c>
      <c r="N211">
        <f>VLOOKUP(A211,'сводная таблица'!A$3:D$370,3,FALSE)</f>
        <v>1</v>
      </c>
      <c r="O211">
        <f>VLOOKUP(A211,'сводная таблица'!A$3:D$370,4,FALSE)</f>
        <v>1</v>
      </c>
      <c r="P211" s="7" t="b">
        <f t="shared" si="6"/>
        <v>1</v>
      </c>
    </row>
    <row r="212" spans="1:16" hidden="1" x14ac:dyDescent="0.25">
      <c r="A212" s="1" t="s">
        <v>529</v>
      </c>
      <c r="B212" s="1" t="s">
        <v>530</v>
      </c>
      <c r="C212" s="1" t="s">
        <v>531</v>
      </c>
      <c r="D212" s="1" t="s">
        <v>532</v>
      </c>
      <c r="E212" s="1" t="s">
        <v>533</v>
      </c>
      <c r="F212" s="1" t="s">
        <v>534</v>
      </c>
      <c r="G212" s="1" t="s">
        <v>289</v>
      </c>
      <c r="H212" s="1" t="s">
        <v>532</v>
      </c>
      <c r="I212" s="8">
        <f t="shared" si="7"/>
        <v>45</v>
      </c>
      <c r="J212" t="e">
        <f>VLOOKUP($B212,taxonomy!$B:$Y,6,FALSE)</f>
        <v>#N/A</v>
      </c>
      <c r="K212" t="e">
        <f>VLOOKUP($B212,taxonomy!$B:$Y,7,FALSE)</f>
        <v>#N/A</v>
      </c>
      <c r="L212" t="e">
        <f>VLOOKUP($B212,taxonomy!$B:$Y,8,FALSE)</f>
        <v>#N/A</v>
      </c>
      <c r="M212" t="e">
        <f>VLOOKUP($B212,taxonomy!$B:$Y,9,FALSE)</f>
        <v>#N/A</v>
      </c>
      <c r="N212">
        <f>VLOOKUP(A212,'сводная таблица'!A$3:D$370,3,FALSE)</f>
        <v>1</v>
      </c>
      <c r="O212">
        <f>VLOOKUP(A212,'сводная таблица'!A$3:D$370,4,FALSE)</f>
        <v>1</v>
      </c>
      <c r="P212" s="7" t="b">
        <f t="shared" si="6"/>
        <v>0</v>
      </c>
    </row>
    <row r="213" spans="1:16" hidden="1" x14ac:dyDescent="0.25">
      <c r="A213" s="1" t="s">
        <v>529</v>
      </c>
      <c r="B213" s="1" t="s">
        <v>530</v>
      </c>
      <c r="C213" s="1" t="s">
        <v>531</v>
      </c>
      <c r="D213" s="1" t="s">
        <v>15</v>
      </c>
      <c r="E213" s="1" t="s">
        <v>83</v>
      </c>
      <c r="F213" s="1" t="s">
        <v>151</v>
      </c>
      <c r="G213" s="1" t="s">
        <v>18</v>
      </c>
      <c r="H213" s="1" t="s">
        <v>19</v>
      </c>
      <c r="I213" s="8">
        <f t="shared" si="7"/>
        <v>267</v>
      </c>
      <c r="J213" t="e">
        <f>VLOOKUP($B213,taxonomy!$B:$Y,6,FALSE)</f>
        <v>#N/A</v>
      </c>
      <c r="K213" t="e">
        <f>VLOOKUP($B213,taxonomy!$B:$Y,7,FALSE)</f>
        <v>#N/A</v>
      </c>
      <c r="L213" t="e">
        <f>VLOOKUP($B213,taxonomy!$B:$Y,8,FALSE)</f>
        <v>#N/A</v>
      </c>
      <c r="M213" t="e">
        <f>VLOOKUP($B213,taxonomy!$B:$Y,9,FALSE)</f>
        <v>#N/A</v>
      </c>
      <c r="N213">
        <f>VLOOKUP(A213,'сводная таблица'!A$3:D$370,3,FALSE)</f>
        <v>1</v>
      </c>
      <c r="O213">
        <f>VLOOKUP(A213,'сводная таблица'!A$3:D$370,4,FALSE)</f>
        <v>1</v>
      </c>
      <c r="P213" s="7" t="b">
        <f t="shared" si="6"/>
        <v>1</v>
      </c>
    </row>
    <row r="214" spans="1:16" hidden="1" x14ac:dyDescent="0.25">
      <c r="A214" s="1" t="s">
        <v>529</v>
      </c>
      <c r="B214" s="1" t="s">
        <v>530</v>
      </c>
      <c r="C214" s="1" t="s">
        <v>531</v>
      </c>
      <c r="D214" s="1" t="s">
        <v>60</v>
      </c>
      <c r="E214" s="1" t="s">
        <v>535</v>
      </c>
      <c r="F214" s="1" t="s">
        <v>536</v>
      </c>
      <c r="G214" s="1" t="s">
        <v>63</v>
      </c>
      <c r="H214" s="1" t="s">
        <v>64</v>
      </c>
      <c r="I214" s="8">
        <f t="shared" si="7"/>
        <v>559</v>
      </c>
      <c r="J214" t="e">
        <f>VLOOKUP($B214,taxonomy!$B:$Y,6,FALSE)</f>
        <v>#N/A</v>
      </c>
      <c r="K214" t="e">
        <f>VLOOKUP($B214,taxonomy!$B:$Y,7,FALSE)</f>
        <v>#N/A</v>
      </c>
      <c r="L214" t="e">
        <f>VLOOKUP($B214,taxonomy!$B:$Y,8,FALSE)</f>
        <v>#N/A</v>
      </c>
      <c r="M214" t="e">
        <f>VLOOKUP($B214,taxonomy!$B:$Y,9,FALSE)</f>
        <v>#N/A</v>
      </c>
      <c r="N214">
        <f>VLOOKUP(A214,'сводная таблица'!A$3:D$370,3,FALSE)</f>
        <v>1</v>
      </c>
      <c r="O214">
        <f>VLOOKUP(A214,'сводная таблица'!A$3:D$370,4,FALSE)</f>
        <v>1</v>
      </c>
      <c r="P214" s="7" t="b">
        <f t="shared" si="6"/>
        <v>1</v>
      </c>
    </row>
    <row r="215" spans="1:16" hidden="1" x14ac:dyDescent="0.25">
      <c r="A215" s="1" t="s">
        <v>537</v>
      </c>
      <c r="B215" s="1" t="s">
        <v>538</v>
      </c>
      <c r="C215" s="1" t="s">
        <v>268</v>
      </c>
      <c r="D215" s="1" t="s">
        <v>532</v>
      </c>
      <c r="E215" s="1" t="s">
        <v>347</v>
      </c>
      <c r="F215" s="1" t="s">
        <v>100</v>
      </c>
      <c r="G215" s="1" t="s">
        <v>289</v>
      </c>
      <c r="H215" s="1" t="s">
        <v>532</v>
      </c>
      <c r="I215" s="8">
        <f t="shared" si="7"/>
        <v>73</v>
      </c>
      <c r="J215" t="str">
        <f>VLOOKUP($B215,taxonomy!$B:$Y,6,FALSE)</f>
        <v>Eukaryota</v>
      </c>
      <c r="K215" t="str">
        <f>VLOOKUP($B215,taxonomy!$B:$Y,7,FALSE)</f>
        <v xml:space="preserve"> Viridiplantae</v>
      </c>
      <c r="L215" t="str">
        <f>VLOOKUP($B215,taxonomy!$B:$Y,8,FALSE)</f>
        <v xml:space="preserve"> Streptophyta</v>
      </c>
      <c r="M215" t="str">
        <f>VLOOKUP($B215,taxonomy!$B:$Y,9,FALSE)</f>
        <v xml:space="preserve"> Embryophyta</v>
      </c>
      <c r="N215">
        <f>VLOOKUP(A215,'сводная таблица'!A$3:D$370,3,FALSE)</f>
        <v>1</v>
      </c>
      <c r="O215">
        <f>VLOOKUP(A215,'сводная таблица'!A$3:D$370,4,FALSE)</f>
        <v>1</v>
      </c>
      <c r="P215" s="7" t="b">
        <f t="shared" si="6"/>
        <v>0</v>
      </c>
    </row>
    <row r="216" spans="1:16" hidden="1" x14ac:dyDescent="0.25">
      <c r="A216" s="1" t="s">
        <v>474</v>
      </c>
      <c r="B216" s="1" t="s">
        <v>475</v>
      </c>
      <c r="C216" s="1" t="s">
        <v>476</v>
      </c>
      <c r="D216" s="1" t="s">
        <v>15</v>
      </c>
      <c r="E216" s="1" t="s">
        <v>129</v>
      </c>
      <c r="F216" s="1" t="s">
        <v>422</v>
      </c>
      <c r="G216" s="1" t="s">
        <v>18</v>
      </c>
      <c r="H216" s="1" t="s">
        <v>19</v>
      </c>
      <c r="I216" s="8">
        <f t="shared" si="7"/>
        <v>275</v>
      </c>
      <c r="J216" t="str">
        <f>VLOOKUP($B216,taxonomy!$B:$Y,6,FALSE)</f>
        <v>Eukaryota</v>
      </c>
      <c r="K216" t="str">
        <f>VLOOKUP($B216,taxonomy!$B:$Y,7,FALSE)</f>
        <v xml:space="preserve"> Fungi</v>
      </c>
      <c r="L216" t="str">
        <f>VLOOKUP($B216,taxonomy!$B:$Y,8,FALSE)</f>
        <v xml:space="preserve"> Dikarya</v>
      </c>
      <c r="M216" t="str">
        <f>VLOOKUP($B216,taxonomy!$B:$Y,9,FALSE)</f>
        <v xml:space="preserve"> Ascomycota</v>
      </c>
      <c r="N216">
        <f>VLOOKUP(A216,'сводная таблица'!A$3:D$370,3,FALSE)</f>
        <v>1</v>
      </c>
      <c r="O216">
        <f>VLOOKUP(A216,'сводная таблица'!A$3:D$370,4,FALSE)</f>
        <v>1</v>
      </c>
      <c r="P216" s="7" t="b">
        <f t="shared" si="6"/>
        <v>0</v>
      </c>
    </row>
    <row r="217" spans="1:16" hidden="1" x14ac:dyDescent="0.25">
      <c r="A217" s="1" t="s">
        <v>474</v>
      </c>
      <c r="B217" s="1" t="s">
        <v>475</v>
      </c>
      <c r="C217" s="1" t="s">
        <v>476</v>
      </c>
      <c r="D217" s="1" t="s">
        <v>60</v>
      </c>
      <c r="E217" s="1" t="s">
        <v>267</v>
      </c>
      <c r="F217" s="1" t="s">
        <v>477</v>
      </c>
      <c r="G217" s="1" t="s">
        <v>63</v>
      </c>
      <c r="H217" s="1" t="s">
        <v>64</v>
      </c>
      <c r="I217" s="8">
        <f t="shared" si="7"/>
        <v>392</v>
      </c>
      <c r="J217" t="str">
        <f>VLOOKUP($B217,taxonomy!$B:$Y,6,FALSE)</f>
        <v>Eukaryota</v>
      </c>
      <c r="K217" t="str">
        <f>VLOOKUP($B217,taxonomy!$B:$Y,7,FALSE)</f>
        <v xml:space="preserve"> Fungi</v>
      </c>
      <c r="L217" t="str">
        <f>VLOOKUP($B217,taxonomy!$B:$Y,8,FALSE)</f>
        <v xml:space="preserve"> Dikarya</v>
      </c>
      <c r="M217" t="str">
        <f>VLOOKUP($B217,taxonomy!$B:$Y,9,FALSE)</f>
        <v xml:space="preserve"> Ascomycota</v>
      </c>
      <c r="N217">
        <f>VLOOKUP(A217,'сводная таблица'!A$3:D$370,3,FALSE)</f>
        <v>1</v>
      </c>
      <c r="O217">
        <f>VLOOKUP(A217,'сводная таблица'!A$3:D$370,4,FALSE)</f>
        <v>1</v>
      </c>
      <c r="P217" s="7" t="b">
        <f t="shared" si="6"/>
        <v>1</v>
      </c>
    </row>
    <row r="218" spans="1:16" hidden="1" x14ac:dyDescent="0.25">
      <c r="A218" s="1" t="s">
        <v>541</v>
      </c>
      <c r="B218" s="1" t="s">
        <v>542</v>
      </c>
      <c r="C218" s="1" t="s">
        <v>139</v>
      </c>
      <c r="D218" s="1" t="s">
        <v>543</v>
      </c>
      <c r="E218" s="1" t="s">
        <v>544</v>
      </c>
      <c r="F218" s="1" t="s">
        <v>545</v>
      </c>
      <c r="G218" s="1" t="s">
        <v>289</v>
      </c>
      <c r="H218" s="1" t="s">
        <v>543</v>
      </c>
      <c r="I218" s="8">
        <f t="shared" si="7"/>
        <v>68</v>
      </c>
      <c r="J218" t="str">
        <f>VLOOKUP($B218,taxonomy!$B:$Y,6,FALSE)</f>
        <v>Eukaryota</v>
      </c>
      <c r="K218" t="str">
        <f>VLOOKUP($B218,taxonomy!$B:$Y,7,FALSE)</f>
        <v xml:space="preserve"> Fungi</v>
      </c>
      <c r="L218" t="str">
        <f>VLOOKUP($B218,taxonomy!$B:$Y,8,FALSE)</f>
        <v xml:space="preserve"> Dikarya</v>
      </c>
      <c r="M218" t="str">
        <f>VLOOKUP($B218,taxonomy!$B:$Y,9,FALSE)</f>
        <v xml:space="preserve"> Ascomycota</v>
      </c>
      <c r="N218">
        <f>VLOOKUP(A218,'сводная таблица'!A$3:D$370,3,FALSE)</f>
        <v>0</v>
      </c>
      <c r="O218">
        <f>VLOOKUP(A218,'сводная таблица'!A$3:D$370,4,FALSE)</f>
        <v>1</v>
      </c>
      <c r="P218" s="7" t="b">
        <f t="shared" si="6"/>
        <v>0</v>
      </c>
    </row>
    <row r="219" spans="1:16" hidden="1" x14ac:dyDescent="0.25">
      <c r="A219" s="1" t="s">
        <v>541</v>
      </c>
      <c r="B219" s="1" t="s">
        <v>542</v>
      </c>
      <c r="C219" s="1" t="s">
        <v>139</v>
      </c>
      <c r="D219" s="1" t="s">
        <v>15</v>
      </c>
      <c r="E219" s="1" t="s">
        <v>546</v>
      </c>
      <c r="F219" s="1" t="s">
        <v>547</v>
      </c>
      <c r="G219" s="1" t="s">
        <v>18</v>
      </c>
      <c r="H219" s="1" t="s">
        <v>19</v>
      </c>
      <c r="I219" s="8">
        <f t="shared" si="7"/>
        <v>260</v>
      </c>
      <c r="J219" t="str">
        <f>VLOOKUP($B219,taxonomy!$B:$Y,6,FALSE)</f>
        <v>Eukaryota</v>
      </c>
      <c r="K219" t="str">
        <f>VLOOKUP($B219,taxonomy!$B:$Y,7,FALSE)</f>
        <v xml:space="preserve"> Fungi</v>
      </c>
      <c r="L219" t="str">
        <f>VLOOKUP($B219,taxonomy!$B:$Y,8,FALSE)</f>
        <v xml:space="preserve"> Dikarya</v>
      </c>
      <c r="M219" t="str">
        <f>VLOOKUP($B219,taxonomy!$B:$Y,9,FALSE)</f>
        <v xml:space="preserve"> Ascomycota</v>
      </c>
      <c r="N219">
        <f>VLOOKUP(A219,'сводная таблица'!A$3:D$370,3,FALSE)</f>
        <v>0</v>
      </c>
      <c r="O219">
        <f>VLOOKUP(A219,'сводная таблица'!A$3:D$370,4,FALSE)</f>
        <v>1</v>
      </c>
      <c r="P219" s="7" t="b">
        <f t="shared" si="6"/>
        <v>1</v>
      </c>
    </row>
    <row r="220" spans="1:16" hidden="1" x14ac:dyDescent="0.25">
      <c r="A220" s="1" t="s">
        <v>548</v>
      </c>
      <c r="B220" s="1" t="s">
        <v>549</v>
      </c>
      <c r="C220" s="1" t="s">
        <v>550</v>
      </c>
      <c r="D220" s="1" t="s">
        <v>15</v>
      </c>
      <c r="E220" s="1" t="s">
        <v>56</v>
      </c>
      <c r="F220" s="1" t="s">
        <v>105</v>
      </c>
      <c r="G220" s="1" t="s">
        <v>18</v>
      </c>
      <c r="H220" s="1" t="s">
        <v>19</v>
      </c>
      <c r="I220" s="8">
        <f t="shared" si="7"/>
        <v>272</v>
      </c>
      <c r="J220" t="str">
        <f>VLOOKUP($B220,taxonomy!$B:$Y,6,FALSE)</f>
        <v>Eukaryota</v>
      </c>
      <c r="K220" t="str">
        <f>VLOOKUP($B220,taxonomy!$B:$Y,7,FALSE)</f>
        <v xml:space="preserve"> Fungi</v>
      </c>
      <c r="L220" t="str">
        <f>VLOOKUP($B220,taxonomy!$B:$Y,8,FALSE)</f>
        <v xml:space="preserve"> Dikarya</v>
      </c>
      <c r="M220" t="str">
        <f>VLOOKUP($B220,taxonomy!$B:$Y,9,FALSE)</f>
        <v xml:space="preserve"> Ascomycota</v>
      </c>
      <c r="N220">
        <f>VLOOKUP(A220,'сводная таблица'!A$3:D$370,3,FALSE)</f>
        <v>1</v>
      </c>
      <c r="O220">
        <f>VLOOKUP(A220,'сводная таблица'!A$3:D$370,4,FALSE)</f>
        <v>1</v>
      </c>
      <c r="P220" s="7" t="b">
        <f t="shared" si="6"/>
        <v>0</v>
      </c>
    </row>
    <row r="221" spans="1:16" hidden="1" x14ac:dyDescent="0.25">
      <c r="A221" s="1" t="s">
        <v>548</v>
      </c>
      <c r="B221" s="1" t="s">
        <v>549</v>
      </c>
      <c r="C221" s="1" t="s">
        <v>550</v>
      </c>
      <c r="D221" s="1" t="s">
        <v>60</v>
      </c>
      <c r="E221" s="1" t="s">
        <v>551</v>
      </c>
      <c r="F221" s="1" t="s">
        <v>261</v>
      </c>
      <c r="G221" s="1" t="s">
        <v>63</v>
      </c>
      <c r="H221" s="1" t="s">
        <v>64</v>
      </c>
      <c r="I221" s="8">
        <f t="shared" si="7"/>
        <v>448</v>
      </c>
      <c r="J221" t="str">
        <f>VLOOKUP($B221,taxonomy!$B:$Y,6,FALSE)</f>
        <v>Eukaryota</v>
      </c>
      <c r="K221" t="str">
        <f>VLOOKUP($B221,taxonomy!$B:$Y,7,FALSE)</f>
        <v xml:space="preserve"> Fungi</v>
      </c>
      <c r="L221" t="str">
        <f>VLOOKUP($B221,taxonomy!$B:$Y,8,FALSE)</f>
        <v xml:space="preserve"> Dikarya</v>
      </c>
      <c r="M221" t="str">
        <f>VLOOKUP($B221,taxonomy!$B:$Y,9,FALSE)</f>
        <v xml:space="preserve"> Ascomycota</v>
      </c>
      <c r="N221">
        <f>VLOOKUP(A221,'сводная таблица'!A$3:D$370,3,FALSE)</f>
        <v>1</v>
      </c>
      <c r="O221">
        <f>VLOOKUP(A221,'сводная таблица'!A$3:D$370,4,FALSE)</f>
        <v>1</v>
      </c>
      <c r="P221" s="7" t="b">
        <f t="shared" si="6"/>
        <v>1</v>
      </c>
    </row>
    <row r="222" spans="1:16" hidden="1" x14ac:dyDescent="0.25">
      <c r="A222" s="1" t="s">
        <v>552</v>
      </c>
      <c r="B222" s="1" t="s">
        <v>553</v>
      </c>
      <c r="C222" s="1" t="s">
        <v>554</v>
      </c>
      <c r="D222" s="1" t="s">
        <v>15</v>
      </c>
      <c r="E222" s="1" t="s">
        <v>56</v>
      </c>
      <c r="F222" s="1" t="s">
        <v>367</v>
      </c>
      <c r="G222" s="1" t="s">
        <v>18</v>
      </c>
      <c r="H222" s="1" t="s">
        <v>19</v>
      </c>
      <c r="I222" s="8">
        <f t="shared" si="7"/>
        <v>273</v>
      </c>
      <c r="J222" t="str">
        <f>VLOOKUP($B222,taxonomy!$B:$Y,6,FALSE)</f>
        <v>Eukaryota</v>
      </c>
      <c r="K222" t="str">
        <f>VLOOKUP($B222,taxonomy!$B:$Y,7,FALSE)</f>
        <v xml:space="preserve"> Fungi</v>
      </c>
      <c r="L222" t="str">
        <f>VLOOKUP($B222,taxonomy!$B:$Y,8,FALSE)</f>
        <v xml:space="preserve"> Dikarya</v>
      </c>
      <c r="M222" t="str">
        <f>VLOOKUP($B222,taxonomy!$B:$Y,9,FALSE)</f>
        <v xml:space="preserve"> Ascomycota</v>
      </c>
      <c r="N222">
        <f>VLOOKUP(A222,'сводная таблица'!A$3:D$370,3,FALSE)</f>
        <v>1</v>
      </c>
      <c r="O222">
        <f>VLOOKUP(A222,'сводная таблица'!A$3:D$370,4,FALSE)</f>
        <v>1</v>
      </c>
      <c r="P222" s="7" t="b">
        <f t="shared" si="6"/>
        <v>0</v>
      </c>
    </row>
    <row r="223" spans="1:16" hidden="1" x14ac:dyDescent="0.25">
      <c r="A223" s="1" t="s">
        <v>552</v>
      </c>
      <c r="B223" s="1" t="s">
        <v>553</v>
      </c>
      <c r="C223" s="1" t="s">
        <v>554</v>
      </c>
      <c r="D223" s="1" t="s">
        <v>60</v>
      </c>
      <c r="E223" s="1" t="s">
        <v>245</v>
      </c>
      <c r="F223" s="1" t="s">
        <v>555</v>
      </c>
      <c r="G223" s="1" t="s">
        <v>63</v>
      </c>
      <c r="H223" s="1" t="s">
        <v>64</v>
      </c>
      <c r="I223" s="8">
        <f t="shared" si="7"/>
        <v>542</v>
      </c>
      <c r="J223" t="str">
        <f>VLOOKUP($B223,taxonomy!$B:$Y,6,FALSE)</f>
        <v>Eukaryota</v>
      </c>
      <c r="K223" t="str">
        <f>VLOOKUP($B223,taxonomy!$B:$Y,7,FALSE)</f>
        <v xml:space="preserve"> Fungi</v>
      </c>
      <c r="L223" t="str">
        <f>VLOOKUP($B223,taxonomy!$B:$Y,8,FALSE)</f>
        <v xml:space="preserve"> Dikarya</v>
      </c>
      <c r="M223" t="str">
        <f>VLOOKUP($B223,taxonomy!$B:$Y,9,FALSE)</f>
        <v xml:space="preserve"> Ascomycota</v>
      </c>
      <c r="N223">
        <f>VLOOKUP(A223,'сводная таблица'!A$3:D$370,3,FALSE)</f>
        <v>1</v>
      </c>
      <c r="O223">
        <f>VLOOKUP(A223,'сводная таблица'!A$3:D$370,4,FALSE)</f>
        <v>1</v>
      </c>
      <c r="P223" s="7" t="b">
        <f t="shared" si="6"/>
        <v>1</v>
      </c>
    </row>
    <row r="224" spans="1:16" hidden="1" x14ac:dyDescent="0.25">
      <c r="A224" s="1" t="s">
        <v>556</v>
      </c>
      <c r="B224" s="1" t="s">
        <v>557</v>
      </c>
      <c r="C224" s="1" t="s">
        <v>558</v>
      </c>
      <c r="D224" s="1" t="s">
        <v>15</v>
      </c>
      <c r="E224" s="1" t="s">
        <v>559</v>
      </c>
      <c r="F224" s="1" t="s">
        <v>560</v>
      </c>
      <c r="G224" s="1" t="s">
        <v>18</v>
      </c>
      <c r="H224" s="1" t="s">
        <v>19</v>
      </c>
      <c r="I224" s="8">
        <f t="shared" si="7"/>
        <v>251</v>
      </c>
      <c r="J224" t="str">
        <f>VLOOKUP($B224,taxonomy!$B:$Y,6,FALSE)</f>
        <v>Eukaryota</v>
      </c>
      <c r="K224" t="str">
        <f>VLOOKUP($B224,taxonomy!$B:$Y,7,FALSE)</f>
        <v xml:space="preserve"> Viridiplantae</v>
      </c>
      <c r="L224" t="str">
        <f>VLOOKUP($B224,taxonomy!$B:$Y,8,FALSE)</f>
        <v xml:space="preserve"> Chlorophyta</v>
      </c>
      <c r="M224" t="str">
        <f>VLOOKUP($B224,taxonomy!$B:$Y,9,FALSE)</f>
        <v xml:space="preserve"> Mamiellophyceae</v>
      </c>
      <c r="N224">
        <f>VLOOKUP(A224,'сводная таблица'!A$3:D$370,3,FALSE)</f>
        <v>0</v>
      </c>
      <c r="O224">
        <f>VLOOKUP(A224,'сводная таблица'!A$3:D$370,4,FALSE)</f>
        <v>1</v>
      </c>
      <c r="P224" s="7" t="b">
        <f t="shared" si="6"/>
        <v>0</v>
      </c>
    </row>
    <row r="225" spans="1:16" hidden="1" x14ac:dyDescent="0.25">
      <c r="A225" s="1" t="s">
        <v>561</v>
      </c>
      <c r="B225" s="1" t="s">
        <v>562</v>
      </c>
      <c r="C225" s="1" t="s">
        <v>563</v>
      </c>
      <c r="D225" s="1" t="s">
        <v>15</v>
      </c>
      <c r="E225" s="1" t="s">
        <v>56</v>
      </c>
      <c r="F225" s="1" t="s">
        <v>57</v>
      </c>
      <c r="G225" s="1" t="s">
        <v>18</v>
      </c>
      <c r="H225" s="1" t="s">
        <v>19</v>
      </c>
      <c r="I225" s="8">
        <f t="shared" si="7"/>
        <v>39</v>
      </c>
      <c r="J225" t="str">
        <f>VLOOKUP($B225,taxonomy!$B:$Y,6,FALSE)</f>
        <v>Eukaryota</v>
      </c>
      <c r="K225" t="str">
        <f>VLOOKUP($B225,taxonomy!$B:$Y,7,FALSE)</f>
        <v xml:space="preserve"> Fungi</v>
      </c>
      <c r="L225" t="str">
        <f>VLOOKUP($B225,taxonomy!$B:$Y,8,FALSE)</f>
        <v xml:space="preserve"> Dikarya</v>
      </c>
      <c r="M225" t="str">
        <f>VLOOKUP($B225,taxonomy!$B:$Y,9,FALSE)</f>
        <v xml:space="preserve"> Ascomycota</v>
      </c>
      <c r="N225">
        <f>VLOOKUP(A225,'сводная таблица'!A$3:D$370,3,FALSE)</f>
        <v>1</v>
      </c>
      <c r="O225">
        <f>VLOOKUP(A225,'сводная таблица'!A$3:D$370,4,FALSE)</f>
        <v>2</v>
      </c>
      <c r="P225" s="7" t="b">
        <f t="shared" si="6"/>
        <v>0</v>
      </c>
    </row>
    <row r="226" spans="1:16" hidden="1" x14ac:dyDescent="0.25">
      <c r="A226" s="1" t="s">
        <v>561</v>
      </c>
      <c r="B226" s="1" t="s">
        <v>562</v>
      </c>
      <c r="C226" s="1" t="s">
        <v>563</v>
      </c>
      <c r="D226" s="1" t="s">
        <v>15</v>
      </c>
      <c r="E226" s="1" t="s">
        <v>58</v>
      </c>
      <c r="F226" s="1" t="s">
        <v>564</v>
      </c>
      <c r="G226" s="1" t="s">
        <v>18</v>
      </c>
      <c r="H226" s="1" t="s">
        <v>19</v>
      </c>
      <c r="I226" s="8">
        <f t="shared" si="7"/>
        <v>191</v>
      </c>
      <c r="J226" t="str">
        <f>VLOOKUP($B226,taxonomy!$B:$Y,6,FALSE)</f>
        <v>Eukaryota</v>
      </c>
      <c r="K226" t="str">
        <f>VLOOKUP($B226,taxonomy!$B:$Y,7,FALSE)</f>
        <v xml:space="preserve"> Fungi</v>
      </c>
      <c r="L226" t="str">
        <f>VLOOKUP($B226,taxonomy!$B:$Y,8,FALSE)</f>
        <v xml:space="preserve"> Dikarya</v>
      </c>
      <c r="M226" t="str">
        <f>VLOOKUP($B226,taxonomy!$B:$Y,9,FALSE)</f>
        <v xml:space="preserve"> Ascomycota</v>
      </c>
      <c r="N226">
        <f>VLOOKUP(A226,'сводная таблица'!A$3:D$370,3,FALSE)</f>
        <v>1</v>
      </c>
      <c r="O226">
        <f>VLOOKUP(A226,'сводная таблица'!A$3:D$370,4,FALSE)</f>
        <v>2</v>
      </c>
      <c r="P226" s="7" t="b">
        <f t="shared" si="6"/>
        <v>1</v>
      </c>
    </row>
    <row r="227" spans="1:16" hidden="1" x14ac:dyDescent="0.25">
      <c r="A227" s="1" t="s">
        <v>561</v>
      </c>
      <c r="B227" s="1" t="s">
        <v>562</v>
      </c>
      <c r="C227" s="1" t="s">
        <v>563</v>
      </c>
      <c r="D227" s="1" t="s">
        <v>60</v>
      </c>
      <c r="E227" s="1" t="s">
        <v>565</v>
      </c>
      <c r="F227" s="1" t="s">
        <v>566</v>
      </c>
      <c r="G227" s="1" t="s">
        <v>63</v>
      </c>
      <c r="H227" s="1" t="s">
        <v>64</v>
      </c>
      <c r="I227" s="8">
        <f t="shared" si="7"/>
        <v>542</v>
      </c>
      <c r="J227" t="str">
        <f>VLOOKUP($B227,taxonomy!$B:$Y,6,FALSE)</f>
        <v>Eukaryota</v>
      </c>
      <c r="K227" t="str">
        <f>VLOOKUP($B227,taxonomy!$B:$Y,7,FALSE)</f>
        <v xml:space="preserve"> Fungi</v>
      </c>
      <c r="L227" t="str">
        <f>VLOOKUP($B227,taxonomy!$B:$Y,8,FALSE)</f>
        <v xml:space="preserve"> Dikarya</v>
      </c>
      <c r="M227" t="str">
        <f>VLOOKUP($B227,taxonomy!$B:$Y,9,FALSE)</f>
        <v xml:space="preserve"> Ascomycota</v>
      </c>
      <c r="N227">
        <f>VLOOKUP(A227,'сводная таблица'!A$3:D$370,3,FALSE)</f>
        <v>1</v>
      </c>
      <c r="O227">
        <f>VLOOKUP(A227,'сводная таблица'!A$3:D$370,4,FALSE)</f>
        <v>2</v>
      </c>
      <c r="P227" s="7" t="b">
        <f t="shared" si="6"/>
        <v>1</v>
      </c>
    </row>
    <row r="228" spans="1:16" hidden="1" x14ac:dyDescent="0.25">
      <c r="A228" s="1" t="s">
        <v>567</v>
      </c>
      <c r="B228" s="1" t="s">
        <v>568</v>
      </c>
      <c r="C228" s="1" t="s">
        <v>78</v>
      </c>
      <c r="D228" s="1" t="s">
        <v>15</v>
      </c>
      <c r="E228" s="1" t="s">
        <v>104</v>
      </c>
      <c r="F228" s="1" t="s">
        <v>569</v>
      </c>
      <c r="G228" s="1" t="s">
        <v>18</v>
      </c>
      <c r="H228" s="1" t="s">
        <v>19</v>
      </c>
      <c r="I228" s="8">
        <f t="shared" si="7"/>
        <v>260</v>
      </c>
      <c r="J228" t="str">
        <f>VLOOKUP($B228,taxonomy!$B:$Y,6,FALSE)</f>
        <v>Eukaryota</v>
      </c>
      <c r="K228" t="str">
        <f>VLOOKUP($B228,taxonomy!$B:$Y,7,FALSE)</f>
        <v xml:space="preserve"> Fungi</v>
      </c>
      <c r="L228" t="str">
        <f>VLOOKUP($B228,taxonomy!$B:$Y,8,FALSE)</f>
        <v xml:space="preserve"> Dikarya</v>
      </c>
      <c r="M228" t="str">
        <f>VLOOKUP($B228,taxonomy!$B:$Y,9,FALSE)</f>
        <v xml:space="preserve"> Ascomycota</v>
      </c>
      <c r="N228">
        <f>VLOOKUP(A228,'сводная таблица'!A$3:D$370,3,FALSE)</f>
        <v>1</v>
      </c>
      <c r="O228">
        <f>VLOOKUP(A228,'сводная таблица'!A$3:D$370,4,FALSE)</f>
        <v>1</v>
      </c>
      <c r="P228" s="7" t="b">
        <f t="shared" si="6"/>
        <v>0</v>
      </c>
    </row>
    <row r="229" spans="1:16" hidden="1" x14ac:dyDescent="0.25">
      <c r="A229" s="1" t="s">
        <v>567</v>
      </c>
      <c r="B229" s="1" t="s">
        <v>568</v>
      </c>
      <c r="C229" s="1" t="s">
        <v>78</v>
      </c>
      <c r="D229" s="1" t="s">
        <v>60</v>
      </c>
      <c r="E229" s="1" t="s">
        <v>570</v>
      </c>
      <c r="F229" s="1" t="s">
        <v>571</v>
      </c>
      <c r="G229" s="1" t="s">
        <v>63</v>
      </c>
      <c r="H229" s="1" t="s">
        <v>64</v>
      </c>
      <c r="I229" s="8">
        <f t="shared" si="7"/>
        <v>541</v>
      </c>
      <c r="J229" t="str">
        <f>VLOOKUP($B229,taxonomy!$B:$Y,6,FALSE)</f>
        <v>Eukaryota</v>
      </c>
      <c r="K229" t="str">
        <f>VLOOKUP($B229,taxonomy!$B:$Y,7,FALSE)</f>
        <v xml:space="preserve"> Fungi</v>
      </c>
      <c r="L229" t="str">
        <f>VLOOKUP($B229,taxonomy!$B:$Y,8,FALSE)</f>
        <v xml:space="preserve"> Dikarya</v>
      </c>
      <c r="M229" t="str">
        <f>VLOOKUP($B229,taxonomy!$B:$Y,9,FALSE)</f>
        <v xml:space="preserve"> Ascomycota</v>
      </c>
      <c r="N229">
        <f>VLOOKUP(A229,'сводная таблица'!A$3:D$370,3,FALSE)</f>
        <v>1</v>
      </c>
      <c r="O229">
        <f>VLOOKUP(A229,'сводная таблица'!A$3:D$370,4,FALSE)</f>
        <v>1</v>
      </c>
      <c r="P229" s="7" t="b">
        <f t="shared" ref="P229:P292" si="8">EXACT(A228,A229)</f>
        <v>1</v>
      </c>
    </row>
    <row r="230" spans="1:16" hidden="1" x14ac:dyDescent="0.25">
      <c r="A230" s="1" t="s">
        <v>572</v>
      </c>
      <c r="B230" s="1" t="s">
        <v>573</v>
      </c>
      <c r="C230" s="1" t="s">
        <v>406</v>
      </c>
      <c r="D230" s="1" t="s">
        <v>15</v>
      </c>
      <c r="E230" s="1" t="s">
        <v>559</v>
      </c>
      <c r="F230" s="1" t="s">
        <v>250</v>
      </c>
      <c r="G230" s="1" t="s">
        <v>18</v>
      </c>
      <c r="H230" s="1" t="s">
        <v>19</v>
      </c>
      <c r="I230" s="8">
        <f t="shared" si="7"/>
        <v>258</v>
      </c>
      <c r="J230" t="str">
        <f>VLOOKUP($B230,taxonomy!$B:$Y,6,FALSE)</f>
        <v>Eukaryota</v>
      </c>
      <c r="K230" t="str">
        <f>VLOOKUP($B230,taxonomy!$B:$Y,7,FALSE)</f>
        <v xml:space="preserve"> Viridiplantae</v>
      </c>
      <c r="L230" t="str">
        <f>VLOOKUP($B230,taxonomy!$B:$Y,8,FALSE)</f>
        <v xml:space="preserve"> Chlorophyta</v>
      </c>
      <c r="M230" t="str">
        <f>VLOOKUP($B230,taxonomy!$B:$Y,9,FALSE)</f>
        <v xml:space="preserve"> Mamiellophyceae</v>
      </c>
      <c r="N230">
        <f>VLOOKUP(A230,'сводная таблица'!A$3:D$370,3,FALSE)</f>
        <v>0</v>
      </c>
      <c r="O230">
        <f>VLOOKUP(A230,'сводная таблица'!A$3:D$370,4,FALSE)</f>
        <v>1</v>
      </c>
      <c r="P230" s="7" t="b">
        <f t="shared" si="8"/>
        <v>0</v>
      </c>
    </row>
    <row r="231" spans="1:16" hidden="1" x14ac:dyDescent="0.25">
      <c r="A231" s="1" t="s">
        <v>780</v>
      </c>
      <c r="B231" s="1" t="s">
        <v>781</v>
      </c>
      <c r="C231" s="1" t="s">
        <v>782</v>
      </c>
      <c r="D231" s="1" t="s">
        <v>783</v>
      </c>
      <c r="E231" s="1" t="s">
        <v>784</v>
      </c>
      <c r="F231" s="1" t="s">
        <v>785</v>
      </c>
      <c r="G231" s="1" t="s">
        <v>786</v>
      </c>
      <c r="H231" s="1" t="s">
        <v>783</v>
      </c>
      <c r="I231" s="8">
        <f t="shared" si="7"/>
        <v>51</v>
      </c>
      <c r="J231" t="str">
        <f>VLOOKUP($B231,taxonomy!$B:$Y,6,FALSE)</f>
        <v>Eukaryota</v>
      </c>
      <c r="K231" t="str">
        <f>VLOOKUP($B231,taxonomy!$B:$Y,7,FALSE)</f>
        <v xml:space="preserve"> Metazoa</v>
      </c>
      <c r="L231" t="str">
        <f>VLOOKUP($B231,taxonomy!$B:$Y,8,FALSE)</f>
        <v xml:space="preserve"> Ecdysozoa</v>
      </c>
      <c r="M231" t="str">
        <f>VLOOKUP($B231,taxonomy!$B:$Y,9,FALSE)</f>
        <v xml:space="preserve"> Arthropoda</v>
      </c>
      <c r="N231">
        <f>VLOOKUP(A231,'сводная таблица'!A$3:D$370,3,FALSE)</f>
        <v>0</v>
      </c>
      <c r="O231">
        <f>VLOOKUP(A231,'сводная таблица'!A$3:D$370,4,FALSE)</f>
        <v>1</v>
      </c>
      <c r="P231" s="7" t="b">
        <f t="shared" si="8"/>
        <v>0</v>
      </c>
    </row>
    <row r="232" spans="1:16" hidden="1" x14ac:dyDescent="0.25">
      <c r="A232" s="1" t="s">
        <v>577</v>
      </c>
      <c r="B232" s="1" t="s">
        <v>578</v>
      </c>
      <c r="C232" s="1" t="s">
        <v>579</v>
      </c>
      <c r="D232" s="1" t="s">
        <v>15</v>
      </c>
      <c r="E232" s="1" t="s">
        <v>12</v>
      </c>
      <c r="F232" s="1" t="s">
        <v>68</v>
      </c>
      <c r="G232" s="1" t="s">
        <v>18</v>
      </c>
      <c r="H232" s="1" t="s">
        <v>19</v>
      </c>
      <c r="I232" s="8">
        <f t="shared" si="7"/>
        <v>143</v>
      </c>
      <c r="J232" t="str">
        <f>VLOOKUP($B232,taxonomy!$B:$Y,6,FALSE)</f>
        <v>Eukaryota</v>
      </c>
      <c r="K232" t="str">
        <f>VLOOKUP($B232,taxonomy!$B:$Y,7,FALSE)</f>
        <v xml:space="preserve"> Fungi</v>
      </c>
      <c r="L232" t="str">
        <f>VLOOKUP($B232,taxonomy!$B:$Y,8,FALSE)</f>
        <v xml:space="preserve"> Dikarya</v>
      </c>
      <c r="M232" t="str">
        <f>VLOOKUP($B232,taxonomy!$B:$Y,9,FALSE)</f>
        <v xml:space="preserve"> Ascomycota</v>
      </c>
      <c r="N232">
        <f>VLOOKUP(A232,'сводная таблица'!A$3:D$370,3,FALSE)</f>
        <v>1</v>
      </c>
      <c r="O232">
        <f>VLOOKUP(A232,'сводная таблица'!A$3:D$370,4,FALSE)</f>
        <v>1</v>
      </c>
      <c r="P232" s="7" t="b">
        <f t="shared" si="8"/>
        <v>0</v>
      </c>
    </row>
    <row r="233" spans="1:16" hidden="1" x14ac:dyDescent="0.25">
      <c r="A233" s="1" t="s">
        <v>577</v>
      </c>
      <c r="B233" s="1" t="s">
        <v>578</v>
      </c>
      <c r="C233" s="1" t="s">
        <v>579</v>
      </c>
      <c r="D233" s="1" t="s">
        <v>60</v>
      </c>
      <c r="E233" s="1" t="s">
        <v>580</v>
      </c>
      <c r="F233" s="1" t="s">
        <v>579</v>
      </c>
      <c r="G233" s="1" t="s">
        <v>63</v>
      </c>
      <c r="H233" s="1" t="s">
        <v>64</v>
      </c>
      <c r="I233" s="8">
        <f t="shared" si="7"/>
        <v>519</v>
      </c>
      <c r="J233" t="str">
        <f>VLOOKUP($B233,taxonomy!$B:$Y,6,FALSE)</f>
        <v>Eukaryota</v>
      </c>
      <c r="K233" t="str">
        <f>VLOOKUP($B233,taxonomy!$B:$Y,7,FALSE)</f>
        <v xml:space="preserve"> Fungi</v>
      </c>
      <c r="L233" t="str">
        <f>VLOOKUP($B233,taxonomy!$B:$Y,8,FALSE)</f>
        <v xml:space="preserve"> Dikarya</v>
      </c>
      <c r="M233" t="str">
        <f>VLOOKUP($B233,taxonomy!$B:$Y,9,FALSE)</f>
        <v xml:space="preserve"> Ascomycota</v>
      </c>
      <c r="N233">
        <f>VLOOKUP(A233,'сводная таблица'!A$3:D$370,3,FALSE)</f>
        <v>1</v>
      </c>
      <c r="O233">
        <f>VLOOKUP(A233,'сводная таблица'!A$3:D$370,4,FALSE)</f>
        <v>1</v>
      </c>
      <c r="P233" s="7" t="b">
        <f t="shared" si="8"/>
        <v>1</v>
      </c>
    </row>
    <row r="234" spans="1:16" hidden="1" x14ac:dyDescent="0.25">
      <c r="A234" s="1" t="s">
        <v>581</v>
      </c>
      <c r="B234" s="1" t="s">
        <v>582</v>
      </c>
      <c r="C234" s="1" t="s">
        <v>583</v>
      </c>
      <c r="D234" s="1" t="s">
        <v>15</v>
      </c>
      <c r="E234" s="1" t="s">
        <v>175</v>
      </c>
      <c r="F234" s="1" t="s">
        <v>584</v>
      </c>
      <c r="G234" s="1" t="s">
        <v>18</v>
      </c>
      <c r="H234" s="1" t="s">
        <v>19</v>
      </c>
      <c r="I234" s="8">
        <f t="shared" si="7"/>
        <v>299</v>
      </c>
      <c r="J234" t="str">
        <f>VLOOKUP($B234,taxonomy!$B:$Y,6,FALSE)</f>
        <v>Eukaryota</v>
      </c>
      <c r="K234" t="str">
        <f>VLOOKUP($B234,taxonomy!$B:$Y,7,FALSE)</f>
        <v xml:space="preserve"> Fungi</v>
      </c>
      <c r="L234" t="str">
        <f>VLOOKUP($B234,taxonomy!$B:$Y,8,FALSE)</f>
        <v xml:space="preserve"> Dikarya</v>
      </c>
      <c r="M234" t="str">
        <f>VLOOKUP($B234,taxonomy!$B:$Y,9,FALSE)</f>
        <v xml:space="preserve"> Ascomycota</v>
      </c>
      <c r="N234">
        <f>VLOOKUP(A234,'сводная таблица'!A$3:D$370,3,FALSE)</f>
        <v>0</v>
      </c>
      <c r="O234">
        <f>VLOOKUP(A234,'сводная таблица'!A$3:D$370,4,FALSE)</f>
        <v>1</v>
      </c>
      <c r="P234" s="7" t="b">
        <f t="shared" si="8"/>
        <v>0</v>
      </c>
    </row>
    <row r="235" spans="1:16" hidden="1" x14ac:dyDescent="0.25">
      <c r="A235" s="1" t="s">
        <v>585</v>
      </c>
      <c r="B235" s="1" t="s">
        <v>586</v>
      </c>
      <c r="C235" s="1" t="s">
        <v>587</v>
      </c>
      <c r="D235" s="1" t="s">
        <v>72</v>
      </c>
      <c r="E235" s="1" t="s">
        <v>588</v>
      </c>
      <c r="F235" s="1" t="s">
        <v>267</v>
      </c>
      <c r="G235" s="1" t="s">
        <v>75</v>
      </c>
      <c r="H235" s="1" t="s">
        <v>72</v>
      </c>
      <c r="I235" s="8">
        <f t="shared" si="7"/>
        <v>62</v>
      </c>
      <c r="J235" t="str">
        <f>VLOOKUP($B235,taxonomy!$B:$Y,6,FALSE)</f>
        <v>Eukaryota</v>
      </c>
      <c r="K235" t="str">
        <f>VLOOKUP($B235,taxonomy!$B:$Y,7,FALSE)</f>
        <v xml:space="preserve"> Fungi</v>
      </c>
      <c r="L235" t="str">
        <f>VLOOKUP($B235,taxonomy!$B:$Y,8,FALSE)</f>
        <v xml:space="preserve"> Dikarya</v>
      </c>
      <c r="M235" t="str">
        <f>VLOOKUP($B235,taxonomy!$B:$Y,9,FALSE)</f>
        <v xml:space="preserve"> Ascomycota</v>
      </c>
      <c r="N235">
        <f>VLOOKUP(A235,'сводная таблица'!A$3:D$370,3,FALSE)</f>
        <v>0</v>
      </c>
      <c r="O235">
        <f>VLOOKUP(A235,'сводная таблица'!A$3:D$370,4,FALSE)</f>
        <v>1</v>
      </c>
      <c r="P235" s="7" t="b">
        <f t="shared" si="8"/>
        <v>0</v>
      </c>
    </row>
    <row r="236" spans="1:16" hidden="1" x14ac:dyDescent="0.25">
      <c r="A236" s="1" t="s">
        <v>585</v>
      </c>
      <c r="B236" s="1" t="s">
        <v>586</v>
      </c>
      <c r="C236" s="1" t="s">
        <v>587</v>
      </c>
      <c r="D236" s="1" t="s">
        <v>76</v>
      </c>
      <c r="E236" s="1" t="s">
        <v>589</v>
      </c>
      <c r="F236" s="1" t="s">
        <v>590</v>
      </c>
      <c r="G236" s="1" t="s">
        <v>79</v>
      </c>
      <c r="H236" s="1" t="s">
        <v>76</v>
      </c>
      <c r="I236" s="8">
        <f t="shared" si="7"/>
        <v>57</v>
      </c>
      <c r="J236" t="str">
        <f>VLOOKUP($B236,taxonomy!$B:$Y,6,FALSE)</f>
        <v>Eukaryota</v>
      </c>
      <c r="K236" t="str">
        <f>VLOOKUP($B236,taxonomy!$B:$Y,7,FALSE)</f>
        <v xml:space="preserve"> Fungi</v>
      </c>
      <c r="L236" t="str">
        <f>VLOOKUP($B236,taxonomy!$B:$Y,8,FALSE)</f>
        <v xml:space="preserve"> Dikarya</v>
      </c>
      <c r="M236" t="str">
        <f>VLOOKUP($B236,taxonomy!$B:$Y,9,FALSE)</f>
        <v xml:space="preserve"> Ascomycota</v>
      </c>
      <c r="N236">
        <f>VLOOKUP(A236,'сводная таблица'!A$3:D$370,3,FALSE)</f>
        <v>0</v>
      </c>
      <c r="O236">
        <f>VLOOKUP(A236,'сводная таблица'!A$3:D$370,4,FALSE)</f>
        <v>1</v>
      </c>
      <c r="P236" s="7" t="b">
        <f t="shared" si="8"/>
        <v>1</v>
      </c>
    </row>
    <row r="237" spans="1:16" hidden="1" x14ac:dyDescent="0.25">
      <c r="A237" s="1" t="s">
        <v>585</v>
      </c>
      <c r="B237" s="1" t="s">
        <v>586</v>
      </c>
      <c r="C237" s="1" t="s">
        <v>587</v>
      </c>
      <c r="D237" s="1" t="s">
        <v>84</v>
      </c>
      <c r="E237" s="1" t="s">
        <v>591</v>
      </c>
      <c r="F237" s="1" t="s">
        <v>592</v>
      </c>
      <c r="G237" s="1" t="s">
        <v>68</v>
      </c>
      <c r="H237" s="1" t="s">
        <v>84</v>
      </c>
      <c r="I237" s="8">
        <f t="shared" si="7"/>
        <v>116</v>
      </c>
      <c r="J237" t="str">
        <f>VLOOKUP($B237,taxonomy!$B:$Y,6,FALSE)</f>
        <v>Eukaryota</v>
      </c>
      <c r="K237" t="str">
        <f>VLOOKUP($B237,taxonomy!$B:$Y,7,FALSE)</f>
        <v xml:space="preserve"> Fungi</v>
      </c>
      <c r="L237" t="str">
        <f>VLOOKUP($B237,taxonomy!$B:$Y,8,FALSE)</f>
        <v xml:space="preserve"> Dikarya</v>
      </c>
      <c r="M237" t="str">
        <f>VLOOKUP($B237,taxonomy!$B:$Y,9,FALSE)</f>
        <v xml:space="preserve"> Ascomycota</v>
      </c>
      <c r="N237">
        <f>VLOOKUP(A237,'сводная таблица'!A$3:D$370,3,FALSE)</f>
        <v>0</v>
      </c>
      <c r="O237">
        <f>VLOOKUP(A237,'сводная таблица'!A$3:D$370,4,FALSE)</f>
        <v>1</v>
      </c>
      <c r="P237" s="7" t="b">
        <f t="shared" si="8"/>
        <v>1</v>
      </c>
    </row>
    <row r="238" spans="1:16" hidden="1" x14ac:dyDescent="0.25">
      <c r="A238" s="1" t="s">
        <v>585</v>
      </c>
      <c r="B238" s="1" t="s">
        <v>586</v>
      </c>
      <c r="C238" s="1" t="s">
        <v>587</v>
      </c>
      <c r="D238" s="1" t="s">
        <v>15</v>
      </c>
      <c r="E238" s="1" t="s">
        <v>593</v>
      </c>
      <c r="F238" s="1" t="s">
        <v>594</v>
      </c>
      <c r="G238" s="1" t="s">
        <v>18</v>
      </c>
      <c r="H238" s="1" t="s">
        <v>19</v>
      </c>
      <c r="I238" s="8">
        <f t="shared" si="7"/>
        <v>302</v>
      </c>
      <c r="J238" t="str">
        <f>VLOOKUP($B238,taxonomy!$B:$Y,6,FALSE)</f>
        <v>Eukaryota</v>
      </c>
      <c r="K238" t="str">
        <f>VLOOKUP($B238,taxonomy!$B:$Y,7,FALSE)</f>
        <v xml:space="preserve"> Fungi</v>
      </c>
      <c r="L238" t="str">
        <f>VLOOKUP($B238,taxonomy!$B:$Y,8,FALSE)</f>
        <v xml:space="preserve"> Dikarya</v>
      </c>
      <c r="M238" t="str">
        <f>VLOOKUP($B238,taxonomy!$B:$Y,9,FALSE)</f>
        <v xml:space="preserve"> Ascomycota</v>
      </c>
      <c r="N238">
        <f>VLOOKUP(A238,'сводная таблица'!A$3:D$370,3,FALSE)</f>
        <v>0</v>
      </c>
      <c r="O238">
        <f>VLOOKUP(A238,'сводная таблица'!A$3:D$370,4,FALSE)</f>
        <v>1</v>
      </c>
      <c r="P238" s="7" t="b">
        <f t="shared" si="8"/>
        <v>1</v>
      </c>
    </row>
    <row r="239" spans="1:16" hidden="1" x14ac:dyDescent="0.25">
      <c r="A239" s="1" t="s">
        <v>595</v>
      </c>
      <c r="B239" s="1" t="s">
        <v>596</v>
      </c>
      <c r="C239" s="1" t="s">
        <v>139</v>
      </c>
      <c r="D239" s="1" t="s">
        <v>597</v>
      </c>
      <c r="E239" s="1" t="s">
        <v>598</v>
      </c>
      <c r="F239" s="1" t="s">
        <v>599</v>
      </c>
      <c r="G239" s="1" t="s">
        <v>600</v>
      </c>
      <c r="H239" s="1" t="s">
        <v>597</v>
      </c>
      <c r="I239" s="8">
        <f t="shared" si="7"/>
        <v>34</v>
      </c>
      <c r="J239" t="str">
        <f>VLOOKUP($B239,taxonomy!$B:$Y,6,FALSE)</f>
        <v>Eukaryota</v>
      </c>
      <c r="K239" t="str">
        <f>VLOOKUP($B239,taxonomy!$B:$Y,7,FALSE)</f>
        <v xml:space="preserve"> Fungi</v>
      </c>
      <c r="L239" t="str">
        <f>VLOOKUP($B239,taxonomy!$B:$Y,8,FALSE)</f>
        <v xml:space="preserve"> Dikarya</v>
      </c>
      <c r="M239" t="str">
        <f>VLOOKUP($B239,taxonomy!$B:$Y,9,FALSE)</f>
        <v xml:space="preserve"> Ascomycota</v>
      </c>
      <c r="N239">
        <f>VLOOKUP(A239,'сводная таблица'!A$3:D$370,3,FALSE)</f>
        <v>0</v>
      </c>
      <c r="O239">
        <f>VLOOKUP(A239,'сводная таблица'!A$3:D$370,4,FALSE)</f>
        <v>1</v>
      </c>
      <c r="P239" s="7" t="b">
        <f t="shared" si="8"/>
        <v>0</v>
      </c>
    </row>
    <row r="240" spans="1:16" hidden="1" x14ac:dyDescent="0.25">
      <c r="A240" s="1" t="s">
        <v>595</v>
      </c>
      <c r="B240" s="1" t="s">
        <v>596</v>
      </c>
      <c r="C240" s="1" t="s">
        <v>139</v>
      </c>
      <c r="D240" s="1" t="s">
        <v>543</v>
      </c>
      <c r="E240" s="1" t="s">
        <v>601</v>
      </c>
      <c r="F240" s="1" t="s">
        <v>266</v>
      </c>
      <c r="G240" s="1" t="s">
        <v>289</v>
      </c>
      <c r="H240" s="1" t="s">
        <v>543</v>
      </c>
      <c r="I240" s="8">
        <f t="shared" si="7"/>
        <v>69</v>
      </c>
      <c r="J240" t="str">
        <f>VLOOKUP($B240,taxonomy!$B:$Y,6,FALSE)</f>
        <v>Eukaryota</v>
      </c>
      <c r="K240" t="str">
        <f>VLOOKUP($B240,taxonomy!$B:$Y,7,FALSE)</f>
        <v xml:space="preserve"> Fungi</v>
      </c>
      <c r="L240" t="str">
        <f>VLOOKUP($B240,taxonomy!$B:$Y,8,FALSE)</f>
        <v xml:space="preserve"> Dikarya</v>
      </c>
      <c r="M240" t="str">
        <f>VLOOKUP($B240,taxonomy!$B:$Y,9,FALSE)</f>
        <v xml:space="preserve"> Ascomycota</v>
      </c>
      <c r="N240">
        <f>VLOOKUP(A240,'сводная таблица'!A$3:D$370,3,FALSE)</f>
        <v>0</v>
      </c>
      <c r="O240">
        <f>VLOOKUP(A240,'сводная таблица'!A$3:D$370,4,FALSE)</f>
        <v>1</v>
      </c>
      <c r="P240" s="7" t="b">
        <f t="shared" si="8"/>
        <v>1</v>
      </c>
    </row>
    <row r="241" spans="1:16" hidden="1" x14ac:dyDescent="0.25">
      <c r="A241" s="1" t="s">
        <v>595</v>
      </c>
      <c r="B241" s="1" t="s">
        <v>596</v>
      </c>
      <c r="C241" s="1" t="s">
        <v>139</v>
      </c>
      <c r="D241" s="1" t="s">
        <v>15</v>
      </c>
      <c r="E241" s="1" t="s">
        <v>546</v>
      </c>
      <c r="F241" s="1" t="s">
        <v>602</v>
      </c>
      <c r="G241" s="1" t="s">
        <v>18</v>
      </c>
      <c r="H241" s="1" t="s">
        <v>19</v>
      </c>
      <c r="I241" s="8">
        <f t="shared" si="7"/>
        <v>261</v>
      </c>
      <c r="J241" t="str">
        <f>VLOOKUP($B241,taxonomy!$B:$Y,6,FALSE)</f>
        <v>Eukaryota</v>
      </c>
      <c r="K241" t="str">
        <f>VLOOKUP($B241,taxonomy!$B:$Y,7,FALSE)</f>
        <v xml:space="preserve"> Fungi</v>
      </c>
      <c r="L241" t="str">
        <f>VLOOKUP($B241,taxonomy!$B:$Y,8,FALSE)</f>
        <v xml:space="preserve"> Dikarya</v>
      </c>
      <c r="M241" t="str">
        <f>VLOOKUP($B241,taxonomy!$B:$Y,9,FALSE)</f>
        <v xml:space="preserve"> Ascomycota</v>
      </c>
      <c r="N241">
        <f>VLOOKUP(A241,'сводная таблица'!A$3:D$370,3,FALSE)</f>
        <v>0</v>
      </c>
      <c r="O241">
        <f>VLOOKUP(A241,'сводная таблица'!A$3:D$370,4,FALSE)</f>
        <v>1</v>
      </c>
      <c r="P241" s="7" t="b">
        <f t="shared" si="8"/>
        <v>1</v>
      </c>
    </row>
    <row r="242" spans="1:16" hidden="1" x14ac:dyDescent="0.25">
      <c r="A242" s="1" t="s">
        <v>603</v>
      </c>
      <c r="B242" s="1" t="s">
        <v>604</v>
      </c>
      <c r="C242" s="1" t="s">
        <v>253</v>
      </c>
      <c r="D242" s="1" t="s">
        <v>121</v>
      </c>
      <c r="E242" s="1" t="s">
        <v>605</v>
      </c>
      <c r="F242" s="1" t="s">
        <v>606</v>
      </c>
      <c r="G242" s="1" t="s">
        <v>123</v>
      </c>
      <c r="H242" s="1" t="s">
        <v>121</v>
      </c>
      <c r="I242" s="8">
        <f t="shared" si="7"/>
        <v>55</v>
      </c>
      <c r="J242" t="str">
        <f>VLOOKUP($B242,taxonomy!$B:$Y,6,FALSE)</f>
        <v>Eukaryota</v>
      </c>
      <c r="K242" t="str">
        <f>VLOOKUP($B242,taxonomy!$B:$Y,7,FALSE)</f>
        <v xml:space="preserve"> Fungi</v>
      </c>
      <c r="L242" t="str">
        <f>VLOOKUP($B242,taxonomy!$B:$Y,8,FALSE)</f>
        <v xml:space="preserve"> Dikarya</v>
      </c>
      <c r="M242" t="str">
        <f>VLOOKUP($B242,taxonomy!$B:$Y,9,FALSE)</f>
        <v xml:space="preserve"> Ascomycota</v>
      </c>
      <c r="N242">
        <f>VLOOKUP(A242,'сводная таблица'!A$3:D$370,3,FALSE)</f>
        <v>0</v>
      </c>
      <c r="O242">
        <f>VLOOKUP(A242,'сводная таблица'!A$3:D$370,4,FALSE)</f>
        <v>1</v>
      </c>
      <c r="P242" s="7" t="b">
        <f t="shared" si="8"/>
        <v>0</v>
      </c>
    </row>
    <row r="243" spans="1:16" hidden="1" x14ac:dyDescent="0.25">
      <c r="A243" s="1" t="s">
        <v>603</v>
      </c>
      <c r="B243" s="1" t="s">
        <v>604</v>
      </c>
      <c r="C243" s="1" t="s">
        <v>253</v>
      </c>
      <c r="D243" s="1" t="s">
        <v>607</v>
      </c>
      <c r="E243" s="1" t="s">
        <v>12</v>
      </c>
      <c r="F243" s="1" t="s">
        <v>161</v>
      </c>
      <c r="G243" s="1" t="s">
        <v>14</v>
      </c>
      <c r="H243" s="1" t="s">
        <v>607</v>
      </c>
      <c r="I243" s="8">
        <f t="shared" si="7"/>
        <v>49</v>
      </c>
      <c r="J243" t="str">
        <f>VLOOKUP($B243,taxonomy!$B:$Y,6,FALSE)</f>
        <v>Eukaryota</v>
      </c>
      <c r="K243" t="str">
        <f>VLOOKUP($B243,taxonomy!$B:$Y,7,FALSE)</f>
        <v xml:space="preserve"> Fungi</v>
      </c>
      <c r="L243" t="str">
        <f>VLOOKUP($B243,taxonomy!$B:$Y,8,FALSE)</f>
        <v xml:space="preserve"> Dikarya</v>
      </c>
      <c r="M243" t="str">
        <f>VLOOKUP($B243,taxonomy!$B:$Y,9,FALSE)</f>
        <v xml:space="preserve"> Ascomycota</v>
      </c>
      <c r="N243">
        <f>VLOOKUP(A243,'сводная таблица'!A$3:D$370,3,FALSE)</f>
        <v>0</v>
      </c>
      <c r="O243">
        <f>VLOOKUP(A243,'сводная таблица'!A$3:D$370,4,FALSE)</f>
        <v>1</v>
      </c>
      <c r="P243" s="7" t="b">
        <f t="shared" si="8"/>
        <v>1</v>
      </c>
    </row>
    <row r="244" spans="1:16" hidden="1" x14ac:dyDescent="0.25">
      <c r="A244" s="1" t="s">
        <v>603</v>
      </c>
      <c r="B244" s="1" t="s">
        <v>604</v>
      </c>
      <c r="C244" s="1" t="s">
        <v>253</v>
      </c>
      <c r="D244" s="1" t="s">
        <v>15</v>
      </c>
      <c r="E244" s="1" t="s">
        <v>608</v>
      </c>
      <c r="F244" s="1" t="s">
        <v>609</v>
      </c>
      <c r="G244" s="1" t="s">
        <v>18</v>
      </c>
      <c r="H244" s="1" t="s">
        <v>19</v>
      </c>
      <c r="I244" s="8">
        <f t="shared" si="7"/>
        <v>322</v>
      </c>
      <c r="J244" t="str">
        <f>VLOOKUP($B244,taxonomy!$B:$Y,6,FALSE)</f>
        <v>Eukaryota</v>
      </c>
      <c r="K244" t="str">
        <f>VLOOKUP($B244,taxonomy!$B:$Y,7,FALSE)</f>
        <v xml:space="preserve"> Fungi</v>
      </c>
      <c r="L244" t="str">
        <f>VLOOKUP($B244,taxonomy!$B:$Y,8,FALSE)</f>
        <v xml:space="preserve"> Dikarya</v>
      </c>
      <c r="M244" t="str">
        <f>VLOOKUP($B244,taxonomy!$B:$Y,9,FALSE)</f>
        <v xml:space="preserve"> Ascomycota</v>
      </c>
      <c r="N244">
        <f>VLOOKUP(A244,'сводная таблица'!A$3:D$370,3,FALSE)</f>
        <v>0</v>
      </c>
      <c r="O244">
        <f>VLOOKUP(A244,'сводная таблица'!A$3:D$370,4,FALSE)</f>
        <v>1</v>
      </c>
      <c r="P244" s="7" t="b">
        <f t="shared" si="8"/>
        <v>1</v>
      </c>
    </row>
    <row r="245" spans="1:16" hidden="1" x14ac:dyDescent="0.25">
      <c r="A245" s="1" t="s">
        <v>610</v>
      </c>
      <c r="B245" s="1" t="s">
        <v>611</v>
      </c>
      <c r="C245" s="1" t="s">
        <v>259</v>
      </c>
      <c r="D245" s="1" t="s">
        <v>76</v>
      </c>
      <c r="E245" s="1" t="s">
        <v>260</v>
      </c>
      <c r="F245" s="1" t="s">
        <v>261</v>
      </c>
      <c r="G245" s="1" t="s">
        <v>79</v>
      </c>
      <c r="H245" s="1" t="s">
        <v>76</v>
      </c>
      <c r="I245" s="8">
        <f t="shared" si="7"/>
        <v>69</v>
      </c>
      <c r="J245" t="str">
        <f>VLOOKUP($B245,taxonomy!$B:$Y,6,FALSE)</f>
        <v>Eukaryota</v>
      </c>
      <c r="K245" t="str">
        <f>VLOOKUP($B245,taxonomy!$B:$Y,7,FALSE)</f>
        <v xml:space="preserve"> Fungi</v>
      </c>
      <c r="L245" t="str">
        <f>VLOOKUP($B245,taxonomy!$B:$Y,8,FALSE)</f>
        <v xml:space="preserve"> Dikarya</v>
      </c>
      <c r="M245" t="str">
        <f>VLOOKUP($B245,taxonomy!$B:$Y,9,FALSE)</f>
        <v xml:space="preserve"> Ascomycota</v>
      </c>
      <c r="N245">
        <f>VLOOKUP(A245,'сводная таблица'!A$3:D$370,3,FALSE)</f>
        <v>0</v>
      </c>
      <c r="O245">
        <f>VLOOKUP(A245,'сводная таблица'!A$3:D$370,4,FALSE)</f>
        <v>1</v>
      </c>
      <c r="P245" s="7" t="b">
        <f t="shared" si="8"/>
        <v>0</v>
      </c>
    </row>
    <row r="246" spans="1:16" hidden="1" x14ac:dyDescent="0.25">
      <c r="A246" s="1" t="s">
        <v>610</v>
      </c>
      <c r="B246" s="1" t="s">
        <v>611</v>
      </c>
      <c r="C246" s="1" t="s">
        <v>259</v>
      </c>
      <c r="D246" s="1" t="s">
        <v>95</v>
      </c>
      <c r="E246" s="1" t="s">
        <v>262</v>
      </c>
      <c r="F246" s="1" t="s">
        <v>62</v>
      </c>
      <c r="G246" s="1" t="s">
        <v>98</v>
      </c>
      <c r="H246" s="1" t="s">
        <v>95</v>
      </c>
      <c r="I246" s="8">
        <f t="shared" si="7"/>
        <v>33</v>
      </c>
      <c r="J246" t="str">
        <f>VLOOKUP($B246,taxonomy!$B:$Y,6,FALSE)</f>
        <v>Eukaryota</v>
      </c>
      <c r="K246" t="str">
        <f>VLOOKUP($B246,taxonomy!$B:$Y,7,FALSE)</f>
        <v xml:space="preserve"> Fungi</v>
      </c>
      <c r="L246" t="str">
        <f>VLOOKUP($B246,taxonomy!$B:$Y,8,FALSE)</f>
        <v xml:space="preserve"> Dikarya</v>
      </c>
      <c r="M246" t="str">
        <f>VLOOKUP($B246,taxonomy!$B:$Y,9,FALSE)</f>
        <v xml:space="preserve"> Ascomycota</v>
      </c>
      <c r="N246">
        <f>VLOOKUP(A246,'сводная таблица'!A$3:D$370,3,FALSE)</f>
        <v>0</v>
      </c>
      <c r="O246">
        <f>VLOOKUP(A246,'сводная таблица'!A$3:D$370,4,FALSE)</f>
        <v>1</v>
      </c>
      <c r="P246" s="7" t="b">
        <f t="shared" si="8"/>
        <v>1</v>
      </c>
    </row>
    <row r="247" spans="1:16" hidden="1" x14ac:dyDescent="0.25">
      <c r="A247" s="1" t="s">
        <v>610</v>
      </c>
      <c r="B247" s="1" t="s">
        <v>611</v>
      </c>
      <c r="C247" s="1" t="s">
        <v>259</v>
      </c>
      <c r="D247" s="1" t="s">
        <v>15</v>
      </c>
      <c r="E247" s="1" t="s">
        <v>104</v>
      </c>
      <c r="F247" s="1" t="s">
        <v>263</v>
      </c>
      <c r="G247" s="1" t="s">
        <v>18</v>
      </c>
      <c r="H247" s="1" t="s">
        <v>19</v>
      </c>
      <c r="I247" s="8">
        <f t="shared" si="7"/>
        <v>311</v>
      </c>
      <c r="J247" t="str">
        <f>VLOOKUP($B247,taxonomy!$B:$Y,6,FALSE)</f>
        <v>Eukaryota</v>
      </c>
      <c r="K247" t="str">
        <f>VLOOKUP($B247,taxonomy!$B:$Y,7,FALSE)</f>
        <v xml:space="preserve"> Fungi</v>
      </c>
      <c r="L247" t="str">
        <f>VLOOKUP($B247,taxonomy!$B:$Y,8,FALSE)</f>
        <v xml:space="preserve"> Dikarya</v>
      </c>
      <c r="M247" t="str">
        <f>VLOOKUP($B247,taxonomy!$B:$Y,9,FALSE)</f>
        <v xml:space="preserve"> Ascomycota</v>
      </c>
      <c r="N247">
        <f>VLOOKUP(A247,'сводная таблица'!A$3:D$370,3,FALSE)</f>
        <v>0</v>
      </c>
      <c r="O247">
        <f>VLOOKUP(A247,'сводная таблица'!A$3:D$370,4,FALSE)</f>
        <v>1</v>
      </c>
      <c r="P247" s="7" t="b">
        <f t="shared" si="8"/>
        <v>1</v>
      </c>
    </row>
    <row r="248" spans="1:16" hidden="1" x14ac:dyDescent="0.25">
      <c r="A248" s="1" t="s">
        <v>612</v>
      </c>
      <c r="B248" s="1" t="s">
        <v>613</v>
      </c>
      <c r="C248" s="1" t="s">
        <v>614</v>
      </c>
      <c r="D248" s="1" t="s">
        <v>15</v>
      </c>
      <c r="E248" s="1" t="s">
        <v>129</v>
      </c>
      <c r="F248" s="1" t="s">
        <v>244</v>
      </c>
      <c r="G248" s="1" t="s">
        <v>18</v>
      </c>
      <c r="H248" s="1" t="s">
        <v>19</v>
      </c>
      <c r="I248" s="8">
        <f t="shared" si="7"/>
        <v>273</v>
      </c>
      <c r="J248" t="str">
        <f>VLOOKUP($B248,taxonomy!$B:$Y,6,FALSE)</f>
        <v>Eukaryota</v>
      </c>
      <c r="K248" t="str">
        <f>VLOOKUP($B248,taxonomy!$B:$Y,7,FALSE)</f>
        <v xml:space="preserve"> Fungi</v>
      </c>
      <c r="L248" t="str">
        <f>VLOOKUP($B248,taxonomy!$B:$Y,8,FALSE)</f>
        <v xml:space="preserve"> Dikarya</v>
      </c>
      <c r="M248" t="str">
        <f>VLOOKUP($B248,taxonomy!$B:$Y,9,FALSE)</f>
        <v xml:space="preserve"> Ascomycota</v>
      </c>
      <c r="N248">
        <f>VLOOKUP(A248,'сводная таблица'!A$3:D$370,3,FALSE)</f>
        <v>1</v>
      </c>
      <c r="O248">
        <f>VLOOKUP(A248,'сводная таблица'!A$3:D$370,4,FALSE)</f>
        <v>1</v>
      </c>
      <c r="P248" s="7" t="b">
        <f t="shared" si="8"/>
        <v>0</v>
      </c>
    </row>
    <row r="249" spans="1:16" hidden="1" x14ac:dyDescent="0.25">
      <c r="A249" s="1" t="s">
        <v>612</v>
      </c>
      <c r="B249" s="1" t="s">
        <v>613</v>
      </c>
      <c r="C249" s="1" t="s">
        <v>614</v>
      </c>
      <c r="D249" s="1" t="s">
        <v>60</v>
      </c>
      <c r="E249" s="1" t="s">
        <v>615</v>
      </c>
      <c r="F249" s="1" t="s">
        <v>614</v>
      </c>
      <c r="G249" s="1" t="s">
        <v>63</v>
      </c>
      <c r="H249" s="1" t="s">
        <v>64</v>
      </c>
      <c r="I249" s="8">
        <f t="shared" si="7"/>
        <v>515</v>
      </c>
      <c r="J249" t="str">
        <f>VLOOKUP($B249,taxonomy!$B:$Y,6,FALSE)</f>
        <v>Eukaryota</v>
      </c>
      <c r="K249" t="str">
        <f>VLOOKUP($B249,taxonomy!$B:$Y,7,FALSE)</f>
        <v xml:space="preserve"> Fungi</v>
      </c>
      <c r="L249" t="str">
        <f>VLOOKUP($B249,taxonomy!$B:$Y,8,FALSE)</f>
        <v xml:space="preserve"> Dikarya</v>
      </c>
      <c r="M249" t="str">
        <f>VLOOKUP($B249,taxonomy!$B:$Y,9,FALSE)</f>
        <v xml:space="preserve"> Ascomycota</v>
      </c>
      <c r="N249">
        <f>VLOOKUP(A249,'сводная таблица'!A$3:D$370,3,FALSE)</f>
        <v>1</v>
      </c>
      <c r="O249">
        <f>VLOOKUP(A249,'сводная таблица'!A$3:D$370,4,FALSE)</f>
        <v>1</v>
      </c>
      <c r="P249" s="7" t="b">
        <f t="shared" si="8"/>
        <v>1</v>
      </c>
    </row>
    <row r="250" spans="1:16" hidden="1" x14ac:dyDescent="0.25">
      <c r="A250" s="1" t="s">
        <v>616</v>
      </c>
      <c r="B250" s="1" t="s">
        <v>617</v>
      </c>
      <c r="C250" s="1" t="s">
        <v>618</v>
      </c>
      <c r="D250" s="1" t="s">
        <v>15</v>
      </c>
      <c r="E250" s="1" t="s">
        <v>56</v>
      </c>
      <c r="F250" s="1" t="s">
        <v>619</v>
      </c>
      <c r="G250" s="1" t="s">
        <v>18</v>
      </c>
      <c r="H250" s="1" t="s">
        <v>19</v>
      </c>
      <c r="I250" s="8">
        <f t="shared" si="7"/>
        <v>46</v>
      </c>
      <c r="J250" t="str">
        <f>VLOOKUP($B250,taxonomy!$B:$Y,6,FALSE)</f>
        <v>Eukaryota</v>
      </c>
      <c r="K250" t="str">
        <f>VLOOKUP($B250,taxonomy!$B:$Y,7,FALSE)</f>
        <v xml:space="preserve"> Fungi</v>
      </c>
      <c r="L250" t="str">
        <f>VLOOKUP($B250,taxonomy!$B:$Y,8,FALSE)</f>
        <v xml:space="preserve"> Dikarya</v>
      </c>
      <c r="M250" t="str">
        <f>VLOOKUP($B250,taxonomy!$B:$Y,9,FALSE)</f>
        <v xml:space="preserve"> Ascomycota</v>
      </c>
      <c r="N250">
        <f>VLOOKUP(A250,'сводная таблица'!A$3:D$370,3,FALSE)</f>
        <v>1</v>
      </c>
      <c r="O250">
        <f>VLOOKUP(A250,'сводная таблица'!A$3:D$370,4,FALSE)</f>
        <v>2</v>
      </c>
      <c r="P250" s="7" t="b">
        <f t="shared" si="8"/>
        <v>0</v>
      </c>
    </row>
    <row r="251" spans="1:16" hidden="1" x14ac:dyDescent="0.25">
      <c r="A251" s="1" t="s">
        <v>616</v>
      </c>
      <c r="B251" s="1" t="s">
        <v>617</v>
      </c>
      <c r="C251" s="1" t="s">
        <v>618</v>
      </c>
      <c r="D251" s="1" t="s">
        <v>15</v>
      </c>
      <c r="E251" s="1" t="s">
        <v>620</v>
      </c>
      <c r="F251" s="1" t="s">
        <v>621</v>
      </c>
      <c r="G251" s="1" t="s">
        <v>18</v>
      </c>
      <c r="H251" s="1" t="s">
        <v>19</v>
      </c>
      <c r="I251" s="8">
        <f t="shared" si="7"/>
        <v>173</v>
      </c>
      <c r="J251" t="str">
        <f>VLOOKUP($B251,taxonomy!$B:$Y,6,FALSE)</f>
        <v>Eukaryota</v>
      </c>
      <c r="K251" t="str">
        <f>VLOOKUP($B251,taxonomy!$B:$Y,7,FALSE)</f>
        <v xml:space="preserve"> Fungi</v>
      </c>
      <c r="L251" t="str">
        <f>VLOOKUP($B251,taxonomy!$B:$Y,8,FALSE)</f>
        <v xml:space="preserve"> Dikarya</v>
      </c>
      <c r="M251" t="str">
        <f>VLOOKUP($B251,taxonomy!$B:$Y,9,FALSE)</f>
        <v xml:space="preserve"> Ascomycota</v>
      </c>
      <c r="N251">
        <f>VLOOKUP(A251,'сводная таблица'!A$3:D$370,3,FALSE)</f>
        <v>1</v>
      </c>
      <c r="O251">
        <f>VLOOKUP(A251,'сводная таблица'!A$3:D$370,4,FALSE)</f>
        <v>2</v>
      </c>
      <c r="P251" s="7" t="b">
        <f t="shared" si="8"/>
        <v>1</v>
      </c>
    </row>
    <row r="252" spans="1:16" hidden="1" x14ac:dyDescent="0.25">
      <c r="A252" s="1" t="s">
        <v>616</v>
      </c>
      <c r="B252" s="1" t="s">
        <v>617</v>
      </c>
      <c r="C252" s="1" t="s">
        <v>618</v>
      </c>
      <c r="D252" s="1" t="s">
        <v>60</v>
      </c>
      <c r="E252" s="1" t="s">
        <v>273</v>
      </c>
      <c r="F252" s="1" t="s">
        <v>622</v>
      </c>
      <c r="G252" s="1" t="s">
        <v>63</v>
      </c>
      <c r="H252" s="1" t="s">
        <v>64</v>
      </c>
      <c r="I252" s="8">
        <f t="shared" si="7"/>
        <v>483</v>
      </c>
      <c r="J252" t="str">
        <f>VLOOKUP($B252,taxonomy!$B:$Y,6,FALSE)</f>
        <v>Eukaryota</v>
      </c>
      <c r="K252" t="str">
        <f>VLOOKUP($B252,taxonomy!$B:$Y,7,FALSE)</f>
        <v xml:space="preserve"> Fungi</v>
      </c>
      <c r="L252" t="str">
        <f>VLOOKUP($B252,taxonomy!$B:$Y,8,FALSE)</f>
        <v xml:space="preserve"> Dikarya</v>
      </c>
      <c r="M252" t="str">
        <f>VLOOKUP($B252,taxonomy!$B:$Y,9,FALSE)</f>
        <v xml:space="preserve"> Ascomycota</v>
      </c>
      <c r="N252">
        <f>VLOOKUP(A252,'сводная таблица'!A$3:D$370,3,FALSE)</f>
        <v>1</v>
      </c>
      <c r="O252">
        <f>VLOOKUP(A252,'сводная таблица'!A$3:D$370,4,FALSE)</f>
        <v>2</v>
      </c>
      <c r="P252" s="7" t="b">
        <f t="shared" si="8"/>
        <v>1</v>
      </c>
    </row>
    <row r="253" spans="1:16" hidden="1" x14ac:dyDescent="0.25">
      <c r="A253" s="1" t="s">
        <v>623</v>
      </c>
      <c r="B253" s="1" t="s">
        <v>624</v>
      </c>
      <c r="C253" s="1" t="s">
        <v>155</v>
      </c>
      <c r="D253" s="1" t="s">
        <v>15</v>
      </c>
      <c r="E253" s="1" t="s">
        <v>56</v>
      </c>
      <c r="F253" s="1" t="s">
        <v>625</v>
      </c>
      <c r="G253" s="1" t="s">
        <v>18</v>
      </c>
      <c r="H253" s="1" t="s">
        <v>19</v>
      </c>
      <c r="I253" s="8">
        <f t="shared" si="7"/>
        <v>48</v>
      </c>
      <c r="J253" t="str">
        <f>VLOOKUP($B253,taxonomy!$B:$Y,6,FALSE)</f>
        <v>Eukaryota</v>
      </c>
      <c r="K253" t="str">
        <f>VLOOKUP($B253,taxonomy!$B:$Y,7,FALSE)</f>
        <v xml:space="preserve"> Fungi</v>
      </c>
      <c r="L253" t="str">
        <f>VLOOKUP($B253,taxonomy!$B:$Y,8,FALSE)</f>
        <v xml:space="preserve"> Dikarya</v>
      </c>
      <c r="M253" t="str">
        <f>VLOOKUP($B253,taxonomy!$B:$Y,9,FALSE)</f>
        <v xml:space="preserve"> Ascomycota</v>
      </c>
      <c r="N253">
        <f>VLOOKUP(A253,'сводная таблица'!A$3:D$370,3,FALSE)</f>
        <v>1</v>
      </c>
      <c r="O253">
        <f>VLOOKUP(A253,'сводная таблица'!A$3:D$370,4,FALSE)</f>
        <v>2</v>
      </c>
      <c r="P253" s="7" t="b">
        <f t="shared" si="8"/>
        <v>0</v>
      </c>
    </row>
    <row r="254" spans="1:16" hidden="1" x14ac:dyDescent="0.25">
      <c r="A254" s="1" t="s">
        <v>623</v>
      </c>
      <c r="B254" s="1" t="s">
        <v>624</v>
      </c>
      <c r="C254" s="1" t="s">
        <v>155</v>
      </c>
      <c r="D254" s="1" t="s">
        <v>15</v>
      </c>
      <c r="E254" s="1" t="s">
        <v>484</v>
      </c>
      <c r="F254" s="1" t="s">
        <v>621</v>
      </c>
      <c r="G254" s="1" t="s">
        <v>18</v>
      </c>
      <c r="H254" s="1" t="s">
        <v>19</v>
      </c>
      <c r="I254" s="8">
        <f t="shared" si="7"/>
        <v>174</v>
      </c>
      <c r="J254" t="str">
        <f>VLOOKUP($B254,taxonomy!$B:$Y,6,FALSE)</f>
        <v>Eukaryota</v>
      </c>
      <c r="K254" t="str">
        <f>VLOOKUP($B254,taxonomy!$B:$Y,7,FALSE)</f>
        <v xml:space="preserve"> Fungi</v>
      </c>
      <c r="L254" t="str">
        <f>VLOOKUP($B254,taxonomy!$B:$Y,8,FALSE)</f>
        <v xml:space="preserve"> Dikarya</v>
      </c>
      <c r="M254" t="str">
        <f>VLOOKUP($B254,taxonomy!$B:$Y,9,FALSE)</f>
        <v xml:space="preserve"> Ascomycota</v>
      </c>
      <c r="N254">
        <f>VLOOKUP(A254,'сводная таблица'!A$3:D$370,3,FALSE)</f>
        <v>1</v>
      </c>
      <c r="O254">
        <f>VLOOKUP(A254,'сводная таблица'!A$3:D$370,4,FALSE)</f>
        <v>2</v>
      </c>
      <c r="P254" s="7" t="b">
        <f t="shared" si="8"/>
        <v>1</v>
      </c>
    </row>
    <row r="255" spans="1:16" hidden="1" x14ac:dyDescent="0.25">
      <c r="A255" s="1" t="s">
        <v>623</v>
      </c>
      <c r="B255" s="1" t="s">
        <v>624</v>
      </c>
      <c r="C255" s="1" t="s">
        <v>155</v>
      </c>
      <c r="D255" s="1" t="s">
        <v>60</v>
      </c>
      <c r="E255" s="1" t="s">
        <v>626</v>
      </c>
      <c r="F255" s="1" t="s">
        <v>122</v>
      </c>
      <c r="G255" s="1" t="s">
        <v>63</v>
      </c>
      <c r="H255" s="1" t="s">
        <v>64</v>
      </c>
      <c r="I255" s="8">
        <f t="shared" si="7"/>
        <v>483</v>
      </c>
      <c r="J255" t="str">
        <f>VLOOKUP($B255,taxonomy!$B:$Y,6,FALSE)</f>
        <v>Eukaryota</v>
      </c>
      <c r="K255" t="str">
        <f>VLOOKUP($B255,taxonomy!$B:$Y,7,FALSE)</f>
        <v xml:space="preserve"> Fungi</v>
      </c>
      <c r="L255" t="str">
        <f>VLOOKUP($B255,taxonomy!$B:$Y,8,FALSE)</f>
        <v xml:space="preserve"> Dikarya</v>
      </c>
      <c r="M255" t="str">
        <f>VLOOKUP($B255,taxonomy!$B:$Y,9,FALSE)</f>
        <v xml:space="preserve"> Ascomycota</v>
      </c>
      <c r="N255">
        <f>VLOOKUP(A255,'сводная таблица'!A$3:D$370,3,FALSE)</f>
        <v>1</v>
      </c>
      <c r="O255">
        <f>VLOOKUP(A255,'сводная таблица'!A$3:D$370,4,FALSE)</f>
        <v>2</v>
      </c>
      <c r="P255" s="7" t="b">
        <f t="shared" si="8"/>
        <v>1</v>
      </c>
    </row>
    <row r="256" spans="1:16" hidden="1" x14ac:dyDescent="0.25">
      <c r="A256" s="1" t="s">
        <v>650</v>
      </c>
      <c r="B256" s="1" t="s">
        <v>651</v>
      </c>
      <c r="C256" s="1" t="s">
        <v>652</v>
      </c>
      <c r="D256" s="1" t="s">
        <v>15</v>
      </c>
      <c r="E256" s="1" t="s">
        <v>56</v>
      </c>
      <c r="F256" s="1" t="s">
        <v>653</v>
      </c>
      <c r="G256" s="1" t="s">
        <v>18</v>
      </c>
      <c r="H256" s="1" t="s">
        <v>19</v>
      </c>
      <c r="I256" s="8">
        <f t="shared" si="7"/>
        <v>68</v>
      </c>
      <c r="J256" t="str">
        <f>VLOOKUP($B256,taxonomy!$B:$Y,6,FALSE)</f>
        <v>Eukaryota</v>
      </c>
      <c r="K256" t="str">
        <f>VLOOKUP($B256,taxonomy!$B:$Y,7,FALSE)</f>
        <v xml:space="preserve"> Fungi</v>
      </c>
      <c r="L256" t="str">
        <f>VLOOKUP($B256,taxonomy!$B:$Y,8,FALSE)</f>
        <v xml:space="preserve"> Dikarya</v>
      </c>
      <c r="M256" t="str">
        <f>VLOOKUP($B256,taxonomy!$B:$Y,9,FALSE)</f>
        <v xml:space="preserve"> Ascomycota</v>
      </c>
      <c r="N256">
        <f>VLOOKUP(A256,'сводная таблица'!A$3:D$370,3,FALSE)</f>
        <v>0</v>
      </c>
      <c r="O256">
        <f>VLOOKUP(A256,'сводная таблица'!A$3:D$370,4,FALSE)</f>
        <v>1</v>
      </c>
      <c r="P256" s="7" t="b">
        <f t="shared" si="8"/>
        <v>0</v>
      </c>
    </row>
    <row r="257" spans="1:16" hidden="1" x14ac:dyDescent="0.25">
      <c r="A257" s="1" t="s">
        <v>654</v>
      </c>
      <c r="B257" s="1" t="s">
        <v>655</v>
      </c>
      <c r="C257" s="1" t="s">
        <v>71</v>
      </c>
      <c r="D257" s="1" t="s">
        <v>72</v>
      </c>
      <c r="E257" s="1" t="s">
        <v>73</v>
      </c>
      <c r="F257" s="1" t="s">
        <v>74</v>
      </c>
      <c r="G257" s="1" t="s">
        <v>75</v>
      </c>
      <c r="H257" s="1" t="s">
        <v>72</v>
      </c>
      <c r="I257" s="8">
        <f t="shared" si="7"/>
        <v>149</v>
      </c>
      <c r="J257" t="str">
        <f>VLOOKUP($B257,taxonomy!$B:$Y,6,FALSE)</f>
        <v>Eukaryota</v>
      </c>
      <c r="K257" t="str">
        <f>VLOOKUP($B257,taxonomy!$B:$Y,7,FALSE)</f>
        <v xml:space="preserve"> Fungi</v>
      </c>
      <c r="L257" t="str">
        <f>VLOOKUP($B257,taxonomy!$B:$Y,8,FALSE)</f>
        <v xml:space="preserve"> Dikarya</v>
      </c>
      <c r="M257" t="str">
        <f>VLOOKUP($B257,taxonomy!$B:$Y,9,FALSE)</f>
        <v xml:space="preserve"> Ascomycota</v>
      </c>
      <c r="N257">
        <f>VLOOKUP(A257,'сводная таблица'!A$3:D$370,3,FALSE)</f>
        <v>0</v>
      </c>
      <c r="O257">
        <f>VLOOKUP(A257,'сводная таблица'!A$3:D$370,4,FALSE)</f>
        <v>1</v>
      </c>
      <c r="P257" s="7" t="b">
        <f t="shared" si="8"/>
        <v>0</v>
      </c>
    </row>
    <row r="258" spans="1:16" hidden="1" x14ac:dyDescent="0.25">
      <c r="A258" s="1" t="s">
        <v>635</v>
      </c>
      <c r="B258" s="1" t="s">
        <v>636</v>
      </c>
      <c r="C258" s="1" t="s">
        <v>637</v>
      </c>
      <c r="D258" s="1" t="s">
        <v>597</v>
      </c>
      <c r="E258" s="1" t="s">
        <v>638</v>
      </c>
      <c r="F258" s="1" t="s">
        <v>639</v>
      </c>
      <c r="G258" s="1" t="s">
        <v>600</v>
      </c>
      <c r="H258" s="1" t="s">
        <v>597</v>
      </c>
      <c r="I258" s="8">
        <f t="shared" ref="I258:I321" si="9">F258-E258+1</f>
        <v>34</v>
      </c>
      <c r="J258" t="str">
        <f>VLOOKUP($B258,taxonomy!$B:$Y,6,FALSE)</f>
        <v>Eukaryota</v>
      </c>
      <c r="K258" t="str">
        <f>VLOOKUP($B258,taxonomy!$B:$Y,7,FALSE)</f>
        <v xml:space="preserve"> Fungi</v>
      </c>
      <c r="L258" t="str">
        <f>VLOOKUP($B258,taxonomy!$B:$Y,8,FALSE)</f>
        <v xml:space="preserve"> Dikarya</v>
      </c>
      <c r="M258" t="str">
        <f>VLOOKUP($B258,taxonomy!$B:$Y,9,FALSE)</f>
        <v xml:space="preserve"> Ascomycota</v>
      </c>
      <c r="N258">
        <f>VLOOKUP(A258,'сводная таблица'!A$3:D$370,3,FALSE)</f>
        <v>0</v>
      </c>
      <c r="O258">
        <f>VLOOKUP(A258,'сводная таблица'!A$3:D$370,4,FALSE)</f>
        <v>1</v>
      </c>
      <c r="P258" s="7" t="b">
        <f t="shared" si="8"/>
        <v>0</v>
      </c>
    </row>
    <row r="259" spans="1:16" hidden="1" x14ac:dyDescent="0.25">
      <c r="A259" s="1" t="s">
        <v>635</v>
      </c>
      <c r="B259" s="1" t="s">
        <v>636</v>
      </c>
      <c r="C259" s="1" t="s">
        <v>637</v>
      </c>
      <c r="D259" s="1" t="s">
        <v>15</v>
      </c>
      <c r="E259" s="1" t="s">
        <v>640</v>
      </c>
      <c r="F259" s="1" t="s">
        <v>458</v>
      </c>
      <c r="G259" s="1" t="s">
        <v>18</v>
      </c>
      <c r="H259" s="1" t="s">
        <v>19</v>
      </c>
      <c r="I259" s="8">
        <f t="shared" si="9"/>
        <v>269</v>
      </c>
      <c r="J259" t="str">
        <f>VLOOKUP($B259,taxonomy!$B:$Y,6,FALSE)</f>
        <v>Eukaryota</v>
      </c>
      <c r="K259" t="str">
        <f>VLOOKUP($B259,taxonomy!$B:$Y,7,FALSE)</f>
        <v xml:space="preserve"> Fungi</v>
      </c>
      <c r="L259" t="str">
        <f>VLOOKUP($B259,taxonomy!$B:$Y,8,FALSE)</f>
        <v xml:space="preserve"> Dikarya</v>
      </c>
      <c r="M259" t="str">
        <f>VLOOKUP($B259,taxonomy!$B:$Y,9,FALSE)</f>
        <v xml:space="preserve"> Ascomycota</v>
      </c>
      <c r="N259">
        <f>VLOOKUP(A259,'сводная таблица'!A$3:D$370,3,FALSE)</f>
        <v>0</v>
      </c>
      <c r="O259">
        <f>VLOOKUP(A259,'сводная таблица'!A$3:D$370,4,FALSE)</f>
        <v>1</v>
      </c>
      <c r="P259" s="7" t="b">
        <f t="shared" si="8"/>
        <v>1</v>
      </c>
    </row>
    <row r="260" spans="1:16" hidden="1" x14ac:dyDescent="0.25">
      <c r="A260" s="1" t="s">
        <v>641</v>
      </c>
      <c r="B260" s="1" t="s">
        <v>642</v>
      </c>
      <c r="C260" s="1" t="s">
        <v>545</v>
      </c>
      <c r="D260" s="1" t="s">
        <v>15</v>
      </c>
      <c r="E260" s="1" t="s">
        <v>56</v>
      </c>
      <c r="F260" s="1" t="s">
        <v>367</v>
      </c>
      <c r="G260" s="1" t="s">
        <v>18</v>
      </c>
      <c r="H260" s="1" t="s">
        <v>19</v>
      </c>
      <c r="I260" s="8">
        <f t="shared" si="9"/>
        <v>273</v>
      </c>
      <c r="J260" t="str">
        <f>VLOOKUP($B260,taxonomy!$B:$Y,6,FALSE)</f>
        <v>Eukaryota</v>
      </c>
      <c r="K260" t="str">
        <f>VLOOKUP($B260,taxonomy!$B:$Y,7,FALSE)</f>
        <v xml:space="preserve"> Fungi</v>
      </c>
      <c r="L260" t="str">
        <f>VLOOKUP($B260,taxonomy!$B:$Y,8,FALSE)</f>
        <v xml:space="preserve"> Dikarya</v>
      </c>
      <c r="M260" t="str">
        <f>VLOOKUP($B260,taxonomy!$B:$Y,9,FALSE)</f>
        <v xml:space="preserve"> Ascomycota</v>
      </c>
      <c r="N260">
        <f>VLOOKUP(A260,'сводная таблица'!A$3:D$370,3,FALSE)</f>
        <v>1</v>
      </c>
      <c r="O260">
        <f>VLOOKUP(A260,'сводная таблица'!A$3:D$370,4,FALSE)</f>
        <v>1</v>
      </c>
      <c r="P260" s="7" t="b">
        <f t="shared" si="8"/>
        <v>0</v>
      </c>
    </row>
    <row r="261" spans="1:16" hidden="1" x14ac:dyDescent="0.25">
      <c r="A261" s="1" t="s">
        <v>641</v>
      </c>
      <c r="B261" s="1" t="s">
        <v>642</v>
      </c>
      <c r="C261" s="1" t="s">
        <v>545</v>
      </c>
      <c r="D261" s="1" t="s">
        <v>60</v>
      </c>
      <c r="E261" s="1" t="s">
        <v>643</v>
      </c>
      <c r="F261" s="1" t="s">
        <v>122</v>
      </c>
      <c r="G261" s="1" t="s">
        <v>63</v>
      </c>
      <c r="H261" s="1" t="s">
        <v>64</v>
      </c>
      <c r="I261" s="8">
        <f t="shared" si="9"/>
        <v>416</v>
      </c>
      <c r="J261" t="str">
        <f>VLOOKUP($B261,taxonomy!$B:$Y,6,FALSE)</f>
        <v>Eukaryota</v>
      </c>
      <c r="K261" t="str">
        <f>VLOOKUP($B261,taxonomy!$B:$Y,7,FALSE)</f>
        <v xml:space="preserve"> Fungi</v>
      </c>
      <c r="L261" t="str">
        <f>VLOOKUP($B261,taxonomy!$B:$Y,8,FALSE)</f>
        <v xml:space="preserve"> Dikarya</v>
      </c>
      <c r="M261" t="str">
        <f>VLOOKUP($B261,taxonomy!$B:$Y,9,FALSE)</f>
        <v xml:space="preserve"> Ascomycota</v>
      </c>
      <c r="N261">
        <f>VLOOKUP(A261,'сводная таблица'!A$3:D$370,3,FALSE)</f>
        <v>1</v>
      </c>
      <c r="O261">
        <f>VLOOKUP(A261,'сводная таблица'!A$3:D$370,4,FALSE)</f>
        <v>1</v>
      </c>
      <c r="P261" s="7" t="b">
        <f t="shared" si="8"/>
        <v>1</v>
      </c>
    </row>
    <row r="262" spans="1:16" hidden="1" x14ac:dyDescent="0.25">
      <c r="A262" s="1" t="s">
        <v>644</v>
      </c>
      <c r="B262" s="1" t="s">
        <v>645</v>
      </c>
      <c r="C262" s="1" t="s">
        <v>646</v>
      </c>
      <c r="D262" s="1" t="s">
        <v>532</v>
      </c>
      <c r="E262" s="1" t="s">
        <v>534</v>
      </c>
      <c r="F262" s="1" t="s">
        <v>647</v>
      </c>
      <c r="G262" s="1" t="s">
        <v>289</v>
      </c>
      <c r="H262" s="1" t="s">
        <v>532</v>
      </c>
      <c r="I262" s="8">
        <f t="shared" si="9"/>
        <v>79</v>
      </c>
      <c r="J262" t="str">
        <f>VLOOKUP($B262,taxonomy!$B:$Y,6,FALSE)</f>
        <v>Eukaryota</v>
      </c>
      <c r="K262" t="str">
        <f>VLOOKUP($B262,taxonomy!$B:$Y,7,FALSE)</f>
        <v xml:space="preserve"> Viridiplantae</v>
      </c>
      <c r="L262" t="str">
        <f>VLOOKUP($B262,taxonomy!$B:$Y,8,FALSE)</f>
        <v xml:space="preserve"> Streptophyta</v>
      </c>
      <c r="M262" t="str">
        <f>VLOOKUP($B262,taxonomy!$B:$Y,9,FALSE)</f>
        <v xml:space="preserve"> Embryophyta</v>
      </c>
      <c r="N262">
        <f>VLOOKUP(A262,'сводная таблица'!A$3:D$370,3,FALSE)</f>
        <v>1</v>
      </c>
      <c r="O262">
        <f>VLOOKUP(A262,'сводная таблица'!A$3:D$370,4,FALSE)</f>
        <v>2</v>
      </c>
      <c r="P262" s="7" t="b">
        <f t="shared" si="8"/>
        <v>0</v>
      </c>
    </row>
    <row r="263" spans="1:16" hidden="1" x14ac:dyDescent="0.25">
      <c r="A263" s="1" t="s">
        <v>644</v>
      </c>
      <c r="B263" s="1" t="s">
        <v>645</v>
      </c>
      <c r="C263" s="1" t="s">
        <v>646</v>
      </c>
      <c r="D263" s="1" t="s">
        <v>15</v>
      </c>
      <c r="E263" s="1" t="s">
        <v>497</v>
      </c>
      <c r="F263" s="1" t="s">
        <v>648</v>
      </c>
      <c r="G263" s="1" t="s">
        <v>18</v>
      </c>
      <c r="H263" s="1" t="s">
        <v>19</v>
      </c>
      <c r="I263" s="8">
        <f t="shared" si="9"/>
        <v>112</v>
      </c>
      <c r="J263" t="str">
        <f>VLOOKUP($B263,taxonomy!$B:$Y,6,FALSE)</f>
        <v>Eukaryota</v>
      </c>
      <c r="K263" t="str">
        <f>VLOOKUP($B263,taxonomy!$B:$Y,7,FALSE)</f>
        <v xml:space="preserve"> Viridiplantae</v>
      </c>
      <c r="L263" t="str">
        <f>VLOOKUP($B263,taxonomy!$B:$Y,8,FALSE)</f>
        <v xml:space="preserve"> Streptophyta</v>
      </c>
      <c r="M263" t="str">
        <f>VLOOKUP($B263,taxonomy!$B:$Y,9,FALSE)</f>
        <v xml:space="preserve"> Embryophyta</v>
      </c>
      <c r="N263">
        <f>VLOOKUP(A263,'сводная таблица'!A$3:D$370,3,FALSE)</f>
        <v>1</v>
      </c>
      <c r="O263">
        <f>VLOOKUP(A263,'сводная таблица'!A$3:D$370,4,FALSE)</f>
        <v>2</v>
      </c>
      <c r="P263" s="7" t="b">
        <f t="shared" si="8"/>
        <v>1</v>
      </c>
    </row>
    <row r="264" spans="1:16" hidden="1" x14ac:dyDescent="0.25">
      <c r="A264" s="1" t="s">
        <v>654</v>
      </c>
      <c r="B264" s="1" t="s">
        <v>655</v>
      </c>
      <c r="C264" s="1" t="s">
        <v>71</v>
      </c>
      <c r="D264" s="1" t="s">
        <v>76</v>
      </c>
      <c r="E264" s="1" t="s">
        <v>77</v>
      </c>
      <c r="F264" s="1" t="s">
        <v>78</v>
      </c>
      <c r="G264" s="1" t="s">
        <v>79</v>
      </c>
      <c r="H264" s="1" t="s">
        <v>76</v>
      </c>
      <c r="I264" s="8">
        <f t="shared" si="9"/>
        <v>169</v>
      </c>
      <c r="J264" t="str">
        <f>VLOOKUP($B264,taxonomy!$B:$Y,6,FALSE)</f>
        <v>Eukaryota</v>
      </c>
      <c r="K264" t="str">
        <f>VLOOKUP($B264,taxonomy!$B:$Y,7,FALSE)</f>
        <v xml:space="preserve"> Fungi</v>
      </c>
      <c r="L264" t="str">
        <f>VLOOKUP($B264,taxonomy!$B:$Y,8,FALSE)</f>
        <v xml:space="preserve"> Dikarya</v>
      </c>
      <c r="M264" t="str">
        <f>VLOOKUP($B264,taxonomy!$B:$Y,9,FALSE)</f>
        <v xml:space="preserve"> Ascomycota</v>
      </c>
      <c r="N264">
        <f>VLOOKUP(A264,'сводная таблица'!A$3:D$370,3,FALSE)</f>
        <v>0</v>
      </c>
      <c r="O264">
        <f>VLOOKUP(A264,'сводная таблица'!A$3:D$370,4,FALSE)</f>
        <v>1</v>
      </c>
      <c r="P264" s="7" t="b">
        <f t="shared" si="8"/>
        <v>0</v>
      </c>
    </row>
    <row r="265" spans="1:16" hidden="1" x14ac:dyDescent="0.25">
      <c r="A265" s="1" t="s">
        <v>654</v>
      </c>
      <c r="B265" s="1" t="s">
        <v>655</v>
      </c>
      <c r="C265" s="1" t="s">
        <v>71</v>
      </c>
      <c r="D265" s="1" t="s">
        <v>80</v>
      </c>
      <c r="E265" s="1" t="s">
        <v>81</v>
      </c>
      <c r="F265" s="1" t="s">
        <v>82</v>
      </c>
      <c r="G265" s="1" t="s">
        <v>83</v>
      </c>
      <c r="H265" s="1" t="s">
        <v>80</v>
      </c>
      <c r="I265" s="8">
        <f t="shared" si="9"/>
        <v>79</v>
      </c>
      <c r="J265" t="str">
        <f>VLOOKUP($B265,taxonomy!$B:$Y,6,FALSE)</f>
        <v>Eukaryota</v>
      </c>
      <c r="K265" t="str">
        <f>VLOOKUP($B265,taxonomy!$B:$Y,7,FALSE)</f>
        <v xml:space="preserve"> Fungi</v>
      </c>
      <c r="L265" t="str">
        <f>VLOOKUP($B265,taxonomy!$B:$Y,8,FALSE)</f>
        <v xml:space="preserve"> Dikarya</v>
      </c>
      <c r="M265" t="str">
        <f>VLOOKUP($B265,taxonomy!$B:$Y,9,FALSE)</f>
        <v xml:space="preserve"> Ascomycota</v>
      </c>
      <c r="N265">
        <f>VLOOKUP(A265,'сводная таблица'!A$3:D$370,3,FALSE)</f>
        <v>0</v>
      </c>
      <c r="O265">
        <f>VLOOKUP(A265,'сводная таблица'!A$3:D$370,4,FALSE)</f>
        <v>1</v>
      </c>
      <c r="P265" s="7" t="b">
        <f t="shared" si="8"/>
        <v>1</v>
      </c>
    </row>
    <row r="266" spans="1:16" hidden="1" x14ac:dyDescent="0.25">
      <c r="A266" s="1" t="s">
        <v>654</v>
      </c>
      <c r="B266" s="1" t="s">
        <v>655</v>
      </c>
      <c r="C266" s="1" t="s">
        <v>71</v>
      </c>
      <c r="D266" s="1" t="s">
        <v>84</v>
      </c>
      <c r="E266" s="1" t="s">
        <v>85</v>
      </c>
      <c r="F266" s="1" t="s">
        <v>86</v>
      </c>
      <c r="G266" s="1" t="s">
        <v>68</v>
      </c>
      <c r="H266" s="1" t="s">
        <v>84</v>
      </c>
      <c r="I266" s="8">
        <f t="shared" si="9"/>
        <v>149</v>
      </c>
      <c r="J266" t="str">
        <f>VLOOKUP($B266,taxonomy!$B:$Y,6,FALSE)</f>
        <v>Eukaryota</v>
      </c>
      <c r="K266" t="str">
        <f>VLOOKUP($B266,taxonomy!$B:$Y,7,FALSE)</f>
        <v xml:space="preserve"> Fungi</v>
      </c>
      <c r="L266" t="str">
        <f>VLOOKUP($B266,taxonomy!$B:$Y,8,FALSE)</f>
        <v xml:space="preserve"> Dikarya</v>
      </c>
      <c r="M266" t="str">
        <f>VLOOKUP($B266,taxonomy!$B:$Y,9,FALSE)</f>
        <v xml:space="preserve"> Ascomycota</v>
      </c>
      <c r="N266">
        <f>VLOOKUP(A266,'сводная таблица'!A$3:D$370,3,FALSE)</f>
        <v>0</v>
      </c>
      <c r="O266">
        <f>VLOOKUP(A266,'сводная таблица'!A$3:D$370,4,FALSE)</f>
        <v>1</v>
      </c>
      <c r="P266" s="7" t="b">
        <f t="shared" si="8"/>
        <v>1</v>
      </c>
    </row>
    <row r="267" spans="1:16" hidden="1" x14ac:dyDescent="0.25">
      <c r="A267" s="1" t="s">
        <v>654</v>
      </c>
      <c r="B267" s="1" t="s">
        <v>655</v>
      </c>
      <c r="C267" s="1" t="s">
        <v>71</v>
      </c>
      <c r="D267" s="1" t="s">
        <v>87</v>
      </c>
      <c r="E267" s="1" t="s">
        <v>88</v>
      </c>
      <c r="F267" s="1" t="s">
        <v>89</v>
      </c>
      <c r="G267" s="1" t="s">
        <v>90</v>
      </c>
      <c r="H267" s="1" t="s">
        <v>87</v>
      </c>
      <c r="I267" s="8">
        <f t="shared" si="9"/>
        <v>56</v>
      </c>
      <c r="J267" t="str">
        <f>VLOOKUP($B267,taxonomy!$B:$Y,6,FALSE)</f>
        <v>Eukaryota</v>
      </c>
      <c r="K267" t="str">
        <f>VLOOKUP($B267,taxonomy!$B:$Y,7,FALSE)</f>
        <v xml:space="preserve"> Fungi</v>
      </c>
      <c r="L267" t="str">
        <f>VLOOKUP($B267,taxonomy!$B:$Y,8,FALSE)</f>
        <v xml:space="preserve"> Dikarya</v>
      </c>
      <c r="M267" t="str">
        <f>VLOOKUP($B267,taxonomy!$B:$Y,9,FALSE)</f>
        <v xml:space="preserve"> Ascomycota</v>
      </c>
      <c r="N267">
        <f>VLOOKUP(A267,'сводная таблица'!A$3:D$370,3,FALSE)</f>
        <v>0</v>
      </c>
      <c r="O267">
        <f>VLOOKUP(A267,'сводная таблица'!A$3:D$370,4,FALSE)</f>
        <v>1</v>
      </c>
      <c r="P267" s="7" t="b">
        <f t="shared" si="8"/>
        <v>1</v>
      </c>
    </row>
    <row r="268" spans="1:16" hidden="1" x14ac:dyDescent="0.25">
      <c r="A268" s="1" t="s">
        <v>654</v>
      </c>
      <c r="B268" s="1" t="s">
        <v>655</v>
      </c>
      <c r="C268" s="1" t="s">
        <v>71</v>
      </c>
      <c r="D268" s="1" t="s">
        <v>91</v>
      </c>
      <c r="E268" s="1" t="s">
        <v>92</v>
      </c>
      <c r="F268" s="1" t="s">
        <v>93</v>
      </c>
      <c r="G268" s="1" t="s">
        <v>94</v>
      </c>
      <c r="H268" s="1" t="s">
        <v>91</v>
      </c>
      <c r="I268" s="8">
        <f t="shared" si="9"/>
        <v>129</v>
      </c>
      <c r="J268" t="str">
        <f>VLOOKUP($B268,taxonomy!$B:$Y,6,FALSE)</f>
        <v>Eukaryota</v>
      </c>
      <c r="K268" t="str">
        <f>VLOOKUP($B268,taxonomy!$B:$Y,7,FALSE)</f>
        <v xml:space="preserve"> Fungi</v>
      </c>
      <c r="L268" t="str">
        <f>VLOOKUP($B268,taxonomy!$B:$Y,8,FALSE)</f>
        <v xml:space="preserve"> Dikarya</v>
      </c>
      <c r="M268" t="str">
        <f>VLOOKUP($B268,taxonomy!$B:$Y,9,FALSE)</f>
        <v xml:space="preserve"> Ascomycota</v>
      </c>
      <c r="N268">
        <f>VLOOKUP(A268,'сводная таблица'!A$3:D$370,3,FALSE)</f>
        <v>0</v>
      </c>
      <c r="O268">
        <f>VLOOKUP(A268,'сводная таблица'!A$3:D$370,4,FALSE)</f>
        <v>1</v>
      </c>
      <c r="P268" s="7" t="b">
        <f t="shared" si="8"/>
        <v>1</v>
      </c>
    </row>
    <row r="269" spans="1:16" hidden="1" x14ac:dyDescent="0.25">
      <c r="A269" s="1" t="s">
        <v>656</v>
      </c>
      <c r="B269" s="1" t="s">
        <v>657</v>
      </c>
      <c r="C269" s="1" t="s">
        <v>658</v>
      </c>
      <c r="D269" s="1" t="s">
        <v>15</v>
      </c>
      <c r="E269" s="1" t="s">
        <v>104</v>
      </c>
      <c r="F269" s="1" t="s">
        <v>367</v>
      </c>
      <c r="G269" s="1" t="s">
        <v>18</v>
      </c>
      <c r="H269" s="1" t="s">
        <v>19</v>
      </c>
      <c r="I269" s="8">
        <f t="shared" si="9"/>
        <v>274</v>
      </c>
      <c r="J269" t="str">
        <f>VLOOKUP($B269,taxonomy!$B:$Y,6,FALSE)</f>
        <v>Eukaryota</v>
      </c>
      <c r="K269" t="str">
        <f>VLOOKUP($B269,taxonomy!$B:$Y,7,FALSE)</f>
        <v xml:space="preserve"> Fungi</v>
      </c>
      <c r="L269" t="str">
        <f>VLOOKUP($B269,taxonomy!$B:$Y,8,FALSE)</f>
        <v xml:space="preserve"> Dikarya</v>
      </c>
      <c r="M269" t="str">
        <f>VLOOKUP($B269,taxonomy!$B:$Y,9,FALSE)</f>
        <v xml:space="preserve"> Ascomycota</v>
      </c>
      <c r="N269">
        <f>VLOOKUP(A269,'сводная таблица'!A$3:D$370,3,FALSE)</f>
        <v>1</v>
      </c>
      <c r="O269">
        <f>VLOOKUP(A269,'сводная таблица'!A$3:D$370,4,FALSE)</f>
        <v>1</v>
      </c>
      <c r="P269" s="7" t="b">
        <f t="shared" si="8"/>
        <v>0</v>
      </c>
    </row>
    <row r="270" spans="1:16" hidden="1" x14ac:dyDescent="0.25">
      <c r="A270" s="1" t="s">
        <v>656</v>
      </c>
      <c r="B270" s="1" t="s">
        <v>657</v>
      </c>
      <c r="C270" s="1" t="s">
        <v>658</v>
      </c>
      <c r="D270" s="1" t="s">
        <v>60</v>
      </c>
      <c r="E270" s="1" t="s">
        <v>106</v>
      </c>
      <c r="F270" s="1" t="s">
        <v>491</v>
      </c>
      <c r="G270" s="1" t="s">
        <v>63</v>
      </c>
      <c r="H270" s="1" t="s">
        <v>64</v>
      </c>
      <c r="I270" s="8">
        <f t="shared" si="9"/>
        <v>177</v>
      </c>
      <c r="J270" t="str">
        <f>VLOOKUP($B270,taxonomy!$B:$Y,6,FALSE)</f>
        <v>Eukaryota</v>
      </c>
      <c r="K270" t="str">
        <f>VLOOKUP($B270,taxonomy!$B:$Y,7,FALSE)</f>
        <v xml:space="preserve"> Fungi</v>
      </c>
      <c r="L270" t="str">
        <f>VLOOKUP($B270,taxonomy!$B:$Y,8,FALSE)</f>
        <v xml:space="preserve"> Dikarya</v>
      </c>
      <c r="M270" t="str">
        <f>VLOOKUP($B270,taxonomy!$B:$Y,9,FALSE)</f>
        <v xml:space="preserve"> Ascomycota</v>
      </c>
      <c r="N270">
        <f>VLOOKUP(A270,'сводная таблица'!A$3:D$370,3,FALSE)</f>
        <v>1</v>
      </c>
      <c r="O270">
        <f>VLOOKUP(A270,'сводная таблица'!A$3:D$370,4,FALSE)</f>
        <v>1</v>
      </c>
      <c r="P270" s="7" t="b">
        <f t="shared" si="8"/>
        <v>1</v>
      </c>
    </row>
    <row r="271" spans="1:16" hidden="1" x14ac:dyDescent="0.25">
      <c r="A271" s="1" t="s">
        <v>663</v>
      </c>
      <c r="B271" s="1" t="s">
        <v>664</v>
      </c>
      <c r="C271" s="1" t="s">
        <v>71</v>
      </c>
      <c r="D271" s="1" t="s">
        <v>72</v>
      </c>
      <c r="E271" s="1" t="s">
        <v>73</v>
      </c>
      <c r="F271" s="1" t="s">
        <v>74</v>
      </c>
      <c r="G271" s="1" t="s">
        <v>75</v>
      </c>
      <c r="H271" s="1" t="s">
        <v>72</v>
      </c>
      <c r="I271" s="8">
        <f t="shared" si="9"/>
        <v>149</v>
      </c>
      <c r="J271" t="str">
        <f>VLOOKUP($B271,taxonomy!$B:$Y,6,FALSE)</f>
        <v>Eukaryota</v>
      </c>
      <c r="K271" t="str">
        <f>VLOOKUP($B271,taxonomy!$B:$Y,7,FALSE)</f>
        <v xml:space="preserve"> Fungi</v>
      </c>
      <c r="L271" t="str">
        <f>VLOOKUP($B271,taxonomy!$B:$Y,8,FALSE)</f>
        <v xml:space="preserve"> Dikarya</v>
      </c>
      <c r="M271" t="str">
        <f>VLOOKUP($B271,taxonomy!$B:$Y,9,FALSE)</f>
        <v xml:space="preserve"> Ascomycota</v>
      </c>
      <c r="N271">
        <f>VLOOKUP(A271,'сводная таблица'!A$3:D$370,3,FALSE)</f>
        <v>0</v>
      </c>
      <c r="O271">
        <f>VLOOKUP(A271,'сводная таблица'!A$3:D$370,4,FALSE)</f>
        <v>1</v>
      </c>
      <c r="P271" s="7" t="b">
        <f t="shared" si="8"/>
        <v>0</v>
      </c>
    </row>
    <row r="272" spans="1:16" hidden="1" x14ac:dyDescent="0.25">
      <c r="A272" s="1" t="s">
        <v>663</v>
      </c>
      <c r="B272" s="1" t="s">
        <v>664</v>
      </c>
      <c r="C272" s="1" t="s">
        <v>71</v>
      </c>
      <c r="D272" s="1" t="s">
        <v>76</v>
      </c>
      <c r="E272" s="1" t="s">
        <v>77</v>
      </c>
      <c r="F272" s="1" t="s">
        <v>78</v>
      </c>
      <c r="G272" s="1" t="s">
        <v>79</v>
      </c>
      <c r="H272" s="1" t="s">
        <v>76</v>
      </c>
      <c r="I272" s="8">
        <f t="shared" si="9"/>
        <v>169</v>
      </c>
      <c r="J272" t="str">
        <f>VLOOKUP($B272,taxonomy!$B:$Y,6,FALSE)</f>
        <v>Eukaryota</v>
      </c>
      <c r="K272" t="str">
        <f>VLOOKUP($B272,taxonomy!$B:$Y,7,FALSE)</f>
        <v xml:space="preserve"> Fungi</v>
      </c>
      <c r="L272" t="str">
        <f>VLOOKUP($B272,taxonomy!$B:$Y,8,FALSE)</f>
        <v xml:space="preserve"> Dikarya</v>
      </c>
      <c r="M272" t="str">
        <f>VLOOKUP($B272,taxonomy!$B:$Y,9,FALSE)</f>
        <v xml:space="preserve"> Ascomycota</v>
      </c>
      <c r="N272">
        <f>VLOOKUP(A272,'сводная таблица'!A$3:D$370,3,FALSE)</f>
        <v>0</v>
      </c>
      <c r="O272">
        <f>VLOOKUP(A272,'сводная таблица'!A$3:D$370,4,FALSE)</f>
        <v>1</v>
      </c>
      <c r="P272" s="7" t="b">
        <f t="shared" si="8"/>
        <v>1</v>
      </c>
    </row>
    <row r="273" spans="1:16" hidden="1" x14ac:dyDescent="0.25">
      <c r="A273" s="1" t="s">
        <v>654</v>
      </c>
      <c r="B273" s="1" t="s">
        <v>655</v>
      </c>
      <c r="C273" s="1" t="s">
        <v>71</v>
      </c>
      <c r="D273" s="1" t="s">
        <v>95</v>
      </c>
      <c r="E273" s="1" t="s">
        <v>96</v>
      </c>
      <c r="F273" s="1" t="s">
        <v>97</v>
      </c>
      <c r="G273" s="1" t="s">
        <v>98</v>
      </c>
      <c r="H273" s="1" t="s">
        <v>95</v>
      </c>
      <c r="I273" s="8">
        <f t="shared" si="9"/>
        <v>99</v>
      </c>
      <c r="J273" t="str">
        <f>VLOOKUP($B273,taxonomy!$B:$Y,6,FALSE)</f>
        <v>Eukaryota</v>
      </c>
      <c r="K273" t="str">
        <f>VLOOKUP($B273,taxonomy!$B:$Y,7,FALSE)</f>
        <v xml:space="preserve"> Fungi</v>
      </c>
      <c r="L273" t="str">
        <f>VLOOKUP($B273,taxonomy!$B:$Y,8,FALSE)</f>
        <v xml:space="preserve"> Dikarya</v>
      </c>
      <c r="M273" t="str">
        <f>VLOOKUP($B273,taxonomy!$B:$Y,9,FALSE)</f>
        <v xml:space="preserve"> Ascomycota</v>
      </c>
      <c r="N273">
        <f>VLOOKUP(A273,'сводная таблица'!A$3:D$370,3,FALSE)</f>
        <v>0</v>
      </c>
      <c r="O273">
        <f>VLOOKUP(A273,'сводная таблица'!A$3:D$370,4,FALSE)</f>
        <v>1</v>
      </c>
      <c r="P273" s="7" t="b">
        <f t="shared" si="8"/>
        <v>0</v>
      </c>
    </row>
    <row r="274" spans="1:16" hidden="1" x14ac:dyDescent="0.25">
      <c r="A274" s="1" t="s">
        <v>654</v>
      </c>
      <c r="B274" s="1" t="s">
        <v>655</v>
      </c>
      <c r="C274" s="1" t="s">
        <v>71</v>
      </c>
      <c r="D274" s="1" t="s">
        <v>15</v>
      </c>
      <c r="E274" s="1" t="s">
        <v>99</v>
      </c>
      <c r="F274" s="1" t="s">
        <v>100</v>
      </c>
      <c r="G274" s="1" t="s">
        <v>18</v>
      </c>
      <c r="H274" s="1" t="s">
        <v>19</v>
      </c>
      <c r="I274" s="8">
        <f t="shared" si="9"/>
        <v>327</v>
      </c>
      <c r="J274" t="str">
        <f>VLOOKUP($B274,taxonomy!$B:$Y,6,FALSE)</f>
        <v>Eukaryota</v>
      </c>
      <c r="K274" t="str">
        <f>VLOOKUP($B274,taxonomy!$B:$Y,7,FALSE)</f>
        <v xml:space="preserve"> Fungi</v>
      </c>
      <c r="L274" t="str">
        <f>VLOOKUP($B274,taxonomy!$B:$Y,8,FALSE)</f>
        <v xml:space="preserve"> Dikarya</v>
      </c>
      <c r="M274" t="str">
        <f>VLOOKUP($B274,taxonomy!$B:$Y,9,FALSE)</f>
        <v xml:space="preserve"> Ascomycota</v>
      </c>
      <c r="N274">
        <f>VLOOKUP(A274,'сводная таблица'!A$3:D$370,3,FALSE)</f>
        <v>0</v>
      </c>
      <c r="O274">
        <f>VLOOKUP(A274,'сводная таблица'!A$3:D$370,4,FALSE)</f>
        <v>1</v>
      </c>
      <c r="P274" s="7" t="b">
        <f t="shared" si="8"/>
        <v>1</v>
      </c>
    </row>
    <row r="275" spans="1:16" hidden="1" x14ac:dyDescent="0.25">
      <c r="A275" s="1" t="s">
        <v>656</v>
      </c>
      <c r="B275" s="1" t="s">
        <v>657</v>
      </c>
      <c r="C275" s="1" t="s">
        <v>658</v>
      </c>
      <c r="D275" s="1" t="s">
        <v>659</v>
      </c>
      <c r="E275" s="1" t="s">
        <v>660</v>
      </c>
      <c r="F275" s="1" t="s">
        <v>661</v>
      </c>
      <c r="G275" s="1" t="s">
        <v>633</v>
      </c>
      <c r="H275" s="1" t="s">
        <v>659</v>
      </c>
      <c r="I275" s="8">
        <f t="shared" si="9"/>
        <v>42</v>
      </c>
      <c r="J275" t="str">
        <f>VLOOKUP($B275,taxonomy!$B:$Y,6,FALSE)</f>
        <v>Eukaryota</v>
      </c>
      <c r="K275" t="str">
        <f>VLOOKUP($B275,taxonomy!$B:$Y,7,FALSE)</f>
        <v xml:space="preserve"> Fungi</v>
      </c>
      <c r="L275" t="str">
        <f>VLOOKUP($B275,taxonomy!$B:$Y,8,FALSE)</f>
        <v xml:space="preserve"> Dikarya</v>
      </c>
      <c r="M275" t="str">
        <f>VLOOKUP($B275,taxonomy!$B:$Y,9,FALSE)</f>
        <v xml:space="preserve"> Ascomycota</v>
      </c>
      <c r="N275">
        <f>VLOOKUP(A275,'сводная таблица'!A$3:D$370,3,FALSE)</f>
        <v>1</v>
      </c>
      <c r="O275">
        <f>VLOOKUP(A275,'сводная таблица'!A$3:D$370,4,FALSE)</f>
        <v>1</v>
      </c>
      <c r="P275" s="7" t="b">
        <f t="shared" si="8"/>
        <v>0</v>
      </c>
    </row>
    <row r="276" spans="1:16" hidden="1" x14ac:dyDescent="0.25">
      <c r="A276" s="1" t="s">
        <v>656</v>
      </c>
      <c r="B276" s="1" t="s">
        <v>657</v>
      </c>
      <c r="C276" s="1" t="s">
        <v>658</v>
      </c>
      <c r="D276" s="1" t="s">
        <v>72</v>
      </c>
      <c r="E276" s="1" t="s">
        <v>443</v>
      </c>
      <c r="F276" s="1" t="s">
        <v>662</v>
      </c>
      <c r="G276" s="1" t="s">
        <v>75</v>
      </c>
      <c r="H276" s="1" t="s">
        <v>72</v>
      </c>
      <c r="I276" s="8">
        <f t="shared" si="9"/>
        <v>190</v>
      </c>
      <c r="J276" t="str">
        <f>VLOOKUP($B276,taxonomy!$B:$Y,6,FALSE)</f>
        <v>Eukaryota</v>
      </c>
      <c r="K276" t="str">
        <f>VLOOKUP($B276,taxonomy!$B:$Y,7,FALSE)</f>
        <v xml:space="preserve"> Fungi</v>
      </c>
      <c r="L276" t="str">
        <f>VLOOKUP($B276,taxonomy!$B:$Y,8,FALSE)</f>
        <v xml:space="preserve"> Dikarya</v>
      </c>
      <c r="M276" t="str">
        <f>VLOOKUP($B276,taxonomy!$B:$Y,9,FALSE)</f>
        <v xml:space="preserve"> Ascomycota</v>
      </c>
      <c r="N276">
        <f>VLOOKUP(A276,'сводная таблица'!A$3:D$370,3,FALSE)</f>
        <v>1</v>
      </c>
      <c r="O276">
        <f>VLOOKUP(A276,'сводная таблица'!A$3:D$370,4,FALSE)</f>
        <v>1</v>
      </c>
      <c r="P276" s="7" t="b">
        <f t="shared" si="8"/>
        <v>1</v>
      </c>
    </row>
    <row r="277" spans="1:16" hidden="1" x14ac:dyDescent="0.25">
      <c r="A277" s="1" t="s">
        <v>663</v>
      </c>
      <c r="B277" s="1" t="s">
        <v>664</v>
      </c>
      <c r="C277" s="1" t="s">
        <v>71</v>
      </c>
      <c r="D277" s="1" t="s">
        <v>80</v>
      </c>
      <c r="E277" s="1" t="s">
        <v>81</v>
      </c>
      <c r="F277" s="1" t="s">
        <v>82</v>
      </c>
      <c r="G277" s="1" t="s">
        <v>83</v>
      </c>
      <c r="H277" s="1" t="s">
        <v>80</v>
      </c>
      <c r="I277" s="8">
        <f t="shared" si="9"/>
        <v>79</v>
      </c>
      <c r="J277" t="str">
        <f>VLOOKUP($B277,taxonomy!$B:$Y,6,FALSE)</f>
        <v>Eukaryota</v>
      </c>
      <c r="K277" t="str">
        <f>VLOOKUP($B277,taxonomy!$B:$Y,7,FALSE)</f>
        <v xml:space="preserve"> Fungi</v>
      </c>
      <c r="L277" t="str">
        <f>VLOOKUP($B277,taxonomy!$B:$Y,8,FALSE)</f>
        <v xml:space="preserve"> Dikarya</v>
      </c>
      <c r="M277" t="str">
        <f>VLOOKUP($B277,taxonomy!$B:$Y,9,FALSE)</f>
        <v xml:space="preserve"> Ascomycota</v>
      </c>
      <c r="N277">
        <f>VLOOKUP(A277,'сводная таблица'!A$3:D$370,3,FALSE)</f>
        <v>0</v>
      </c>
      <c r="O277">
        <f>VLOOKUP(A277,'сводная таблица'!A$3:D$370,4,FALSE)</f>
        <v>1</v>
      </c>
      <c r="P277" s="7" t="b">
        <f t="shared" si="8"/>
        <v>0</v>
      </c>
    </row>
    <row r="278" spans="1:16" hidden="1" x14ac:dyDescent="0.25">
      <c r="A278" s="1" t="s">
        <v>663</v>
      </c>
      <c r="B278" s="1" t="s">
        <v>664</v>
      </c>
      <c r="C278" s="1" t="s">
        <v>71</v>
      </c>
      <c r="D278" s="1" t="s">
        <v>84</v>
      </c>
      <c r="E278" s="1" t="s">
        <v>85</v>
      </c>
      <c r="F278" s="1" t="s">
        <v>86</v>
      </c>
      <c r="G278" s="1" t="s">
        <v>68</v>
      </c>
      <c r="H278" s="1" t="s">
        <v>84</v>
      </c>
      <c r="I278" s="8">
        <f t="shared" si="9"/>
        <v>149</v>
      </c>
      <c r="J278" t="str">
        <f>VLOOKUP($B278,taxonomy!$B:$Y,6,FALSE)</f>
        <v>Eukaryota</v>
      </c>
      <c r="K278" t="str">
        <f>VLOOKUP($B278,taxonomy!$B:$Y,7,FALSE)</f>
        <v xml:space="preserve"> Fungi</v>
      </c>
      <c r="L278" t="str">
        <f>VLOOKUP($B278,taxonomy!$B:$Y,8,FALSE)</f>
        <v xml:space="preserve"> Dikarya</v>
      </c>
      <c r="M278" t="str">
        <f>VLOOKUP($B278,taxonomy!$B:$Y,9,FALSE)</f>
        <v xml:space="preserve"> Ascomycota</v>
      </c>
      <c r="N278">
        <f>VLOOKUP(A278,'сводная таблица'!A$3:D$370,3,FALSE)</f>
        <v>0</v>
      </c>
      <c r="O278">
        <f>VLOOKUP(A278,'сводная таблица'!A$3:D$370,4,FALSE)</f>
        <v>1</v>
      </c>
      <c r="P278" s="7" t="b">
        <f t="shared" si="8"/>
        <v>1</v>
      </c>
    </row>
    <row r="279" spans="1:16" hidden="1" x14ac:dyDescent="0.25">
      <c r="A279" s="1" t="s">
        <v>663</v>
      </c>
      <c r="B279" s="1" t="s">
        <v>664</v>
      </c>
      <c r="C279" s="1" t="s">
        <v>71</v>
      </c>
      <c r="D279" s="1" t="s">
        <v>87</v>
      </c>
      <c r="E279" s="1" t="s">
        <v>88</v>
      </c>
      <c r="F279" s="1" t="s">
        <v>89</v>
      </c>
      <c r="G279" s="1" t="s">
        <v>90</v>
      </c>
      <c r="H279" s="1" t="s">
        <v>87</v>
      </c>
      <c r="I279" s="8">
        <f t="shared" si="9"/>
        <v>56</v>
      </c>
      <c r="J279" t="str">
        <f>VLOOKUP($B279,taxonomy!$B:$Y,6,FALSE)</f>
        <v>Eukaryota</v>
      </c>
      <c r="K279" t="str">
        <f>VLOOKUP($B279,taxonomy!$B:$Y,7,FALSE)</f>
        <v xml:space="preserve"> Fungi</v>
      </c>
      <c r="L279" t="str">
        <f>VLOOKUP($B279,taxonomy!$B:$Y,8,FALSE)</f>
        <v xml:space="preserve"> Dikarya</v>
      </c>
      <c r="M279" t="str">
        <f>VLOOKUP($B279,taxonomy!$B:$Y,9,FALSE)</f>
        <v xml:space="preserve"> Ascomycota</v>
      </c>
      <c r="N279">
        <f>VLOOKUP(A279,'сводная таблица'!A$3:D$370,3,FALSE)</f>
        <v>0</v>
      </c>
      <c r="O279">
        <f>VLOOKUP(A279,'сводная таблица'!A$3:D$370,4,FALSE)</f>
        <v>1</v>
      </c>
      <c r="P279" s="7" t="b">
        <f t="shared" si="8"/>
        <v>1</v>
      </c>
    </row>
    <row r="280" spans="1:16" hidden="1" x14ac:dyDescent="0.25">
      <c r="A280" s="1" t="s">
        <v>663</v>
      </c>
      <c r="B280" s="1" t="s">
        <v>664</v>
      </c>
      <c r="C280" s="1" t="s">
        <v>71</v>
      </c>
      <c r="D280" s="1" t="s">
        <v>91</v>
      </c>
      <c r="E280" s="1" t="s">
        <v>92</v>
      </c>
      <c r="F280" s="1" t="s">
        <v>93</v>
      </c>
      <c r="G280" s="1" t="s">
        <v>94</v>
      </c>
      <c r="H280" s="1" t="s">
        <v>91</v>
      </c>
      <c r="I280" s="8">
        <f t="shared" si="9"/>
        <v>129</v>
      </c>
      <c r="J280" t="str">
        <f>VLOOKUP($B280,taxonomy!$B:$Y,6,FALSE)</f>
        <v>Eukaryota</v>
      </c>
      <c r="K280" t="str">
        <f>VLOOKUP($B280,taxonomy!$B:$Y,7,FALSE)</f>
        <v xml:space="preserve"> Fungi</v>
      </c>
      <c r="L280" t="str">
        <f>VLOOKUP($B280,taxonomy!$B:$Y,8,FALSE)</f>
        <v xml:space="preserve"> Dikarya</v>
      </c>
      <c r="M280" t="str">
        <f>VLOOKUP($B280,taxonomy!$B:$Y,9,FALSE)</f>
        <v xml:space="preserve"> Ascomycota</v>
      </c>
      <c r="N280">
        <f>VLOOKUP(A280,'сводная таблица'!A$3:D$370,3,FALSE)</f>
        <v>0</v>
      </c>
      <c r="O280">
        <f>VLOOKUP(A280,'сводная таблица'!A$3:D$370,4,FALSE)</f>
        <v>1</v>
      </c>
      <c r="P280" s="7" t="b">
        <f t="shared" si="8"/>
        <v>1</v>
      </c>
    </row>
    <row r="281" spans="1:16" hidden="1" x14ac:dyDescent="0.25">
      <c r="A281" s="1" t="s">
        <v>663</v>
      </c>
      <c r="B281" s="1" t="s">
        <v>664</v>
      </c>
      <c r="C281" s="1" t="s">
        <v>71</v>
      </c>
      <c r="D281" s="1" t="s">
        <v>95</v>
      </c>
      <c r="E281" s="1" t="s">
        <v>96</v>
      </c>
      <c r="F281" s="1" t="s">
        <v>97</v>
      </c>
      <c r="G281" s="1" t="s">
        <v>98</v>
      </c>
      <c r="H281" s="1" t="s">
        <v>95</v>
      </c>
      <c r="I281" s="8">
        <f t="shared" si="9"/>
        <v>99</v>
      </c>
      <c r="J281" t="str">
        <f>VLOOKUP($B281,taxonomy!$B:$Y,6,FALSE)</f>
        <v>Eukaryota</v>
      </c>
      <c r="K281" t="str">
        <f>VLOOKUP($B281,taxonomy!$B:$Y,7,FALSE)</f>
        <v xml:space="preserve"> Fungi</v>
      </c>
      <c r="L281" t="str">
        <f>VLOOKUP($B281,taxonomy!$B:$Y,8,FALSE)</f>
        <v xml:space="preserve"> Dikarya</v>
      </c>
      <c r="M281" t="str">
        <f>VLOOKUP($B281,taxonomy!$B:$Y,9,FALSE)</f>
        <v xml:space="preserve"> Ascomycota</v>
      </c>
      <c r="N281">
        <f>VLOOKUP(A281,'сводная таблица'!A$3:D$370,3,FALSE)</f>
        <v>0</v>
      </c>
      <c r="O281">
        <f>VLOOKUP(A281,'сводная таблица'!A$3:D$370,4,FALSE)</f>
        <v>1</v>
      </c>
      <c r="P281" s="7" t="b">
        <f t="shared" si="8"/>
        <v>1</v>
      </c>
    </row>
    <row r="282" spans="1:16" hidden="1" x14ac:dyDescent="0.25">
      <c r="A282" s="1" t="s">
        <v>663</v>
      </c>
      <c r="B282" s="1" t="s">
        <v>664</v>
      </c>
      <c r="C282" s="1" t="s">
        <v>71</v>
      </c>
      <c r="D282" s="1" t="s">
        <v>15</v>
      </c>
      <c r="E282" s="1" t="s">
        <v>99</v>
      </c>
      <c r="F282" s="1" t="s">
        <v>100</v>
      </c>
      <c r="G282" s="1" t="s">
        <v>18</v>
      </c>
      <c r="H282" s="1" t="s">
        <v>19</v>
      </c>
      <c r="I282" s="8">
        <f t="shared" si="9"/>
        <v>327</v>
      </c>
      <c r="J282" t="str">
        <f>VLOOKUP($B282,taxonomy!$B:$Y,6,FALSE)</f>
        <v>Eukaryota</v>
      </c>
      <c r="K282" t="str">
        <f>VLOOKUP($B282,taxonomy!$B:$Y,7,FALSE)</f>
        <v xml:space="preserve"> Fungi</v>
      </c>
      <c r="L282" t="str">
        <f>VLOOKUP($B282,taxonomy!$B:$Y,8,FALSE)</f>
        <v xml:space="preserve"> Dikarya</v>
      </c>
      <c r="M282" t="str">
        <f>VLOOKUP($B282,taxonomy!$B:$Y,9,FALSE)</f>
        <v xml:space="preserve"> Ascomycota</v>
      </c>
      <c r="N282">
        <f>VLOOKUP(A282,'сводная таблица'!A$3:D$370,3,FALSE)</f>
        <v>0</v>
      </c>
      <c r="O282">
        <f>VLOOKUP(A282,'сводная таблица'!A$3:D$370,4,FALSE)</f>
        <v>1</v>
      </c>
      <c r="P282" s="7" t="b">
        <f t="shared" si="8"/>
        <v>1</v>
      </c>
    </row>
    <row r="283" spans="1:16" hidden="1" x14ac:dyDescent="0.25">
      <c r="A283" s="1" t="s">
        <v>671</v>
      </c>
      <c r="B283" s="1" t="s">
        <v>672</v>
      </c>
      <c r="C283" s="1" t="s">
        <v>673</v>
      </c>
      <c r="D283" s="1" t="s">
        <v>15</v>
      </c>
      <c r="E283" s="1" t="s">
        <v>104</v>
      </c>
      <c r="F283" s="1" t="s">
        <v>367</v>
      </c>
      <c r="G283" s="1" t="s">
        <v>18</v>
      </c>
      <c r="H283" s="1" t="s">
        <v>19</v>
      </c>
      <c r="I283" s="8">
        <f t="shared" si="9"/>
        <v>274</v>
      </c>
      <c r="J283" t="str">
        <f>VLOOKUP($B283,taxonomy!$B:$Y,6,FALSE)</f>
        <v>Eukaryota</v>
      </c>
      <c r="K283" t="str">
        <f>VLOOKUP($B283,taxonomy!$B:$Y,7,FALSE)</f>
        <v xml:space="preserve"> Fungi</v>
      </c>
      <c r="L283" t="str">
        <f>VLOOKUP($B283,taxonomy!$B:$Y,8,FALSE)</f>
        <v xml:space="preserve"> Dikarya</v>
      </c>
      <c r="M283" t="str">
        <f>VLOOKUP($B283,taxonomy!$B:$Y,9,FALSE)</f>
        <v xml:space="preserve"> Ascomycota</v>
      </c>
      <c r="N283">
        <f>VLOOKUP(A283,'сводная таблица'!A$3:D$370,3,FALSE)</f>
        <v>1</v>
      </c>
      <c r="O283">
        <f>VLOOKUP(A283,'сводная таблица'!A$3:D$370,4,FALSE)</f>
        <v>1</v>
      </c>
      <c r="P283" s="7" t="b">
        <f t="shared" si="8"/>
        <v>0</v>
      </c>
    </row>
    <row r="284" spans="1:16" hidden="1" x14ac:dyDescent="0.25">
      <c r="A284" s="1" t="s">
        <v>671</v>
      </c>
      <c r="B284" s="1" t="s">
        <v>672</v>
      </c>
      <c r="C284" s="1" t="s">
        <v>673</v>
      </c>
      <c r="D284" s="1" t="s">
        <v>60</v>
      </c>
      <c r="E284" s="1" t="s">
        <v>674</v>
      </c>
      <c r="F284" s="1" t="s">
        <v>499</v>
      </c>
      <c r="G284" s="1" t="s">
        <v>63</v>
      </c>
      <c r="H284" s="1" t="s">
        <v>64</v>
      </c>
      <c r="I284" s="8">
        <f t="shared" si="9"/>
        <v>411</v>
      </c>
      <c r="J284" t="str">
        <f>VLOOKUP($B284,taxonomy!$B:$Y,6,FALSE)</f>
        <v>Eukaryota</v>
      </c>
      <c r="K284" t="str">
        <f>VLOOKUP($B284,taxonomy!$B:$Y,7,FALSE)</f>
        <v xml:space="preserve"> Fungi</v>
      </c>
      <c r="L284" t="str">
        <f>VLOOKUP($B284,taxonomy!$B:$Y,8,FALSE)</f>
        <v xml:space="preserve"> Dikarya</v>
      </c>
      <c r="M284" t="str">
        <f>VLOOKUP($B284,taxonomy!$B:$Y,9,FALSE)</f>
        <v xml:space="preserve"> Ascomycota</v>
      </c>
      <c r="N284">
        <f>VLOOKUP(A284,'сводная таблица'!A$3:D$370,3,FALSE)</f>
        <v>1</v>
      </c>
      <c r="O284">
        <f>VLOOKUP(A284,'сводная таблица'!A$3:D$370,4,FALSE)</f>
        <v>1</v>
      </c>
      <c r="P284" s="7" t="b">
        <f t="shared" si="8"/>
        <v>1</v>
      </c>
    </row>
    <row r="285" spans="1:16" hidden="1" x14ac:dyDescent="0.25">
      <c r="A285" s="1" t="s">
        <v>708</v>
      </c>
      <c r="B285" s="1" t="s">
        <v>709</v>
      </c>
      <c r="C285" s="1" t="s">
        <v>710</v>
      </c>
      <c r="D285" s="1" t="s">
        <v>15</v>
      </c>
      <c r="E285" s="1" t="s">
        <v>711</v>
      </c>
      <c r="F285" s="1" t="s">
        <v>712</v>
      </c>
      <c r="G285" s="1" t="s">
        <v>18</v>
      </c>
      <c r="H285" s="1" t="s">
        <v>19</v>
      </c>
      <c r="I285" s="8">
        <f t="shared" si="9"/>
        <v>273</v>
      </c>
      <c r="J285" t="str">
        <f>VLOOKUP($B285,taxonomy!$B:$Y,6,FALSE)</f>
        <v>Eukaryota</v>
      </c>
      <c r="K285" t="str">
        <f>VLOOKUP($B285,taxonomy!$B:$Y,7,FALSE)</f>
        <v xml:space="preserve"> Fungi</v>
      </c>
      <c r="L285" t="str">
        <f>VLOOKUP($B285,taxonomy!$B:$Y,8,FALSE)</f>
        <v xml:space="preserve"> Dikarya</v>
      </c>
      <c r="M285" t="str">
        <f>VLOOKUP($B285,taxonomy!$B:$Y,9,FALSE)</f>
        <v xml:space="preserve"> Ascomycota</v>
      </c>
      <c r="N285">
        <f>VLOOKUP(A285,'сводная таблица'!A$3:D$370,3,FALSE)</f>
        <v>1</v>
      </c>
      <c r="O285">
        <f>VLOOKUP(A285,'сводная таблица'!A$3:D$370,4,FALSE)</f>
        <v>1</v>
      </c>
      <c r="P285" s="7" t="b">
        <f t="shared" si="8"/>
        <v>0</v>
      </c>
    </row>
    <row r="286" spans="1:16" hidden="1" x14ac:dyDescent="0.25">
      <c r="A286" s="1" t="s">
        <v>708</v>
      </c>
      <c r="B286" s="1" t="s">
        <v>709</v>
      </c>
      <c r="C286" s="1" t="s">
        <v>710</v>
      </c>
      <c r="D286" s="1" t="s">
        <v>60</v>
      </c>
      <c r="E286" s="1" t="s">
        <v>713</v>
      </c>
      <c r="F286" s="1" t="s">
        <v>714</v>
      </c>
      <c r="G286" s="1" t="s">
        <v>63</v>
      </c>
      <c r="H286" s="1" t="s">
        <v>64</v>
      </c>
      <c r="I286" s="8">
        <f t="shared" si="9"/>
        <v>237</v>
      </c>
      <c r="J286" t="str">
        <f>VLOOKUP($B286,taxonomy!$B:$Y,6,FALSE)</f>
        <v>Eukaryota</v>
      </c>
      <c r="K286" t="str">
        <f>VLOOKUP($B286,taxonomy!$B:$Y,7,FALSE)</f>
        <v xml:space="preserve"> Fungi</v>
      </c>
      <c r="L286" t="str">
        <f>VLOOKUP($B286,taxonomy!$B:$Y,8,FALSE)</f>
        <v xml:space="preserve"> Dikarya</v>
      </c>
      <c r="M286" t="str">
        <f>VLOOKUP($B286,taxonomy!$B:$Y,9,FALSE)</f>
        <v xml:space="preserve"> Ascomycota</v>
      </c>
      <c r="N286">
        <f>VLOOKUP(A286,'сводная таблица'!A$3:D$370,3,FALSE)</f>
        <v>1</v>
      </c>
      <c r="O286">
        <f>VLOOKUP(A286,'сводная таблица'!A$3:D$370,4,FALSE)</f>
        <v>1</v>
      </c>
      <c r="P286" s="7" t="b">
        <f t="shared" si="8"/>
        <v>1</v>
      </c>
    </row>
    <row r="287" spans="1:16" hidden="1" x14ac:dyDescent="0.25">
      <c r="A287" s="1" t="s">
        <v>665</v>
      </c>
      <c r="B287" s="1" t="s">
        <v>666</v>
      </c>
      <c r="C287" s="1" t="s">
        <v>667</v>
      </c>
      <c r="D287" s="1" t="s">
        <v>180</v>
      </c>
      <c r="E287" s="1" t="s">
        <v>668</v>
      </c>
      <c r="F287" s="1" t="s">
        <v>669</v>
      </c>
      <c r="G287" s="1" t="s">
        <v>183</v>
      </c>
      <c r="H287" s="1" t="s">
        <v>180</v>
      </c>
      <c r="I287" s="8">
        <f t="shared" si="9"/>
        <v>108</v>
      </c>
      <c r="J287" t="e">
        <f>VLOOKUP($B287,taxonomy!$B:$Y,6,FALSE)</f>
        <v>#N/A</v>
      </c>
      <c r="K287" t="e">
        <f>VLOOKUP($B287,taxonomy!$B:$Y,7,FALSE)</f>
        <v>#N/A</v>
      </c>
      <c r="L287" t="e">
        <f>VLOOKUP($B287,taxonomy!$B:$Y,8,FALSE)</f>
        <v>#N/A</v>
      </c>
      <c r="M287" t="e">
        <f>VLOOKUP($B287,taxonomy!$B:$Y,9,FALSE)</f>
        <v>#N/A</v>
      </c>
      <c r="N287">
        <f>VLOOKUP(A287,'сводная таблица'!A$3:D$370,3,FALSE)</f>
        <v>0</v>
      </c>
      <c r="O287">
        <f>VLOOKUP(A287,'сводная таблица'!A$3:D$370,4,FALSE)</f>
        <v>1</v>
      </c>
      <c r="P287" s="7" t="b">
        <f t="shared" si="8"/>
        <v>0</v>
      </c>
    </row>
    <row r="288" spans="1:16" hidden="1" x14ac:dyDescent="0.25">
      <c r="A288" s="1" t="s">
        <v>665</v>
      </c>
      <c r="B288" s="1" t="s">
        <v>666</v>
      </c>
      <c r="C288" s="1" t="s">
        <v>667</v>
      </c>
      <c r="D288" s="1" t="s">
        <v>15</v>
      </c>
      <c r="E288" s="1" t="s">
        <v>39</v>
      </c>
      <c r="F288" s="1" t="s">
        <v>670</v>
      </c>
      <c r="G288" s="1" t="s">
        <v>18</v>
      </c>
      <c r="H288" s="1" t="s">
        <v>19</v>
      </c>
      <c r="I288" s="8">
        <f t="shared" si="9"/>
        <v>273</v>
      </c>
      <c r="J288" t="e">
        <f>VLOOKUP($B288,taxonomy!$B:$Y,6,FALSE)</f>
        <v>#N/A</v>
      </c>
      <c r="K288" t="e">
        <f>VLOOKUP($B288,taxonomy!$B:$Y,7,FALSE)</f>
        <v>#N/A</v>
      </c>
      <c r="L288" t="e">
        <f>VLOOKUP($B288,taxonomy!$B:$Y,8,FALSE)</f>
        <v>#N/A</v>
      </c>
      <c r="M288" t="e">
        <f>VLOOKUP($B288,taxonomy!$B:$Y,9,FALSE)</f>
        <v>#N/A</v>
      </c>
      <c r="N288">
        <f>VLOOKUP(A288,'сводная таблица'!A$3:D$370,3,FALSE)</f>
        <v>0</v>
      </c>
      <c r="O288">
        <f>VLOOKUP(A288,'сводная таблица'!A$3:D$370,4,FALSE)</f>
        <v>1</v>
      </c>
      <c r="P288" s="7" t="b">
        <f t="shared" si="8"/>
        <v>1</v>
      </c>
    </row>
    <row r="289" spans="1:16" hidden="1" x14ac:dyDescent="0.25">
      <c r="A289" s="1" t="s">
        <v>796</v>
      </c>
      <c r="B289" s="1" t="s">
        <v>797</v>
      </c>
      <c r="C289" s="1" t="s">
        <v>798</v>
      </c>
      <c r="D289" s="1" t="s">
        <v>799</v>
      </c>
      <c r="E289" s="1" t="s">
        <v>800</v>
      </c>
      <c r="F289" s="1" t="s">
        <v>801</v>
      </c>
      <c r="G289" s="1" t="s">
        <v>114</v>
      </c>
      <c r="H289" s="1" t="s">
        <v>799</v>
      </c>
      <c r="I289" s="8">
        <f t="shared" si="9"/>
        <v>116</v>
      </c>
      <c r="J289" t="str">
        <f>VLOOKUP($B289,taxonomy!$B:$Y,6,FALSE)</f>
        <v>Eukaryota</v>
      </c>
      <c r="K289" t="str">
        <f>VLOOKUP($B289,taxonomy!$B:$Y,7,FALSE)</f>
        <v xml:space="preserve"> Fungi</v>
      </c>
      <c r="L289" t="str">
        <f>VLOOKUP($B289,taxonomy!$B:$Y,8,FALSE)</f>
        <v xml:space="preserve"> Dikarya</v>
      </c>
      <c r="M289" t="str">
        <f>VLOOKUP($B289,taxonomy!$B:$Y,9,FALSE)</f>
        <v xml:space="preserve"> Basidiomycota</v>
      </c>
      <c r="N289">
        <f>VLOOKUP(A289,'сводная таблица'!A$3:D$370,3,FALSE)</f>
        <v>0</v>
      </c>
      <c r="O289">
        <f>VLOOKUP(A289,'сводная таблица'!A$3:D$370,4,FALSE)</f>
        <v>1</v>
      </c>
      <c r="P289" s="7" t="b">
        <f t="shared" si="8"/>
        <v>0</v>
      </c>
    </row>
    <row r="290" spans="1:16" hidden="1" x14ac:dyDescent="0.25">
      <c r="A290" s="1" t="s">
        <v>796</v>
      </c>
      <c r="B290" s="1" t="s">
        <v>797</v>
      </c>
      <c r="C290" s="1" t="s">
        <v>798</v>
      </c>
      <c r="D290" s="1" t="s">
        <v>802</v>
      </c>
      <c r="E290" s="1" t="s">
        <v>360</v>
      </c>
      <c r="F290" s="1" t="s">
        <v>803</v>
      </c>
      <c r="G290" s="1" t="s">
        <v>114</v>
      </c>
      <c r="H290" s="1" t="s">
        <v>802</v>
      </c>
      <c r="I290" s="8">
        <f t="shared" si="9"/>
        <v>68</v>
      </c>
      <c r="J290" t="str">
        <f>VLOOKUP($B290,taxonomy!$B:$Y,6,FALSE)</f>
        <v>Eukaryota</v>
      </c>
      <c r="K290" t="str">
        <f>VLOOKUP($B290,taxonomy!$B:$Y,7,FALSE)</f>
        <v xml:space="preserve"> Fungi</v>
      </c>
      <c r="L290" t="str">
        <f>VLOOKUP($B290,taxonomy!$B:$Y,8,FALSE)</f>
        <v xml:space="preserve"> Dikarya</v>
      </c>
      <c r="M290" t="str">
        <f>VLOOKUP($B290,taxonomy!$B:$Y,9,FALSE)</f>
        <v xml:space="preserve"> Basidiomycota</v>
      </c>
      <c r="N290">
        <f>VLOOKUP(A290,'сводная таблица'!A$3:D$370,3,FALSE)</f>
        <v>0</v>
      </c>
      <c r="O290">
        <f>VLOOKUP(A290,'сводная таблица'!A$3:D$370,4,FALSE)</f>
        <v>1</v>
      </c>
      <c r="P290" s="7" t="b">
        <f t="shared" si="8"/>
        <v>1</v>
      </c>
    </row>
    <row r="291" spans="1:16" hidden="1" x14ac:dyDescent="0.25">
      <c r="A291" s="1" t="s">
        <v>796</v>
      </c>
      <c r="B291" s="1" t="s">
        <v>797</v>
      </c>
      <c r="C291" s="1" t="s">
        <v>798</v>
      </c>
      <c r="D291" s="1" t="s">
        <v>804</v>
      </c>
      <c r="E291" s="1" t="s">
        <v>805</v>
      </c>
      <c r="F291" s="1" t="s">
        <v>806</v>
      </c>
      <c r="G291" s="1" t="s">
        <v>114</v>
      </c>
      <c r="H291" s="1" t="s">
        <v>804</v>
      </c>
      <c r="I291" s="8">
        <f t="shared" si="9"/>
        <v>69</v>
      </c>
      <c r="J291" t="str">
        <f>VLOOKUP($B291,taxonomy!$B:$Y,6,FALSE)</f>
        <v>Eukaryota</v>
      </c>
      <c r="K291" t="str">
        <f>VLOOKUP($B291,taxonomy!$B:$Y,7,FALSE)</f>
        <v xml:space="preserve"> Fungi</v>
      </c>
      <c r="L291" t="str">
        <f>VLOOKUP($B291,taxonomy!$B:$Y,8,FALSE)</f>
        <v xml:space="preserve"> Dikarya</v>
      </c>
      <c r="M291" t="str">
        <f>VLOOKUP($B291,taxonomy!$B:$Y,9,FALSE)</f>
        <v xml:space="preserve"> Basidiomycota</v>
      </c>
      <c r="N291">
        <f>VLOOKUP(A291,'сводная таблица'!A$3:D$370,3,FALSE)</f>
        <v>0</v>
      </c>
      <c r="O291">
        <f>VLOOKUP(A291,'сводная таблица'!A$3:D$370,4,FALSE)</f>
        <v>1</v>
      </c>
      <c r="P291" s="7" t="b">
        <f t="shared" si="8"/>
        <v>1</v>
      </c>
    </row>
    <row r="292" spans="1:16" hidden="1" x14ac:dyDescent="0.25">
      <c r="A292" s="1" t="s">
        <v>796</v>
      </c>
      <c r="B292" s="1" t="s">
        <v>797</v>
      </c>
      <c r="C292" s="1" t="s">
        <v>798</v>
      </c>
      <c r="D292" s="1" t="s">
        <v>15</v>
      </c>
      <c r="E292" s="1" t="s">
        <v>807</v>
      </c>
      <c r="F292" s="1" t="s">
        <v>766</v>
      </c>
      <c r="G292" s="1" t="s">
        <v>18</v>
      </c>
      <c r="H292" s="1" t="s">
        <v>19</v>
      </c>
      <c r="I292" s="8">
        <f t="shared" si="9"/>
        <v>290</v>
      </c>
      <c r="J292" t="str">
        <f>VLOOKUP($B292,taxonomy!$B:$Y,6,FALSE)</f>
        <v>Eukaryota</v>
      </c>
      <c r="K292" t="str">
        <f>VLOOKUP($B292,taxonomy!$B:$Y,7,FALSE)</f>
        <v xml:space="preserve"> Fungi</v>
      </c>
      <c r="L292" t="str">
        <f>VLOOKUP($B292,taxonomy!$B:$Y,8,FALSE)</f>
        <v xml:space="preserve"> Dikarya</v>
      </c>
      <c r="M292" t="str">
        <f>VLOOKUP($B292,taxonomy!$B:$Y,9,FALSE)</f>
        <v xml:space="preserve"> Basidiomycota</v>
      </c>
      <c r="N292">
        <f>VLOOKUP(A292,'сводная таблица'!A$3:D$370,3,FALSE)</f>
        <v>0</v>
      </c>
      <c r="O292">
        <f>VLOOKUP(A292,'сводная таблица'!A$3:D$370,4,FALSE)</f>
        <v>1</v>
      </c>
      <c r="P292" s="7" t="b">
        <f t="shared" si="8"/>
        <v>1</v>
      </c>
    </row>
    <row r="293" spans="1:16" hidden="1" x14ac:dyDescent="0.25">
      <c r="A293" s="1" t="s">
        <v>816</v>
      </c>
      <c r="B293" s="1" t="s">
        <v>817</v>
      </c>
      <c r="C293" s="1" t="s">
        <v>818</v>
      </c>
      <c r="D293" s="1" t="s">
        <v>15</v>
      </c>
      <c r="E293" s="1" t="s">
        <v>56</v>
      </c>
      <c r="F293" s="1" t="s">
        <v>254</v>
      </c>
      <c r="G293" s="1" t="s">
        <v>18</v>
      </c>
      <c r="H293" s="1" t="s">
        <v>19</v>
      </c>
      <c r="I293" s="8">
        <f t="shared" si="9"/>
        <v>274</v>
      </c>
      <c r="J293" t="str">
        <f>VLOOKUP($B293,taxonomy!$B:$Y,6,FALSE)</f>
        <v>Eukaryota</v>
      </c>
      <c r="K293" t="str">
        <f>VLOOKUP($B293,taxonomy!$B:$Y,7,FALSE)</f>
        <v xml:space="preserve"> Fungi</v>
      </c>
      <c r="L293" t="str">
        <f>VLOOKUP($B293,taxonomy!$B:$Y,8,FALSE)</f>
        <v xml:space="preserve"> Dikarya</v>
      </c>
      <c r="M293" t="str">
        <f>VLOOKUP($B293,taxonomy!$B:$Y,9,FALSE)</f>
        <v xml:space="preserve"> Ascomycota</v>
      </c>
      <c r="N293">
        <f>VLOOKUP(A293,'сводная таблица'!A$3:D$370,3,FALSE)</f>
        <v>1</v>
      </c>
      <c r="O293">
        <f>VLOOKUP(A293,'сводная таблица'!A$3:D$370,4,FALSE)</f>
        <v>1</v>
      </c>
      <c r="P293" s="7" t="b">
        <f t="shared" ref="P293:P356" si="10">EXACT(A292,A293)</f>
        <v>0</v>
      </c>
    </row>
    <row r="294" spans="1:16" hidden="1" x14ac:dyDescent="0.25">
      <c r="A294" s="1" t="s">
        <v>780</v>
      </c>
      <c r="B294" s="1" t="s">
        <v>781</v>
      </c>
      <c r="C294" s="1" t="s">
        <v>782</v>
      </c>
      <c r="D294" s="1" t="s">
        <v>15</v>
      </c>
      <c r="E294" s="1" t="s">
        <v>115</v>
      </c>
      <c r="F294" s="1" t="s">
        <v>250</v>
      </c>
      <c r="G294" s="1" t="s">
        <v>18</v>
      </c>
      <c r="H294" s="1" t="s">
        <v>19</v>
      </c>
      <c r="I294" s="8">
        <f t="shared" si="9"/>
        <v>266</v>
      </c>
      <c r="J294" t="str">
        <f>VLOOKUP($B294,taxonomy!$B:$Y,6,FALSE)</f>
        <v>Eukaryota</v>
      </c>
      <c r="K294" t="str">
        <f>VLOOKUP($B294,taxonomy!$B:$Y,7,FALSE)</f>
        <v xml:space="preserve"> Metazoa</v>
      </c>
      <c r="L294" t="str">
        <f>VLOOKUP($B294,taxonomy!$B:$Y,8,FALSE)</f>
        <v xml:space="preserve"> Ecdysozoa</v>
      </c>
      <c r="M294" t="str">
        <f>VLOOKUP($B294,taxonomy!$B:$Y,9,FALSE)</f>
        <v xml:space="preserve"> Arthropoda</v>
      </c>
      <c r="N294">
        <f>VLOOKUP(A294,'сводная таблица'!A$3:D$370,3,FALSE)</f>
        <v>0</v>
      </c>
      <c r="O294">
        <f>VLOOKUP(A294,'сводная таблица'!A$3:D$370,4,FALSE)</f>
        <v>1</v>
      </c>
      <c r="P294" s="7" t="b">
        <f t="shared" si="10"/>
        <v>0</v>
      </c>
    </row>
    <row r="295" spans="1:16" hidden="1" x14ac:dyDescent="0.25">
      <c r="A295" s="1" t="s">
        <v>787</v>
      </c>
      <c r="B295" s="1" t="s">
        <v>788</v>
      </c>
      <c r="C295" s="1" t="s">
        <v>789</v>
      </c>
      <c r="D295" s="1" t="s">
        <v>15</v>
      </c>
      <c r="E295" s="1" t="s">
        <v>115</v>
      </c>
      <c r="F295" s="1" t="s">
        <v>790</v>
      </c>
      <c r="G295" s="1" t="s">
        <v>18</v>
      </c>
      <c r="H295" s="1" t="s">
        <v>19</v>
      </c>
      <c r="I295" s="8">
        <f t="shared" si="9"/>
        <v>65</v>
      </c>
      <c r="J295" t="str">
        <f>VLOOKUP($B295,taxonomy!$B:$Y,6,FALSE)</f>
        <v>Eukaryota</v>
      </c>
      <c r="K295" t="str">
        <f>VLOOKUP($B295,taxonomy!$B:$Y,7,FALSE)</f>
        <v xml:space="preserve"> Metazoa</v>
      </c>
      <c r="L295" t="str">
        <f>VLOOKUP($B295,taxonomy!$B:$Y,8,FALSE)</f>
        <v xml:space="preserve"> Ecdysozoa</v>
      </c>
      <c r="M295" t="str">
        <f>VLOOKUP($B295,taxonomy!$B:$Y,9,FALSE)</f>
        <v xml:space="preserve"> Arthropoda</v>
      </c>
      <c r="N295">
        <f>VLOOKUP(A295,'сводная таблица'!A$3:D$370,3,FALSE)</f>
        <v>0</v>
      </c>
      <c r="O295">
        <f>VLOOKUP(A295,'сводная таблица'!A$3:D$370,4,FALSE)</f>
        <v>2</v>
      </c>
      <c r="P295" s="7" t="b">
        <f t="shared" si="10"/>
        <v>0</v>
      </c>
    </row>
    <row r="296" spans="1:16" hidden="1" x14ac:dyDescent="0.25">
      <c r="A296" s="1" t="s">
        <v>787</v>
      </c>
      <c r="B296" s="1" t="s">
        <v>788</v>
      </c>
      <c r="C296" s="1" t="s">
        <v>789</v>
      </c>
      <c r="D296" s="1" t="s">
        <v>15</v>
      </c>
      <c r="E296" s="1" t="s">
        <v>484</v>
      </c>
      <c r="F296" s="1" t="s">
        <v>789</v>
      </c>
      <c r="G296" s="1" t="s">
        <v>18</v>
      </c>
      <c r="H296" s="1" t="s">
        <v>19</v>
      </c>
      <c r="I296" s="8">
        <f t="shared" si="9"/>
        <v>141</v>
      </c>
      <c r="J296" t="str">
        <f>VLOOKUP($B296,taxonomy!$B:$Y,6,FALSE)</f>
        <v>Eukaryota</v>
      </c>
      <c r="K296" t="str">
        <f>VLOOKUP($B296,taxonomy!$B:$Y,7,FALSE)</f>
        <v xml:space="preserve"> Metazoa</v>
      </c>
      <c r="L296" t="str">
        <f>VLOOKUP($B296,taxonomy!$B:$Y,8,FALSE)</f>
        <v xml:space="preserve"> Ecdysozoa</v>
      </c>
      <c r="M296" t="str">
        <f>VLOOKUP($B296,taxonomy!$B:$Y,9,FALSE)</f>
        <v xml:space="preserve"> Arthropoda</v>
      </c>
      <c r="N296">
        <f>VLOOKUP(A296,'сводная таблица'!A$3:D$370,3,FALSE)</f>
        <v>0</v>
      </c>
      <c r="O296">
        <f>VLOOKUP(A296,'сводная таблица'!A$3:D$370,4,FALSE)</f>
        <v>2</v>
      </c>
      <c r="P296" s="7" t="b">
        <f t="shared" si="10"/>
        <v>1</v>
      </c>
    </row>
    <row r="297" spans="1:16" hidden="1" x14ac:dyDescent="0.25">
      <c r="A297" s="1" t="s">
        <v>886</v>
      </c>
      <c r="B297" s="1" t="s">
        <v>887</v>
      </c>
      <c r="C297" s="1" t="s">
        <v>888</v>
      </c>
      <c r="D297" s="1" t="s">
        <v>889</v>
      </c>
      <c r="E297" s="1" t="s">
        <v>422</v>
      </c>
      <c r="F297" s="1" t="s">
        <v>890</v>
      </c>
      <c r="G297" s="1" t="s">
        <v>14</v>
      </c>
      <c r="H297" s="1" t="s">
        <v>889</v>
      </c>
      <c r="I297" s="8">
        <f t="shared" si="9"/>
        <v>239</v>
      </c>
      <c r="J297" t="str">
        <f>VLOOKUP($B297,taxonomy!$B:$Y,6,FALSE)</f>
        <v>Eukaryota</v>
      </c>
      <c r="K297" t="str">
        <f>VLOOKUP($B297,taxonomy!$B:$Y,7,FALSE)</f>
        <v xml:space="preserve"> Metazoa</v>
      </c>
      <c r="L297" t="str">
        <f>VLOOKUP($B297,taxonomy!$B:$Y,8,FALSE)</f>
        <v xml:space="preserve"> Ecdysozoa</v>
      </c>
      <c r="M297" t="str">
        <f>VLOOKUP($B297,taxonomy!$B:$Y,9,FALSE)</f>
        <v xml:space="preserve"> Arthropoda</v>
      </c>
      <c r="N297">
        <f>VLOOKUP(A297,'сводная таблица'!A$3:D$370,3,FALSE)</f>
        <v>0</v>
      </c>
      <c r="O297">
        <f>VLOOKUP(A297,'сводная таблица'!A$3:D$370,4,FALSE)</f>
        <v>1</v>
      </c>
      <c r="P297" s="7" t="b">
        <f t="shared" si="10"/>
        <v>0</v>
      </c>
    </row>
    <row r="298" spans="1:16" hidden="1" x14ac:dyDescent="0.25">
      <c r="A298" s="1" t="s">
        <v>693</v>
      </c>
      <c r="B298" s="1" t="s">
        <v>694</v>
      </c>
      <c r="C298" s="1" t="s">
        <v>695</v>
      </c>
      <c r="D298" s="1" t="s">
        <v>15</v>
      </c>
      <c r="E298" s="1" t="s">
        <v>470</v>
      </c>
      <c r="F298" s="1" t="s">
        <v>105</v>
      </c>
      <c r="G298" s="1" t="s">
        <v>18</v>
      </c>
      <c r="H298" s="1" t="s">
        <v>19</v>
      </c>
      <c r="I298" s="8">
        <f t="shared" si="9"/>
        <v>284</v>
      </c>
      <c r="J298" t="str">
        <f>VLOOKUP($B298,taxonomy!$B:$Y,6,FALSE)</f>
        <v>Eukaryota</v>
      </c>
      <c r="K298" t="str">
        <f>VLOOKUP($B298,taxonomy!$B:$Y,7,FALSE)</f>
        <v xml:space="preserve"> Amoebozoa</v>
      </c>
      <c r="L298" t="str">
        <f>VLOOKUP($B298,taxonomy!$B:$Y,8,FALSE)</f>
        <v xml:space="preserve"> Mycetozoa</v>
      </c>
      <c r="M298" t="str">
        <f>VLOOKUP($B298,taxonomy!$B:$Y,9,FALSE)</f>
        <v xml:space="preserve"> Dictyosteliida</v>
      </c>
      <c r="N298">
        <f>VLOOKUP(A298,'сводная таблица'!A$3:D$370,3,FALSE)</f>
        <v>0</v>
      </c>
      <c r="O298">
        <f>VLOOKUP(A298,'сводная таблица'!A$3:D$370,4,FALSE)</f>
        <v>1</v>
      </c>
      <c r="P298" s="7" t="b">
        <f t="shared" si="10"/>
        <v>0</v>
      </c>
    </row>
    <row r="299" spans="1:16" hidden="1" x14ac:dyDescent="0.25">
      <c r="A299" s="1" t="s">
        <v>696</v>
      </c>
      <c r="B299" s="1" t="s">
        <v>697</v>
      </c>
      <c r="C299" s="1" t="s">
        <v>698</v>
      </c>
      <c r="D299" s="1" t="s">
        <v>15</v>
      </c>
      <c r="E299" s="1" t="s">
        <v>129</v>
      </c>
      <c r="F299" s="1" t="s">
        <v>699</v>
      </c>
      <c r="G299" s="1" t="s">
        <v>18</v>
      </c>
      <c r="H299" s="1" t="s">
        <v>19</v>
      </c>
      <c r="I299" s="8">
        <f t="shared" si="9"/>
        <v>62</v>
      </c>
      <c r="J299" t="str">
        <f>VLOOKUP($B299,taxonomy!$B:$Y,6,FALSE)</f>
        <v>Eukaryota</v>
      </c>
      <c r="K299" t="str">
        <f>VLOOKUP($B299,taxonomy!$B:$Y,7,FALSE)</f>
        <v xml:space="preserve"> Fungi</v>
      </c>
      <c r="L299" t="str">
        <f>VLOOKUP($B299,taxonomy!$B:$Y,8,FALSE)</f>
        <v xml:space="preserve"> Dikarya</v>
      </c>
      <c r="M299" t="str">
        <f>VLOOKUP($B299,taxonomy!$B:$Y,9,FALSE)</f>
        <v xml:space="preserve"> Ascomycota</v>
      </c>
      <c r="N299">
        <f>VLOOKUP(A299,'сводная таблица'!A$3:D$370,3,FALSE)</f>
        <v>1</v>
      </c>
      <c r="O299">
        <f>VLOOKUP(A299,'сводная таблица'!A$3:D$370,4,FALSE)</f>
        <v>2</v>
      </c>
      <c r="P299" s="7" t="b">
        <f t="shared" si="10"/>
        <v>0</v>
      </c>
    </row>
    <row r="300" spans="1:16" hidden="1" x14ac:dyDescent="0.25">
      <c r="A300" s="1" t="s">
        <v>696</v>
      </c>
      <c r="B300" s="1" t="s">
        <v>697</v>
      </c>
      <c r="C300" s="1" t="s">
        <v>698</v>
      </c>
      <c r="D300" s="1" t="s">
        <v>15</v>
      </c>
      <c r="E300" s="1" t="s">
        <v>700</v>
      </c>
      <c r="F300" s="1" t="s">
        <v>250</v>
      </c>
      <c r="G300" s="1" t="s">
        <v>18</v>
      </c>
      <c r="H300" s="1" t="s">
        <v>19</v>
      </c>
      <c r="I300" s="8">
        <f t="shared" si="9"/>
        <v>192</v>
      </c>
      <c r="J300" t="str">
        <f>VLOOKUP($B300,taxonomy!$B:$Y,6,FALSE)</f>
        <v>Eukaryota</v>
      </c>
      <c r="K300" t="str">
        <f>VLOOKUP($B300,taxonomy!$B:$Y,7,FALSE)</f>
        <v xml:space="preserve"> Fungi</v>
      </c>
      <c r="L300" t="str">
        <f>VLOOKUP($B300,taxonomy!$B:$Y,8,FALSE)</f>
        <v xml:space="preserve"> Dikarya</v>
      </c>
      <c r="M300" t="str">
        <f>VLOOKUP($B300,taxonomy!$B:$Y,9,FALSE)</f>
        <v xml:space="preserve"> Ascomycota</v>
      </c>
      <c r="N300">
        <f>VLOOKUP(A300,'сводная таблица'!A$3:D$370,3,FALSE)</f>
        <v>1</v>
      </c>
      <c r="O300">
        <f>VLOOKUP(A300,'сводная таблица'!A$3:D$370,4,FALSE)</f>
        <v>2</v>
      </c>
      <c r="P300" s="7" t="b">
        <f t="shared" si="10"/>
        <v>1</v>
      </c>
    </row>
    <row r="301" spans="1:16" hidden="1" x14ac:dyDescent="0.25">
      <c r="A301" s="1" t="s">
        <v>696</v>
      </c>
      <c r="B301" s="1" t="s">
        <v>697</v>
      </c>
      <c r="C301" s="1" t="s">
        <v>698</v>
      </c>
      <c r="D301" s="1" t="s">
        <v>60</v>
      </c>
      <c r="E301" s="1" t="s">
        <v>701</v>
      </c>
      <c r="F301" s="1" t="s">
        <v>702</v>
      </c>
      <c r="G301" s="1" t="s">
        <v>63</v>
      </c>
      <c r="H301" s="1" t="s">
        <v>64</v>
      </c>
      <c r="I301" s="8">
        <f t="shared" si="9"/>
        <v>313</v>
      </c>
      <c r="J301" t="str">
        <f>VLOOKUP($B301,taxonomy!$B:$Y,6,FALSE)</f>
        <v>Eukaryota</v>
      </c>
      <c r="K301" t="str">
        <f>VLOOKUP($B301,taxonomy!$B:$Y,7,FALSE)</f>
        <v xml:space="preserve"> Fungi</v>
      </c>
      <c r="L301" t="str">
        <f>VLOOKUP($B301,taxonomy!$B:$Y,8,FALSE)</f>
        <v xml:space="preserve"> Dikarya</v>
      </c>
      <c r="M301" t="str">
        <f>VLOOKUP($B301,taxonomy!$B:$Y,9,FALSE)</f>
        <v xml:space="preserve"> Ascomycota</v>
      </c>
      <c r="N301">
        <f>VLOOKUP(A301,'сводная таблица'!A$3:D$370,3,FALSE)</f>
        <v>1</v>
      </c>
      <c r="O301">
        <f>VLOOKUP(A301,'сводная таблица'!A$3:D$370,4,FALSE)</f>
        <v>2</v>
      </c>
      <c r="P301" s="7" t="b">
        <f t="shared" si="10"/>
        <v>1</v>
      </c>
    </row>
    <row r="302" spans="1:16" hidden="1" x14ac:dyDescent="0.25">
      <c r="A302" s="1" t="s">
        <v>703</v>
      </c>
      <c r="B302" s="1" t="s">
        <v>704</v>
      </c>
      <c r="C302" s="1" t="s">
        <v>705</v>
      </c>
      <c r="D302" s="1" t="s">
        <v>15</v>
      </c>
      <c r="E302" s="1" t="s">
        <v>12</v>
      </c>
      <c r="F302" s="1" t="s">
        <v>706</v>
      </c>
      <c r="G302" s="1" t="s">
        <v>18</v>
      </c>
      <c r="H302" s="1" t="s">
        <v>19</v>
      </c>
      <c r="I302" s="8">
        <f t="shared" si="9"/>
        <v>185</v>
      </c>
      <c r="J302" t="str">
        <f>VLOOKUP($B302,taxonomy!$B:$Y,6,FALSE)</f>
        <v>Eukaryota</v>
      </c>
      <c r="K302" t="str">
        <f>VLOOKUP($B302,taxonomy!$B:$Y,7,FALSE)</f>
        <v xml:space="preserve"> Fungi</v>
      </c>
      <c r="L302" t="str">
        <f>VLOOKUP($B302,taxonomy!$B:$Y,8,FALSE)</f>
        <v xml:space="preserve"> Dikarya</v>
      </c>
      <c r="M302" t="str">
        <f>VLOOKUP($B302,taxonomy!$B:$Y,9,FALSE)</f>
        <v xml:space="preserve"> Ascomycota</v>
      </c>
      <c r="N302">
        <f>VLOOKUP(A302,'сводная таблица'!A$3:D$370,3,FALSE)</f>
        <v>1</v>
      </c>
      <c r="O302">
        <f>VLOOKUP(A302,'сводная таблица'!A$3:D$370,4,FALSE)</f>
        <v>1</v>
      </c>
      <c r="P302" s="7" t="b">
        <f t="shared" si="10"/>
        <v>0</v>
      </c>
    </row>
    <row r="303" spans="1:16" hidden="1" x14ac:dyDescent="0.25">
      <c r="A303" s="1" t="s">
        <v>703</v>
      </c>
      <c r="B303" s="1" t="s">
        <v>704</v>
      </c>
      <c r="C303" s="1" t="s">
        <v>705</v>
      </c>
      <c r="D303" s="1" t="s">
        <v>60</v>
      </c>
      <c r="E303" s="1" t="s">
        <v>93</v>
      </c>
      <c r="F303" s="1" t="s">
        <v>707</v>
      </c>
      <c r="G303" s="1" t="s">
        <v>63</v>
      </c>
      <c r="H303" s="1" t="s">
        <v>64</v>
      </c>
      <c r="I303" s="8">
        <f t="shared" si="9"/>
        <v>511</v>
      </c>
      <c r="J303" t="str">
        <f>VLOOKUP($B303,taxonomy!$B:$Y,6,FALSE)</f>
        <v>Eukaryota</v>
      </c>
      <c r="K303" t="str">
        <f>VLOOKUP($B303,taxonomy!$B:$Y,7,FALSE)</f>
        <v xml:space="preserve"> Fungi</v>
      </c>
      <c r="L303" t="str">
        <f>VLOOKUP($B303,taxonomy!$B:$Y,8,FALSE)</f>
        <v xml:space="preserve"> Dikarya</v>
      </c>
      <c r="M303" t="str">
        <f>VLOOKUP($B303,taxonomy!$B:$Y,9,FALSE)</f>
        <v xml:space="preserve"> Ascomycota</v>
      </c>
      <c r="N303">
        <f>VLOOKUP(A303,'сводная таблица'!A$3:D$370,3,FALSE)</f>
        <v>1</v>
      </c>
      <c r="O303">
        <f>VLOOKUP(A303,'сводная таблица'!A$3:D$370,4,FALSE)</f>
        <v>1</v>
      </c>
      <c r="P303" s="7" t="b">
        <f t="shared" si="10"/>
        <v>1</v>
      </c>
    </row>
    <row r="304" spans="1:16" hidden="1" x14ac:dyDescent="0.25">
      <c r="A304" s="1" t="s">
        <v>816</v>
      </c>
      <c r="B304" s="1" t="s">
        <v>817</v>
      </c>
      <c r="C304" s="1" t="s">
        <v>818</v>
      </c>
      <c r="D304" s="1" t="s">
        <v>60</v>
      </c>
      <c r="E304" s="1" t="s">
        <v>267</v>
      </c>
      <c r="F304" s="1" t="s">
        <v>315</v>
      </c>
      <c r="G304" s="1" t="s">
        <v>63</v>
      </c>
      <c r="H304" s="1" t="s">
        <v>64</v>
      </c>
      <c r="I304" s="8">
        <f t="shared" si="9"/>
        <v>386</v>
      </c>
      <c r="J304" t="str">
        <f>VLOOKUP($B304,taxonomy!$B:$Y,6,FALSE)</f>
        <v>Eukaryota</v>
      </c>
      <c r="K304" t="str">
        <f>VLOOKUP($B304,taxonomy!$B:$Y,7,FALSE)</f>
        <v xml:space="preserve"> Fungi</v>
      </c>
      <c r="L304" t="str">
        <f>VLOOKUP($B304,taxonomy!$B:$Y,8,FALSE)</f>
        <v xml:space="preserve"> Dikarya</v>
      </c>
      <c r="M304" t="str">
        <f>VLOOKUP($B304,taxonomy!$B:$Y,9,FALSE)</f>
        <v xml:space="preserve"> Ascomycota</v>
      </c>
      <c r="N304">
        <f>VLOOKUP(A304,'сводная таблица'!A$3:D$370,3,FALSE)</f>
        <v>1</v>
      </c>
      <c r="O304">
        <f>VLOOKUP(A304,'сводная таблица'!A$3:D$370,4,FALSE)</f>
        <v>1</v>
      </c>
      <c r="P304" s="7" t="b">
        <f t="shared" si="10"/>
        <v>0</v>
      </c>
    </row>
    <row r="305" spans="1:17" hidden="1" x14ac:dyDescent="0.25">
      <c r="A305" s="1" t="s">
        <v>835</v>
      </c>
      <c r="B305" s="1" t="s">
        <v>836</v>
      </c>
      <c r="C305" s="1" t="s">
        <v>266</v>
      </c>
      <c r="D305" s="1" t="s">
        <v>837</v>
      </c>
      <c r="E305" s="1" t="s">
        <v>346</v>
      </c>
      <c r="F305" s="1" t="s">
        <v>468</v>
      </c>
      <c r="G305" s="1" t="s">
        <v>838</v>
      </c>
      <c r="H305" s="1" t="s">
        <v>837</v>
      </c>
      <c r="I305" s="8">
        <f t="shared" si="9"/>
        <v>179</v>
      </c>
      <c r="J305" t="str">
        <f>VLOOKUP($B305,taxonomy!$B:$Y,6,FALSE)</f>
        <v>Eukaryota</v>
      </c>
      <c r="K305" t="str">
        <f>VLOOKUP($B305,taxonomy!$B:$Y,7,FALSE)</f>
        <v xml:space="preserve"> Fungi</v>
      </c>
      <c r="L305" t="str">
        <f>VLOOKUP($B305,taxonomy!$B:$Y,8,FALSE)</f>
        <v xml:space="preserve"> Dikarya</v>
      </c>
      <c r="M305" t="str">
        <f>VLOOKUP($B305,taxonomy!$B:$Y,9,FALSE)</f>
        <v xml:space="preserve"> Basidiomycota</v>
      </c>
      <c r="N305">
        <f>VLOOKUP(A305,'сводная таблица'!A$3:D$370,3,FALSE)</f>
        <v>0</v>
      </c>
      <c r="O305">
        <f>VLOOKUP(A305,'сводная таблица'!A$3:D$370,4,FALSE)</f>
        <v>1</v>
      </c>
      <c r="P305" s="7" t="b">
        <f t="shared" si="10"/>
        <v>0</v>
      </c>
    </row>
    <row r="306" spans="1:17" hidden="1" x14ac:dyDescent="0.25">
      <c r="A306" s="1" t="s">
        <v>886</v>
      </c>
      <c r="B306" s="1" t="s">
        <v>887</v>
      </c>
      <c r="C306" s="1" t="s">
        <v>888</v>
      </c>
      <c r="D306" s="1" t="s">
        <v>891</v>
      </c>
      <c r="E306" s="1" t="s">
        <v>822</v>
      </c>
      <c r="F306" s="1" t="s">
        <v>744</v>
      </c>
      <c r="G306" s="1" t="s">
        <v>83</v>
      </c>
      <c r="H306" s="1" t="s">
        <v>891</v>
      </c>
      <c r="I306" s="8">
        <f t="shared" si="9"/>
        <v>239</v>
      </c>
      <c r="J306" t="str">
        <f>VLOOKUP($B306,taxonomy!$B:$Y,6,FALSE)</f>
        <v>Eukaryota</v>
      </c>
      <c r="K306" t="str">
        <f>VLOOKUP($B306,taxonomy!$B:$Y,7,FALSE)</f>
        <v xml:space="preserve"> Metazoa</v>
      </c>
      <c r="L306" t="str">
        <f>VLOOKUP($B306,taxonomy!$B:$Y,8,FALSE)</f>
        <v xml:space="preserve"> Ecdysozoa</v>
      </c>
      <c r="M306" t="str">
        <f>VLOOKUP($B306,taxonomy!$B:$Y,9,FALSE)</f>
        <v xml:space="preserve"> Arthropoda</v>
      </c>
      <c r="N306">
        <f>VLOOKUP(A306,'сводная таблица'!A$3:D$370,3,FALSE)</f>
        <v>0</v>
      </c>
      <c r="O306">
        <f>VLOOKUP(A306,'сводная таблица'!A$3:D$370,4,FALSE)</f>
        <v>1</v>
      </c>
      <c r="P306" s="7" t="b">
        <f t="shared" si="10"/>
        <v>0</v>
      </c>
    </row>
    <row r="307" spans="1:17" hidden="1" x14ac:dyDescent="0.25">
      <c r="A307" s="1" t="s">
        <v>886</v>
      </c>
      <c r="B307" s="1" t="s">
        <v>887</v>
      </c>
      <c r="C307" s="1" t="s">
        <v>888</v>
      </c>
      <c r="D307" s="1" t="s">
        <v>15</v>
      </c>
      <c r="E307" s="1" t="s">
        <v>83</v>
      </c>
      <c r="F307" s="1" t="s">
        <v>892</v>
      </c>
      <c r="G307" s="1" t="s">
        <v>18</v>
      </c>
      <c r="H307" s="1" t="s">
        <v>19</v>
      </c>
      <c r="I307" s="8">
        <f t="shared" si="9"/>
        <v>288</v>
      </c>
      <c r="J307" t="str">
        <f>VLOOKUP($B307,taxonomy!$B:$Y,6,FALSE)</f>
        <v>Eukaryota</v>
      </c>
      <c r="K307" t="str">
        <f>VLOOKUP($B307,taxonomy!$B:$Y,7,FALSE)</f>
        <v xml:space="preserve"> Metazoa</v>
      </c>
      <c r="L307" t="str">
        <f>VLOOKUP($B307,taxonomy!$B:$Y,8,FALSE)</f>
        <v xml:space="preserve"> Ecdysozoa</v>
      </c>
      <c r="M307" t="str">
        <f>VLOOKUP($B307,taxonomy!$B:$Y,9,FALSE)</f>
        <v xml:space="preserve"> Arthropoda</v>
      </c>
      <c r="N307">
        <f>VLOOKUP(A307,'сводная таблица'!A$3:D$370,3,FALSE)</f>
        <v>0</v>
      </c>
      <c r="O307">
        <f>VLOOKUP(A307,'сводная таблица'!A$3:D$370,4,FALSE)</f>
        <v>1</v>
      </c>
      <c r="P307" s="7" t="b">
        <f t="shared" si="10"/>
        <v>1</v>
      </c>
    </row>
    <row r="308" spans="1:17" hidden="1" x14ac:dyDescent="0.25">
      <c r="A308" s="1" t="s">
        <v>893</v>
      </c>
      <c r="B308" s="1" t="s">
        <v>894</v>
      </c>
      <c r="C308" s="1" t="s">
        <v>699</v>
      </c>
      <c r="D308" s="1" t="s">
        <v>15</v>
      </c>
      <c r="E308" s="1" t="s">
        <v>83</v>
      </c>
      <c r="F308" s="1" t="s">
        <v>895</v>
      </c>
      <c r="G308" s="1" t="s">
        <v>18</v>
      </c>
      <c r="H308" s="1" t="s">
        <v>19</v>
      </c>
      <c r="I308" s="8">
        <f t="shared" si="9"/>
        <v>65</v>
      </c>
      <c r="J308" t="str">
        <f>VLOOKUP($B308,taxonomy!$B:$Y,6,FALSE)</f>
        <v>Eukaryota</v>
      </c>
      <c r="K308" t="str">
        <f>VLOOKUP($B308,taxonomy!$B:$Y,7,FALSE)</f>
        <v xml:space="preserve"> Metazoa</v>
      </c>
      <c r="L308" t="str">
        <f>VLOOKUP($B308,taxonomy!$B:$Y,8,FALSE)</f>
        <v xml:space="preserve"> Ecdysozoa</v>
      </c>
      <c r="M308" t="str">
        <f>VLOOKUP($B308,taxonomy!$B:$Y,9,FALSE)</f>
        <v xml:space="preserve"> Arthropoda</v>
      </c>
      <c r="N308">
        <f>VLOOKUP(A308,'сводная таблица'!A$3:D$370,3,FALSE)</f>
        <v>0</v>
      </c>
      <c r="O308">
        <f>VLOOKUP(A308,'сводная таблица'!A$3:D$370,4,FALSE)</f>
        <v>1</v>
      </c>
      <c r="P308" s="7" t="b">
        <f t="shared" si="10"/>
        <v>0</v>
      </c>
    </row>
    <row r="309" spans="1:17" hidden="1" x14ac:dyDescent="0.25">
      <c r="A309" s="1" t="s">
        <v>896</v>
      </c>
      <c r="B309" s="1" t="s">
        <v>897</v>
      </c>
      <c r="C309" s="1" t="s">
        <v>898</v>
      </c>
      <c r="D309" s="1" t="s">
        <v>15</v>
      </c>
      <c r="E309" s="1" t="s">
        <v>899</v>
      </c>
      <c r="F309" s="1" t="s">
        <v>900</v>
      </c>
      <c r="G309" s="1" t="s">
        <v>18</v>
      </c>
      <c r="H309" s="1" t="s">
        <v>19</v>
      </c>
      <c r="I309" s="8">
        <f t="shared" si="9"/>
        <v>240</v>
      </c>
      <c r="J309" t="str">
        <f>VLOOKUP($B309,taxonomy!$B:$Y,6,FALSE)</f>
        <v>Eukaryota</v>
      </c>
      <c r="K309" t="str">
        <f>VLOOKUP($B309,taxonomy!$B:$Y,7,FALSE)</f>
        <v xml:space="preserve"> Metazoa</v>
      </c>
      <c r="L309" t="str">
        <f>VLOOKUP($B309,taxonomy!$B:$Y,8,FALSE)</f>
        <v xml:space="preserve"> Ecdysozoa</v>
      </c>
      <c r="M309" t="str">
        <f>VLOOKUP($B309,taxonomy!$B:$Y,9,FALSE)</f>
        <v xml:space="preserve"> Arthropoda</v>
      </c>
      <c r="N309">
        <f>VLOOKUP(A309,'сводная таблица'!A$3:D$370,3,FALSE)</f>
        <v>0</v>
      </c>
      <c r="O309">
        <f>VLOOKUP(A309,'сводная таблица'!A$3:D$370,4,FALSE)</f>
        <v>1</v>
      </c>
      <c r="P309" s="7" t="b">
        <f t="shared" si="10"/>
        <v>0</v>
      </c>
    </row>
    <row r="310" spans="1:17" hidden="1" x14ac:dyDescent="0.25">
      <c r="A310" s="1" t="s">
        <v>720</v>
      </c>
      <c r="B310" s="1" t="s">
        <v>721</v>
      </c>
      <c r="C310" s="1" t="s">
        <v>722</v>
      </c>
      <c r="D310" s="1" t="s">
        <v>723</v>
      </c>
      <c r="E310" s="1" t="s">
        <v>12</v>
      </c>
      <c r="F310" s="1" t="s">
        <v>56</v>
      </c>
      <c r="G310" s="1" t="s">
        <v>114</v>
      </c>
      <c r="H310" s="1" t="s">
        <v>723</v>
      </c>
      <c r="I310" s="8">
        <f t="shared" si="9"/>
        <v>34</v>
      </c>
      <c r="J310" t="str">
        <f>VLOOKUP($B310,taxonomy!$B:$Y,6,FALSE)</f>
        <v>Eukaryota</v>
      </c>
      <c r="K310" t="str">
        <f>VLOOKUP($B310,taxonomy!$B:$Y,7,FALSE)</f>
        <v xml:space="preserve"> Viridiplantae</v>
      </c>
      <c r="L310" t="str">
        <f>VLOOKUP($B310,taxonomy!$B:$Y,8,FALSE)</f>
        <v xml:space="preserve"> Streptophyta</v>
      </c>
      <c r="M310" t="str">
        <f>VLOOKUP($B310,taxonomy!$B:$Y,9,FALSE)</f>
        <v xml:space="preserve"> Embryophyta</v>
      </c>
      <c r="N310">
        <f>VLOOKUP(A310,'сводная таблица'!A$3:D$370,3,FALSE)</f>
        <v>1</v>
      </c>
      <c r="O310">
        <f>VLOOKUP(A310,'сводная таблица'!A$3:D$370,4,FALSE)</f>
        <v>1</v>
      </c>
      <c r="P310" s="7" t="b">
        <f t="shared" si="10"/>
        <v>0</v>
      </c>
    </row>
    <row r="311" spans="1:17" hidden="1" x14ac:dyDescent="0.25">
      <c r="A311" s="1" t="s">
        <v>835</v>
      </c>
      <c r="B311" s="1" t="s">
        <v>836</v>
      </c>
      <c r="C311" s="1" t="s">
        <v>266</v>
      </c>
      <c r="D311" s="1" t="s">
        <v>15</v>
      </c>
      <c r="E311" s="1" t="s">
        <v>839</v>
      </c>
      <c r="F311" s="1" t="s">
        <v>742</v>
      </c>
      <c r="G311" s="1" t="s">
        <v>18</v>
      </c>
      <c r="H311" s="1" t="s">
        <v>19</v>
      </c>
      <c r="I311" s="8">
        <f t="shared" si="9"/>
        <v>269</v>
      </c>
      <c r="J311" t="str">
        <f>VLOOKUP($B311,taxonomy!$B:$Y,6,FALSE)</f>
        <v>Eukaryota</v>
      </c>
      <c r="K311" t="str">
        <f>VLOOKUP($B311,taxonomy!$B:$Y,7,FALSE)</f>
        <v xml:space="preserve"> Fungi</v>
      </c>
      <c r="L311" t="str">
        <f>VLOOKUP($B311,taxonomy!$B:$Y,8,FALSE)</f>
        <v xml:space="preserve"> Dikarya</v>
      </c>
      <c r="M311" t="str">
        <f>VLOOKUP($B311,taxonomy!$B:$Y,9,FALSE)</f>
        <v xml:space="preserve"> Basidiomycota</v>
      </c>
      <c r="N311">
        <f>VLOOKUP(A311,'сводная таблица'!A$3:D$370,3,FALSE)</f>
        <v>0</v>
      </c>
      <c r="O311">
        <f>VLOOKUP(A311,'сводная таблица'!A$3:D$370,4,FALSE)</f>
        <v>1</v>
      </c>
      <c r="P311" s="7" t="b">
        <f t="shared" si="10"/>
        <v>0</v>
      </c>
    </row>
    <row r="312" spans="1:17" hidden="1" x14ac:dyDescent="0.25">
      <c r="A312" s="1" t="s">
        <v>720</v>
      </c>
      <c r="B312" s="1" t="s">
        <v>721</v>
      </c>
      <c r="C312" s="1" t="s">
        <v>722</v>
      </c>
      <c r="D312" s="1" t="s">
        <v>60</v>
      </c>
      <c r="E312" s="1" t="s">
        <v>725</v>
      </c>
      <c r="F312" s="1" t="s">
        <v>722</v>
      </c>
      <c r="G312" s="1" t="s">
        <v>63</v>
      </c>
      <c r="H312" s="1" t="s">
        <v>64</v>
      </c>
      <c r="I312" s="8">
        <f t="shared" si="9"/>
        <v>458</v>
      </c>
      <c r="J312" t="str">
        <f>VLOOKUP($B312,taxonomy!$B:$Y,6,FALSE)</f>
        <v>Eukaryota</v>
      </c>
      <c r="K312" t="str">
        <f>VLOOKUP($B312,taxonomy!$B:$Y,7,FALSE)</f>
        <v xml:space="preserve"> Viridiplantae</v>
      </c>
      <c r="L312" t="str">
        <f>VLOOKUP($B312,taxonomy!$B:$Y,8,FALSE)</f>
        <v xml:space="preserve"> Streptophyta</v>
      </c>
      <c r="M312" t="str">
        <f>VLOOKUP($B312,taxonomy!$B:$Y,9,FALSE)</f>
        <v xml:space="preserve"> Embryophyta</v>
      </c>
      <c r="N312">
        <f>VLOOKUP(A312,'сводная таблица'!A$3:D$370,3,FALSE)</f>
        <v>1</v>
      </c>
      <c r="O312">
        <f>VLOOKUP(A312,'сводная таблица'!A$3:D$370,4,FALSE)</f>
        <v>1</v>
      </c>
      <c r="P312" s="7" t="b">
        <f t="shared" si="10"/>
        <v>0</v>
      </c>
    </row>
    <row r="313" spans="1:17" hidden="1" x14ac:dyDescent="0.25">
      <c r="A313" s="1" t="s">
        <v>726</v>
      </c>
      <c r="B313" s="1" t="s">
        <v>727</v>
      </c>
      <c r="C313" s="1" t="s">
        <v>728</v>
      </c>
      <c r="D313" s="1" t="s">
        <v>15</v>
      </c>
      <c r="E313" s="1" t="s">
        <v>129</v>
      </c>
      <c r="F313" s="1" t="s">
        <v>197</v>
      </c>
      <c r="G313" s="1" t="s">
        <v>18</v>
      </c>
      <c r="H313" s="1" t="s">
        <v>19</v>
      </c>
      <c r="I313" s="8">
        <f t="shared" si="9"/>
        <v>296</v>
      </c>
      <c r="J313" t="str">
        <f>VLOOKUP($B313,taxonomy!$B:$Y,6,FALSE)</f>
        <v>Eukaryota</v>
      </c>
      <c r="K313" t="str">
        <f>VLOOKUP($B313,taxonomy!$B:$Y,7,FALSE)</f>
        <v xml:space="preserve"> Stramenopiles</v>
      </c>
      <c r="L313" t="str">
        <f>VLOOKUP($B313,taxonomy!$B:$Y,8,FALSE)</f>
        <v xml:space="preserve"> PX clade</v>
      </c>
      <c r="M313" t="str">
        <f>VLOOKUP($B313,taxonomy!$B:$Y,9,FALSE)</f>
        <v xml:space="preserve"> Phaeophyceae</v>
      </c>
      <c r="N313">
        <f>VLOOKUP(A313,'сводная таблица'!A$3:D$370,3,FALSE)</f>
        <v>0</v>
      </c>
      <c r="O313">
        <f>VLOOKUP(A313,'сводная таблица'!A$3:D$370,4,FALSE)</f>
        <v>1</v>
      </c>
      <c r="P313" s="7" t="b">
        <f t="shared" si="10"/>
        <v>0</v>
      </c>
      <c r="Q313">
        <v>1</v>
      </c>
    </row>
    <row r="314" spans="1:17" hidden="1" x14ac:dyDescent="0.25">
      <c r="A314" s="1" t="s">
        <v>729</v>
      </c>
      <c r="B314" s="1" t="s">
        <v>730</v>
      </c>
      <c r="C314" s="1" t="s">
        <v>731</v>
      </c>
      <c r="D314" s="1" t="s">
        <v>518</v>
      </c>
      <c r="E314" s="1" t="s">
        <v>732</v>
      </c>
      <c r="F314" s="1" t="s">
        <v>733</v>
      </c>
      <c r="G314" s="1" t="s">
        <v>114</v>
      </c>
      <c r="H314" s="1" t="s">
        <v>518</v>
      </c>
      <c r="I314" s="8">
        <f t="shared" si="9"/>
        <v>59</v>
      </c>
      <c r="J314" t="str">
        <f>VLOOKUP($B314,taxonomy!$B:$Y,6,FALSE)</f>
        <v>Eukaryota</v>
      </c>
      <c r="K314" t="str">
        <f>VLOOKUP($B314,taxonomy!$B:$Y,7,FALSE)</f>
        <v xml:space="preserve"> Fungi</v>
      </c>
      <c r="L314" t="str">
        <f>VLOOKUP($B314,taxonomy!$B:$Y,8,FALSE)</f>
        <v xml:space="preserve"> Dikarya</v>
      </c>
      <c r="M314" t="str">
        <f>VLOOKUP($B314,taxonomy!$B:$Y,9,FALSE)</f>
        <v xml:space="preserve"> Basidiomycota</v>
      </c>
      <c r="N314">
        <f>VLOOKUP(A314,'сводная таблица'!A$3:D$370,3,FALSE)</f>
        <v>1</v>
      </c>
      <c r="O314">
        <f>VLOOKUP(A314,'сводная таблица'!A$3:D$370,4,FALSE)</f>
        <v>1</v>
      </c>
      <c r="P314" s="7" t="b">
        <f t="shared" si="10"/>
        <v>0</v>
      </c>
    </row>
    <row r="315" spans="1:17" hidden="1" x14ac:dyDescent="0.25">
      <c r="A315" s="1" t="s">
        <v>729</v>
      </c>
      <c r="B315" s="1" t="s">
        <v>730</v>
      </c>
      <c r="C315" s="1" t="s">
        <v>731</v>
      </c>
      <c r="D315" s="1" t="s">
        <v>734</v>
      </c>
      <c r="E315" s="1" t="s">
        <v>735</v>
      </c>
      <c r="F315" s="1" t="s">
        <v>504</v>
      </c>
      <c r="G315" s="1" t="s">
        <v>114</v>
      </c>
      <c r="H315" s="1" t="s">
        <v>734</v>
      </c>
      <c r="I315" s="8">
        <f t="shared" si="9"/>
        <v>79</v>
      </c>
      <c r="J315" t="str">
        <f>VLOOKUP($B315,taxonomy!$B:$Y,6,FALSE)</f>
        <v>Eukaryota</v>
      </c>
      <c r="K315" t="str">
        <f>VLOOKUP($B315,taxonomy!$B:$Y,7,FALSE)</f>
        <v xml:space="preserve"> Fungi</v>
      </c>
      <c r="L315" t="str">
        <f>VLOOKUP($B315,taxonomy!$B:$Y,8,FALSE)</f>
        <v xml:space="preserve"> Dikarya</v>
      </c>
      <c r="M315" t="str">
        <f>VLOOKUP($B315,taxonomy!$B:$Y,9,FALSE)</f>
        <v xml:space="preserve"> Basidiomycota</v>
      </c>
      <c r="N315">
        <f>VLOOKUP(A315,'сводная таблица'!A$3:D$370,3,FALSE)</f>
        <v>1</v>
      </c>
      <c r="O315">
        <f>VLOOKUP(A315,'сводная таблица'!A$3:D$370,4,FALSE)</f>
        <v>1</v>
      </c>
      <c r="P315" s="7" t="b">
        <f t="shared" si="10"/>
        <v>1</v>
      </c>
    </row>
    <row r="316" spans="1:17" hidden="1" x14ac:dyDescent="0.25">
      <c r="A316" s="1" t="s">
        <v>729</v>
      </c>
      <c r="B316" s="1" t="s">
        <v>730</v>
      </c>
      <c r="C316" s="1" t="s">
        <v>731</v>
      </c>
      <c r="D316" s="1" t="s">
        <v>15</v>
      </c>
      <c r="E316" s="1" t="s">
        <v>736</v>
      </c>
      <c r="F316" s="1" t="s">
        <v>737</v>
      </c>
      <c r="G316" s="1" t="s">
        <v>18</v>
      </c>
      <c r="H316" s="1" t="s">
        <v>19</v>
      </c>
      <c r="I316" s="8">
        <f t="shared" si="9"/>
        <v>273</v>
      </c>
      <c r="J316" t="str">
        <f>VLOOKUP($B316,taxonomy!$B:$Y,6,FALSE)</f>
        <v>Eukaryota</v>
      </c>
      <c r="K316" t="str">
        <f>VLOOKUP($B316,taxonomy!$B:$Y,7,FALSE)</f>
        <v xml:space="preserve"> Fungi</v>
      </c>
      <c r="L316" t="str">
        <f>VLOOKUP($B316,taxonomy!$B:$Y,8,FALSE)</f>
        <v xml:space="preserve"> Dikarya</v>
      </c>
      <c r="M316" t="str">
        <f>VLOOKUP($B316,taxonomy!$B:$Y,9,FALSE)</f>
        <v xml:space="preserve"> Basidiomycota</v>
      </c>
      <c r="N316">
        <f>VLOOKUP(A316,'сводная таблица'!A$3:D$370,3,FALSE)</f>
        <v>1</v>
      </c>
      <c r="O316">
        <f>VLOOKUP(A316,'сводная таблица'!A$3:D$370,4,FALSE)</f>
        <v>1</v>
      </c>
      <c r="P316" s="7" t="b">
        <f t="shared" si="10"/>
        <v>1</v>
      </c>
    </row>
    <row r="317" spans="1:17" hidden="1" x14ac:dyDescent="0.25">
      <c r="A317" s="1" t="s">
        <v>729</v>
      </c>
      <c r="B317" s="1" t="s">
        <v>730</v>
      </c>
      <c r="C317" s="1" t="s">
        <v>731</v>
      </c>
      <c r="D317" s="1" t="s">
        <v>60</v>
      </c>
      <c r="E317" s="1" t="s">
        <v>725</v>
      </c>
      <c r="F317" s="1" t="s">
        <v>738</v>
      </c>
      <c r="G317" s="1" t="s">
        <v>63</v>
      </c>
      <c r="H317" s="1" t="s">
        <v>64</v>
      </c>
      <c r="I317" s="8">
        <f t="shared" si="9"/>
        <v>171</v>
      </c>
      <c r="J317" t="str">
        <f>VLOOKUP($B317,taxonomy!$B:$Y,6,FALSE)</f>
        <v>Eukaryota</v>
      </c>
      <c r="K317" t="str">
        <f>VLOOKUP($B317,taxonomy!$B:$Y,7,FALSE)</f>
        <v xml:space="preserve"> Fungi</v>
      </c>
      <c r="L317" t="str">
        <f>VLOOKUP($B317,taxonomy!$B:$Y,8,FALSE)</f>
        <v xml:space="preserve"> Dikarya</v>
      </c>
      <c r="M317" t="str">
        <f>VLOOKUP($B317,taxonomy!$B:$Y,9,FALSE)</f>
        <v xml:space="preserve"> Basidiomycota</v>
      </c>
      <c r="N317">
        <f>VLOOKUP(A317,'сводная таблица'!A$3:D$370,3,FALSE)</f>
        <v>1</v>
      </c>
      <c r="O317">
        <f>VLOOKUP(A317,'сводная таблица'!A$3:D$370,4,FALSE)</f>
        <v>1</v>
      </c>
      <c r="P317" s="7" t="b">
        <f t="shared" si="10"/>
        <v>1</v>
      </c>
    </row>
    <row r="318" spans="1:17" hidden="1" x14ac:dyDescent="0.25">
      <c r="A318" s="1" t="s">
        <v>840</v>
      </c>
      <c r="B318" s="1" t="s">
        <v>841</v>
      </c>
      <c r="C318" s="1" t="s">
        <v>842</v>
      </c>
      <c r="D318" s="1" t="s">
        <v>80</v>
      </c>
      <c r="E318" s="1" t="s">
        <v>843</v>
      </c>
      <c r="F318" s="1" t="s">
        <v>359</v>
      </c>
      <c r="G318" s="1" t="s">
        <v>83</v>
      </c>
      <c r="H318" s="1" t="s">
        <v>80</v>
      </c>
      <c r="I318" s="8">
        <f t="shared" si="9"/>
        <v>187</v>
      </c>
      <c r="J318" t="str">
        <f>VLOOKUP($B318,taxonomy!$B:$Y,6,FALSE)</f>
        <v>Eukaryota</v>
      </c>
      <c r="K318" t="str">
        <f>VLOOKUP($B318,taxonomy!$B:$Y,7,FALSE)</f>
        <v xml:space="preserve"> Fungi</v>
      </c>
      <c r="L318" t="str">
        <f>VLOOKUP($B318,taxonomy!$B:$Y,8,FALSE)</f>
        <v xml:space="preserve"> Dikarya</v>
      </c>
      <c r="M318" t="str">
        <f>VLOOKUP($B318,taxonomy!$B:$Y,9,FALSE)</f>
        <v xml:space="preserve"> Basidiomycota</v>
      </c>
      <c r="N318">
        <f>VLOOKUP(A318,'сводная таблица'!A$3:D$370,3,FALSE)</f>
        <v>0</v>
      </c>
      <c r="O318">
        <f>VLOOKUP(A318,'сводная таблица'!A$3:D$370,4,FALSE)</f>
        <v>1</v>
      </c>
      <c r="P318" s="7" t="b">
        <f t="shared" si="10"/>
        <v>0</v>
      </c>
    </row>
    <row r="319" spans="1:17" hidden="1" x14ac:dyDescent="0.25">
      <c r="A319" s="1" t="s">
        <v>840</v>
      </c>
      <c r="B319" s="1" t="s">
        <v>841</v>
      </c>
      <c r="C319" s="1" t="s">
        <v>842</v>
      </c>
      <c r="D319" s="1" t="s">
        <v>84</v>
      </c>
      <c r="E319" s="1" t="s">
        <v>844</v>
      </c>
      <c r="F319" s="1" t="s">
        <v>237</v>
      </c>
      <c r="G319" s="1" t="s">
        <v>68</v>
      </c>
      <c r="H319" s="1" t="s">
        <v>84</v>
      </c>
      <c r="I319" s="8">
        <f t="shared" si="9"/>
        <v>160</v>
      </c>
      <c r="J319" t="str">
        <f>VLOOKUP($B319,taxonomy!$B:$Y,6,FALSE)</f>
        <v>Eukaryota</v>
      </c>
      <c r="K319" t="str">
        <f>VLOOKUP($B319,taxonomy!$B:$Y,7,FALSE)</f>
        <v xml:space="preserve"> Fungi</v>
      </c>
      <c r="L319" t="str">
        <f>VLOOKUP($B319,taxonomy!$B:$Y,8,FALSE)</f>
        <v xml:space="preserve"> Dikarya</v>
      </c>
      <c r="M319" t="str">
        <f>VLOOKUP($B319,taxonomy!$B:$Y,9,FALSE)</f>
        <v xml:space="preserve"> Basidiomycota</v>
      </c>
      <c r="N319">
        <f>VLOOKUP(A319,'сводная таблица'!A$3:D$370,3,FALSE)</f>
        <v>0</v>
      </c>
      <c r="O319">
        <f>VLOOKUP(A319,'сводная таблица'!A$3:D$370,4,FALSE)</f>
        <v>1</v>
      </c>
      <c r="P319" s="7" t="b">
        <f t="shared" si="10"/>
        <v>1</v>
      </c>
    </row>
    <row r="320" spans="1:17" hidden="1" x14ac:dyDescent="0.25">
      <c r="A320" s="1" t="s">
        <v>840</v>
      </c>
      <c r="B320" s="1" t="s">
        <v>841</v>
      </c>
      <c r="C320" s="1" t="s">
        <v>842</v>
      </c>
      <c r="D320" s="1" t="s">
        <v>15</v>
      </c>
      <c r="E320" s="1" t="s">
        <v>625</v>
      </c>
      <c r="F320" s="1" t="s">
        <v>845</v>
      </c>
      <c r="G320" s="1" t="s">
        <v>18</v>
      </c>
      <c r="H320" s="1" t="s">
        <v>19</v>
      </c>
      <c r="I320" s="8">
        <f t="shared" si="9"/>
        <v>310</v>
      </c>
      <c r="J320" t="str">
        <f>VLOOKUP($B320,taxonomy!$B:$Y,6,FALSE)</f>
        <v>Eukaryota</v>
      </c>
      <c r="K320" t="str">
        <f>VLOOKUP($B320,taxonomy!$B:$Y,7,FALSE)</f>
        <v xml:space="preserve"> Fungi</v>
      </c>
      <c r="L320" t="str">
        <f>VLOOKUP($B320,taxonomy!$B:$Y,8,FALSE)</f>
        <v xml:space="preserve"> Dikarya</v>
      </c>
      <c r="M320" t="str">
        <f>VLOOKUP($B320,taxonomy!$B:$Y,9,FALSE)</f>
        <v xml:space="preserve"> Basidiomycota</v>
      </c>
      <c r="N320">
        <f>VLOOKUP(A320,'сводная таблица'!A$3:D$370,3,FALSE)</f>
        <v>0</v>
      </c>
      <c r="O320">
        <f>VLOOKUP(A320,'сводная таблица'!A$3:D$370,4,FALSE)</f>
        <v>1</v>
      </c>
      <c r="P320" s="7" t="b">
        <f t="shared" si="10"/>
        <v>1</v>
      </c>
    </row>
    <row r="321" spans="1:17" hidden="1" x14ac:dyDescent="0.25">
      <c r="A321" s="1" t="s">
        <v>852</v>
      </c>
      <c r="B321" s="1" t="s">
        <v>853</v>
      </c>
      <c r="C321" s="1" t="s">
        <v>854</v>
      </c>
      <c r="D321" s="1" t="s">
        <v>72</v>
      </c>
      <c r="E321" s="1" t="s">
        <v>855</v>
      </c>
      <c r="F321" s="1" t="s">
        <v>856</v>
      </c>
      <c r="G321" s="1" t="s">
        <v>75</v>
      </c>
      <c r="H321" s="1" t="s">
        <v>72</v>
      </c>
      <c r="I321" s="8">
        <f t="shared" si="9"/>
        <v>149</v>
      </c>
      <c r="J321" t="str">
        <f>VLOOKUP($B321,taxonomy!$B:$Y,6,FALSE)</f>
        <v>Eukaryota</v>
      </c>
      <c r="K321" t="str">
        <f>VLOOKUP($B321,taxonomy!$B:$Y,7,FALSE)</f>
        <v xml:space="preserve"> Fungi</v>
      </c>
      <c r="L321" t="str">
        <f>VLOOKUP($B321,taxonomy!$B:$Y,8,FALSE)</f>
        <v xml:space="preserve"> Dikarya</v>
      </c>
      <c r="M321" t="str">
        <f>VLOOKUP($B321,taxonomy!$B:$Y,9,FALSE)</f>
        <v xml:space="preserve"> Ascomycota</v>
      </c>
      <c r="N321">
        <f>VLOOKUP(A321,'сводная таблица'!A$3:D$370,3,FALSE)</f>
        <v>0</v>
      </c>
      <c r="O321">
        <f>VLOOKUP(A321,'сводная таблица'!A$3:D$370,4,FALSE)</f>
        <v>1</v>
      </c>
      <c r="P321" s="7" t="b">
        <f t="shared" si="10"/>
        <v>0</v>
      </c>
    </row>
    <row r="322" spans="1:17" hidden="1" x14ac:dyDescent="0.25">
      <c r="A322" s="1" t="s">
        <v>852</v>
      </c>
      <c r="B322" s="1" t="s">
        <v>853</v>
      </c>
      <c r="C322" s="1" t="s">
        <v>854</v>
      </c>
      <c r="D322" s="1" t="s">
        <v>76</v>
      </c>
      <c r="E322" s="1" t="s">
        <v>857</v>
      </c>
      <c r="F322" s="1" t="s">
        <v>544</v>
      </c>
      <c r="G322" s="1" t="s">
        <v>79</v>
      </c>
      <c r="H322" s="1" t="s">
        <v>76</v>
      </c>
      <c r="I322" s="8">
        <f t="shared" ref="I322:I385" si="11">F322-E322+1</f>
        <v>169</v>
      </c>
      <c r="J322" t="str">
        <f>VLOOKUP($B322,taxonomy!$B:$Y,6,FALSE)</f>
        <v>Eukaryota</v>
      </c>
      <c r="K322" t="str">
        <f>VLOOKUP($B322,taxonomy!$B:$Y,7,FALSE)</f>
        <v xml:space="preserve"> Fungi</v>
      </c>
      <c r="L322" t="str">
        <f>VLOOKUP($B322,taxonomy!$B:$Y,8,FALSE)</f>
        <v xml:space="preserve"> Dikarya</v>
      </c>
      <c r="M322" t="str">
        <f>VLOOKUP($B322,taxonomy!$B:$Y,9,FALSE)</f>
        <v xml:space="preserve"> Ascomycota</v>
      </c>
      <c r="N322">
        <f>VLOOKUP(A322,'сводная таблица'!A$3:D$370,3,FALSE)</f>
        <v>0</v>
      </c>
      <c r="O322">
        <f>VLOOKUP(A322,'сводная таблица'!A$3:D$370,4,FALSE)</f>
        <v>1</v>
      </c>
      <c r="P322" s="7" t="b">
        <f t="shared" si="10"/>
        <v>1</v>
      </c>
    </row>
    <row r="323" spans="1:17" hidden="1" x14ac:dyDescent="0.25">
      <c r="A323" s="1" t="s">
        <v>901</v>
      </c>
      <c r="B323" s="1" t="s">
        <v>902</v>
      </c>
      <c r="C323" s="1" t="s">
        <v>857</v>
      </c>
      <c r="D323" s="1" t="s">
        <v>889</v>
      </c>
      <c r="E323" s="1" t="s">
        <v>903</v>
      </c>
      <c r="F323" s="1" t="s">
        <v>904</v>
      </c>
      <c r="G323" s="1" t="s">
        <v>14</v>
      </c>
      <c r="H323" s="1" t="s">
        <v>889</v>
      </c>
      <c r="I323" s="8">
        <f t="shared" si="11"/>
        <v>35</v>
      </c>
      <c r="J323" t="str">
        <f>VLOOKUP($B323,taxonomy!$B:$Y,6,FALSE)</f>
        <v>Eukaryota</v>
      </c>
      <c r="K323" t="str">
        <f>VLOOKUP($B323,taxonomy!$B:$Y,7,FALSE)</f>
        <v xml:space="preserve"> Metazoa</v>
      </c>
      <c r="L323" t="str">
        <f>VLOOKUP($B323,taxonomy!$B:$Y,8,FALSE)</f>
        <v xml:space="preserve"> Ecdysozoa</v>
      </c>
      <c r="M323" t="str">
        <f>VLOOKUP($B323,taxonomy!$B:$Y,9,FALSE)</f>
        <v xml:space="preserve"> Arthropoda</v>
      </c>
      <c r="N323">
        <f>VLOOKUP(A323,'сводная таблица'!A$3:D$370,3,FALSE)</f>
        <v>0</v>
      </c>
      <c r="O323">
        <f>VLOOKUP(A323,'сводная таблица'!A$3:D$370,4,FALSE)</f>
        <v>1</v>
      </c>
      <c r="P323" s="7" t="b">
        <f t="shared" si="10"/>
        <v>0</v>
      </c>
    </row>
    <row r="324" spans="1:17" hidden="1" x14ac:dyDescent="0.25">
      <c r="A324" s="1" t="s">
        <v>901</v>
      </c>
      <c r="B324" s="1" t="s">
        <v>902</v>
      </c>
      <c r="C324" s="1" t="s">
        <v>857</v>
      </c>
      <c r="D324" s="1" t="s">
        <v>891</v>
      </c>
      <c r="E324" s="1" t="s">
        <v>751</v>
      </c>
      <c r="F324" s="1" t="s">
        <v>905</v>
      </c>
      <c r="G324" s="1" t="s">
        <v>83</v>
      </c>
      <c r="H324" s="1" t="s">
        <v>891</v>
      </c>
      <c r="I324" s="8">
        <f t="shared" si="11"/>
        <v>158</v>
      </c>
      <c r="J324" t="str">
        <f>VLOOKUP($B324,taxonomy!$B:$Y,6,FALSE)</f>
        <v>Eukaryota</v>
      </c>
      <c r="K324" t="str">
        <f>VLOOKUP($B324,taxonomy!$B:$Y,7,FALSE)</f>
        <v xml:space="preserve"> Metazoa</v>
      </c>
      <c r="L324" t="str">
        <f>VLOOKUP($B324,taxonomy!$B:$Y,8,FALSE)</f>
        <v xml:space="preserve"> Ecdysozoa</v>
      </c>
      <c r="M324" t="str">
        <f>VLOOKUP($B324,taxonomy!$B:$Y,9,FALSE)</f>
        <v xml:space="preserve"> Arthropoda</v>
      </c>
      <c r="N324">
        <f>VLOOKUP(A324,'сводная таблица'!A$3:D$370,3,FALSE)</f>
        <v>0</v>
      </c>
      <c r="O324">
        <f>VLOOKUP(A324,'сводная таблица'!A$3:D$370,4,FALSE)</f>
        <v>1</v>
      </c>
      <c r="P324" s="7" t="b">
        <f t="shared" si="10"/>
        <v>1</v>
      </c>
    </row>
    <row r="325" spans="1:17" hidden="1" x14ac:dyDescent="0.25">
      <c r="A325" s="1" t="s">
        <v>901</v>
      </c>
      <c r="B325" s="1" t="s">
        <v>902</v>
      </c>
      <c r="C325" s="1" t="s">
        <v>857</v>
      </c>
      <c r="D325" s="1" t="s">
        <v>891</v>
      </c>
      <c r="E325" s="1" t="s">
        <v>906</v>
      </c>
      <c r="F325" s="1" t="s">
        <v>907</v>
      </c>
      <c r="G325" s="1" t="s">
        <v>83</v>
      </c>
      <c r="H325" s="1" t="s">
        <v>891</v>
      </c>
      <c r="I325" s="8">
        <f t="shared" si="11"/>
        <v>65</v>
      </c>
      <c r="J325" t="str">
        <f>VLOOKUP($B325,taxonomy!$B:$Y,6,FALSE)</f>
        <v>Eukaryota</v>
      </c>
      <c r="K325" t="str">
        <f>VLOOKUP($B325,taxonomy!$B:$Y,7,FALSE)</f>
        <v xml:space="preserve"> Metazoa</v>
      </c>
      <c r="L325" t="str">
        <f>VLOOKUP($B325,taxonomy!$B:$Y,8,FALSE)</f>
        <v xml:space="preserve"> Ecdysozoa</v>
      </c>
      <c r="M325" t="str">
        <f>VLOOKUP($B325,taxonomy!$B:$Y,9,FALSE)</f>
        <v xml:space="preserve"> Arthropoda</v>
      </c>
      <c r="N325">
        <f>VLOOKUP(A325,'сводная таблица'!A$3:D$370,3,FALSE)</f>
        <v>0</v>
      </c>
      <c r="O325">
        <f>VLOOKUP(A325,'сводная таблица'!A$3:D$370,4,FALSE)</f>
        <v>1</v>
      </c>
      <c r="P325" s="7" t="b">
        <f t="shared" si="10"/>
        <v>1</v>
      </c>
    </row>
    <row r="326" spans="1:17" hidden="1" x14ac:dyDescent="0.25">
      <c r="A326" s="1" t="s">
        <v>901</v>
      </c>
      <c r="B326" s="1" t="s">
        <v>902</v>
      </c>
      <c r="C326" s="1" t="s">
        <v>857</v>
      </c>
      <c r="D326" s="1" t="s">
        <v>15</v>
      </c>
      <c r="E326" s="1" t="s">
        <v>625</v>
      </c>
      <c r="F326" s="1" t="s">
        <v>908</v>
      </c>
      <c r="G326" s="1" t="s">
        <v>18</v>
      </c>
      <c r="H326" s="1" t="s">
        <v>19</v>
      </c>
      <c r="I326" s="8">
        <f t="shared" si="11"/>
        <v>259</v>
      </c>
      <c r="J326" t="str">
        <f>VLOOKUP($B326,taxonomy!$B:$Y,6,FALSE)</f>
        <v>Eukaryota</v>
      </c>
      <c r="K326" t="str">
        <f>VLOOKUP($B326,taxonomy!$B:$Y,7,FALSE)</f>
        <v xml:space="preserve"> Metazoa</v>
      </c>
      <c r="L326" t="str">
        <f>VLOOKUP($B326,taxonomy!$B:$Y,8,FALSE)</f>
        <v xml:space="preserve"> Ecdysozoa</v>
      </c>
      <c r="M326" t="str">
        <f>VLOOKUP($B326,taxonomy!$B:$Y,9,FALSE)</f>
        <v xml:space="preserve"> Arthropoda</v>
      </c>
      <c r="N326">
        <f>VLOOKUP(A326,'сводная таблица'!A$3:D$370,3,FALSE)</f>
        <v>0</v>
      </c>
      <c r="O326">
        <f>VLOOKUP(A326,'сводная таблица'!A$3:D$370,4,FALSE)</f>
        <v>1</v>
      </c>
      <c r="P326" s="7" t="b">
        <f t="shared" si="10"/>
        <v>1</v>
      </c>
    </row>
    <row r="327" spans="1:17" hidden="1" x14ac:dyDescent="0.25">
      <c r="A327" s="1" t="s">
        <v>909</v>
      </c>
      <c r="B327" s="1" t="s">
        <v>910</v>
      </c>
      <c r="C327" s="1" t="s">
        <v>911</v>
      </c>
      <c r="D327" s="1" t="s">
        <v>891</v>
      </c>
      <c r="E327" s="1" t="s">
        <v>912</v>
      </c>
      <c r="F327" s="1" t="s">
        <v>423</v>
      </c>
      <c r="G327" s="1" t="s">
        <v>83</v>
      </c>
      <c r="H327" s="1" t="s">
        <v>891</v>
      </c>
      <c r="I327" s="8">
        <f t="shared" si="11"/>
        <v>54</v>
      </c>
      <c r="J327" t="str">
        <f>VLOOKUP($B327,taxonomy!$B:$Y,6,FALSE)</f>
        <v>Eukaryota</v>
      </c>
      <c r="K327" t="str">
        <f>VLOOKUP($B327,taxonomy!$B:$Y,7,FALSE)</f>
        <v xml:space="preserve"> Metazoa</v>
      </c>
      <c r="L327" t="str">
        <f>VLOOKUP($B327,taxonomy!$B:$Y,8,FALSE)</f>
        <v xml:space="preserve"> Ecdysozoa</v>
      </c>
      <c r="M327" t="str">
        <f>VLOOKUP($B327,taxonomy!$B:$Y,9,FALSE)</f>
        <v xml:space="preserve"> Arthropoda</v>
      </c>
      <c r="N327">
        <f>VLOOKUP(A327,'сводная таблица'!A$3:D$370,3,FALSE)</f>
        <v>0</v>
      </c>
      <c r="O327">
        <f>VLOOKUP(A327,'сводная таблица'!A$3:D$370,4,FALSE)</f>
        <v>1</v>
      </c>
      <c r="P327" s="7" t="b">
        <f t="shared" si="10"/>
        <v>0</v>
      </c>
    </row>
    <row r="328" spans="1:17" hidden="1" x14ac:dyDescent="0.25">
      <c r="A328" s="1" t="s">
        <v>909</v>
      </c>
      <c r="B328" s="1" t="s">
        <v>910</v>
      </c>
      <c r="C328" s="1" t="s">
        <v>911</v>
      </c>
      <c r="D328" s="1" t="s">
        <v>891</v>
      </c>
      <c r="E328" s="1" t="s">
        <v>334</v>
      </c>
      <c r="F328" s="1" t="s">
        <v>913</v>
      </c>
      <c r="G328" s="1" t="s">
        <v>83</v>
      </c>
      <c r="H328" s="1" t="s">
        <v>891</v>
      </c>
      <c r="I328" s="8">
        <f t="shared" si="11"/>
        <v>129</v>
      </c>
      <c r="J328" t="str">
        <f>VLOOKUP($B328,taxonomy!$B:$Y,6,FALSE)</f>
        <v>Eukaryota</v>
      </c>
      <c r="K328" t="str">
        <f>VLOOKUP($B328,taxonomy!$B:$Y,7,FALSE)</f>
        <v xml:space="preserve"> Metazoa</v>
      </c>
      <c r="L328" t="str">
        <f>VLOOKUP($B328,taxonomy!$B:$Y,8,FALSE)</f>
        <v xml:space="preserve"> Ecdysozoa</v>
      </c>
      <c r="M328" t="str">
        <f>VLOOKUP($B328,taxonomy!$B:$Y,9,FALSE)</f>
        <v xml:space="preserve"> Arthropoda</v>
      </c>
      <c r="N328">
        <f>VLOOKUP(A328,'сводная таблица'!A$3:D$370,3,FALSE)</f>
        <v>0</v>
      </c>
      <c r="O328">
        <f>VLOOKUP(A328,'сводная таблица'!A$3:D$370,4,FALSE)</f>
        <v>1</v>
      </c>
      <c r="P328" s="7" t="b">
        <f t="shared" si="10"/>
        <v>1</v>
      </c>
    </row>
    <row r="329" spans="1:17" hidden="1" x14ac:dyDescent="0.25">
      <c r="A329" s="1" t="s">
        <v>909</v>
      </c>
      <c r="B329" s="1" t="s">
        <v>910</v>
      </c>
      <c r="C329" s="1" t="s">
        <v>911</v>
      </c>
      <c r="D329" s="1" t="s">
        <v>15</v>
      </c>
      <c r="E329" s="1" t="s">
        <v>470</v>
      </c>
      <c r="F329" s="1" t="s">
        <v>914</v>
      </c>
      <c r="G329" s="1" t="s">
        <v>18</v>
      </c>
      <c r="H329" s="1" t="s">
        <v>19</v>
      </c>
      <c r="I329" s="8">
        <f t="shared" si="11"/>
        <v>241</v>
      </c>
      <c r="J329" t="str">
        <f>VLOOKUP($B329,taxonomy!$B:$Y,6,FALSE)</f>
        <v>Eukaryota</v>
      </c>
      <c r="K329" t="str">
        <f>VLOOKUP($B329,taxonomy!$B:$Y,7,FALSE)</f>
        <v xml:space="preserve"> Metazoa</v>
      </c>
      <c r="L329" t="str">
        <f>VLOOKUP($B329,taxonomy!$B:$Y,8,FALSE)</f>
        <v xml:space="preserve"> Ecdysozoa</v>
      </c>
      <c r="M329" t="str">
        <f>VLOOKUP($B329,taxonomy!$B:$Y,9,FALSE)</f>
        <v xml:space="preserve"> Arthropoda</v>
      </c>
      <c r="N329">
        <f>VLOOKUP(A329,'сводная таблица'!A$3:D$370,3,FALSE)</f>
        <v>0</v>
      </c>
      <c r="O329">
        <f>VLOOKUP(A329,'сводная таблица'!A$3:D$370,4,FALSE)</f>
        <v>1</v>
      </c>
      <c r="P329" s="7" t="b">
        <f t="shared" si="10"/>
        <v>1</v>
      </c>
    </row>
    <row r="330" spans="1:17" hidden="1" x14ac:dyDescent="0.25">
      <c r="A330" s="1" t="s">
        <v>768</v>
      </c>
      <c r="B330" s="1" t="s">
        <v>769</v>
      </c>
      <c r="C330" s="1" t="s">
        <v>770</v>
      </c>
      <c r="D330" s="1" t="s">
        <v>166</v>
      </c>
      <c r="E330" s="1" t="s">
        <v>233</v>
      </c>
      <c r="F330" s="1" t="s">
        <v>771</v>
      </c>
      <c r="G330" s="1" t="s">
        <v>114</v>
      </c>
      <c r="H330" s="1" t="s">
        <v>166</v>
      </c>
      <c r="I330" s="8">
        <f t="shared" si="11"/>
        <v>220</v>
      </c>
      <c r="J330" t="e">
        <f>VLOOKUP($B330,taxonomy!$B:$Y,6,FALSE)</f>
        <v>#N/A</v>
      </c>
      <c r="K330" t="e">
        <f>VLOOKUP($B330,taxonomy!$B:$Y,7,FALSE)</f>
        <v>#N/A</v>
      </c>
      <c r="L330" t="e">
        <f>VLOOKUP($B330,taxonomy!$B:$Y,8,FALSE)</f>
        <v>#N/A</v>
      </c>
      <c r="M330" t="e">
        <f>VLOOKUP($B330,taxonomy!$B:$Y,9,FALSE)</f>
        <v>#N/A</v>
      </c>
      <c r="N330">
        <f>VLOOKUP(A330,'сводная таблица'!A$3:D$370,3,FALSE)</f>
        <v>1</v>
      </c>
      <c r="O330">
        <f>VLOOKUP(A330,'сводная таблица'!A$3:D$370,4,FALSE)</f>
        <v>1</v>
      </c>
      <c r="P330" s="7" t="b">
        <f t="shared" si="10"/>
        <v>0</v>
      </c>
    </row>
    <row r="331" spans="1:17" hidden="1" x14ac:dyDescent="0.25">
      <c r="A331" s="1" t="s">
        <v>768</v>
      </c>
      <c r="B331" s="1" t="s">
        <v>769</v>
      </c>
      <c r="C331" s="1" t="s">
        <v>770</v>
      </c>
      <c r="D331" s="1" t="s">
        <v>772</v>
      </c>
      <c r="E331" s="1" t="s">
        <v>773</v>
      </c>
      <c r="F331" s="1" t="s">
        <v>774</v>
      </c>
      <c r="G331" s="1" t="s">
        <v>18</v>
      </c>
      <c r="H331" s="1" t="s">
        <v>772</v>
      </c>
      <c r="I331" s="8">
        <f t="shared" si="11"/>
        <v>95</v>
      </c>
      <c r="J331" t="e">
        <f>VLOOKUP($B331,taxonomy!$B:$Y,6,FALSE)</f>
        <v>#N/A</v>
      </c>
      <c r="K331" t="e">
        <f>VLOOKUP($B331,taxonomy!$B:$Y,7,FALSE)</f>
        <v>#N/A</v>
      </c>
      <c r="L331" t="e">
        <f>VLOOKUP($B331,taxonomy!$B:$Y,8,FALSE)</f>
        <v>#N/A</v>
      </c>
      <c r="M331" t="e">
        <f>VLOOKUP($B331,taxonomy!$B:$Y,9,FALSE)</f>
        <v>#N/A</v>
      </c>
      <c r="N331">
        <f>VLOOKUP(A331,'сводная таблица'!A$3:D$370,3,FALSE)</f>
        <v>1</v>
      </c>
      <c r="O331">
        <f>VLOOKUP(A331,'сводная таблица'!A$3:D$370,4,FALSE)</f>
        <v>1</v>
      </c>
      <c r="P331" s="7" t="b">
        <f t="shared" si="10"/>
        <v>1</v>
      </c>
    </row>
    <row r="332" spans="1:17" hidden="1" x14ac:dyDescent="0.25">
      <c r="A332" s="1" t="s">
        <v>768</v>
      </c>
      <c r="B332" s="1" t="s">
        <v>769</v>
      </c>
      <c r="C332" s="1" t="s">
        <v>770</v>
      </c>
      <c r="D332" s="1" t="s">
        <v>15</v>
      </c>
      <c r="E332" s="1" t="s">
        <v>190</v>
      </c>
      <c r="F332" s="1" t="s">
        <v>52</v>
      </c>
      <c r="G332" s="1" t="s">
        <v>18</v>
      </c>
      <c r="H332" s="1" t="s">
        <v>19</v>
      </c>
      <c r="I332" s="8">
        <f t="shared" si="11"/>
        <v>266</v>
      </c>
      <c r="J332" t="e">
        <f>VLOOKUP($B332,taxonomy!$B:$Y,6,FALSE)</f>
        <v>#N/A</v>
      </c>
      <c r="K332" t="e">
        <f>VLOOKUP($B332,taxonomy!$B:$Y,7,FALSE)</f>
        <v>#N/A</v>
      </c>
      <c r="L332" t="e">
        <f>VLOOKUP($B332,taxonomy!$B:$Y,8,FALSE)</f>
        <v>#N/A</v>
      </c>
      <c r="M332" t="e">
        <f>VLOOKUP($B332,taxonomy!$B:$Y,9,FALSE)</f>
        <v>#N/A</v>
      </c>
      <c r="N332">
        <f>VLOOKUP(A332,'сводная таблица'!A$3:D$370,3,FALSE)</f>
        <v>1</v>
      </c>
      <c r="O332">
        <f>VLOOKUP(A332,'сводная таблица'!A$3:D$370,4,FALSE)</f>
        <v>1</v>
      </c>
      <c r="P332" s="7" t="b">
        <f t="shared" si="10"/>
        <v>1</v>
      </c>
    </row>
    <row r="333" spans="1:17" hidden="1" x14ac:dyDescent="0.25">
      <c r="A333" s="1" t="s">
        <v>768</v>
      </c>
      <c r="B333" s="1" t="s">
        <v>769</v>
      </c>
      <c r="C333" s="1" t="s">
        <v>770</v>
      </c>
      <c r="D333" s="1" t="s">
        <v>60</v>
      </c>
      <c r="E333" s="1" t="s">
        <v>775</v>
      </c>
      <c r="F333" s="1" t="s">
        <v>770</v>
      </c>
      <c r="G333" s="1" t="s">
        <v>63</v>
      </c>
      <c r="H333" s="1" t="s">
        <v>64</v>
      </c>
      <c r="I333" s="8">
        <f t="shared" si="11"/>
        <v>92</v>
      </c>
      <c r="J333" t="e">
        <f>VLOOKUP($B333,taxonomy!$B:$Y,6,FALSE)</f>
        <v>#N/A</v>
      </c>
      <c r="K333" t="e">
        <f>VLOOKUP($B333,taxonomy!$B:$Y,7,FALSE)</f>
        <v>#N/A</v>
      </c>
      <c r="L333" t="e">
        <f>VLOOKUP($B333,taxonomy!$B:$Y,8,FALSE)</f>
        <v>#N/A</v>
      </c>
      <c r="M333" t="e">
        <f>VLOOKUP($B333,taxonomy!$B:$Y,9,FALSE)</f>
        <v>#N/A</v>
      </c>
      <c r="N333">
        <f>VLOOKUP(A333,'сводная таблица'!A$3:D$370,3,FALSE)</f>
        <v>1</v>
      </c>
      <c r="O333">
        <f>VLOOKUP(A333,'сводная таблица'!A$3:D$370,4,FALSE)</f>
        <v>1</v>
      </c>
      <c r="P333" s="7" t="b">
        <f t="shared" si="10"/>
        <v>1</v>
      </c>
    </row>
    <row r="334" spans="1:17" hidden="1" x14ac:dyDescent="0.25">
      <c r="A334" s="1" t="s">
        <v>852</v>
      </c>
      <c r="B334" s="1" t="s">
        <v>853</v>
      </c>
      <c r="C334" s="1" t="s">
        <v>854</v>
      </c>
      <c r="D334" s="1" t="s">
        <v>80</v>
      </c>
      <c r="E334" s="1" t="s">
        <v>858</v>
      </c>
      <c r="F334" s="1" t="s">
        <v>521</v>
      </c>
      <c r="G334" s="1" t="s">
        <v>83</v>
      </c>
      <c r="H334" s="1" t="s">
        <v>80</v>
      </c>
      <c r="I334" s="8">
        <f t="shared" si="11"/>
        <v>79</v>
      </c>
      <c r="J334" t="str">
        <f>VLOOKUP($B334,taxonomy!$B:$Y,6,FALSE)</f>
        <v>Eukaryota</v>
      </c>
      <c r="K334" t="str">
        <f>VLOOKUP($B334,taxonomy!$B:$Y,7,FALSE)</f>
        <v xml:space="preserve"> Fungi</v>
      </c>
      <c r="L334" t="str">
        <f>VLOOKUP($B334,taxonomy!$B:$Y,8,FALSE)</f>
        <v xml:space="preserve"> Dikarya</v>
      </c>
      <c r="M334" t="str">
        <f>VLOOKUP($B334,taxonomy!$B:$Y,9,FALSE)</f>
        <v xml:space="preserve"> Ascomycota</v>
      </c>
      <c r="N334">
        <f>VLOOKUP(A334,'сводная таблица'!A$3:D$370,3,FALSE)</f>
        <v>0</v>
      </c>
      <c r="O334">
        <f>VLOOKUP(A334,'сводная таблица'!A$3:D$370,4,FALSE)</f>
        <v>1</v>
      </c>
      <c r="P334" s="7" t="b">
        <f t="shared" si="10"/>
        <v>0</v>
      </c>
    </row>
    <row r="335" spans="1:17" hidden="1" x14ac:dyDescent="0.25">
      <c r="A335" s="1" t="s">
        <v>915</v>
      </c>
      <c r="B335" s="1" t="s">
        <v>916</v>
      </c>
      <c r="C335" s="1" t="s">
        <v>81</v>
      </c>
      <c r="D335" s="1" t="s">
        <v>15</v>
      </c>
      <c r="E335" s="1" t="s">
        <v>470</v>
      </c>
      <c r="F335" s="1" t="s">
        <v>917</v>
      </c>
      <c r="G335" s="1" t="s">
        <v>18</v>
      </c>
      <c r="H335" s="1" t="s">
        <v>19</v>
      </c>
      <c r="I335" s="8">
        <f t="shared" si="11"/>
        <v>245</v>
      </c>
      <c r="J335" t="str">
        <f>VLOOKUP($B335,taxonomy!$B:$Y,6,FALSE)</f>
        <v>Eukaryota</v>
      </c>
      <c r="K335" t="str">
        <f>VLOOKUP($B335,taxonomy!$B:$Y,7,FALSE)</f>
        <v xml:space="preserve"> Metazoa</v>
      </c>
      <c r="L335" t="str">
        <f>VLOOKUP($B335,taxonomy!$B:$Y,8,FALSE)</f>
        <v xml:space="preserve"> Ecdysozoa</v>
      </c>
      <c r="M335" t="str">
        <f>VLOOKUP($B335,taxonomy!$B:$Y,9,FALSE)</f>
        <v xml:space="preserve"> Arthropoda</v>
      </c>
      <c r="N335">
        <f>VLOOKUP(A335,'сводная таблица'!A$3:D$370,3,FALSE)</f>
        <v>0</v>
      </c>
      <c r="O335">
        <f>VLOOKUP(A335,'сводная таблица'!A$3:D$370,4,FALSE)</f>
        <v>1</v>
      </c>
      <c r="P335" s="7" t="b">
        <f t="shared" si="10"/>
        <v>0</v>
      </c>
    </row>
    <row r="336" spans="1:17" hidden="1" x14ac:dyDescent="0.25">
      <c r="A336" s="1" t="s">
        <v>918</v>
      </c>
      <c r="B336" s="1" t="s">
        <v>919</v>
      </c>
      <c r="C336" s="1" t="s">
        <v>920</v>
      </c>
      <c r="D336" s="1" t="s">
        <v>15</v>
      </c>
      <c r="E336" s="1" t="s">
        <v>83</v>
      </c>
      <c r="F336" s="1" t="s">
        <v>560</v>
      </c>
      <c r="G336" s="1" t="s">
        <v>18</v>
      </c>
      <c r="H336" s="1" t="s">
        <v>19</v>
      </c>
      <c r="I336" s="8">
        <f t="shared" si="11"/>
        <v>256</v>
      </c>
      <c r="J336" t="str">
        <f>VLOOKUP($B336,taxonomy!$B:$Y,6,FALSE)</f>
        <v>Eukaryota</v>
      </c>
      <c r="K336" t="str">
        <f>VLOOKUP($B336,taxonomy!$B:$Y,7,FALSE)</f>
        <v xml:space="preserve"> Metazoa</v>
      </c>
      <c r="L336" t="str">
        <f>VLOOKUP($B336,taxonomy!$B:$Y,8,FALSE)</f>
        <v xml:space="preserve"> Ecdysozoa</v>
      </c>
      <c r="M336" t="str">
        <f>VLOOKUP($B336,taxonomy!$B:$Y,9,FALSE)</f>
        <v xml:space="preserve"> Arthropoda</v>
      </c>
      <c r="N336">
        <f>VLOOKUP(A336,'сводная таблица'!A$3:D$370,3,FALSE)</f>
        <v>0</v>
      </c>
      <c r="O336">
        <f>VLOOKUP(A336,'сводная таблица'!A$3:D$370,4,FALSE)</f>
        <v>1</v>
      </c>
      <c r="P336" s="7" t="b">
        <f t="shared" si="10"/>
        <v>0</v>
      </c>
      <c r="Q336">
        <v>1</v>
      </c>
    </row>
    <row r="337" spans="1:16" hidden="1" x14ac:dyDescent="0.25">
      <c r="A337" s="1" t="s">
        <v>921</v>
      </c>
      <c r="B337" s="1" t="s">
        <v>922</v>
      </c>
      <c r="C337" s="1" t="s">
        <v>923</v>
      </c>
      <c r="D337" s="1" t="s">
        <v>889</v>
      </c>
      <c r="E337" s="1" t="s">
        <v>924</v>
      </c>
      <c r="F337" s="1" t="s">
        <v>925</v>
      </c>
      <c r="G337" s="1" t="s">
        <v>14</v>
      </c>
      <c r="H337" s="1" t="s">
        <v>889</v>
      </c>
      <c r="I337" s="8">
        <f t="shared" si="11"/>
        <v>35</v>
      </c>
      <c r="J337" t="str">
        <f>VLOOKUP($B337,taxonomy!$B:$Y,6,FALSE)</f>
        <v>Eukaryota</v>
      </c>
      <c r="K337" t="str">
        <f>VLOOKUP($B337,taxonomy!$B:$Y,7,FALSE)</f>
        <v xml:space="preserve"> Metazoa</v>
      </c>
      <c r="L337" t="str">
        <f>VLOOKUP($B337,taxonomy!$B:$Y,8,FALSE)</f>
        <v xml:space="preserve"> Ecdysozoa</v>
      </c>
      <c r="M337" t="str">
        <f>VLOOKUP($B337,taxonomy!$B:$Y,9,FALSE)</f>
        <v xml:space="preserve"> Arthropoda</v>
      </c>
      <c r="N337">
        <f>VLOOKUP(A337,'сводная таблица'!A$3:D$370,3,FALSE)</f>
        <v>0</v>
      </c>
      <c r="O337">
        <f>VLOOKUP(A337,'сводная таблица'!A$3:D$370,4,FALSE)</f>
        <v>1</v>
      </c>
      <c r="P337" s="7" t="b">
        <f t="shared" si="10"/>
        <v>0</v>
      </c>
    </row>
    <row r="338" spans="1:16" hidden="1" x14ac:dyDescent="0.25">
      <c r="A338" s="1" t="s">
        <v>921</v>
      </c>
      <c r="B338" s="1" t="s">
        <v>922</v>
      </c>
      <c r="C338" s="1" t="s">
        <v>923</v>
      </c>
      <c r="D338" s="1" t="s">
        <v>891</v>
      </c>
      <c r="E338" s="1" t="s">
        <v>626</v>
      </c>
      <c r="F338" s="1" t="s">
        <v>926</v>
      </c>
      <c r="G338" s="1" t="s">
        <v>83</v>
      </c>
      <c r="H338" s="1" t="s">
        <v>891</v>
      </c>
      <c r="I338" s="8">
        <f t="shared" si="11"/>
        <v>166</v>
      </c>
      <c r="J338" t="str">
        <f>VLOOKUP($B338,taxonomy!$B:$Y,6,FALSE)</f>
        <v>Eukaryota</v>
      </c>
      <c r="K338" t="str">
        <f>VLOOKUP($B338,taxonomy!$B:$Y,7,FALSE)</f>
        <v xml:space="preserve"> Metazoa</v>
      </c>
      <c r="L338" t="str">
        <f>VLOOKUP($B338,taxonomy!$B:$Y,8,FALSE)</f>
        <v xml:space="preserve"> Ecdysozoa</v>
      </c>
      <c r="M338" t="str">
        <f>VLOOKUP($B338,taxonomy!$B:$Y,9,FALSE)</f>
        <v xml:space="preserve"> Arthropoda</v>
      </c>
      <c r="N338">
        <f>VLOOKUP(A338,'сводная таблица'!A$3:D$370,3,FALSE)</f>
        <v>0</v>
      </c>
      <c r="O338">
        <f>VLOOKUP(A338,'сводная таблица'!A$3:D$370,4,FALSE)</f>
        <v>1</v>
      </c>
      <c r="P338" s="7" t="b">
        <f t="shared" si="10"/>
        <v>1</v>
      </c>
    </row>
    <row r="339" spans="1:16" hidden="1" x14ac:dyDescent="0.25">
      <c r="A339" s="1" t="s">
        <v>791</v>
      </c>
      <c r="B339" s="1" t="s">
        <v>792</v>
      </c>
      <c r="C339" s="1" t="s">
        <v>793</v>
      </c>
      <c r="D339" s="1" t="s">
        <v>272</v>
      </c>
      <c r="E339" s="1" t="s">
        <v>794</v>
      </c>
      <c r="F339" s="1" t="s">
        <v>686</v>
      </c>
      <c r="G339" s="1" t="s">
        <v>274</v>
      </c>
      <c r="H339" s="1" t="s">
        <v>272</v>
      </c>
      <c r="I339" s="8">
        <f t="shared" si="11"/>
        <v>47</v>
      </c>
      <c r="J339" t="e">
        <f>VLOOKUP($B339,taxonomy!$B:$Y,6,FALSE)</f>
        <v>#N/A</v>
      </c>
      <c r="K339" t="e">
        <f>VLOOKUP($B339,taxonomy!$B:$Y,7,FALSE)</f>
        <v>#N/A</v>
      </c>
      <c r="L339" t="e">
        <f>VLOOKUP($B339,taxonomy!$B:$Y,8,FALSE)</f>
        <v>#N/A</v>
      </c>
      <c r="M339" t="e">
        <f>VLOOKUP($B339,taxonomy!$B:$Y,9,FALSE)</f>
        <v>#N/A</v>
      </c>
      <c r="N339">
        <f>VLOOKUP(A339,'сводная таблица'!A$3:D$370,3,FALSE)</f>
        <v>1</v>
      </c>
      <c r="O339">
        <f>VLOOKUP(A339,'сводная таблица'!A$3:D$370,4,FALSE)</f>
        <v>1</v>
      </c>
      <c r="P339" s="7" t="b">
        <f t="shared" si="10"/>
        <v>0</v>
      </c>
    </row>
    <row r="340" spans="1:16" hidden="1" x14ac:dyDescent="0.25">
      <c r="A340" s="1" t="s">
        <v>791</v>
      </c>
      <c r="B340" s="1" t="s">
        <v>792</v>
      </c>
      <c r="C340" s="1" t="s">
        <v>793</v>
      </c>
      <c r="D340" s="1" t="s">
        <v>15</v>
      </c>
      <c r="E340" s="1" t="s">
        <v>43</v>
      </c>
      <c r="F340" s="1" t="s">
        <v>250</v>
      </c>
      <c r="G340" s="1" t="s">
        <v>18</v>
      </c>
      <c r="H340" s="1" t="s">
        <v>19</v>
      </c>
      <c r="I340" s="8">
        <f t="shared" si="11"/>
        <v>265</v>
      </c>
      <c r="J340" t="e">
        <f>VLOOKUP($B340,taxonomy!$B:$Y,6,FALSE)</f>
        <v>#N/A</v>
      </c>
      <c r="K340" t="e">
        <f>VLOOKUP($B340,taxonomy!$B:$Y,7,FALSE)</f>
        <v>#N/A</v>
      </c>
      <c r="L340" t="e">
        <f>VLOOKUP($B340,taxonomy!$B:$Y,8,FALSE)</f>
        <v>#N/A</v>
      </c>
      <c r="M340" t="e">
        <f>VLOOKUP($B340,taxonomy!$B:$Y,9,FALSE)</f>
        <v>#N/A</v>
      </c>
      <c r="N340">
        <f>VLOOKUP(A340,'сводная таблица'!A$3:D$370,3,FALSE)</f>
        <v>1</v>
      </c>
      <c r="O340">
        <f>VLOOKUP(A340,'сводная таблица'!A$3:D$370,4,FALSE)</f>
        <v>1</v>
      </c>
      <c r="P340" s="7" t="b">
        <f t="shared" si="10"/>
        <v>1</v>
      </c>
    </row>
    <row r="341" spans="1:16" hidden="1" x14ac:dyDescent="0.25">
      <c r="A341" s="1" t="s">
        <v>791</v>
      </c>
      <c r="B341" s="1" t="s">
        <v>792</v>
      </c>
      <c r="C341" s="1" t="s">
        <v>793</v>
      </c>
      <c r="D341" s="1" t="s">
        <v>60</v>
      </c>
      <c r="E341" s="1" t="s">
        <v>117</v>
      </c>
      <c r="F341" s="1" t="s">
        <v>795</v>
      </c>
      <c r="G341" s="1" t="s">
        <v>63</v>
      </c>
      <c r="H341" s="1" t="s">
        <v>64</v>
      </c>
      <c r="I341" s="8">
        <f t="shared" si="11"/>
        <v>487</v>
      </c>
      <c r="J341" t="e">
        <f>VLOOKUP($B341,taxonomy!$B:$Y,6,FALSE)</f>
        <v>#N/A</v>
      </c>
      <c r="K341" t="e">
        <f>VLOOKUP($B341,taxonomy!$B:$Y,7,FALSE)</f>
        <v>#N/A</v>
      </c>
      <c r="L341" t="e">
        <f>VLOOKUP($B341,taxonomy!$B:$Y,8,FALSE)</f>
        <v>#N/A</v>
      </c>
      <c r="M341" t="e">
        <f>VLOOKUP($B341,taxonomy!$B:$Y,9,FALSE)</f>
        <v>#N/A</v>
      </c>
      <c r="N341">
        <f>VLOOKUP(A341,'сводная таблица'!A$3:D$370,3,FALSE)</f>
        <v>1</v>
      </c>
      <c r="O341">
        <f>VLOOKUP(A341,'сводная таблица'!A$3:D$370,4,FALSE)</f>
        <v>1</v>
      </c>
      <c r="P341" s="7" t="b">
        <f t="shared" si="10"/>
        <v>1</v>
      </c>
    </row>
    <row r="342" spans="1:16" hidden="1" x14ac:dyDescent="0.25">
      <c r="A342" s="1" t="s">
        <v>852</v>
      </c>
      <c r="B342" s="1" t="s">
        <v>853</v>
      </c>
      <c r="C342" s="1" t="s">
        <v>854</v>
      </c>
      <c r="D342" s="1" t="s">
        <v>84</v>
      </c>
      <c r="E342" s="1" t="s">
        <v>859</v>
      </c>
      <c r="F342" s="1" t="s">
        <v>860</v>
      </c>
      <c r="G342" s="1" t="s">
        <v>68</v>
      </c>
      <c r="H342" s="1" t="s">
        <v>84</v>
      </c>
      <c r="I342" s="8">
        <f t="shared" si="11"/>
        <v>149</v>
      </c>
      <c r="J342" t="str">
        <f>VLOOKUP($B342,taxonomy!$B:$Y,6,FALSE)</f>
        <v>Eukaryota</v>
      </c>
      <c r="K342" t="str">
        <f>VLOOKUP($B342,taxonomy!$B:$Y,7,FALSE)</f>
        <v xml:space="preserve"> Fungi</v>
      </c>
      <c r="L342" t="str">
        <f>VLOOKUP($B342,taxonomy!$B:$Y,8,FALSE)</f>
        <v xml:space="preserve"> Dikarya</v>
      </c>
      <c r="M342" t="str">
        <f>VLOOKUP($B342,taxonomy!$B:$Y,9,FALSE)</f>
        <v xml:space="preserve"> Ascomycota</v>
      </c>
      <c r="N342">
        <f>VLOOKUP(A342,'сводная таблица'!A$3:D$370,3,FALSE)</f>
        <v>0</v>
      </c>
      <c r="O342">
        <f>VLOOKUP(A342,'сводная таблица'!A$3:D$370,4,FALSE)</f>
        <v>1</v>
      </c>
      <c r="P342" s="7" t="b">
        <f t="shared" si="10"/>
        <v>0</v>
      </c>
    </row>
    <row r="343" spans="1:16" hidden="1" x14ac:dyDescent="0.25">
      <c r="A343" s="1" t="s">
        <v>852</v>
      </c>
      <c r="B343" s="1" t="s">
        <v>853</v>
      </c>
      <c r="C343" s="1" t="s">
        <v>854</v>
      </c>
      <c r="D343" s="1" t="s">
        <v>87</v>
      </c>
      <c r="E343" s="1" t="s">
        <v>861</v>
      </c>
      <c r="F343" s="1" t="s">
        <v>862</v>
      </c>
      <c r="G343" s="1" t="s">
        <v>90</v>
      </c>
      <c r="H343" s="1" t="s">
        <v>87</v>
      </c>
      <c r="I343" s="8">
        <f t="shared" si="11"/>
        <v>56</v>
      </c>
      <c r="J343" t="str">
        <f>VLOOKUP($B343,taxonomy!$B:$Y,6,FALSE)</f>
        <v>Eukaryota</v>
      </c>
      <c r="K343" t="str">
        <f>VLOOKUP($B343,taxonomy!$B:$Y,7,FALSE)</f>
        <v xml:space="preserve"> Fungi</v>
      </c>
      <c r="L343" t="str">
        <f>VLOOKUP($B343,taxonomy!$B:$Y,8,FALSE)</f>
        <v xml:space="preserve"> Dikarya</v>
      </c>
      <c r="M343" t="str">
        <f>VLOOKUP($B343,taxonomy!$B:$Y,9,FALSE)</f>
        <v xml:space="preserve"> Ascomycota</v>
      </c>
      <c r="N343">
        <f>VLOOKUP(A343,'сводная таблица'!A$3:D$370,3,FALSE)</f>
        <v>0</v>
      </c>
      <c r="O343">
        <f>VLOOKUP(A343,'сводная таблица'!A$3:D$370,4,FALSE)</f>
        <v>1</v>
      </c>
      <c r="P343" s="7" t="b">
        <f t="shared" si="10"/>
        <v>1</v>
      </c>
    </row>
    <row r="344" spans="1:16" hidden="1" x14ac:dyDescent="0.25">
      <c r="A344" s="1" t="s">
        <v>852</v>
      </c>
      <c r="B344" s="1" t="s">
        <v>853</v>
      </c>
      <c r="C344" s="1" t="s">
        <v>854</v>
      </c>
      <c r="D344" s="1" t="s">
        <v>91</v>
      </c>
      <c r="E344" s="1" t="s">
        <v>863</v>
      </c>
      <c r="F344" s="1" t="s">
        <v>864</v>
      </c>
      <c r="G344" s="1" t="s">
        <v>94</v>
      </c>
      <c r="H344" s="1" t="s">
        <v>91</v>
      </c>
      <c r="I344" s="8">
        <f t="shared" si="11"/>
        <v>129</v>
      </c>
      <c r="J344" t="str">
        <f>VLOOKUP($B344,taxonomy!$B:$Y,6,FALSE)</f>
        <v>Eukaryota</v>
      </c>
      <c r="K344" t="str">
        <f>VLOOKUP($B344,taxonomy!$B:$Y,7,FALSE)</f>
        <v xml:space="preserve"> Fungi</v>
      </c>
      <c r="L344" t="str">
        <f>VLOOKUP($B344,taxonomy!$B:$Y,8,FALSE)</f>
        <v xml:space="preserve"> Dikarya</v>
      </c>
      <c r="M344" t="str">
        <f>VLOOKUP($B344,taxonomy!$B:$Y,9,FALSE)</f>
        <v xml:space="preserve"> Ascomycota</v>
      </c>
      <c r="N344">
        <f>VLOOKUP(A344,'сводная таблица'!A$3:D$370,3,FALSE)</f>
        <v>0</v>
      </c>
      <c r="O344">
        <f>VLOOKUP(A344,'сводная таблица'!A$3:D$370,4,FALSE)</f>
        <v>1</v>
      </c>
      <c r="P344" s="7" t="b">
        <f t="shared" si="10"/>
        <v>1</v>
      </c>
    </row>
    <row r="345" spans="1:16" hidden="1" x14ac:dyDescent="0.25">
      <c r="A345" s="1" t="s">
        <v>852</v>
      </c>
      <c r="B345" s="1" t="s">
        <v>853</v>
      </c>
      <c r="C345" s="1" t="s">
        <v>854</v>
      </c>
      <c r="D345" s="1" t="s">
        <v>95</v>
      </c>
      <c r="E345" s="1" t="s">
        <v>396</v>
      </c>
      <c r="F345" s="1" t="s">
        <v>865</v>
      </c>
      <c r="G345" s="1" t="s">
        <v>98</v>
      </c>
      <c r="H345" s="1" t="s">
        <v>95</v>
      </c>
      <c r="I345" s="8">
        <f t="shared" si="11"/>
        <v>99</v>
      </c>
      <c r="J345" t="str">
        <f>VLOOKUP($B345,taxonomy!$B:$Y,6,FALSE)</f>
        <v>Eukaryota</v>
      </c>
      <c r="K345" t="str">
        <f>VLOOKUP($B345,taxonomy!$B:$Y,7,FALSE)</f>
        <v xml:space="preserve"> Fungi</v>
      </c>
      <c r="L345" t="str">
        <f>VLOOKUP($B345,taxonomy!$B:$Y,8,FALSE)</f>
        <v xml:space="preserve"> Dikarya</v>
      </c>
      <c r="M345" t="str">
        <f>VLOOKUP($B345,taxonomy!$B:$Y,9,FALSE)</f>
        <v xml:space="preserve"> Ascomycota</v>
      </c>
      <c r="N345">
        <f>VLOOKUP(A345,'сводная таблица'!A$3:D$370,3,FALSE)</f>
        <v>0</v>
      </c>
      <c r="O345">
        <f>VLOOKUP(A345,'сводная таблица'!A$3:D$370,4,FALSE)</f>
        <v>1</v>
      </c>
      <c r="P345" s="7" t="b">
        <f t="shared" si="10"/>
        <v>1</v>
      </c>
    </row>
    <row r="346" spans="1:16" hidden="1" x14ac:dyDescent="0.25">
      <c r="A346" s="1" t="s">
        <v>921</v>
      </c>
      <c r="B346" s="1" t="s">
        <v>922</v>
      </c>
      <c r="C346" s="1" t="s">
        <v>923</v>
      </c>
      <c r="D346" s="1" t="s">
        <v>891</v>
      </c>
      <c r="E346" s="1" t="s">
        <v>927</v>
      </c>
      <c r="F346" s="1" t="s">
        <v>928</v>
      </c>
      <c r="G346" s="1" t="s">
        <v>83</v>
      </c>
      <c r="H346" s="1" t="s">
        <v>891</v>
      </c>
      <c r="I346" s="8">
        <f t="shared" si="11"/>
        <v>60</v>
      </c>
      <c r="J346" t="str">
        <f>VLOOKUP($B346,taxonomy!$B:$Y,6,FALSE)</f>
        <v>Eukaryota</v>
      </c>
      <c r="K346" t="str">
        <f>VLOOKUP($B346,taxonomy!$B:$Y,7,FALSE)</f>
        <v xml:space="preserve"> Metazoa</v>
      </c>
      <c r="L346" t="str">
        <f>VLOOKUP($B346,taxonomy!$B:$Y,8,FALSE)</f>
        <v xml:space="preserve"> Ecdysozoa</v>
      </c>
      <c r="M346" t="str">
        <f>VLOOKUP($B346,taxonomy!$B:$Y,9,FALSE)</f>
        <v xml:space="preserve"> Arthropoda</v>
      </c>
      <c r="N346">
        <f>VLOOKUP(A346,'сводная таблица'!A$3:D$370,3,FALSE)</f>
        <v>0</v>
      </c>
      <c r="O346">
        <f>VLOOKUP(A346,'сводная таблица'!A$3:D$370,4,FALSE)</f>
        <v>1</v>
      </c>
      <c r="P346" s="7" t="b">
        <f t="shared" si="10"/>
        <v>0</v>
      </c>
    </row>
    <row r="347" spans="1:16" hidden="1" x14ac:dyDescent="0.25">
      <c r="A347" s="1" t="s">
        <v>921</v>
      </c>
      <c r="B347" s="1" t="s">
        <v>922</v>
      </c>
      <c r="C347" s="1" t="s">
        <v>923</v>
      </c>
      <c r="D347" s="1" t="s">
        <v>15</v>
      </c>
      <c r="E347" s="1" t="s">
        <v>470</v>
      </c>
      <c r="F347" s="1" t="s">
        <v>929</v>
      </c>
      <c r="G347" s="1" t="s">
        <v>18</v>
      </c>
      <c r="H347" s="1" t="s">
        <v>19</v>
      </c>
      <c r="I347" s="8">
        <f t="shared" si="11"/>
        <v>299</v>
      </c>
      <c r="J347" t="str">
        <f>VLOOKUP($B347,taxonomy!$B:$Y,6,FALSE)</f>
        <v>Eukaryota</v>
      </c>
      <c r="K347" t="str">
        <f>VLOOKUP($B347,taxonomy!$B:$Y,7,FALSE)</f>
        <v xml:space="preserve"> Metazoa</v>
      </c>
      <c r="L347" t="str">
        <f>VLOOKUP($B347,taxonomy!$B:$Y,8,FALSE)</f>
        <v xml:space="preserve"> Ecdysozoa</v>
      </c>
      <c r="M347" t="str">
        <f>VLOOKUP($B347,taxonomy!$B:$Y,9,FALSE)</f>
        <v xml:space="preserve"> Arthropoda</v>
      </c>
      <c r="N347">
        <f>VLOOKUP(A347,'сводная таблица'!A$3:D$370,3,FALSE)</f>
        <v>0</v>
      </c>
      <c r="O347">
        <f>VLOOKUP(A347,'сводная таблица'!A$3:D$370,4,FALSE)</f>
        <v>1</v>
      </c>
      <c r="P347" s="7" t="b">
        <f t="shared" si="10"/>
        <v>1</v>
      </c>
    </row>
    <row r="348" spans="1:16" hidden="1" x14ac:dyDescent="0.25">
      <c r="A348" s="1" t="s">
        <v>811</v>
      </c>
      <c r="B348" s="1" t="s">
        <v>812</v>
      </c>
      <c r="C348" s="1" t="s">
        <v>566</v>
      </c>
      <c r="D348" s="1" t="s">
        <v>813</v>
      </c>
      <c r="E348" s="1" t="s">
        <v>370</v>
      </c>
      <c r="F348" s="1" t="s">
        <v>814</v>
      </c>
      <c r="G348" s="1" t="s">
        <v>203</v>
      </c>
      <c r="H348" s="1" t="s">
        <v>813</v>
      </c>
      <c r="I348" s="8">
        <f t="shared" si="11"/>
        <v>31</v>
      </c>
      <c r="J348" t="str">
        <f>VLOOKUP($B348,taxonomy!$B:$Y,6,FALSE)</f>
        <v>Eukaryota</v>
      </c>
      <c r="K348" t="str">
        <f>VLOOKUP($B348,taxonomy!$B:$Y,7,FALSE)</f>
        <v xml:space="preserve"> Fungi</v>
      </c>
      <c r="L348" t="str">
        <f>VLOOKUP($B348,taxonomy!$B:$Y,8,FALSE)</f>
        <v xml:space="preserve"> Dikarya</v>
      </c>
      <c r="M348" t="str">
        <f>VLOOKUP($B348,taxonomy!$B:$Y,9,FALSE)</f>
        <v xml:space="preserve"> Ascomycota</v>
      </c>
      <c r="N348">
        <f>VLOOKUP(A348,'сводная таблица'!A$3:D$370,3,FALSE)</f>
        <v>1</v>
      </c>
      <c r="O348">
        <f>VLOOKUP(A348,'сводная таблица'!A$3:D$370,4,FALSE)</f>
        <v>1</v>
      </c>
      <c r="P348" s="7" t="b">
        <f t="shared" si="10"/>
        <v>0</v>
      </c>
    </row>
    <row r="349" spans="1:16" hidden="1" x14ac:dyDescent="0.25">
      <c r="A349" s="1" t="s">
        <v>811</v>
      </c>
      <c r="B349" s="1" t="s">
        <v>812</v>
      </c>
      <c r="C349" s="1" t="s">
        <v>566</v>
      </c>
      <c r="D349" s="1" t="s">
        <v>15</v>
      </c>
      <c r="E349" s="1" t="s">
        <v>104</v>
      </c>
      <c r="F349" s="1" t="s">
        <v>367</v>
      </c>
      <c r="G349" s="1" t="s">
        <v>18</v>
      </c>
      <c r="H349" s="1" t="s">
        <v>19</v>
      </c>
      <c r="I349" s="8">
        <f t="shared" si="11"/>
        <v>274</v>
      </c>
      <c r="J349" t="str">
        <f>VLOOKUP($B349,taxonomy!$B:$Y,6,FALSE)</f>
        <v>Eukaryota</v>
      </c>
      <c r="K349" t="str">
        <f>VLOOKUP($B349,taxonomy!$B:$Y,7,FALSE)</f>
        <v xml:space="preserve"> Fungi</v>
      </c>
      <c r="L349" t="str">
        <f>VLOOKUP($B349,taxonomy!$B:$Y,8,FALSE)</f>
        <v xml:space="preserve"> Dikarya</v>
      </c>
      <c r="M349" t="str">
        <f>VLOOKUP($B349,taxonomy!$B:$Y,9,FALSE)</f>
        <v xml:space="preserve"> Ascomycota</v>
      </c>
      <c r="N349">
        <f>VLOOKUP(A349,'сводная таблица'!A$3:D$370,3,FALSE)</f>
        <v>1</v>
      </c>
      <c r="O349">
        <f>VLOOKUP(A349,'сводная таблица'!A$3:D$370,4,FALSE)</f>
        <v>1</v>
      </c>
      <c r="P349" s="7" t="b">
        <f t="shared" si="10"/>
        <v>1</v>
      </c>
    </row>
    <row r="350" spans="1:16" hidden="1" x14ac:dyDescent="0.25">
      <c r="A350" s="1" t="s">
        <v>811</v>
      </c>
      <c r="B350" s="1" t="s">
        <v>812</v>
      </c>
      <c r="C350" s="1" t="s">
        <v>566</v>
      </c>
      <c r="D350" s="1" t="s">
        <v>60</v>
      </c>
      <c r="E350" s="1" t="s">
        <v>815</v>
      </c>
      <c r="F350" s="1" t="s">
        <v>618</v>
      </c>
      <c r="G350" s="1" t="s">
        <v>63</v>
      </c>
      <c r="H350" s="1" t="s">
        <v>64</v>
      </c>
      <c r="I350" s="8">
        <f t="shared" si="11"/>
        <v>497</v>
      </c>
      <c r="J350" t="str">
        <f>VLOOKUP($B350,taxonomy!$B:$Y,6,FALSE)</f>
        <v>Eukaryota</v>
      </c>
      <c r="K350" t="str">
        <f>VLOOKUP($B350,taxonomy!$B:$Y,7,FALSE)</f>
        <v xml:space="preserve"> Fungi</v>
      </c>
      <c r="L350" t="str">
        <f>VLOOKUP($B350,taxonomy!$B:$Y,8,FALSE)</f>
        <v xml:space="preserve"> Dikarya</v>
      </c>
      <c r="M350" t="str">
        <f>VLOOKUP($B350,taxonomy!$B:$Y,9,FALSE)</f>
        <v xml:space="preserve"> Ascomycota</v>
      </c>
      <c r="N350">
        <f>VLOOKUP(A350,'сводная таблица'!A$3:D$370,3,FALSE)</f>
        <v>1</v>
      </c>
      <c r="O350">
        <f>VLOOKUP(A350,'сводная таблица'!A$3:D$370,4,FALSE)</f>
        <v>1</v>
      </c>
      <c r="P350" s="7" t="b">
        <f t="shared" si="10"/>
        <v>1</v>
      </c>
    </row>
    <row r="351" spans="1:16" hidden="1" x14ac:dyDescent="0.25">
      <c r="A351" s="1" t="s">
        <v>852</v>
      </c>
      <c r="B351" s="1" t="s">
        <v>853</v>
      </c>
      <c r="C351" s="1" t="s">
        <v>854</v>
      </c>
      <c r="D351" s="1" t="s">
        <v>15</v>
      </c>
      <c r="E351" s="1" t="s">
        <v>12</v>
      </c>
      <c r="F351" s="1" t="s">
        <v>569</v>
      </c>
      <c r="G351" s="1" t="s">
        <v>18</v>
      </c>
      <c r="H351" s="1" t="s">
        <v>19</v>
      </c>
      <c r="I351" s="8">
        <f t="shared" si="11"/>
        <v>292</v>
      </c>
      <c r="J351" t="str">
        <f>VLOOKUP($B351,taxonomy!$B:$Y,6,FALSE)</f>
        <v>Eukaryota</v>
      </c>
      <c r="K351" t="str">
        <f>VLOOKUP($B351,taxonomy!$B:$Y,7,FALSE)</f>
        <v xml:space="preserve"> Fungi</v>
      </c>
      <c r="L351" t="str">
        <f>VLOOKUP($B351,taxonomy!$B:$Y,8,FALSE)</f>
        <v xml:space="preserve"> Dikarya</v>
      </c>
      <c r="M351" t="str">
        <f>VLOOKUP($B351,taxonomy!$B:$Y,9,FALSE)</f>
        <v xml:space="preserve"> Ascomycota</v>
      </c>
      <c r="N351">
        <f>VLOOKUP(A351,'сводная таблица'!A$3:D$370,3,FALSE)</f>
        <v>0</v>
      </c>
      <c r="O351">
        <f>VLOOKUP(A351,'сводная таблица'!A$3:D$370,4,FALSE)</f>
        <v>1</v>
      </c>
      <c r="P351" s="7" t="b">
        <f t="shared" si="10"/>
        <v>0</v>
      </c>
    </row>
    <row r="352" spans="1:16" hidden="1" x14ac:dyDescent="0.25">
      <c r="A352" s="1" t="s">
        <v>880</v>
      </c>
      <c r="B352" s="1" t="s">
        <v>881</v>
      </c>
      <c r="C352" s="1" t="s">
        <v>698</v>
      </c>
      <c r="D352" s="1" t="s">
        <v>15</v>
      </c>
      <c r="E352" s="1" t="s">
        <v>104</v>
      </c>
      <c r="F352" s="1" t="s">
        <v>367</v>
      </c>
      <c r="G352" s="1" t="s">
        <v>18</v>
      </c>
      <c r="H352" s="1" t="s">
        <v>19</v>
      </c>
      <c r="I352" s="8">
        <f t="shared" si="11"/>
        <v>274</v>
      </c>
      <c r="J352" t="str">
        <f>VLOOKUP($B352,taxonomy!$B:$Y,6,FALSE)</f>
        <v>Eukaryota</v>
      </c>
      <c r="K352" t="str">
        <f>VLOOKUP($B352,taxonomy!$B:$Y,7,FALSE)</f>
        <v xml:space="preserve"> Fungi</v>
      </c>
      <c r="L352" t="str">
        <f>VLOOKUP($B352,taxonomy!$B:$Y,8,FALSE)</f>
        <v xml:space="preserve"> Dikarya</v>
      </c>
      <c r="M352" t="str">
        <f>VLOOKUP($B352,taxonomy!$B:$Y,9,FALSE)</f>
        <v xml:space="preserve"> Ascomycota</v>
      </c>
      <c r="N352">
        <f>VLOOKUP(A352,'сводная таблица'!A$3:D$370,3,FALSE)</f>
        <v>1</v>
      </c>
      <c r="O352">
        <f>VLOOKUP(A352,'сводная таблица'!A$3:D$370,4,FALSE)</f>
        <v>1</v>
      </c>
      <c r="P352" s="7" t="b">
        <f t="shared" si="10"/>
        <v>0</v>
      </c>
    </row>
    <row r="353" spans="1:16" hidden="1" x14ac:dyDescent="0.25">
      <c r="A353" s="1" t="s">
        <v>819</v>
      </c>
      <c r="B353" s="1" t="s">
        <v>820</v>
      </c>
      <c r="C353" s="1" t="s">
        <v>821</v>
      </c>
      <c r="D353" s="1" t="s">
        <v>343</v>
      </c>
      <c r="E353" s="1" t="s">
        <v>822</v>
      </c>
      <c r="F353" s="1" t="s">
        <v>823</v>
      </c>
      <c r="G353" s="1" t="s">
        <v>346</v>
      </c>
      <c r="H353" s="1" t="s">
        <v>343</v>
      </c>
      <c r="I353" s="8">
        <f t="shared" si="11"/>
        <v>34</v>
      </c>
      <c r="J353" t="e">
        <f>VLOOKUP($B353,taxonomy!$B:$Y,6,FALSE)</f>
        <v>#N/A</v>
      </c>
      <c r="K353" t="e">
        <f>VLOOKUP($B353,taxonomy!$B:$Y,7,FALSE)</f>
        <v>#N/A</v>
      </c>
      <c r="L353" t="e">
        <f>VLOOKUP($B353,taxonomy!$B:$Y,8,FALSE)</f>
        <v>#N/A</v>
      </c>
      <c r="M353" t="e">
        <f>VLOOKUP($B353,taxonomy!$B:$Y,9,FALSE)</f>
        <v>#N/A</v>
      </c>
      <c r="N353">
        <f>VLOOKUP(A353,'сводная таблица'!A$3:D$370,3,FALSE)</f>
        <v>0</v>
      </c>
      <c r="O353">
        <f>VLOOKUP(A353,'сводная таблица'!A$3:D$370,4,FALSE)</f>
        <v>1</v>
      </c>
      <c r="P353" s="7" t="b">
        <f t="shared" si="10"/>
        <v>0</v>
      </c>
    </row>
    <row r="354" spans="1:16" hidden="1" x14ac:dyDescent="0.25">
      <c r="A354" s="1" t="s">
        <v>819</v>
      </c>
      <c r="B354" s="1" t="s">
        <v>820</v>
      </c>
      <c r="C354" s="1" t="s">
        <v>821</v>
      </c>
      <c r="D354" s="1" t="s">
        <v>15</v>
      </c>
      <c r="E354" s="1" t="s">
        <v>633</v>
      </c>
      <c r="F354" s="1" t="s">
        <v>824</v>
      </c>
      <c r="G354" s="1" t="s">
        <v>18</v>
      </c>
      <c r="H354" s="1" t="s">
        <v>19</v>
      </c>
      <c r="I354" s="8">
        <f t="shared" si="11"/>
        <v>277</v>
      </c>
      <c r="J354" t="e">
        <f>VLOOKUP($B354,taxonomy!$B:$Y,6,FALSE)</f>
        <v>#N/A</v>
      </c>
      <c r="K354" t="e">
        <f>VLOOKUP($B354,taxonomy!$B:$Y,7,FALSE)</f>
        <v>#N/A</v>
      </c>
      <c r="L354" t="e">
        <f>VLOOKUP($B354,taxonomy!$B:$Y,8,FALSE)</f>
        <v>#N/A</v>
      </c>
      <c r="M354" t="e">
        <f>VLOOKUP($B354,taxonomy!$B:$Y,9,FALSE)</f>
        <v>#N/A</v>
      </c>
      <c r="N354">
        <f>VLOOKUP(A354,'сводная таблица'!A$3:D$370,3,FALSE)</f>
        <v>0</v>
      </c>
      <c r="O354">
        <f>VLOOKUP(A354,'сводная таблица'!A$3:D$370,4,FALSE)</f>
        <v>1</v>
      </c>
      <c r="P354" s="7" t="b">
        <f t="shared" si="10"/>
        <v>1</v>
      </c>
    </row>
    <row r="355" spans="1:16" hidden="1" x14ac:dyDescent="0.25">
      <c r="A355" s="1" t="s">
        <v>825</v>
      </c>
      <c r="B355" s="1" t="s">
        <v>826</v>
      </c>
      <c r="C355" s="1" t="s">
        <v>507</v>
      </c>
      <c r="D355" s="1" t="s">
        <v>15</v>
      </c>
      <c r="E355" s="1" t="s">
        <v>129</v>
      </c>
      <c r="F355" s="1" t="s">
        <v>244</v>
      </c>
      <c r="G355" s="1" t="s">
        <v>18</v>
      </c>
      <c r="H355" s="1" t="s">
        <v>19</v>
      </c>
      <c r="I355" s="8">
        <f t="shared" si="11"/>
        <v>273</v>
      </c>
      <c r="J355" t="str">
        <f>VLOOKUP($B355,taxonomy!$B:$Y,6,FALSE)</f>
        <v>Eukaryota</v>
      </c>
      <c r="K355" t="str">
        <f>VLOOKUP($B355,taxonomy!$B:$Y,7,FALSE)</f>
        <v xml:space="preserve"> Fungi</v>
      </c>
      <c r="L355" t="str">
        <f>VLOOKUP($B355,taxonomy!$B:$Y,8,FALSE)</f>
        <v xml:space="preserve"> Dikarya</v>
      </c>
      <c r="M355" t="str">
        <f>VLOOKUP($B355,taxonomy!$B:$Y,9,FALSE)</f>
        <v xml:space="preserve"> Ascomycota</v>
      </c>
      <c r="N355">
        <f>VLOOKUP(A355,'сводная таблица'!A$3:D$370,3,FALSE)</f>
        <v>1</v>
      </c>
      <c r="O355">
        <f>VLOOKUP(A355,'сводная таблица'!A$3:D$370,4,FALSE)</f>
        <v>1</v>
      </c>
      <c r="P355" s="7" t="b">
        <f t="shared" si="10"/>
        <v>0</v>
      </c>
    </row>
    <row r="356" spans="1:16" hidden="1" x14ac:dyDescent="0.25">
      <c r="A356" s="1" t="s">
        <v>825</v>
      </c>
      <c r="B356" s="1" t="s">
        <v>826</v>
      </c>
      <c r="C356" s="1" t="s">
        <v>507</v>
      </c>
      <c r="D356" s="1" t="s">
        <v>60</v>
      </c>
      <c r="E356" s="1" t="s">
        <v>615</v>
      </c>
      <c r="F356" s="1" t="s">
        <v>827</v>
      </c>
      <c r="G356" s="1" t="s">
        <v>63</v>
      </c>
      <c r="H356" s="1" t="s">
        <v>64</v>
      </c>
      <c r="I356" s="8">
        <f t="shared" si="11"/>
        <v>383</v>
      </c>
      <c r="J356" t="str">
        <f>VLOOKUP($B356,taxonomy!$B:$Y,6,FALSE)</f>
        <v>Eukaryota</v>
      </c>
      <c r="K356" t="str">
        <f>VLOOKUP($B356,taxonomy!$B:$Y,7,FALSE)</f>
        <v xml:space="preserve"> Fungi</v>
      </c>
      <c r="L356" t="str">
        <f>VLOOKUP($B356,taxonomy!$B:$Y,8,FALSE)</f>
        <v xml:space="preserve"> Dikarya</v>
      </c>
      <c r="M356" t="str">
        <f>VLOOKUP($B356,taxonomy!$B:$Y,9,FALSE)</f>
        <v xml:space="preserve"> Ascomycota</v>
      </c>
      <c r="N356">
        <f>VLOOKUP(A356,'сводная таблица'!A$3:D$370,3,FALSE)</f>
        <v>1</v>
      </c>
      <c r="O356">
        <f>VLOOKUP(A356,'сводная таблица'!A$3:D$370,4,FALSE)</f>
        <v>1</v>
      </c>
      <c r="P356" s="7" t="b">
        <f t="shared" si="10"/>
        <v>1</v>
      </c>
    </row>
    <row r="357" spans="1:16" x14ac:dyDescent="0.25">
      <c r="A357" s="1" t="s">
        <v>930</v>
      </c>
      <c r="B357" s="1" t="s">
        <v>931</v>
      </c>
      <c r="C357" s="1" t="s">
        <v>932</v>
      </c>
      <c r="D357" s="1" t="s">
        <v>933</v>
      </c>
      <c r="E357" s="1" t="s">
        <v>934</v>
      </c>
      <c r="F357" s="1" t="s">
        <v>935</v>
      </c>
      <c r="G357" s="1" t="s">
        <v>35</v>
      </c>
      <c r="H357" s="1" t="s">
        <v>933</v>
      </c>
      <c r="I357" s="8">
        <f t="shared" si="11"/>
        <v>29</v>
      </c>
      <c r="J357" t="str">
        <f>VLOOKUP($B357,taxonomy!$B:$Y,6,FALSE)</f>
        <v>Eukaryota</v>
      </c>
      <c r="K357" t="str">
        <f>VLOOKUP($B357,taxonomy!$B:$Y,7,FALSE)</f>
        <v xml:space="preserve"> Metazoa</v>
      </c>
      <c r="L357" t="str">
        <f>VLOOKUP($B357,taxonomy!$B:$Y,8,FALSE)</f>
        <v xml:space="preserve"> Ecdysozoa</v>
      </c>
      <c r="M357" t="str">
        <f>VLOOKUP($B357,taxonomy!$B:$Y,9,FALSE)</f>
        <v xml:space="preserve"> Arthropoda</v>
      </c>
      <c r="N357">
        <f>VLOOKUP(A357,'сводная таблица'!A$3:D$370,3,FALSE)</f>
        <v>1</v>
      </c>
      <c r="O357">
        <f>VLOOKUP(A357,'сводная таблица'!A$3:D$370,4,FALSE)</f>
        <v>1</v>
      </c>
      <c r="P357" s="7" t="b">
        <f t="shared" ref="P357:P420" si="12">EXACT(A356,A357)</f>
        <v>0</v>
      </c>
    </row>
    <row r="358" spans="1:16" hidden="1" x14ac:dyDescent="0.25">
      <c r="A358" s="1" t="s">
        <v>930</v>
      </c>
      <c r="B358" s="1" t="s">
        <v>931</v>
      </c>
      <c r="C358" s="1" t="s">
        <v>932</v>
      </c>
      <c r="D358" s="1" t="s">
        <v>15</v>
      </c>
      <c r="E358" s="1" t="s">
        <v>51</v>
      </c>
      <c r="F358" s="1" t="s">
        <v>229</v>
      </c>
      <c r="G358" s="1" t="s">
        <v>18</v>
      </c>
      <c r="H358" s="1" t="s">
        <v>19</v>
      </c>
      <c r="I358" s="8">
        <f t="shared" si="11"/>
        <v>267</v>
      </c>
      <c r="J358" t="str">
        <f>VLOOKUP($B358,taxonomy!$B:$Y,6,FALSE)</f>
        <v>Eukaryota</v>
      </c>
      <c r="K358" t="str">
        <f>VLOOKUP($B358,taxonomy!$B:$Y,7,FALSE)</f>
        <v xml:space="preserve"> Metazoa</v>
      </c>
      <c r="L358" t="str">
        <f>VLOOKUP($B358,taxonomy!$B:$Y,8,FALSE)</f>
        <v xml:space="preserve"> Ecdysozoa</v>
      </c>
      <c r="M358" t="str">
        <f>VLOOKUP($B358,taxonomy!$B:$Y,9,FALSE)</f>
        <v xml:space="preserve"> Arthropoda</v>
      </c>
      <c r="N358">
        <f>VLOOKUP(A358,'сводная таблица'!A$3:D$370,3,FALSE)</f>
        <v>1</v>
      </c>
      <c r="O358">
        <f>VLOOKUP(A358,'сводная таблица'!A$3:D$370,4,FALSE)</f>
        <v>1</v>
      </c>
      <c r="P358" s="7" t="b">
        <f t="shared" si="12"/>
        <v>1</v>
      </c>
    </row>
    <row r="359" spans="1:16" hidden="1" x14ac:dyDescent="0.25">
      <c r="A359" s="1" t="s">
        <v>930</v>
      </c>
      <c r="B359" s="1" t="s">
        <v>931</v>
      </c>
      <c r="C359" s="1" t="s">
        <v>932</v>
      </c>
      <c r="D359" s="1" t="s">
        <v>60</v>
      </c>
      <c r="E359" s="1" t="s">
        <v>936</v>
      </c>
      <c r="F359" s="1" t="s">
        <v>932</v>
      </c>
      <c r="G359" s="1" t="s">
        <v>63</v>
      </c>
      <c r="H359" s="1" t="s">
        <v>64</v>
      </c>
      <c r="I359" s="8">
        <f t="shared" si="11"/>
        <v>371</v>
      </c>
      <c r="J359" t="str">
        <f>VLOOKUP($B359,taxonomy!$B:$Y,6,FALSE)</f>
        <v>Eukaryota</v>
      </c>
      <c r="K359" t="str">
        <f>VLOOKUP($B359,taxonomy!$B:$Y,7,FALSE)</f>
        <v xml:space="preserve"> Metazoa</v>
      </c>
      <c r="L359" t="str">
        <f>VLOOKUP($B359,taxonomy!$B:$Y,8,FALSE)</f>
        <v xml:space="preserve"> Ecdysozoa</v>
      </c>
      <c r="M359" t="str">
        <f>VLOOKUP($B359,taxonomy!$B:$Y,9,FALSE)</f>
        <v xml:space="preserve"> Arthropoda</v>
      </c>
      <c r="N359">
        <f>VLOOKUP(A359,'сводная таблица'!A$3:D$370,3,FALSE)</f>
        <v>1</v>
      </c>
      <c r="O359">
        <f>VLOOKUP(A359,'сводная таблица'!A$3:D$370,4,FALSE)</f>
        <v>1</v>
      </c>
      <c r="P359" s="7" t="b">
        <f t="shared" si="12"/>
        <v>1</v>
      </c>
    </row>
    <row r="360" spans="1:16" hidden="1" x14ac:dyDescent="0.25">
      <c r="A360" s="1" t="s">
        <v>880</v>
      </c>
      <c r="B360" s="1" t="s">
        <v>881</v>
      </c>
      <c r="C360" s="1" t="s">
        <v>698</v>
      </c>
      <c r="D360" s="1" t="s">
        <v>60</v>
      </c>
      <c r="E360" s="1" t="s">
        <v>878</v>
      </c>
      <c r="F360" s="1" t="s">
        <v>885</v>
      </c>
      <c r="G360" s="1" t="s">
        <v>63</v>
      </c>
      <c r="H360" s="1" t="s">
        <v>64</v>
      </c>
      <c r="I360" s="8">
        <f t="shared" si="11"/>
        <v>366</v>
      </c>
      <c r="J360" t="str">
        <f>VLOOKUP($B360,taxonomy!$B:$Y,6,FALSE)</f>
        <v>Eukaryota</v>
      </c>
      <c r="K360" t="str">
        <f>VLOOKUP($B360,taxonomy!$B:$Y,7,FALSE)</f>
        <v xml:space="preserve"> Fungi</v>
      </c>
      <c r="L360" t="str">
        <f>VLOOKUP($B360,taxonomy!$B:$Y,8,FALSE)</f>
        <v xml:space="preserve"> Dikarya</v>
      </c>
      <c r="M360" t="str">
        <f>VLOOKUP($B360,taxonomy!$B:$Y,9,FALSE)</f>
        <v xml:space="preserve"> Ascomycota</v>
      </c>
      <c r="N360">
        <f>VLOOKUP(A360,'сводная таблица'!A$3:D$370,3,FALSE)</f>
        <v>1</v>
      </c>
      <c r="O360">
        <f>VLOOKUP(A360,'сводная таблица'!A$3:D$370,4,FALSE)</f>
        <v>1</v>
      </c>
      <c r="P360" s="7" t="b">
        <f t="shared" si="12"/>
        <v>0</v>
      </c>
    </row>
    <row r="361" spans="1:16" hidden="1" x14ac:dyDescent="0.25">
      <c r="A361" s="1" t="s">
        <v>958</v>
      </c>
      <c r="B361" s="1" t="s">
        <v>959</v>
      </c>
      <c r="C361" s="1" t="s">
        <v>550</v>
      </c>
      <c r="D361" s="1" t="s">
        <v>15</v>
      </c>
      <c r="E361" s="1" t="s">
        <v>56</v>
      </c>
      <c r="F361" s="1" t="s">
        <v>105</v>
      </c>
      <c r="G361" s="1" t="s">
        <v>18</v>
      </c>
      <c r="H361" s="1" t="s">
        <v>19</v>
      </c>
      <c r="I361" s="8">
        <f t="shared" si="11"/>
        <v>272</v>
      </c>
      <c r="J361" t="str">
        <f>VLOOKUP($B361,taxonomy!$B:$Y,6,FALSE)</f>
        <v>Eukaryota</v>
      </c>
      <c r="K361" t="str">
        <f>VLOOKUP($B361,taxonomy!$B:$Y,7,FALSE)</f>
        <v xml:space="preserve"> Fungi</v>
      </c>
      <c r="L361" t="str">
        <f>VLOOKUP($B361,taxonomy!$B:$Y,8,FALSE)</f>
        <v xml:space="preserve"> Dikarya</v>
      </c>
      <c r="M361" t="str">
        <f>VLOOKUP($B361,taxonomy!$B:$Y,9,FALSE)</f>
        <v xml:space="preserve"> Ascomycota</v>
      </c>
      <c r="N361">
        <f>VLOOKUP(A361,'сводная таблица'!A$3:D$370,3,FALSE)</f>
        <v>1</v>
      </c>
      <c r="O361">
        <f>VLOOKUP(A361,'сводная таблица'!A$3:D$370,4,FALSE)</f>
        <v>1</v>
      </c>
      <c r="P361" s="7" t="b">
        <f t="shared" si="12"/>
        <v>0</v>
      </c>
    </row>
    <row r="362" spans="1:16" hidden="1" x14ac:dyDescent="0.25">
      <c r="A362" s="1" t="s">
        <v>958</v>
      </c>
      <c r="B362" s="1" t="s">
        <v>959</v>
      </c>
      <c r="C362" s="1" t="s">
        <v>550</v>
      </c>
      <c r="D362" s="1" t="s">
        <v>60</v>
      </c>
      <c r="E362" s="1" t="s">
        <v>551</v>
      </c>
      <c r="F362" s="1" t="s">
        <v>960</v>
      </c>
      <c r="G362" s="1" t="s">
        <v>63</v>
      </c>
      <c r="H362" s="1" t="s">
        <v>64</v>
      </c>
      <c r="I362" s="8">
        <f t="shared" si="11"/>
        <v>442</v>
      </c>
      <c r="J362" t="str">
        <f>VLOOKUP($B362,taxonomy!$B:$Y,6,FALSE)</f>
        <v>Eukaryota</v>
      </c>
      <c r="K362" t="str">
        <f>VLOOKUP($B362,taxonomy!$B:$Y,7,FALSE)</f>
        <v xml:space="preserve"> Fungi</v>
      </c>
      <c r="L362" t="str">
        <f>VLOOKUP($B362,taxonomy!$B:$Y,8,FALSE)</f>
        <v xml:space="preserve"> Dikarya</v>
      </c>
      <c r="M362" t="str">
        <f>VLOOKUP($B362,taxonomy!$B:$Y,9,FALSE)</f>
        <v xml:space="preserve"> Ascomycota</v>
      </c>
      <c r="N362">
        <f>VLOOKUP(A362,'сводная таблица'!A$3:D$370,3,FALSE)</f>
        <v>1</v>
      </c>
      <c r="O362">
        <f>VLOOKUP(A362,'сводная таблица'!A$3:D$370,4,FALSE)</f>
        <v>1</v>
      </c>
      <c r="P362" s="7" t="b">
        <f t="shared" si="12"/>
        <v>1</v>
      </c>
    </row>
    <row r="363" spans="1:16" hidden="1" x14ac:dyDescent="0.25">
      <c r="A363" s="1" t="s">
        <v>989</v>
      </c>
      <c r="B363" s="1" t="s">
        <v>990</v>
      </c>
      <c r="C363" s="1" t="s">
        <v>614</v>
      </c>
      <c r="D363" s="1" t="s">
        <v>15</v>
      </c>
      <c r="E363" s="1" t="s">
        <v>129</v>
      </c>
      <c r="F363" s="1" t="s">
        <v>244</v>
      </c>
      <c r="G363" s="1" t="s">
        <v>18</v>
      </c>
      <c r="H363" s="1" t="s">
        <v>19</v>
      </c>
      <c r="I363" s="8">
        <f t="shared" si="11"/>
        <v>273</v>
      </c>
      <c r="J363" t="str">
        <f>VLOOKUP($B363,taxonomy!$B:$Y,6,FALSE)</f>
        <v>Eukaryota</v>
      </c>
      <c r="K363" t="str">
        <f>VLOOKUP($B363,taxonomy!$B:$Y,7,FALSE)</f>
        <v xml:space="preserve"> Fungi</v>
      </c>
      <c r="L363" t="str">
        <f>VLOOKUP($B363,taxonomy!$B:$Y,8,FALSE)</f>
        <v xml:space="preserve"> Dikarya</v>
      </c>
      <c r="M363" t="str">
        <f>VLOOKUP($B363,taxonomy!$B:$Y,9,FALSE)</f>
        <v xml:space="preserve"> Ascomycota</v>
      </c>
      <c r="N363">
        <f>VLOOKUP(A363,'сводная таблица'!A$3:D$370,3,FALSE)</f>
        <v>1</v>
      </c>
      <c r="O363">
        <f>VLOOKUP(A363,'сводная таблица'!A$3:D$370,4,FALSE)</f>
        <v>1</v>
      </c>
      <c r="P363" s="7" t="b">
        <f t="shared" si="12"/>
        <v>0</v>
      </c>
    </row>
    <row r="364" spans="1:16" hidden="1" x14ac:dyDescent="0.25">
      <c r="A364" s="1" t="s">
        <v>1018</v>
      </c>
      <c r="B364" s="1" t="s">
        <v>1019</v>
      </c>
      <c r="C364" s="1" t="s">
        <v>1020</v>
      </c>
      <c r="D364" s="1" t="s">
        <v>15</v>
      </c>
      <c r="E364" s="1" t="s">
        <v>873</v>
      </c>
      <c r="F364" s="1" t="s">
        <v>233</v>
      </c>
      <c r="G364" s="1" t="s">
        <v>18</v>
      </c>
      <c r="H364" s="1" t="s">
        <v>19</v>
      </c>
      <c r="I364" s="8">
        <f t="shared" si="11"/>
        <v>254</v>
      </c>
      <c r="J364" t="str">
        <f>VLOOKUP($B364,taxonomy!$B:$Y,6,FALSE)</f>
        <v>Eukaryota</v>
      </c>
      <c r="K364" t="str">
        <f>VLOOKUP($B364,taxonomy!$B:$Y,7,FALSE)</f>
        <v xml:space="preserve"> Fungi</v>
      </c>
      <c r="L364" t="str">
        <f>VLOOKUP($B364,taxonomy!$B:$Y,8,FALSE)</f>
        <v xml:space="preserve"> Chytridiomycota</v>
      </c>
      <c r="M364" t="str">
        <f>VLOOKUP($B364,taxonomy!$B:$Y,9,FALSE)</f>
        <v xml:space="preserve"> Chytridiomycetes</v>
      </c>
      <c r="N364">
        <f>VLOOKUP(A364,'сводная таблица'!A$3:D$370,3,FALSE)</f>
        <v>0</v>
      </c>
      <c r="O364">
        <f>VLOOKUP(A364,'сводная таблица'!A$3:D$370,4,FALSE)</f>
        <v>1</v>
      </c>
      <c r="P364" s="7" t="b">
        <f t="shared" si="12"/>
        <v>0</v>
      </c>
    </row>
    <row r="365" spans="1:16" hidden="1" x14ac:dyDescent="0.25">
      <c r="A365" s="1" t="s">
        <v>937</v>
      </c>
      <c r="B365" s="1" t="s">
        <v>938</v>
      </c>
      <c r="C365" s="1" t="s">
        <v>939</v>
      </c>
      <c r="D365" s="1" t="s">
        <v>891</v>
      </c>
      <c r="E365" s="1" t="s">
        <v>940</v>
      </c>
      <c r="F365" s="1" t="s">
        <v>512</v>
      </c>
      <c r="G365" s="1" t="s">
        <v>83</v>
      </c>
      <c r="H365" s="1" t="s">
        <v>891</v>
      </c>
      <c r="I365" s="8">
        <f t="shared" si="11"/>
        <v>61</v>
      </c>
      <c r="J365" t="str">
        <f>VLOOKUP($B365,taxonomy!$B:$Y,6,FALSE)</f>
        <v>Eukaryota</v>
      </c>
      <c r="K365" t="str">
        <f>VLOOKUP($B365,taxonomy!$B:$Y,7,FALSE)</f>
        <v xml:space="preserve"> Metazoa</v>
      </c>
      <c r="L365" t="str">
        <f>VLOOKUP($B365,taxonomy!$B:$Y,8,FALSE)</f>
        <v xml:space="preserve"> Ecdysozoa</v>
      </c>
      <c r="M365" t="str">
        <f>VLOOKUP($B365,taxonomy!$B:$Y,9,FALSE)</f>
        <v xml:space="preserve"> Arthropoda</v>
      </c>
      <c r="N365">
        <f>VLOOKUP(A365,'сводная таблица'!A$3:D$370,3,FALSE)</f>
        <v>0</v>
      </c>
      <c r="O365">
        <f>VLOOKUP(A365,'сводная таблица'!A$3:D$370,4,FALSE)</f>
        <v>1</v>
      </c>
      <c r="P365" s="7" t="b">
        <f t="shared" si="12"/>
        <v>0</v>
      </c>
    </row>
    <row r="366" spans="1:16" hidden="1" x14ac:dyDescent="0.25">
      <c r="A366" s="1" t="s">
        <v>937</v>
      </c>
      <c r="B366" s="1" t="s">
        <v>938</v>
      </c>
      <c r="C366" s="1" t="s">
        <v>939</v>
      </c>
      <c r="D366" s="1" t="s">
        <v>15</v>
      </c>
      <c r="E366" s="1" t="s">
        <v>114</v>
      </c>
      <c r="F366" s="1" t="s">
        <v>941</v>
      </c>
      <c r="G366" s="1" t="s">
        <v>18</v>
      </c>
      <c r="H366" s="1" t="s">
        <v>19</v>
      </c>
      <c r="I366" s="8">
        <f t="shared" si="11"/>
        <v>176</v>
      </c>
      <c r="J366" t="str">
        <f>VLOOKUP($B366,taxonomy!$B:$Y,6,FALSE)</f>
        <v>Eukaryota</v>
      </c>
      <c r="K366" t="str">
        <f>VLOOKUP($B366,taxonomy!$B:$Y,7,FALSE)</f>
        <v xml:space="preserve"> Metazoa</v>
      </c>
      <c r="L366" t="str">
        <f>VLOOKUP($B366,taxonomy!$B:$Y,8,FALSE)</f>
        <v xml:space="preserve"> Ecdysozoa</v>
      </c>
      <c r="M366" t="str">
        <f>VLOOKUP($B366,taxonomy!$B:$Y,9,FALSE)</f>
        <v xml:space="preserve"> Arthropoda</v>
      </c>
      <c r="N366">
        <f>VLOOKUP(A366,'сводная таблица'!A$3:D$370,3,FALSE)</f>
        <v>0</v>
      </c>
      <c r="O366">
        <f>VLOOKUP(A366,'сводная таблица'!A$3:D$370,4,FALSE)</f>
        <v>1</v>
      </c>
      <c r="P366" s="7" t="b">
        <f t="shared" si="12"/>
        <v>1</v>
      </c>
    </row>
    <row r="367" spans="1:16" hidden="1" x14ac:dyDescent="0.25">
      <c r="A367" s="1" t="s">
        <v>942</v>
      </c>
      <c r="B367" s="1" t="s">
        <v>943</v>
      </c>
      <c r="C367" s="1" t="s">
        <v>944</v>
      </c>
      <c r="D367" s="1" t="s">
        <v>891</v>
      </c>
      <c r="E367" s="1" t="s">
        <v>945</v>
      </c>
      <c r="F367" s="1" t="s">
        <v>630</v>
      </c>
      <c r="G367" s="1" t="s">
        <v>83</v>
      </c>
      <c r="H367" s="1" t="s">
        <v>891</v>
      </c>
      <c r="I367" s="8">
        <f t="shared" si="11"/>
        <v>41</v>
      </c>
      <c r="J367" t="str">
        <f>VLOOKUP($B367,taxonomy!$B:$Y,6,FALSE)</f>
        <v>Eukaryota</v>
      </c>
      <c r="K367" t="str">
        <f>VLOOKUP($B367,taxonomy!$B:$Y,7,FALSE)</f>
        <v xml:space="preserve"> Metazoa</v>
      </c>
      <c r="L367" t="str">
        <f>VLOOKUP($B367,taxonomy!$B:$Y,8,FALSE)</f>
        <v xml:space="preserve"> Ecdysozoa</v>
      </c>
      <c r="M367" t="str">
        <f>VLOOKUP($B367,taxonomy!$B:$Y,9,FALSE)</f>
        <v xml:space="preserve"> Arthropoda</v>
      </c>
      <c r="N367">
        <f>VLOOKUP(A367,'сводная таблица'!A$3:D$370,3,FALSE)</f>
        <v>0</v>
      </c>
      <c r="O367">
        <f>VLOOKUP(A367,'сводная таблица'!A$3:D$370,4,FALSE)</f>
        <v>1</v>
      </c>
      <c r="P367" s="7" t="b">
        <f t="shared" si="12"/>
        <v>0</v>
      </c>
    </row>
    <row r="368" spans="1:16" hidden="1" x14ac:dyDescent="0.25">
      <c r="A368" s="1" t="s">
        <v>942</v>
      </c>
      <c r="B368" s="1" t="s">
        <v>943</v>
      </c>
      <c r="C368" s="1" t="s">
        <v>944</v>
      </c>
      <c r="D368" s="1" t="s">
        <v>891</v>
      </c>
      <c r="E368" s="1" t="s">
        <v>50</v>
      </c>
      <c r="F368" s="1" t="s">
        <v>588</v>
      </c>
      <c r="G368" s="1" t="s">
        <v>83</v>
      </c>
      <c r="H368" s="1" t="s">
        <v>891</v>
      </c>
      <c r="I368" s="8">
        <f t="shared" si="11"/>
        <v>57</v>
      </c>
      <c r="J368" t="str">
        <f>VLOOKUP($B368,taxonomy!$B:$Y,6,FALSE)</f>
        <v>Eukaryota</v>
      </c>
      <c r="K368" t="str">
        <f>VLOOKUP($B368,taxonomy!$B:$Y,7,FALSE)</f>
        <v xml:space="preserve"> Metazoa</v>
      </c>
      <c r="L368" t="str">
        <f>VLOOKUP($B368,taxonomy!$B:$Y,8,FALSE)</f>
        <v xml:space="preserve"> Ecdysozoa</v>
      </c>
      <c r="M368" t="str">
        <f>VLOOKUP($B368,taxonomy!$B:$Y,9,FALSE)</f>
        <v xml:space="preserve"> Arthropoda</v>
      </c>
      <c r="N368">
        <f>VLOOKUP(A368,'сводная таблица'!A$3:D$370,3,FALSE)</f>
        <v>0</v>
      </c>
      <c r="O368">
        <f>VLOOKUP(A368,'сводная таблица'!A$3:D$370,4,FALSE)</f>
        <v>1</v>
      </c>
      <c r="P368" s="7" t="b">
        <f t="shared" si="12"/>
        <v>1</v>
      </c>
    </row>
    <row r="369" spans="1:16" hidden="1" x14ac:dyDescent="0.25">
      <c r="A369" s="1" t="s">
        <v>1024</v>
      </c>
      <c r="B369" s="1" t="s">
        <v>1025</v>
      </c>
      <c r="C369" s="1" t="s">
        <v>502</v>
      </c>
      <c r="D369" s="1" t="s">
        <v>799</v>
      </c>
      <c r="E369" s="1" t="s">
        <v>1026</v>
      </c>
      <c r="F369" s="1" t="s">
        <v>404</v>
      </c>
      <c r="G369" s="1" t="s">
        <v>114</v>
      </c>
      <c r="H369" s="1" t="s">
        <v>799</v>
      </c>
      <c r="I369" s="8">
        <f t="shared" si="11"/>
        <v>129</v>
      </c>
      <c r="J369" t="str">
        <f>VLOOKUP($B369,taxonomy!$B:$Y,6,FALSE)</f>
        <v>Eukaryota</v>
      </c>
      <c r="K369" t="str">
        <f>VLOOKUP($B369,taxonomy!$B:$Y,7,FALSE)</f>
        <v xml:space="preserve"> Fungi</v>
      </c>
      <c r="L369" t="str">
        <f>VLOOKUP($B369,taxonomy!$B:$Y,8,FALSE)</f>
        <v xml:space="preserve"> Dikarya</v>
      </c>
      <c r="M369" t="str">
        <f>VLOOKUP($B369,taxonomy!$B:$Y,9,FALSE)</f>
        <v xml:space="preserve"> Basidiomycota</v>
      </c>
      <c r="N369">
        <f>VLOOKUP(A369,'сводная таблица'!A$3:D$370,3,FALSE)</f>
        <v>0</v>
      </c>
      <c r="O369">
        <f>VLOOKUP(A369,'сводная таблица'!A$3:D$370,4,FALSE)</f>
        <v>2</v>
      </c>
      <c r="P369" s="7" t="b">
        <f t="shared" si="12"/>
        <v>0</v>
      </c>
    </row>
    <row r="370" spans="1:16" hidden="1" x14ac:dyDescent="0.25">
      <c r="A370" s="1" t="s">
        <v>1024</v>
      </c>
      <c r="B370" s="1" t="s">
        <v>1025</v>
      </c>
      <c r="C370" s="1" t="s">
        <v>502</v>
      </c>
      <c r="D370" s="1" t="s">
        <v>802</v>
      </c>
      <c r="E370" s="1" t="s">
        <v>905</v>
      </c>
      <c r="F370" s="1" t="s">
        <v>907</v>
      </c>
      <c r="G370" s="1" t="s">
        <v>114</v>
      </c>
      <c r="H370" s="1" t="s">
        <v>802</v>
      </c>
      <c r="I370" s="8">
        <f t="shared" si="11"/>
        <v>79</v>
      </c>
      <c r="J370" t="str">
        <f>VLOOKUP($B370,taxonomy!$B:$Y,6,FALSE)</f>
        <v>Eukaryota</v>
      </c>
      <c r="K370" t="str">
        <f>VLOOKUP($B370,taxonomy!$B:$Y,7,FALSE)</f>
        <v xml:space="preserve"> Fungi</v>
      </c>
      <c r="L370" t="str">
        <f>VLOOKUP($B370,taxonomy!$B:$Y,8,FALSE)</f>
        <v xml:space="preserve"> Dikarya</v>
      </c>
      <c r="M370" t="str">
        <f>VLOOKUP($B370,taxonomy!$B:$Y,9,FALSE)</f>
        <v xml:space="preserve"> Basidiomycota</v>
      </c>
      <c r="N370">
        <f>VLOOKUP(A370,'сводная таблица'!A$3:D$370,3,FALSE)</f>
        <v>0</v>
      </c>
      <c r="O370">
        <f>VLOOKUP(A370,'сводная таблица'!A$3:D$370,4,FALSE)</f>
        <v>2</v>
      </c>
      <c r="P370" s="7" t="b">
        <f t="shared" si="12"/>
        <v>1</v>
      </c>
    </row>
    <row r="371" spans="1:16" hidden="1" x14ac:dyDescent="0.25">
      <c r="A371" s="1" t="s">
        <v>1024</v>
      </c>
      <c r="B371" s="1" t="s">
        <v>1025</v>
      </c>
      <c r="C371" s="1" t="s">
        <v>502</v>
      </c>
      <c r="D371" s="1" t="s">
        <v>804</v>
      </c>
      <c r="E371" s="1" t="s">
        <v>775</v>
      </c>
      <c r="F371" s="1" t="s">
        <v>658</v>
      </c>
      <c r="G371" s="1" t="s">
        <v>114</v>
      </c>
      <c r="H371" s="1" t="s">
        <v>804</v>
      </c>
      <c r="I371" s="8">
        <f t="shared" si="11"/>
        <v>383</v>
      </c>
      <c r="J371" t="str">
        <f>VLOOKUP($B371,taxonomy!$B:$Y,6,FALSE)</f>
        <v>Eukaryota</v>
      </c>
      <c r="K371" t="str">
        <f>VLOOKUP($B371,taxonomy!$B:$Y,7,FALSE)</f>
        <v xml:space="preserve"> Fungi</v>
      </c>
      <c r="L371" t="str">
        <f>VLOOKUP($B371,taxonomy!$B:$Y,8,FALSE)</f>
        <v xml:space="preserve"> Dikarya</v>
      </c>
      <c r="M371" t="str">
        <f>VLOOKUP($B371,taxonomy!$B:$Y,9,FALSE)</f>
        <v xml:space="preserve"> Basidiomycota</v>
      </c>
      <c r="N371">
        <f>VLOOKUP(A371,'сводная таблица'!A$3:D$370,3,FALSE)</f>
        <v>0</v>
      </c>
      <c r="O371">
        <f>VLOOKUP(A371,'сводная таблица'!A$3:D$370,4,FALSE)</f>
        <v>2</v>
      </c>
      <c r="P371" s="7" t="b">
        <f t="shared" si="12"/>
        <v>1</v>
      </c>
    </row>
    <row r="372" spans="1:16" hidden="1" x14ac:dyDescent="0.25">
      <c r="A372" s="1" t="s">
        <v>1024</v>
      </c>
      <c r="B372" s="1" t="s">
        <v>1025</v>
      </c>
      <c r="C372" s="1" t="s">
        <v>502</v>
      </c>
      <c r="D372" s="1" t="s">
        <v>15</v>
      </c>
      <c r="E372" s="1" t="s">
        <v>1027</v>
      </c>
      <c r="F372" s="1" t="s">
        <v>1028</v>
      </c>
      <c r="G372" s="1" t="s">
        <v>18</v>
      </c>
      <c r="H372" s="1" t="s">
        <v>19</v>
      </c>
      <c r="I372" s="8">
        <f t="shared" si="11"/>
        <v>136</v>
      </c>
      <c r="J372" t="str">
        <f>VLOOKUP($B372,taxonomy!$B:$Y,6,FALSE)</f>
        <v>Eukaryota</v>
      </c>
      <c r="K372" t="str">
        <f>VLOOKUP($B372,taxonomy!$B:$Y,7,FALSE)</f>
        <v xml:space="preserve"> Fungi</v>
      </c>
      <c r="L372" t="str">
        <f>VLOOKUP($B372,taxonomy!$B:$Y,8,FALSE)</f>
        <v xml:space="preserve"> Dikarya</v>
      </c>
      <c r="M372" t="str">
        <f>VLOOKUP($B372,taxonomy!$B:$Y,9,FALSE)</f>
        <v xml:space="preserve"> Basidiomycota</v>
      </c>
      <c r="N372">
        <f>VLOOKUP(A372,'сводная таблица'!A$3:D$370,3,FALSE)</f>
        <v>0</v>
      </c>
      <c r="O372">
        <f>VLOOKUP(A372,'сводная таблица'!A$3:D$370,4,FALSE)</f>
        <v>2</v>
      </c>
      <c r="P372" s="7" t="b">
        <f t="shared" si="12"/>
        <v>1</v>
      </c>
    </row>
    <row r="373" spans="1:16" hidden="1" x14ac:dyDescent="0.25">
      <c r="A373" s="1" t="s">
        <v>1024</v>
      </c>
      <c r="B373" s="1" t="s">
        <v>1025</v>
      </c>
      <c r="C373" s="1" t="s">
        <v>502</v>
      </c>
      <c r="D373" s="1" t="s">
        <v>15</v>
      </c>
      <c r="E373" s="1" t="s">
        <v>1029</v>
      </c>
      <c r="F373" s="1" t="s">
        <v>184</v>
      </c>
      <c r="G373" s="1" t="s">
        <v>18</v>
      </c>
      <c r="H373" s="1" t="s">
        <v>19</v>
      </c>
      <c r="I373" s="8">
        <f t="shared" si="11"/>
        <v>127</v>
      </c>
      <c r="J373" t="str">
        <f>VLOOKUP($B373,taxonomy!$B:$Y,6,FALSE)</f>
        <v>Eukaryota</v>
      </c>
      <c r="K373" t="str">
        <f>VLOOKUP($B373,taxonomy!$B:$Y,7,FALSE)</f>
        <v xml:space="preserve"> Fungi</v>
      </c>
      <c r="L373" t="str">
        <f>VLOOKUP($B373,taxonomy!$B:$Y,8,FALSE)</f>
        <v xml:space="preserve"> Dikarya</v>
      </c>
      <c r="M373" t="str">
        <f>VLOOKUP($B373,taxonomy!$B:$Y,9,FALSE)</f>
        <v xml:space="preserve"> Basidiomycota</v>
      </c>
      <c r="N373">
        <f>VLOOKUP(A373,'сводная таблица'!A$3:D$370,3,FALSE)</f>
        <v>0</v>
      </c>
      <c r="O373">
        <f>VLOOKUP(A373,'сводная таблица'!A$3:D$370,4,FALSE)</f>
        <v>2</v>
      </c>
      <c r="P373" s="7" t="b">
        <f t="shared" si="12"/>
        <v>1</v>
      </c>
    </row>
    <row r="374" spans="1:16" hidden="1" x14ac:dyDescent="0.25">
      <c r="A374" s="1" t="s">
        <v>1104</v>
      </c>
      <c r="B374" s="1" t="s">
        <v>1105</v>
      </c>
      <c r="C374" s="1" t="s">
        <v>88</v>
      </c>
      <c r="D374" s="1" t="s">
        <v>15</v>
      </c>
      <c r="E374" s="1" t="s">
        <v>966</v>
      </c>
      <c r="F374" s="1" t="s">
        <v>17</v>
      </c>
      <c r="G374" s="1" t="s">
        <v>18</v>
      </c>
      <c r="H374" s="1" t="s">
        <v>19</v>
      </c>
      <c r="I374" s="8">
        <f t="shared" si="11"/>
        <v>274</v>
      </c>
      <c r="J374" t="str">
        <f>VLOOKUP($B374,taxonomy!$B:$Y,6,FALSE)</f>
        <v>Eukaryota</v>
      </c>
      <c r="K374" t="str">
        <f>VLOOKUP($B374,taxonomy!$B:$Y,7,FALSE)</f>
        <v xml:space="preserve"> Fungi</v>
      </c>
      <c r="L374" t="str">
        <f>VLOOKUP($B374,taxonomy!$B:$Y,8,FALSE)</f>
        <v xml:space="preserve"> Dikarya</v>
      </c>
      <c r="M374" t="str">
        <f>VLOOKUP($B374,taxonomy!$B:$Y,9,FALSE)</f>
        <v xml:space="preserve"> Ascomycota</v>
      </c>
      <c r="N374">
        <f>VLOOKUP(A374,'сводная таблица'!A$3:D$370,3,FALSE)</f>
        <v>1</v>
      </c>
      <c r="O374">
        <f>VLOOKUP(A374,'сводная таблица'!A$3:D$370,4,FALSE)</f>
        <v>1</v>
      </c>
      <c r="P374" s="7" t="b">
        <f t="shared" si="12"/>
        <v>0</v>
      </c>
    </row>
    <row r="375" spans="1:16" hidden="1" x14ac:dyDescent="0.25">
      <c r="A375" s="1" t="s">
        <v>1104</v>
      </c>
      <c r="B375" s="1" t="s">
        <v>1105</v>
      </c>
      <c r="C375" s="1" t="s">
        <v>88</v>
      </c>
      <c r="D375" s="1" t="s">
        <v>60</v>
      </c>
      <c r="E375" s="1" t="s">
        <v>551</v>
      </c>
      <c r="F375" s="1" t="s">
        <v>827</v>
      </c>
      <c r="G375" s="1" t="s">
        <v>63</v>
      </c>
      <c r="H375" s="1" t="s">
        <v>64</v>
      </c>
      <c r="I375" s="8">
        <f t="shared" si="11"/>
        <v>389</v>
      </c>
      <c r="J375" t="str">
        <f>VLOOKUP($B375,taxonomy!$B:$Y,6,FALSE)</f>
        <v>Eukaryota</v>
      </c>
      <c r="K375" t="str">
        <f>VLOOKUP($B375,taxonomy!$B:$Y,7,FALSE)</f>
        <v xml:space="preserve"> Fungi</v>
      </c>
      <c r="L375" t="str">
        <f>VLOOKUP($B375,taxonomy!$B:$Y,8,FALSE)</f>
        <v xml:space="preserve"> Dikarya</v>
      </c>
      <c r="M375" t="str">
        <f>VLOOKUP($B375,taxonomy!$B:$Y,9,FALSE)</f>
        <v xml:space="preserve"> Ascomycota</v>
      </c>
      <c r="N375">
        <f>VLOOKUP(A375,'сводная таблица'!A$3:D$370,3,FALSE)</f>
        <v>1</v>
      </c>
      <c r="O375">
        <f>VLOOKUP(A375,'сводная таблица'!A$3:D$370,4,FALSE)</f>
        <v>1</v>
      </c>
      <c r="P375" s="7" t="b">
        <f t="shared" si="12"/>
        <v>1</v>
      </c>
    </row>
    <row r="376" spans="1:16" hidden="1" x14ac:dyDescent="0.25">
      <c r="A376" s="1" t="s">
        <v>1119</v>
      </c>
      <c r="B376" s="1" t="s">
        <v>1120</v>
      </c>
      <c r="C376" s="1" t="s">
        <v>1121</v>
      </c>
      <c r="D376" s="1" t="s">
        <v>15</v>
      </c>
      <c r="E376" s="1" t="s">
        <v>203</v>
      </c>
      <c r="F376" s="1" t="s">
        <v>105</v>
      </c>
      <c r="G376" s="1" t="s">
        <v>18</v>
      </c>
      <c r="H376" s="1" t="s">
        <v>19</v>
      </c>
      <c r="I376" s="8">
        <f t="shared" si="11"/>
        <v>274</v>
      </c>
      <c r="J376" t="str">
        <f>VLOOKUP($B376,taxonomy!$B:$Y,6,FALSE)</f>
        <v>Eukaryota</v>
      </c>
      <c r="K376" t="str">
        <f>VLOOKUP($B376,taxonomy!$B:$Y,7,FALSE)</f>
        <v xml:space="preserve"> Fungi</v>
      </c>
      <c r="L376" t="str">
        <f>VLOOKUP($B376,taxonomy!$B:$Y,8,FALSE)</f>
        <v xml:space="preserve"> Dikarya</v>
      </c>
      <c r="M376" t="str">
        <f>VLOOKUP($B376,taxonomy!$B:$Y,9,FALSE)</f>
        <v xml:space="preserve"> Ascomycota</v>
      </c>
      <c r="N376">
        <f>VLOOKUP(A376,'сводная таблица'!A$3:D$370,3,FALSE)</f>
        <v>1</v>
      </c>
      <c r="O376">
        <f>VLOOKUP(A376,'сводная таблица'!A$3:D$370,4,FALSE)</f>
        <v>1</v>
      </c>
      <c r="P376" s="7" t="b">
        <f t="shared" si="12"/>
        <v>0</v>
      </c>
    </row>
    <row r="377" spans="1:16" hidden="1" x14ac:dyDescent="0.25">
      <c r="A377" s="1" t="s">
        <v>866</v>
      </c>
      <c r="B377" s="1" t="s">
        <v>867</v>
      </c>
      <c r="C377" s="1" t="s">
        <v>428</v>
      </c>
      <c r="D377" s="1" t="s">
        <v>15</v>
      </c>
      <c r="E377" s="1" t="s">
        <v>868</v>
      </c>
      <c r="F377" s="1" t="s">
        <v>869</v>
      </c>
      <c r="G377" s="1" t="s">
        <v>18</v>
      </c>
      <c r="H377" s="1" t="s">
        <v>19</v>
      </c>
      <c r="I377" s="8">
        <f t="shared" si="11"/>
        <v>63</v>
      </c>
      <c r="J377" t="e">
        <f>VLOOKUP($B377,taxonomy!$B:$Y,6,FALSE)</f>
        <v>#N/A</v>
      </c>
      <c r="K377" t="e">
        <f>VLOOKUP($B377,taxonomy!$B:$Y,7,FALSE)</f>
        <v>#N/A</v>
      </c>
      <c r="L377" t="e">
        <f>VLOOKUP($B377,taxonomy!$B:$Y,8,FALSE)</f>
        <v>#N/A</v>
      </c>
      <c r="M377" t="e">
        <f>VLOOKUP($B377,taxonomy!$B:$Y,9,FALSE)</f>
        <v>#N/A</v>
      </c>
      <c r="N377">
        <f>VLOOKUP(A377,'сводная таблица'!A$3:D$370,3,FALSE)</f>
        <v>0</v>
      </c>
      <c r="O377">
        <f>VLOOKUP(A377,'сводная таблица'!A$3:D$370,4,FALSE)</f>
        <v>1</v>
      </c>
      <c r="P377" s="7" t="b">
        <f t="shared" si="12"/>
        <v>0</v>
      </c>
    </row>
    <row r="378" spans="1:16" hidden="1" x14ac:dyDescent="0.25">
      <c r="A378" s="1" t="s">
        <v>870</v>
      </c>
      <c r="B378" s="1" t="s">
        <v>871</v>
      </c>
      <c r="C378" s="1" t="s">
        <v>872</v>
      </c>
      <c r="D378" s="1" t="s">
        <v>15</v>
      </c>
      <c r="E378" s="1" t="s">
        <v>873</v>
      </c>
      <c r="F378" s="1" t="s">
        <v>254</v>
      </c>
      <c r="G378" s="1" t="s">
        <v>18</v>
      </c>
      <c r="H378" s="1" t="s">
        <v>19</v>
      </c>
      <c r="I378" s="8">
        <f t="shared" si="11"/>
        <v>279</v>
      </c>
      <c r="J378" t="str">
        <f>VLOOKUP($B378,taxonomy!$B:$Y,6,FALSE)</f>
        <v>Eukaryota</v>
      </c>
      <c r="K378" t="str">
        <f>VLOOKUP($B378,taxonomy!$B:$Y,7,FALSE)</f>
        <v xml:space="preserve"> Ichthyosporea</v>
      </c>
      <c r="L378" t="str">
        <f>VLOOKUP($B378,taxonomy!$B:$Y,8,FALSE)</f>
        <v xml:space="preserve"> Capsaspora.</v>
      </c>
      <c r="M378">
        <f>VLOOKUP($B378,taxonomy!$B:$Y,9,FALSE)</f>
        <v>0</v>
      </c>
      <c r="N378">
        <f>VLOOKUP(A378,'сводная таблица'!A$3:D$370,3,FALSE)</f>
        <v>0</v>
      </c>
      <c r="O378">
        <f>VLOOKUP(A378,'сводная таблица'!A$3:D$370,4,FALSE)</f>
        <v>1</v>
      </c>
      <c r="P378" s="7" t="b">
        <f t="shared" si="12"/>
        <v>0</v>
      </c>
    </row>
    <row r="379" spans="1:16" hidden="1" x14ac:dyDescent="0.25">
      <c r="A379" s="1" t="s">
        <v>874</v>
      </c>
      <c r="B379" s="1" t="s">
        <v>875</v>
      </c>
      <c r="C379" s="1" t="s">
        <v>545</v>
      </c>
      <c r="D379" s="1" t="s">
        <v>15</v>
      </c>
      <c r="E379" s="1" t="s">
        <v>56</v>
      </c>
      <c r="F379" s="1" t="s">
        <v>367</v>
      </c>
      <c r="G379" s="1" t="s">
        <v>18</v>
      </c>
      <c r="H379" s="1" t="s">
        <v>19</v>
      </c>
      <c r="I379" s="8">
        <f t="shared" si="11"/>
        <v>273</v>
      </c>
      <c r="J379" t="str">
        <f>VLOOKUP($B379,taxonomy!$B:$Y,6,FALSE)</f>
        <v>Eukaryota</v>
      </c>
      <c r="K379" t="str">
        <f>VLOOKUP($B379,taxonomy!$B:$Y,7,FALSE)</f>
        <v xml:space="preserve"> Fungi</v>
      </c>
      <c r="L379" t="str">
        <f>VLOOKUP($B379,taxonomy!$B:$Y,8,FALSE)</f>
        <v xml:space="preserve"> Dikarya</v>
      </c>
      <c r="M379" t="str">
        <f>VLOOKUP($B379,taxonomy!$B:$Y,9,FALSE)</f>
        <v xml:space="preserve"> Ascomycota</v>
      </c>
      <c r="N379">
        <f>VLOOKUP(A379,'сводная таблица'!A$3:D$370,3,FALSE)</f>
        <v>1</v>
      </c>
      <c r="O379">
        <f>VLOOKUP(A379,'сводная таблица'!A$3:D$370,4,FALSE)</f>
        <v>1</v>
      </c>
      <c r="P379" s="7" t="b">
        <f t="shared" si="12"/>
        <v>0</v>
      </c>
    </row>
    <row r="380" spans="1:16" hidden="1" x14ac:dyDescent="0.25">
      <c r="A380" s="1" t="s">
        <v>874</v>
      </c>
      <c r="B380" s="1" t="s">
        <v>875</v>
      </c>
      <c r="C380" s="1" t="s">
        <v>545</v>
      </c>
      <c r="D380" s="1" t="s">
        <v>60</v>
      </c>
      <c r="E380" s="1" t="s">
        <v>643</v>
      </c>
      <c r="F380" s="1" t="s">
        <v>122</v>
      </c>
      <c r="G380" s="1" t="s">
        <v>63</v>
      </c>
      <c r="H380" s="1" t="s">
        <v>64</v>
      </c>
      <c r="I380" s="8">
        <f t="shared" si="11"/>
        <v>416</v>
      </c>
      <c r="J380" t="str">
        <f>VLOOKUP($B380,taxonomy!$B:$Y,6,FALSE)</f>
        <v>Eukaryota</v>
      </c>
      <c r="K380" t="str">
        <f>VLOOKUP($B380,taxonomy!$B:$Y,7,FALSE)</f>
        <v xml:space="preserve"> Fungi</v>
      </c>
      <c r="L380" t="str">
        <f>VLOOKUP($B380,taxonomy!$B:$Y,8,FALSE)</f>
        <v xml:space="preserve"> Dikarya</v>
      </c>
      <c r="M380" t="str">
        <f>VLOOKUP($B380,taxonomy!$B:$Y,9,FALSE)</f>
        <v xml:space="preserve"> Ascomycota</v>
      </c>
      <c r="N380">
        <f>VLOOKUP(A380,'сводная таблица'!A$3:D$370,3,FALSE)</f>
        <v>1</v>
      </c>
      <c r="O380">
        <f>VLOOKUP(A380,'сводная таблица'!A$3:D$370,4,FALSE)</f>
        <v>1</v>
      </c>
      <c r="P380" s="7" t="b">
        <f t="shared" si="12"/>
        <v>1</v>
      </c>
    </row>
    <row r="381" spans="1:16" hidden="1" x14ac:dyDescent="0.25">
      <c r="A381" s="1" t="s">
        <v>876</v>
      </c>
      <c r="B381" s="1" t="s">
        <v>877</v>
      </c>
      <c r="C381" s="1" t="s">
        <v>502</v>
      </c>
      <c r="D381" s="1" t="s">
        <v>813</v>
      </c>
      <c r="E381" s="1" t="s">
        <v>370</v>
      </c>
      <c r="F381" s="1" t="s">
        <v>814</v>
      </c>
      <c r="G381" s="1" t="s">
        <v>203</v>
      </c>
      <c r="H381" s="1" t="s">
        <v>813</v>
      </c>
      <c r="I381" s="8">
        <f t="shared" si="11"/>
        <v>31</v>
      </c>
      <c r="J381" t="str">
        <f>VLOOKUP($B381,taxonomy!$B:$Y,6,FALSE)</f>
        <v>Eukaryota</v>
      </c>
      <c r="K381" t="str">
        <f>VLOOKUP($B381,taxonomy!$B:$Y,7,FALSE)</f>
        <v xml:space="preserve"> Fungi</v>
      </c>
      <c r="L381" t="str">
        <f>VLOOKUP($B381,taxonomy!$B:$Y,8,FALSE)</f>
        <v xml:space="preserve"> Dikarya</v>
      </c>
      <c r="M381" t="str">
        <f>VLOOKUP($B381,taxonomy!$B:$Y,9,FALSE)</f>
        <v xml:space="preserve"> Ascomycota</v>
      </c>
      <c r="N381">
        <f>VLOOKUP(A381,'сводная таблица'!A$3:D$370,3,FALSE)</f>
        <v>1</v>
      </c>
      <c r="O381">
        <f>VLOOKUP(A381,'сводная таблица'!A$3:D$370,4,FALSE)</f>
        <v>1</v>
      </c>
      <c r="P381" s="7" t="b">
        <f t="shared" si="12"/>
        <v>0</v>
      </c>
    </row>
    <row r="382" spans="1:16" hidden="1" x14ac:dyDescent="0.25">
      <c r="A382" s="1" t="s">
        <v>876</v>
      </c>
      <c r="B382" s="1" t="s">
        <v>877</v>
      </c>
      <c r="C382" s="1" t="s">
        <v>502</v>
      </c>
      <c r="D382" s="1" t="s">
        <v>15</v>
      </c>
      <c r="E382" s="1" t="s">
        <v>104</v>
      </c>
      <c r="F382" s="1" t="s">
        <v>367</v>
      </c>
      <c r="G382" s="1" t="s">
        <v>18</v>
      </c>
      <c r="H382" s="1" t="s">
        <v>19</v>
      </c>
      <c r="I382" s="8">
        <f t="shared" si="11"/>
        <v>274</v>
      </c>
      <c r="J382" t="str">
        <f>VLOOKUP($B382,taxonomy!$B:$Y,6,FALSE)</f>
        <v>Eukaryota</v>
      </c>
      <c r="K382" t="str">
        <f>VLOOKUP($B382,taxonomy!$B:$Y,7,FALSE)</f>
        <v xml:space="preserve"> Fungi</v>
      </c>
      <c r="L382" t="str">
        <f>VLOOKUP($B382,taxonomy!$B:$Y,8,FALSE)</f>
        <v xml:space="preserve"> Dikarya</v>
      </c>
      <c r="M382" t="str">
        <f>VLOOKUP($B382,taxonomy!$B:$Y,9,FALSE)</f>
        <v xml:space="preserve"> Ascomycota</v>
      </c>
      <c r="N382">
        <f>VLOOKUP(A382,'сводная таблица'!A$3:D$370,3,FALSE)</f>
        <v>1</v>
      </c>
      <c r="O382">
        <f>VLOOKUP(A382,'сводная таблица'!A$3:D$370,4,FALSE)</f>
        <v>1</v>
      </c>
      <c r="P382" s="7" t="b">
        <f t="shared" si="12"/>
        <v>1</v>
      </c>
    </row>
    <row r="383" spans="1:16" hidden="1" x14ac:dyDescent="0.25">
      <c r="A383" s="1" t="s">
        <v>876</v>
      </c>
      <c r="B383" s="1" t="s">
        <v>877</v>
      </c>
      <c r="C383" s="1" t="s">
        <v>502</v>
      </c>
      <c r="D383" s="1" t="s">
        <v>60</v>
      </c>
      <c r="E383" s="1" t="s">
        <v>878</v>
      </c>
      <c r="F383" s="1" t="s">
        <v>879</v>
      </c>
      <c r="G383" s="1" t="s">
        <v>63</v>
      </c>
      <c r="H383" s="1" t="s">
        <v>64</v>
      </c>
      <c r="I383" s="8">
        <f t="shared" si="11"/>
        <v>370</v>
      </c>
      <c r="J383" t="str">
        <f>VLOOKUP($B383,taxonomy!$B:$Y,6,FALSE)</f>
        <v>Eukaryota</v>
      </c>
      <c r="K383" t="str">
        <f>VLOOKUP($B383,taxonomy!$B:$Y,7,FALSE)</f>
        <v xml:space="preserve"> Fungi</v>
      </c>
      <c r="L383" t="str">
        <f>VLOOKUP($B383,taxonomy!$B:$Y,8,FALSE)</f>
        <v xml:space="preserve"> Dikarya</v>
      </c>
      <c r="M383" t="str">
        <f>VLOOKUP($B383,taxonomy!$B:$Y,9,FALSE)</f>
        <v xml:space="preserve"> Ascomycota</v>
      </c>
      <c r="N383">
        <f>VLOOKUP(A383,'сводная таблица'!A$3:D$370,3,FALSE)</f>
        <v>1</v>
      </c>
      <c r="O383">
        <f>VLOOKUP(A383,'сводная таблица'!A$3:D$370,4,FALSE)</f>
        <v>1</v>
      </c>
      <c r="P383" s="7" t="b">
        <f t="shared" si="12"/>
        <v>1</v>
      </c>
    </row>
    <row r="384" spans="1:16" hidden="1" x14ac:dyDescent="0.25">
      <c r="A384" s="1" t="s">
        <v>880</v>
      </c>
      <c r="B384" s="1" t="s">
        <v>881</v>
      </c>
      <c r="C384" s="1" t="s">
        <v>698</v>
      </c>
      <c r="D384" s="1" t="s">
        <v>882</v>
      </c>
      <c r="E384" s="1" t="s">
        <v>883</v>
      </c>
      <c r="F384" s="1" t="s">
        <v>884</v>
      </c>
      <c r="G384" s="1" t="s">
        <v>114</v>
      </c>
      <c r="H384" s="1" t="s">
        <v>882</v>
      </c>
      <c r="I384" s="8">
        <f t="shared" si="11"/>
        <v>43</v>
      </c>
      <c r="J384" t="str">
        <f>VLOOKUP($B384,taxonomy!$B:$Y,6,FALSE)</f>
        <v>Eukaryota</v>
      </c>
      <c r="K384" t="str">
        <f>VLOOKUP($B384,taxonomy!$B:$Y,7,FALSE)</f>
        <v xml:space="preserve"> Fungi</v>
      </c>
      <c r="L384" t="str">
        <f>VLOOKUP($B384,taxonomy!$B:$Y,8,FALSE)</f>
        <v xml:space="preserve"> Dikarya</v>
      </c>
      <c r="M384" t="str">
        <f>VLOOKUP($B384,taxonomy!$B:$Y,9,FALSE)</f>
        <v xml:space="preserve"> Ascomycota</v>
      </c>
      <c r="N384">
        <f>VLOOKUP(A384,'сводная таблица'!A$3:D$370,3,FALSE)</f>
        <v>1</v>
      </c>
      <c r="O384">
        <f>VLOOKUP(A384,'сводная таблица'!A$3:D$370,4,FALSE)</f>
        <v>1</v>
      </c>
      <c r="P384" s="7" t="b">
        <f t="shared" si="12"/>
        <v>0</v>
      </c>
    </row>
    <row r="385" spans="1:18" hidden="1" x14ac:dyDescent="0.25">
      <c r="A385" s="1" t="s">
        <v>1119</v>
      </c>
      <c r="B385" s="1" t="s">
        <v>1120</v>
      </c>
      <c r="C385" s="1" t="s">
        <v>1121</v>
      </c>
      <c r="D385" s="1" t="s">
        <v>60</v>
      </c>
      <c r="E385" s="1" t="s">
        <v>815</v>
      </c>
      <c r="F385" s="1" t="s">
        <v>261</v>
      </c>
      <c r="G385" s="1" t="s">
        <v>63</v>
      </c>
      <c r="H385" s="1" t="s">
        <v>64</v>
      </c>
      <c r="I385" s="8">
        <f t="shared" si="11"/>
        <v>454</v>
      </c>
      <c r="J385" t="str">
        <f>VLOOKUP($B385,taxonomy!$B:$Y,6,FALSE)</f>
        <v>Eukaryota</v>
      </c>
      <c r="K385" t="str">
        <f>VLOOKUP($B385,taxonomy!$B:$Y,7,FALSE)</f>
        <v xml:space="preserve"> Fungi</v>
      </c>
      <c r="L385" t="str">
        <f>VLOOKUP($B385,taxonomy!$B:$Y,8,FALSE)</f>
        <v xml:space="preserve"> Dikarya</v>
      </c>
      <c r="M385" t="str">
        <f>VLOOKUP($B385,taxonomy!$B:$Y,9,FALSE)</f>
        <v xml:space="preserve"> Ascomycota</v>
      </c>
      <c r="N385">
        <f>VLOOKUP(A385,'сводная таблица'!A$3:D$370,3,FALSE)</f>
        <v>1</v>
      </c>
      <c r="O385">
        <f>VLOOKUP(A385,'сводная таблица'!A$3:D$370,4,FALSE)</f>
        <v>1</v>
      </c>
      <c r="P385" s="7" t="b">
        <f t="shared" si="12"/>
        <v>0</v>
      </c>
    </row>
    <row r="386" spans="1:18" hidden="1" x14ac:dyDescent="0.25">
      <c r="A386" s="1" t="s">
        <v>1122</v>
      </c>
      <c r="B386" s="1" t="s">
        <v>1123</v>
      </c>
      <c r="C386" s="1" t="s">
        <v>1083</v>
      </c>
      <c r="D386" s="1" t="s">
        <v>76</v>
      </c>
      <c r="E386" s="1" t="s">
        <v>728</v>
      </c>
      <c r="F386" s="1" t="s">
        <v>1124</v>
      </c>
      <c r="G386" s="1" t="s">
        <v>79</v>
      </c>
      <c r="H386" s="1" t="s">
        <v>76</v>
      </c>
      <c r="I386" s="8">
        <f t="shared" ref="I386:I449" si="13">F386-E386+1</f>
        <v>72</v>
      </c>
      <c r="J386" t="str">
        <f>VLOOKUP($B386,taxonomy!$B:$Y,6,FALSE)</f>
        <v>Eukaryota</v>
      </c>
      <c r="K386" t="str">
        <f>VLOOKUP($B386,taxonomy!$B:$Y,7,FALSE)</f>
        <v xml:space="preserve"> Fungi</v>
      </c>
      <c r="L386" t="str">
        <f>VLOOKUP($B386,taxonomy!$B:$Y,8,FALSE)</f>
        <v xml:space="preserve"> Dikarya</v>
      </c>
      <c r="M386" t="str">
        <f>VLOOKUP($B386,taxonomy!$B:$Y,9,FALSE)</f>
        <v xml:space="preserve"> Ascomycota</v>
      </c>
      <c r="N386">
        <f>VLOOKUP(A386,'сводная таблица'!A$3:D$370,3,FALSE)</f>
        <v>0</v>
      </c>
      <c r="O386">
        <f>VLOOKUP(A386,'сводная таблица'!A$3:D$370,4,FALSE)</f>
        <v>1</v>
      </c>
      <c r="P386" s="7" t="b">
        <f t="shared" si="12"/>
        <v>0</v>
      </c>
    </row>
    <row r="387" spans="1:18" hidden="1" x14ac:dyDescent="0.25">
      <c r="A387" s="1" t="s">
        <v>942</v>
      </c>
      <c r="B387" s="1" t="s">
        <v>943</v>
      </c>
      <c r="C387" s="1" t="s">
        <v>944</v>
      </c>
      <c r="D387" s="1" t="s">
        <v>15</v>
      </c>
      <c r="E387" s="1" t="s">
        <v>57</v>
      </c>
      <c r="F387" s="1" t="s">
        <v>648</v>
      </c>
      <c r="G387" s="1" t="s">
        <v>18</v>
      </c>
      <c r="H387" s="1" t="s">
        <v>19</v>
      </c>
      <c r="I387" s="8">
        <f t="shared" si="13"/>
        <v>64</v>
      </c>
      <c r="J387" t="str">
        <f>VLOOKUP($B387,taxonomy!$B:$Y,6,FALSE)</f>
        <v>Eukaryota</v>
      </c>
      <c r="K387" t="str">
        <f>VLOOKUP($B387,taxonomy!$B:$Y,7,FALSE)</f>
        <v xml:space="preserve"> Metazoa</v>
      </c>
      <c r="L387" t="str">
        <f>VLOOKUP($B387,taxonomy!$B:$Y,8,FALSE)</f>
        <v xml:space="preserve"> Ecdysozoa</v>
      </c>
      <c r="M387" t="str">
        <f>VLOOKUP($B387,taxonomy!$B:$Y,9,FALSE)</f>
        <v xml:space="preserve"> Arthropoda</v>
      </c>
      <c r="N387">
        <f>VLOOKUP(A387,'сводная таблица'!A$3:D$370,3,FALSE)</f>
        <v>0</v>
      </c>
      <c r="O387">
        <f>VLOOKUP(A387,'сводная таблица'!A$3:D$370,4,FALSE)</f>
        <v>1</v>
      </c>
      <c r="P387" s="7" t="b">
        <f t="shared" si="12"/>
        <v>0</v>
      </c>
    </row>
    <row r="388" spans="1:18" hidden="1" x14ac:dyDescent="0.25">
      <c r="A388" s="1" t="s">
        <v>946</v>
      </c>
      <c r="B388" s="1" t="s">
        <v>947</v>
      </c>
      <c r="C388" s="1" t="s">
        <v>948</v>
      </c>
      <c r="D388" s="1" t="s">
        <v>15</v>
      </c>
      <c r="E388" s="1" t="s">
        <v>12</v>
      </c>
      <c r="F388" s="1" t="s">
        <v>948</v>
      </c>
      <c r="G388" s="1" t="s">
        <v>18</v>
      </c>
      <c r="H388" s="1" t="s">
        <v>19</v>
      </c>
      <c r="I388" s="8">
        <f t="shared" si="13"/>
        <v>241</v>
      </c>
      <c r="J388" t="str">
        <f>VLOOKUP($B388,taxonomy!$B:$Y,6,FALSE)</f>
        <v>Eukaryota</v>
      </c>
      <c r="K388" t="str">
        <f>VLOOKUP($B388,taxonomy!$B:$Y,7,FALSE)</f>
        <v xml:space="preserve"> Metazoa</v>
      </c>
      <c r="L388" t="str">
        <f>VLOOKUP($B388,taxonomy!$B:$Y,8,FALSE)</f>
        <v xml:space="preserve"> Ecdysozoa</v>
      </c>
      <c r="M388" t="str">
        <f>VLOOKUP($B388,taxonomy!$B:$Y,9,FALSE)</f>
        <v xml:space="preserve"> Arthropoda</v>
      </c>
      <c r="N388">
        <f>VLOOKUP(A388,'сводная таблица'!A$3:D$370,3,FALSE)</f>
        <v>0</v>
      </c>
      <c r="O388">
        <f>VLOOKUP(A388,'сводная таблица'!A$3:D$370,4,FALSE)</f>
        <v>1</v>
      </c>
      <c r="P388" s="7" t="b">
        <f t="shared" si="12"/>
        <v>0</v>
      </c>
      <c r="Q388">
        <v>1</v>
      </c>
    </row>
    <row r="389" spans="1:18" hidden="1" x14ac:dyDescent="0.25">
      <c r="A389" s="1" t="s">
        <v>1030</v>
      </c>
      <c r="B389" s="1" t="s">
        <v>1031</v>
      </c>
      <c r="C389" s="1" t="s">
        <v>1032</v>
      </c>
      <c r="D389" s="1" t="s">
        <v>15</v>
      </c>
      <c r="E389" s="1" t="s">
        <v>203</v>
      </c>
      <c r="F389" s="1" t="s">
        <v>1033</v>
      </c>
      <c r="G389" s="1" t="s">
        <v>18</v>
      </c>
      <c r="H389" s="1" t="s">
        <v>19</v>
      </c>
      <c r="I389" s="8">
        <f t="shared" si="13"/>
        <v>219</v>
      </c>
      <c r="J389" t="str">
        <f>VLOOKUP($B389,taxonomy!$B:$Y,6,FALSE)</f>
        <v>Eukaryota</v>
      </c>
      <c r="K389" t="str">
        <f>VLOOKUP($B389,taxonomy!$B:$Y,7,FALSE)</f>
        <v xml:space="preserve"> Metazoa</v>
      </c>
      <c r="L389" t="str">
        <f>VLOOKUP($B389,taxonomy!$B:$Y,8,FALSE)</f>
        <v xml:space="preserve"> Ecdysozoa</v>
      </c>
      <c r="M389" t="str">
        <f>VLOOKUP($B389,taxonomy!$B:$Y,9,FALSE)</f>
        <v xml:space="preserve"> Arthropoda</v>
      </c>
      <c r="N389">
        <f>VLOOKUP(A389,'сводная таблица'!A$3:D$370,3,FALSE)</f>
        <v>0</v>
      </c>
      <c r="O389">
        <f>VLOOKUP(A389,'сводная таблица'!A$3:D$370,4,FALSE)</f>
        <v>1</v>
      </c>
      <c r="P389" s="7" t="b">
        <f t="shared" si="12"/>
        <v>0</v>
      </c>
    </row>
    <row r="390" spans="1:18" hidden="1" x14ac:dyDescent="0.25">
      <c r="A390" s="1" t="s">
        <v>1135</v>
      </c>
      <c r="B390" s="1" t="s">
        <v>1136</v>
      </c>
      <c r="C390" s="1" t="s">
        <v>806</v>
      </c>
      <c r="D390" s="1" t="s">
        <v>1137</v>
      </c>
      <c r="E390" s="1" t="s">
        <v>767</v>
      </c>
      <c r="F390" s="1" t="s">
        <v>1138</v>
      </c>
      <c r="G390" s="1" t="s">
        <v>14</v>
      </c>
      <c r="H390" s="1" t="s">
        <v>1137</v>
      </c>
      <c r="I390" s="8">
        <f t="shared" si="13"/>
        <v>99</v>
      </c>
      <c r="J390" t="str">
        <f>VLOOKUP($B390,taxonomy!$B:$Y,6,FALSE)</f>
        <v>Eukaryota</v>
      </c>
      <c r="K390" t="str">
        <f>VLOOKUP($B390,taxonomy!$B:$Y,7,FALSE)</f>
        <v xml:space="preserve"> Metazoa</v>
      </c>
      <c r="L390" t="str">
        <f>VLOOKUP($B390,taxonomy!$B:$Y,8,FALSE)</f>
        <v xml:space="preserve"> Ecdysozoa</v>
      </c>
      <c r="M390" t="str">
        <f>VLOOKUP($B390,taxonomy!$B:$Y,9,FALSE)</f>
        <v xml:space="preserve"> Arthropoda</v>
      </c>
      <c r="N390">
        <f>VLOOKUP(A390,'сводная таблица'!A$3:D$370,3,FALSE)</f>
        <v>0</v>
      </c>
      <c r="O390">
        <f>VLOOKUP(A390,'сводная таблица'!A$3:D$370,4,FALSE)</f>
        <v>1</v>
      </c>
      <c r="P390" s="7" t="b">
        <f t="shared" si="12"/>
        <v>0</v>
      </c>
    </row>
    <row r="391" spans="1:18" hidden="1" x14ac:dyDescent="0.25">
      <c r="A391" s="1" t="s">
        <v>1135</v>
      </c>
      <c r="B391" s="1" t="s">
        <v>1136</v>
      </c>
      <c r="C391" s="1" t="s">
        <v>806</v>
      </c>
      <c r="D391" s="1" t="s">
        <v>180</v>
      </c>
      <c r="E391" s="1" t="s">
        <v>467</v>
      </c>
      <c r="F391" s="1" t="s">
        <v>1139</v>
      </c>
      <c r="G391" s="1" t="s">
        <v>183</v>
      </c>
      <c r="H391" s="1" t="s">
        <v>180</v>
      </c>
      <c r="I391" s="8">
        <f t="shared" si="13"/>
        <v>117</v>
      </c>
      <c r="J391" t="str">
        <f>VLOOKUP($B391,taxonomy!$B:$Y,6,FALSE)</f>
        <v>Eukaryota</v>
      </c>
      <c r="K391" t="str">
        <f>VLOOKUP($B391,taxonomy!$B:$Y,7,FALSE)</f>
        <v xml:space="preserve"> Metazoa</v>
      </c>
      <c r="L391" t="str">
        <f>VLOOKUP($B391,taxonomy!$B:$Y,8,FALSE)</f>
        <v xml:space="preserve"> Ecdysozoa</v>
      </c>
      <c r="M391" t="str">
        <f>VLOOKUP($B391,taxonomy!$B:$Y,9,FALSE)</f>
        <v xml:space="preserve"> Arthropoda</v>
      </c>
      <c r="N391">
        <f>VLOOKUP(A391,'сводная таблица'!A$3:D$370,3,FALSE)</f>
        <v>0</v>
      </c>
      <c r="O391">
        <f>VLOOKUP(A391,'сводная таблица'!A$3:D$370,4,FALSE)</f>
        <v>1</v>
      </c>
      <c r="P391" s="7" t="b">
        <f t="shared" si="12"/>
        <v>1</v>
      </c>
    </row>
    <row r="392" spans="1:18" hidden="1" x14ac:dyDescent="0.25">
      <c r="A392" s="1" t="s">
        <v>1135</v>
      </c>
      <c r="B392" s="1" t="s">
        <v>1136</v>
      </c>
      <c r="C392" s="1" t="s">
        <v>806</v>
      </c>
      <c r="D392" s="1" t="s">
        <v>15</v>
      </c>
      <c r="E392" s="1" t="s">
        <v>12</v>
      </c>
      <c r="F392" s="1" t="s">
        <v>1140</v>
      </c>
      <c r="G392" s="1" t="s">
        <v>18</v>
      </c>
      <c r="H392" s="1" t="s">
        <v>19</v>
      </c>
      <c r="I392" s="8">
        <f t="shared" si="13"/>
        <v>71</v>
      </c>
      <c r="J392" t="str">
        <f>VLOOKUP($B392,taxonomy!$B:$Y,6,FALSE)</f>
        <v>Eukaryota</v>
      </c>
      <c r="K392" t="str">
        <f>VLOOKUP($B392,taxonomy!$B:$Y,7,FALSE)</f>
        <v xml:space="preserve"> Metazoa</v>
      </c>
      <c r="L392" t="str">
        <f>VLOOKUP($B392,taxonomy!$B:$Y,8,FALSE)</f>
        <v xml:space="preserve"> Ecdysozoa</v>
      </c>
      <c r="M392" t="str">
        <f>VLOOKUP($B392,taxonomy!$B:$Y,9,FALSE)</f>
        <v xml:space="preserve"> Arthropoda</v>
      </c>
      <c r="N392">
        <f>VLOOKUP(A392,'сводная таблица'!A$3:D$370,3,FALSE)</f>
        <v>0</v>
      </c>
      <c r="O392">
        <f>VLOOKUP(A392,'сводная таблица'!A$3:D$370,4,FALSE)</f>
        <v>1</v>
      </c>
      <c r="P392" s="7" t="b">
        <f t="shared" si="12"/>
        <v>1</v>
      </c>
    </row>
    <row r="393" spans="1:18" x14ac:dyDescent="0.25">
      <c r="A393" s="1" t="s">
        <v>1250</v>
      </c>
      <c r="B393" s="1" t="s">
        <v>1251</v>
      </c>
      <c r="C393" s="1" t="s">
        <v>494</v>
      </c>
      <c r="D393" s="1" t="s">
        <v>15</v>
      </c>
      <c r="E393" s="1" t="s">
        <v>470</v>
      </c>
      <c r="F393" s="1" t="s">
        <v>211</v>
      </c>
      <c r="G393" s="1" t="s">
        <v>18</v>
      </c>
      <c r="H393" s="1" t="s">
        <v>19</v>
      </c>
      <c r="I393" s="8">
        <f t="shared" si="13"/>
        <v>267</v>
      </c>
      <c r="J393" t="str">
        <f>VLOOKUP($B393,taxonomy!$B:$Y,6,FALSE)</f>
        <v>Eukaryota</v>
      </c>
      <c r="K393" t="str">
        <f>VLOOKUP($B393,taxonomy!$B:$Y,7,FALSE)</f>
        <v xml:space="preserve"> Metazoa</v>
      </c>
      <c r="L393" t="str">
        <f>VLOOKUP($B393,taxonomy!$B:$Y,8,FALSE)</f>
        <v xml:space="preserve"> Ecdysozoa</v>
      </c>
      <c r="M393" t="str">
        <f>VLOOKUP($B393,taxonomy!$B:$Y,9,FALSE)</f>
        <v xml:space="preserve"> Arthropoda</v>
      </c>
      <c r="N393">
        <f>VLOOKUP(A393,'сводная таблица'!A$3:D$370,3,FALSE)</f>
        <v>1</v>
      </c>
      <c r="O393">
        <f>VLOOKUP(A393,'сводная таблица'!A$3:D$370,4,FALSE)</f>
        <v>1</v>
      </c>
      <c r="P393" s="7" t="b">
        <f t="shared" si="12"/>
        <v>0</v>
      </c>
      <c r="R393">
        <v>1</v>
      </c>
    </row>
    <row r="394" spans="1:18" hidden="1" x14ac:dyDescent="0.25">
      <c r="A394" s="1" t="s">
        <v>1250</v>
      </c>
      <c r="B394" s="1" t="s">
        <v>1251</v>
      </c>
      <c r="C394" s="1" t="s">
        <v>494</v>
      </c>
      <c r="D394" s="1" t="s">
        <v>60</v>
      </c>
      <c r="E394" s="1" t="s">
        <v>275</v>
      </c>
      <c r="F394" s="1" t="s">
        <v>494</v>
      </c>
      <c r="G394" s="1" t="s">
        <v>63</v>
      </c>
      <c r="H394" s="1" t="s">
        <v>64</v>
      </c>
      <c r="I394" s="8">
        <f t="shared" si="13"/>
        <v>533</v>
      </c>
      <c r="J394" t="str">
        <f>VLOOKUP($B394,taxonomy!$B:$Y,6,FALSE)</f>
        <v>Eukaryota</v>
      </c>
      <c r="K394" t="str">
        <f>VLOOKUP($B394,taxonomy!$B:$Y,7,FALSE)</f>
        <v xml:space="preserve"> Metazoa</v>
      </c>
      <c r="L394" t="str">
        <f>VLOOKUP($B394,taxonomy!$B:$Y,8,FALSE)</f>
        <v xml:space="preserve"> Ecdysozoa</v>
      </c>
      <c r="M394" t="str">
        <f>VLOOKUP($B394,taxonomy!$B:$Y,9,FALSE)</f>
        <v xml:space="preserve"> Arthropoda</v>
      </c>
      <c r="N394">
        <f>VLOOKUP(A394,'сводная таблица'!A$3:D$370,3,FALSE)</f>
        <v>1</v>
      </c>
      <c r="O394">
        <f>VLOOKUP(A394,'сводная таблица'!A$3:D$370,4,FALSE)</f>
        <v>1</v>
      </c>
      <c r="P394" s="7" t="b">
        <f t="shared" si="12"/>
        <v>1</v>
      </c>
    </row>
    <row r="395" spans="1:18" hidden="1" x14ac:dyDescent="0.25">
      <c r="A395" s="1" t="s">
        <v>1252</v>
      </c>
      <c r="B395" s="1" t="s">
        <v>1253</v>
      </c>
      <c r="C395" s="1" t="s">
        <v>1074</v>
      </c>
      <c r="D395" s="1" t="s">
        <v>15</v>
      </c>
      <c r="E395" s="1" t="s">
        <v>43</v>
      </c>
      <c r="F395" s="1" t="s">
        <v>149</v>
      </c>
      <c r="G395" s="1" t="s">
        <v>18</v>
      </c>
      <c r="H395" s="1" t="s">
        <v>19</v>
      </c>
      <c r="I395" s="8">
        <f t="shared" si="13"/>
        <v>270</v>
      </c>
      <c r="J395" t="str">
        <f>VLOOKUP($B395,taxonomy!$B:$Y,6,FALSE)</f>
        <v>Eukaryota</v>
      </c>
      <c r="K395" t="str">
        <f>VLOOKUP($B395,taxonomy!$B:$Y,7,FALSE)</f>
        <v xml:space="preserve"> Metazoa</v>
      </c>
      <c r="L395" t="str">
        <f>VLOOKUP($B395,taxonomy!$B:$Y,8,FALSE)</f>
        <v xml:space="preserve"> Ecdysozoa</v>
      </c>
      <c r="M395" t="str">
        <f>VLOOKUP($B395,taxonomy!$B:$Y,9,FALSE)</f>
        <v xml:space="preserve"> Arthropoda</v>
      </c>
      <c r="N395">
        <f>VLOOKUP(A395,'сводная таблица'!A$3:D$370,3,FALSE)</f>
        <v>0</v>
      </c>
      <c r="O395">
        <f>VLOOKUP(A395,'сводная таблица'!A$3:D$370,4,FALSE)</f>
        <v>1</v>
      </c>
      <c r="P395" s="7" t="b">
        <f t="shared" si="12"/>
        <v>0</v>
      </c>
    </row>
    <row r="396" spans="1:18" hidden="1" x14ac:dyDescent="0.25">
      <c r="A396" s="1" t="s">
        <v>1305</v>
      </c>
      <c r="B396" s="1" t="s">
        <v>1306</v>
      </c>
      <c r="C396" s="1" t="s">
        <v>731</v>
      </c>
      <c r="D396" s="1" t="s">
        <v>140</v>
      </c>
      <c r="E396" s="1" t="s">
        <v>953</v>
      </c>
      <c r="F396" s="1" t="s">
        <v>1177</v>
      </c>
      <c r="G396" s="1" t="s">
        <v>143</v>
      </c>
      <c r="H396" s="1" t="s">
        <v>140</v>
      </c>
      <c r="I396" s="8">
        <f t="shared" si="13"/>
        <v>46</v>
      </c>
      <c r="J396" t="str">
        <f>VLOOKUP($B396,taxonomy!$B:$Y,6,FALSE)</f>
        <v>Eukaryota</v>
      </c>
      <c r="K396" t="str">
        <f>VLOOKUP($B396,taxonomy!$B:$Y,7,FALSE)</f>
        <v xml:space="preserve"> Metazoa</v>
      </c>
      <c r="L396" t="str">
        <f>VLOOKUP($B396,taxonomy!$B:$Y,8,FALSE)</f>
        <v xml:space="preserve"> Ecdysozoa</v>
      </c>
      <c r="M396" t="str">
        <f>VLOOKUP($B396,taxonomy!$B:$Y,9,FALSE)</f>
        <v xml:space="preserve"> Arthropoda</v>
      </c>
      <c r="N396">
        <f>VLOOKUP(A396,'сводная таблица'!A$3:D$370,3,FALSE)</f>
        <v>0</v>
      </c>
      <c r="O396">
        <f>VLOOKUP(A396,'сводная таблица'!A$3:D$370,4,FALSE)</f>
        <v>1</v>
      </c>
      <c r="P396" s="7" t="b">
        <f t="shared" si="12"/>
        <v>0</v>
      </c>
    </row>
    <row r="397" spans="1:18" hidden="1" x14ac:dyDescent="0.25">
      <c r="A397" s="1" t="s">
        <v>1305</v>
      </c>
      <c r="B397" s="1" t="s">
        <v>1306</v>
      </c>
      <c r="C397" s="1" t="s">
        <v>731</v>
      </c>
      <c r="D397" s="1" t="s">
        <v>15</v>
      </c>
      <c r="E397" s="1" t="s">
        <v>43</v>
      </c>
      <c r="F397" s="1" t="s">
        <v>151</v>
      </c>
      <c r="G397" s="1" t="s">
        <v>18</v>
      </c>
      <c r="H397" s="1" t="s">
        <v>19</v>
      </c>
      <c r="I397" s="8">
        <f t="shared" si="13"/>
        <v>269</v>
      </c>
      <c r="J397" t="str">
        <f>VLOOKUP($B397,taxonomy!$B:$Y,6,FALSE)</f>
        <v>Eukaryota</v>
      </c>
      <c r="K397" t="str">
        <f>VLOOKUP($B397,taxonomy!$B:$Y,7,FALSE)</f>
        <v xml:space="preserve"> Metazoa</v>
      </c>
      <c r="L397" t="str">
        <f>VLOOKUP($B397,taxonomy!$B:$Y,8,FALSE)</f>
        <v xml:space="preserve"> Ecdysozoa</v>
      </c>
      <c r="M397" t="str">
        <f>VLOOKUP($B397,taxonomy!$B:$Y,9,FALSE)</f>
        <v xml:space="preserve"> Arthropoda</v>
      </c>
      <c r="N397">
        <f>VLOOKUP(A397,'сводная таблица'!A$3:D$370,3,FALSE)</f>
        <v>0</v>
      </c>
      <c r="O397">
        <f>VLOOKUP(A397,'сводная таблица'!A$3:D$370,4,FALSE)</f>
        <v>1</v>
      </c>
      <c r="P397" s="7" t="b">
        <f t="shared" si="12"/>
        <v>1</v>
      </c>
    </row>
    <row r="398" spans="1:18" hidden="1" x14ac:dyDescent="0.25">
      <c r="A398" s="1" t="s">
        <v>1335</v>
      </c>
      <c r="B398" s="1" t="s">
        <v>1336</v>
      </c>
      <c r="C398" s="1" t="s">
        <v>1011</v>
      </c>
      <c r="D398" s="1" t="s">
        <v>140</v>
      </c>
      <c r="E398" s="1" t="s">
        <v>579</v>
      </c>
      <c r="F398" s="1" t="s">
        <v>1164</v>
      </c>
      <c r="G398" s="1" t="s">
        <v>143</v>
      </c>
      <c r="H398" s="1" t="s">
        <v>140</v>
      </c>
      <c r="I398" s="8">
        <f t="shared" si="13"/>
        <v>44</v>
      </c>
      <c r="J398" t="str">
        <f>VLOOKUP($B398,taxonomy!$B:$Y,6,FALSE)</f>
        <v>Eukaryota</v>
      </c>
      <c r="K398" t="str">
        <f>VLOOKUP($B398,taxonomy!$B:$Y,7,FALSE)</f>
        <v xml:space="preserve"> Metazoa</v>
      </c>
      <c r="L398" t="str">
        <f>VLOOKUP($B398,taxonomy!$B:$Y,8,FALSE)</f>
        <v xml:space="preserve"> Ecdysozoa</v>
      </c>
      <c r="M398" t="str">
        <f>VLOOKUP($B398,taxonomy!$B:$Y,9,FALSE)</f>
        <v xml:space="preserve"> Arthropoda</v>
      </c>
      <c r="N398">
        <f>VLOOKUP(A398,'сводная таблица'!A$3:D$370,3,FALSE)</f>
        <v>0</v>
      </c>
      <c r="O398">
        <f>VLOOKUP(A398,'сводная таблица'!A$3:D$370,4,FALSE)</f>
        <v>1</v>
      </c>
      <c r="P398" s="7" t="b">
        <f t="shared" si="12"/>
        <v>0</v>
      </c>
    </row>
    <row r="399" spans="1:18" hidden="1" x14ac:dyDescent="0.25">
      <c r="A399" s="1" t="s">
        <v>1335</v>
      </c>
      <c r="B399" s="1" t="s">
        <v>1336</v>
      </c>
      <c r="C399" s="1" t="s">
        <v>1011</v>
      </c>
      <c r="D399" s="1" t="s">
        <v>15</v>
      </c>
      <c r="E399" s="1" t="s">
        <v>43</v>
      </c>
      <c r="F399" s="1" t="s">
        <v>1069</v>
      </c>
      <c r="G399" s="1" t="s">
        <v>18</v>
      </c>
      <c r="H399" s="1" t="s">
        <v>19</v>
      </c>
      <c r="I399" s="8">
        <f t="shared" si="13"/>
        <v>277</v>
      </c>
      <c r="J399" t="str">
        <f>VLOOKUP($B399,taxonomy!$B:$Y,6,FALSE)</f>
        <v>Eukaryota</v>
      </c>
      <c r="K399" t="str">
        <f>VLOOKUP($B399,taxonomy!$B:$Y,7,FALSE)</f>
        <v xml:space="preserve"> Metazoa</v>
      </c>
      <c r="L399" t="str">
        <f>VLOOKUP($B399,taxonomy!$B:$Y,8,FALSE)</f>
        <v xml:space="preserve"> Ecdysozoa</v>
      </c>
      <c r="M399" t="str">
        <f>VLOOKUP($B399,taxonomy!$B:$Y,9,FALSE)</f>
        <v xml:space="preserve"> Arthropoda</v>
      </c>
      <c r="N399">
        <f>VLOOKUP(A399,'сводная таблица'!A$3:D$370,3,FALSE)</f>
        <v>0</v>
      </c>
      <c r="O399">
        <f>VLOOKUP(A399,'сводная таблица'!A$3:D$370,4,FALSE)</f>
        <v>1</v>
      </c>
      <c r="P399" s="7" t="b">
        <f t="shared" si="12"/>
        <v>1</v>
      </c>
    </row>
    <row r="400" spans="1:18" hidden="1" x14ac:dyDescent="0.25">
      <c r="A400" s="1" t="s">
        <v>1406</v>
      </c>
      <c r="B400" s="1" t="s">
        <v>1407</v>
      </c>
      <c r="C400" s="1" t="s">
        <v>1408</v>
      </c>
      <c r="D400" s="1" t="s">
        <v>15</v>
      </c>
      <c r="E400" s="1" t="s">
        <v>43</v>
      </c>
      <c r="F400" s="1" t="s">
        <v>308</v>
      </c>
      <c r="G400" s="1" t="s">
        <v>18</v>
      </c>
      <c r="H400" s="1" t="s">
        <v>19</v>
      </c>
      <c r="I400" s="8">
        <f t="shared" si="13"/>
        <v>274</v>
      </c>
      <c r="J400" t="str">
        <f>VLOOKUP($B400,taxonomy!$B:$Y,6,FALSE)</f>
        <v>Eukaryota</v>
      </c>
      <c r="K400" t="str">
        <f>VLOOKUP($B400,taxonomy!$B:$Y,7,FALSE)</f>
        <v xml:space="preserve"> Metazoa</v>
      </c>
      <c r="L400" t="str">
        <f>VLOOKUP($B400,taxonomy!$B:$Y,8,FALSE)</f>
        <v xml:space="preserve"> Ecdysozoa</v>
      </c>
      <c r="M400" t="str">
        <f>VLOOKUP($B400,taxonomy!$B:$Y,9,FALSE)</f>
        <v xml:space="preserve"> Arthropoda</v>
      </c>
      <c r="N400">
        <f>VLOOKUP(A400,'сводная таблица'!A$3:D$370,3,FALSE)</f>
        <v>0</v>
      </c>
      <c r="O400">
        <f>VLOOKUP(A400,'сводная таблица'!A$3:D$370,4,FALSE)</f>
        <v>1</v>
      </c>
      <c r="P400" s="7" t="b">
        <f t="shared" si="12"/>
        <v>0</v>
      </c>
      <c r="Q400">
        <v>1</v>
      </c>
    </row>
    <row r="401" spans="1:18" x14ac:dyDescent="0.25">
      <c r="A401" s="1" t="s">
        <v>1409</v>
      </c>
      <c r="B401" s="1" t="s">
        <v>1410</v>
      </c>
      <c r="C401" s="1" t="s">
        <v>1011</v>
      </c>
      <c r="D401" s="1" t="s">
        <v>15</v>
      </c>
      <c r="E401" s="1" t="s">
        <v>470</v>
      </c>
      <c r="F401" s="1" t="s">
        <v>211</v>
      </c>
      <c r="G401" s="1" t="s">
        <v>18</v>
      </c>
      <c r="H401" s="1" t="s">
        <v>19</v>
      </c>
      <c r="I401" s="8">
        <f t="shared" si="13"/>
        <v>267</v>
      </c>
      <c r="J401" t="str">
        <f>VLOOKUP($B401,taxonomy!$B:$Y,6,FALSE)</f>
        <v>Eukaryota</v>
      </c>
      <c r="K401" t="str">
        <f>VLOOKUP($B401,taxonomy!$B:$Y,7,FALSE)</f>
        <v xml:space="preserve"> Metazoa</v>
      </c>
      <c r="L401" t="str">
        <f>VLOOKUP($B401,taxonomy!$B:$Y,8,FALSE)</f>
        <v xml:space="preserve"> Ecdysozoa</v>
      </c>
      <c r="M401" t="str">
        <f>VLOOKUP($B401,taxonomy!$B:$Y,9,FALSE)</f>
        <v xml:space="preserve"> Arthropoda</v>
      </c>
      <c r="N401">
        <f>VLOOKUP(A401,'сводная таблица'!A$3:D$370,3,FALSE)</f>
        <v>1</v>
      </c>
      <c r="O401">
        <f>VLOOKUP(A401,'сводная таблица'!A$3:D$370,4,FALSE)</f>
        <v>1</v>
      </c>
      <c r="P401" s="7" t="b">
        <f t="shared" si="12"/>
        <v>0</v>
      </c>
      <c r="R401">
        <v>1</v>
      </c>
    </row>
    <row r="402" spans="1:18" hidden="1" x14ac:dyDescent="0.25">
      <c r="A402" s="1" t="s">
        <v>1409</v>
      </c>
      <c r="B402" s="1" t="s">
        <v>1410</v>
      </c>
      <c r="C402" s="1" t="s">
        <v>1011</v>
      </c>
      <c r="D402" s="1" t="s">
        <v>60</v>
      </c>
      <c r="E402" s="1" t="s">
        <v>1411</v>
      </c>
      <c r="F402" s="1" t="s">
        <v>1011</v>
      </c>
      <c r="G402" s="1" t="s">
        <v>63</v>
      </c>
      <c r="H402" s="1" t="s">
        <v>64</v>
      </c>
      <c r="I402" s="8">
        <f t="shared" si="13"/>
        <v>546</v>
      </c>
      <c r="J402" t="str">
        <f>VLOOKUP($B402,taxonomy!$B:$Y,6,FALSE)</f>
        <v>Eukaryota</v>
      </c>
      <c r="K402" t="str">
        <f>VLOOKUP($B402,taxonomy!$B:$Y,7,FALSE)</f>
        <v xml:space="preserve"> Metazoa</v>
      </c>
      <c r="L402" t="str">
        <f>VLOOKUP($B402,taxonomy!$B:$Y,8,FALSE)</f>
        <v xml:space="preserve"> Ecdysozoa</v>
      </c>
      <c r="M402" t="str">
        <f>VLOOKUP($B402,taxonomy!$B:$Y,9,FALSE)</f>
        <v xml:space="preserve"> Arthropoda</v>
      </c>
      <c r="N402">
        <f>VLOOKUP(A402,'сводная таблица'!A$3:D$370,3,FALSE)</f>
        <v>1</v>
      </c>
      <c r="O402">
        <f>VLOOKUP(A402,'сводная таблица'!A$3:D$370,4,FALSE)</f>
        <v>1</v>
      </c>
      <c r="P402" s="7" t="b">
        <f t="shared" si="12"/>
        <v>1</v>
      </c>
    </row>
    <row r="403" spans="1:18" hidden="1" x14ac:dyDescent="0.25">
      <c r="A403" s="1" t="s">
        <v>1412</v>
      </c>
      <c r="B403" s="1" t="s">
        <v>1413</v>
      </c>
      <c r="C403" s="1" t="s">
        <v>1414</v>
      </c>
      <c r="D403" s="1" t="s">
        <v>148</v>
      </c>
      <c r="E403" s="1" t="s">
        <v>1145</v>
      </c>
      <c r="F403" s="1" t="s">
        <v>294</v>
      </c>
      <c r="G403" s="1" t="s">
        <v>90</v>
      </c>
      <c r="H403" s="1" t="s">
        <v>148</v>
      </c>
      <c r="I403" s="8">
        <f t="shared" si="13"/>
        <v>27</v>
      </c>
      <c r="J403" t="str">
        <f>VLOOKUP($B403,taxonomy!$B:$Y,6,FALSE)</f>
        <v>Eukaryota</v>
      </c>
      <c r="K403" t="str">
        <f>VLOOKUP($B403,taxonomy!$B:$Y,7,FALSE)</f>
        <v xml:space="preserve"> Metazoa</v>
      </c>
      <c r="L403" t="str">
        <f>VLOOKUP($B403,taxonomy!$B:$Y,8,FALSE)</f>
        <v xml:space="preserve"> Ecdysozoa</v>
      </c>
      <c r="M403" t="str">
        <f>VLOOKUP($B403,taxonomy!$B:$Y,9,FALSE)</f>
        <v xml:space="preserve"> Arthropoda</v>
      </c>
      <c r="N403">
        <f>VLOOKUP(A403,'сводная таблица'!A$3:D$370,3,FALSE)</f>
        <v>0</v>
      </c>
      <c r="O403">
        <f>VLOOKUP(A403,'сводная таблица'!A$3:D$370,4,FALSE)</f>
        <v>1</v>
      </c>
      <c r="P403" s="7" t="b">
        <f t="shared" si="12"/>
        <v>0</v>
      </c>
    </row>
    <row r="404" spans="1:18" hidden="1" x14ac:dyDescent="0.25">
      <c r="A404" s="1" t="s">
        <v>1412</v>
      </c>
      <c r="B404" s="1" t="s">
        <v>1413</v>
      </c>
      <c r="C404" s="1" t="s">
        <v>1414</v>
      </c>
      <c r="D404" s="1" t="s">
        <v>15</v>
      </c>
      <c r="E404" s="1" t="s">
        <v>115</v>
      </c>
      <c r="F404" s="1" t="s">
        <v>250</v>
      </c>
      <c r="G404" s="1" t="s">
        <v>18</v>
      </c>
      <c r="H404" s="1" t="s">
        <v>19</v>
      </c>
      <c r="I404" s="8">
        <f t="shared" si="13"/>
        <v>266</v>
      </c>
      <c r="J404" t="str">
        <f>VLOOKUP($B404,taxonomy!$B:$Y,6,FALSE)</f>
        <v>Eukaryota</v>
      </c>
      <c r="K404" t="str">
        <f>VLOOKUP($B404,taxonomy!$B:$Y,7,FALSE)</f>
        <v xml:space="preserve"> Metazoa</v>
      </c>
      <c r="L404" t="str">
        <f>VLOOKUP($B404,taxonomy!$B:$Y,8,FALSE)</f>
        <v xml:space="preserve"> Ecdysozoa</v>
      </c>
      <c r="M404" t="str">
        <f>VLOOKUP($B404,taxonomy!$B:$Y,9,FALSE)</f>
        <v xml:space="preserve"> Arthropoda</v>
      </c>
      <c r="N404">
        <f>VLOOKUP(A404,'сводная таблица'!A$3:D$370,3,FALSE)</f>
        <v>0</v>
      </c>
      <c r="O404">
        <f>VLOOKUP(A404,'сводная таблица'!A$3:D$370,4,FALSE)</f>
        <v>1</v>
      </c>
      <c r="P404" s="7" t="b">
        <f t="shared" si="12"/>
        <v>1</v>
      </c>
    </row>
    <row r="405" spans="1:18" x14ac:dyDescent="0.25">
      <c r="A405" s="1" t="s">
        <v>1415</v>
      </c>
      <c r="B405" s="1" t="s">
        <v>1416</v>
      </c>
      <c r="C405" s="1" t="s">
        <v>1417</v>
      </c>
      <c r="D405" s="1" t="s">
        <v>148</v>
      </c>
      <c r="E405" s="1" t="s">
        <v>1145</v>
      </c>
      <c r="F405" s="1" t="s">
        <v>294</v>
      </c>
      <c r="G405" s="1" t="s">
        <v>90</v>
      </c>
      <c r="H405" s="1" t="s">
        <v>148</v>
      </c>
      <c r="I405" s="8">
        <f t="shared" si="13"/>
        <v>27</v>
      </c>
      <c r="J405" t="str">
        <f>VLOOKUP($B405,taxonomy!$B:$Y,6,FALSE)</f>
        <v>Eukaryota</v>
      </c>
      <c r="K405" t="str">
        <f>VLOOKUP($B405,taxonomy!$B:$Y,7,FALSE)</f>
        <v xml:space="preserve"> Metazoa</v>
      </c>
      <c r="L405" t="str">
        <f>VLOOKUP($B405,taxonomy!$B:$Y,8,FALSE)</f>
        <v xml:space="preserve"> Ecdysozoa</v>
      </c>
      <c r="M405" t="str">
        <f>VLOOKUP($B405,taxonomy!$B:$Y,9,FALSE)</f>
        <v xml:space="preserve"> Arthropoda</v>
      </c>
      <c r="N405">
        <f>VLOOKUP(A405,'сводная таблица'!A$3:D$370,3,FALSE)</f>
        <v>1</v>
      </c>
      <c r="O405">
        <f>VLOOKUP(A405,'сводная таблица'!A$3:D$370,4,FALSE)</f>
        <v>1</v>
      </c>
      <c r="P405" s="7" t="b">
        <f t="shared" si="12"/>
        <v>0</v>
      </c>
      <c r="R405">
        <v>1</v>
      </c>
    </row>
    <row r="406" spans="1:18" hidden="1" x14ac:dyDescent="0.25">
      <c r="A406" s="1" t="s">
        <v>1415</v>
      </c>
      <c r="B406" s="1" t="s">
        <v>1416</v>
      </c>
      <c r="C406" s="1" t="s">
        <v>1417</v>
      </c>
      <c r="D406" s="1" t="s">
        <v>15</v>
      </c>
      <c r="E406" s="1" t="s">
        <v>115</v>
      </c>
      <c r="F406" s="1" t="s">
        <v>250</v>
      </c>
      <c r="G406" s="1" t="s">
        <v>18</v>
      </c>
      <c r="H406" s="1" t="s">
        <v>19</v>
      </c>
      <c r="I406" s="8">
        <f t="shared" si="13"/>
        <v>266</v>
      </c>
      <c r="J406" t="str">
        <f>VLOOKUP($B406,taxonomy!$B:$Y,6,FALSE)</f>
        <v>Eukaryota</v>
      </c>
      <c r="K406" t="str">
        <f>VLOOKUP($B406,taxonomy!$B:$Y,7,FALSE)</f>
        <v xml:space="preserve"> Metazoa</v>
      </c>
      <c r="L406" t="str">
        <f>VLOOKUP($B406,taxonomy!$B:$Y,8,FALSE)</f>
        <v xml:space="preserve"> Ecdysozoa</v>
      </c>
      <c r="M406" t="str">
        <f>VLOOKUP($B406,taxonomy!$B:$Y,9,FALSE)</f>
        <v xml:space="preserve"> Arthropoda</v>
      </c>
      <c r="N406">
        <f>VLOOKUP(A406,'сводная таблица'!A$3:D$370,3,FALSE)</f>
        <v>1</v>
      </c>
      <c r="O406">
        <f>VLOOKUP(A406,'сводная таблица'!A$3:D$370,4,FALSE)</f>
        <v>1</v>
      </c>
      <c r="P406" s="7" t="b">
        <f t="shared" si="12"/>
        <v>1</v>
      </c>
    </row>
    <row r="407" spans="1:18" hidden="1" x14ac:dyDescent="0.25">
      <c r="A407" s="1" t="s">
        <v>1415</v>
      </c>
      <c r="B407" s="1" t="s">
        <v>1416</v>
      </c>
      <c r="C407" s="1" t="s">
        <v>1417</v>
      </c>
      <c r="D407" s="1" t="s">
        <v>60</v>
      </c>
      <c r="E407" s="1" t="s">
        <v>1418</v>
      </c>
      <c r="F407" s="1" t="s">
        <v>1419</v>
      </c>
      <c r="G407" s="1" t="s">
        <v>63</v>
      </c>
      <c r="H407" s="1" t="s">
        <v>64</v>
      </c>
      <c r="I407" s="8">
        <f t="shared" si="13"/>
        <v>581</v>
      </c>
      <c r="J407" t="str">
        <f>VLOOKUP($B407,taxonomy!$B:$Y,6,FALSE)</f>
        <v>Eukaryota</v>
      </c>
      <c r="K407" t="str">
        <f>VLOOKUP($B407,taxonomy!$B:$Y,7,FALSE)</f>
        <v xml:space="preserve"> Metazoa</v>
      </c>
      <c r="L407" t="str">
        <f>VLOOKUP($B407,taxonomy!$B:$Y,8,FALSE)</f>
        <v xml:space="preserve"> Ecdysozoa</v>
      </c>
      <c r="M407" t="str">
        <f>VLOOKUP($B407,taxonomy!$B:$Y,9,FALSE)</f>
        <v xml:space="preserve"> Arthropoda</v>
      </c>
      <c r="N407">
        <f>VLOOKUP(A407,'сводная таблица'!A$3:D$370,3,FALSE)</f>
        <v>1</v>
      </c>
      <c r="O407">
        <f>VLOOKUP(A407,'сводная таблица'!A$3:D$370,4,FALSE)</f>
        <v>1</v>
      </c>
      <c r="P407" s="7" t="b">
        <f t="shared" si="12"/>
        <v>1</v>
      </c>
    </row>
    <row r="408" spans="1:18" hidden="1" x14ac:dyDescent="0.25">
      <c r="A408" s="1" t="s">
        <v>1466</v>
      </c>
      <c r="B408" s="1" t="s">
        <v>1467</v>
      </c>
      <c r="C408" s="1" t="s">
        <v>1468</v>
      </c>
      <c r="D408" s="1" t="s">
        <v>1469</v>
      </c>
      <c r="E408" s="1" t="s">
        <v>1470</v>
      </c>
      <c r="F408" s="1" t="s">
        <v>1275</v>
      </c>
      <c r="G408" s="1" t="s">
        <v>14</v>
      </c>
      <c r="H408" s="1" t="s">
        <v>1469</v>
      </c>
      <c r="I408" s="8">
        <f t="shared" si="13"/>
        <v>50</v>
      </c>
      <c r="J408" t="str">
        <f>VLOOKUP($B408,taxonomy!$B:$Y,6,FALSE)</f>
        <v>Eukaryota</v>
      </c>
      <c r="K408" t="str">
        <f>VLOOKUP($B408,taxonomy!$B:$Y,7,FALSE)</f>
        <v xml:space="preserve"> Metazoa</v>
      </c>
      <c r="L408" t="str">
        <f>VLOOKUP($B408,taxonomy!$B:$Y,8,FALSE)</f>
        <v xml:space="preserve"> Ecdysozoa</v>
      </c>
      <c r="M408" t="str">
        <f>VLOOKUP($B408,taxonomy!$B:$Y,9,FALSE)</f>
        <v xml:space="preserve"> Arthropoda</v>
      </c>
      <c r="N408">
        <f>VLOOKUP(A408,'сводная таблица'!A$3:D$370,3,FALSE)</f>
        <v>0</v>
      </c>
      <c r="O408">
        <f>VLOOKUP(A408,'сводная таблица'!A$3:D$370,4,FALSE)</f>
        <v>1</v>
      </c>
      <c r="P408" s="7" t="b">
        <f t="shared" si="12"/>
        <v>0</v>
      </c>
    </row>
    <row r="409" spans="1:18" hidden="1" x14ac:dyDescent="0.25">
      <c r="A409" s="1" t="s">
        <v>1466</v>
      </c>
      <c r="B409" s="1" t="s">
        <v>1467</v>
      </c>
      <c r="C409" s="1" t="s">
        <v>1468</v>
      </c>
      <c r="D409" s="1" t="s">
        <v>140</v>
      </c>
      <c r="E409" s="1" t="s">
        <v>707</v>
      </c>
      <c r="F409" s="1" t="s">
        <v>1471</v>
      </c>
      <c r="G409" s="1" t="s">
        <v>143</v>
      </c>
      <c r="H409" s="1" t="s">
        <v>140</v>
      </c>
      <c r="I409" s="8">
        <f t="shared" si="13"/>
        <v>44</v>
      </c>
      <c r="J409" t="str">
        <f>VLOOKUP($B409,taxonomy!$B:$Y,6,FALSE)</f>
        <v>Eukaryota</v>
      </c>
      <c r="K409" t="str">
        <f>VLOOKUP($B409,taxonomy!$B:$Y,7,FALSE)</f>
        <v xml:space="preserve"> Metazoa</v>
      </c>
      <c r="L409" t="str">
        <f>VLOOKUP($B409,taxonomy!$B:$Y,8,FALSE)</f>
        <v xml:space="preserve"> Ecdysozoa</v>
      </c>
      <c r="M409" t="str">
        <f>VLOOKUP($B409,taxonomy!$B:$Y,9,FALSE)</f>
        <v xml:space="preserve"> Arthropoda</v>
      </c>
      <c r="N409">
        <f>VLOOKUP(A409,'сводная таблица'!A$3:D$370,3,FALSE)</f>
        <v>0</v>
      </c>
      <c r="O409">
        <f>VLOOKUP(A409,'сводная таблица'!A$3:D$370,4,FALSE)</f>
        <v>1</v>
      </c>
      <c r="P409" s="7" t="b">
        <f t="shared" si="12"/>
        <v>1</v>
      </c>
    </row>
    <row r="410" spans="1:18" hidden="1" x14ac:dyDescent="0.25">
      <c r="A410" s="1" t="s">
        <v>1466</v>
      </c>
      <c r="B410" s="1" t="s">
        <v>1467</v>
      </c>
      <c r="C410" s="1" t="s">
        <v>1468</v>
      </c>
      <c r="D410" s="1" t="s">
        <v>15</v>
      </c>
      <c r="E410" s="1" t="s">
        <v>43</v>
      </c>
      <c r="F410" s="1" t="s">
        <v>308</v>
      </c>
      <c r="G410" s="1" t="s">
        <v>18</v>
      </c>
      <c r="H410" s="1" t="s">
        <v>19</v>
      </c>
      <c r="I410" s="8">
        <f t="shared" si="13"/>
        <v>274</v>
      </c>
      <c r="J410" t="str">
        <f>VLOOKUP($B410,taxonomy!$B:$Y,6,FALSE)</f>
        <v>Eukaryota</v>
      </c>
      <c r="K410" t="str">
        <f>VLOOKUP($B410,taxonomy!$B:$Y,7,FALSE)</f>
        <v xml:space="preserve"> Metazoa</v>
      </c>
      <c r="L410" t="str">
        <f>VLOOKUP($B410,taxonomy!$B:$Y,8,FALSE)</f>
        <v xml:space="preserve"> Ecdysozoa</v>
      </c>
      <c r="M410" t="str">
        <f>VLOOKUP($B410,taxonomy!$B:$Y,9,FALSE)</f>
        <v xml:space="preserve"> Arthropoda</v>
      </c>
      <c r="N410">
        <f>VLOOKUP(A410,'сводная таблица'!A$3:D$370,3,FALSE)</f>
        <v>0</v>
      </c>
      <c r="O410">
        <f>VLOOKUP(A410,'сводная таблица'!A$3:D$370,4,FALSE)</f>
        <v>1</v>
      </c>
      <c r="P410" s="7" t="b">
        <f t="shared" si="12"/>
        <v>1</v>
      </c>
    </row>
    <row r="411" spans="1:18" hidden="1" x14ac:dyDescent="0.25">
      <c r="A411" s="1" t="s">
        <v>1472</v>
      </c>
      <c r="B411" s="1" t="s">
        <v>1473</v>
      </c>
      <c r="C411" s="1" t="s">
        <v>1474</v>
      </c>
      <c r="D411" s="1" t="s">
        <v>1469</v>
      </c>
      <c r="E411" s="1" t="s">
        <v>1470</v>
      </c>
      <c r="F411" s="1" t="s">
        <v>1275</v>
      </c>
      <c r="G411" s="1" t="s">
        <v>14</v>
      </c>
      <c r="H411" s="1" t="s">
        <v>1469</v>
      </c>
      <c r="I411" s="8">
        <f t="shared" si="13"/>
        <v>50</v>
      </c>
      <c r="J411" t="str">
        <f>VLOOKUP($B411,taxonomy!$B:$Y,6,FALSE)</f>
        <v>Eukaryota</v>
      </c>
      <c r="K411" t="str">
        <f>VLOOKUP($B411,taxonomy!$B:$Y,7,FALSE)</f>
        <v xml:space="preserve"> Metazoa</v>
      </c>
      <c r="L411" t="str">
        <f>VLOOKUP($B411,taxonomy!$B:$Y,8,FALSE)</f>
        <v xml:space="preserve"> Ecdysozoa</v>
      </c>
      <c r="M411" t="str">
        <f>VLOOKUP($B411,taxonomy!$B:$Y,9,FALSE)</f>
        <v xml:space="preserve"> Arthropoda</v>
      </c>
      <c r="N411">
        <f>VLOOKUP(A411,'сводная таблица'!A$3:D$370,3,FALSE)</f>
        <v>0</v>
      </c>
      <c r="O411">
        <f>VLOOKUP(A411,'сводная таблица'!A$3:D$370,4,FALSE)</f>
        <v>1</v>
      </c>
      <c r="P411" s="7" t="b">
        <f t="shared" si="12"/>
        <v>0</v>
      </c>
    </row>
    <row r="412" spans="1:18" hidden="1" x14ac:dyDescent="0.25">
      <c r="A412" s="1" t="s">
        <v>1472</v>
      </c>
      <c r="B412" s="1" t="s">
        <v>1473</v>
      </c>
      <c r="C412" s="1" t="s">
        <v>1474</v>
      </c>
      <c r="D412" s="1" t="s">
        <v>140</v>
      </c>
      <c r="E412" s="1" t="s">
        <v>707</v>
      </c>
      <c r="F412" s="1" t="s">
        <v>1471</v>
      </c>
      <c r="G412" s="1" t="s">
        <v>143</v>
      </c>
      <c r="H412" s="1" t="s">
        <v>140</v>
      </c>
      <c r="I412" s="8">
        <f t="shared" si="13"/>
        <v>44</v>
      </c>
      <c r="J412" t="str">
        <f>VLOOKUP($B412,taxonomy!$B:$Y,6,FALSE)</f>
        <v>Eukaryota</v>
      </c>
      <c r="K412" t="str">
        <f>VLOOKUP($B412,taxonomy!$B:$Y,7,FALSE)</f>
        <v xml:space="preserve"> Metazoa</v>
      </c>
      <c r="L412" t="str">
        <f>VLOOKUP($B412,taxonomy!$B:$Y,8,FALSE)</f>
        <v xml:space="preserve"> Ecdysozoa</v>
      </c>
      <c r="M412" t="str">
        <f>VLOOKUP($B412,taxonomy!$B:$Y,9,FALSE)</f>
        <v xml:space="preserve"> Arthropoda</v>
      </c>
      <c r="N412">
        <f>VLOOKUP(A412,'сводная таблица'!A$3:D$370,3,FALSE)</f>
        <v>0</v>
      </c>
      <c r="O412">
        <f>VLOOKUP(A412,'сводная таблица'!A$3:D$370,4,FALSE)</f>
        <v>1</v>
      </c>
      <c r="P412" s="7" t="b">
        <f t="shared" si="12"/>
        <v>1</v>
      </c>
    </row>
    <row r="413" spans="1:18" hidden="1" x14ac:dyDescent="0.25">
      <c r="A413" s="1" t="s">
        <v>1472</v>
      </c>
      <c r="B413" s="1" t="s">
        <v>1473</v>
      </c>
      <c r="C413" s="1" t="s">
        <v>1474</v>
      </c>
      <c r="D413" s="1" t="s">
        <v>15</v>
      </c>
      <c r="E413" s="1" t="s">
        <v>43</v>
      </c>
      <c r="F413" s="1" t="s">
        <v>308</v>
      </c>
      <c r="G413" s="1" t="s">
        <v>18</v>
      </c>
      <c r="H413" s="1" t="s">
        <v>19</v>
      </c>
      <c r="I413" s="8">
        <f t="shared" si="13"/>
        <v>274</v>
      </c>
      <c r="J413" t="str">
        <f>VLOOKUP($B413,taxonomy!$B:$Y,6,FALSE)</f>
        <v>Eukaryota</v>
      </c>
      <c r="K413" t="str">
        <f>VLOOKUP($B413,taxonomy!$B:$Y,7,FALSE)</f>
        <v xml:space="preserve"> Metazoa</v>
      </c>
      <c r="L413" t="str">
        <f>VLOOKUP($B413,taxonomy!$B:$Y,8,FALSE)</f>
        <v xml:space="preserve"> Ecdysozoa</v>
      </c>
      <c r="M413" t="str">
        <f>VLOOKUP($B413,taxonomy!$B:$Y,9,FALSE)</f>
        <v xml:space="preserve"> Arthropoda</v>
      </c>
      <c r="N413">
        <f>VLOOKUP(A413,'сводная таблица'!A$3:D$370,3,FALSE)</f>
        <v>0</v>
      </c>
      <c r="O413">
        <f>VLOOKUP(A413,'сводная таблица'!A$3:D$370,4,FALSE)</f>
        <v>1</v>
      </c>
      <c r="P413" s="7" t="b">
        <f t="shared" si="12"/>
        <v>1</v>
      </c>
    </row>
    <row r="414" spans="1:18" hidden="1" x14ac:dyDescent="0.25">
      <c r="A414" s="1" t="s">
        <v>1475</v>
      </c>
      <c r="B414" s="1" t="s">
        <v>1476</v>
      </c>
      <c r="C414" s="1" t="s">
        <v>1468</v>
      </c>
      <c r="D414" s="1" t="s">
        <v>1469</v>
      </c>
      <c r="E414" s="1" t="s">
        <v>1470</v>
      </c>
      <c r="F414" s="1" t="s">
        <v>1275</v>
      </c>
      <c r="G414" s="1" t="s">
        <v>14</v>
      </c>
      <c r="H414" s="1" t="s">
        <v>1469</v>
      </c>
      <c r="I414" s="8">
        <f t="shared" si="13"/>
        <v>50</v>
      </c>
      <c r="J414" t="str">
        <f>VLOOKUP($B414,taxonomy!$B:$Y,6,FALSE)</f>
        <v>Eukaryota</v>
      </c>
      <c r="K414" t="str">
        <f>VLOOKUP($B414,taxonomy!$B:$Y,7,FALSE)</f>
        <v xml:space="preserve"> Metazoa</v>
      </c>
      <c r="L414" t="str">
        <f>VLOOKUP($B414,taxonomy!$B:$Y,8,FALSE)</f>
        <v xml:space="preserve"> Ecdysozoa</v>
      </c>
      <c r="M414" t="str">
        <f>VLOOKUP($B414,taxonomy!$B:$Y,9,FALSE)</f>
        <v xml:space="preserve"> Arthropoda</v>
      </c>
      <c r="N414">
        <f>VLOOKUP(A414,'сводная таблица'!A$3:D$370,3,FALSE)</f>
        <v>0</v>
      </c>
      <c r="O414">
        <f>VLOOKUP(A414,'сводная таблица'!A$3:D$370,4,FALSE)</f>
        <v>1</v>
      </c>
      <c r="P414" s="7" t="b">
        <f t="shared" si="12"/>
        <v>0</v>
      </c>
    </row>
    <row r="415" spans="1:18" hidden="1" x14ac:dyDescent="0.25">
      <c r="A415" s="1" t="s">
        <v>1475</v>
      </c>
      <c r="B415" s="1" t="s">
        <v>1476</v>
      </c>
      <c r="C415" s="1" t="s">
        <v>1468</v>
      </c>
      <c r="D415" s="1" t="s">
        <v>140</v>
      </c>
      <c r="E415" s="1" t="s">
        <v>707</v>
      </c>
      <c r="F415" s="1" t="s">
        <v>1471</v>
      </c>
      <c r="G415" s="1" t="s">
        <v>143</v>
      </c>
      <c r="H415" s="1" t="s">
        <v>140</v>
      </c>
      <c r="I415" s="8">
        <f t="shared" si="13"/>
        <v>44</v>
      </c>
      <c r="J415" t="str">
        <f>VLOOKUP($B415,taxonomy!$B:$Y,6,FALSE)</f>
        <v>Eukaryota</v>
      </c>
      <c r="K415" t="str">
        <f>VLOOKUP($B415,taxonomy!$B:$Y,7,FALSE)</f>
        <v xml:space="preserve"> Metazoa</v>
      </c>
      <c r="L415" t="str">
        <f>VLOOKUP($B415,taxonomy!$B:$Y,8,FALSE)</f>
        <v xml:space="preserve"> Ecdysozoa</v>
      </c>
      <c r="M415" t="str">
        <f>VLOOKUP($B415,taxonomy!$B:$Y,9,FALSE)</f>
        <v xml:space="preserve"> Arthropoda</v>
      </c>
      <c r="N415">
        <f>VLOOKUP(A415,'сводная таблица'!A$3:D$370,3,FALSE)</f>
        <v>0</v>
      </c>
      <c r="O415">
        <f>VLOOKUP(A415,'сводная таблица'!A$3:D$370,4,FALSE)</f>
        <v>1</v>
      </c>
      <c r="P415" s="7" t="b">
        <f t="shared" si="12"/>
        <v>1</v>
      </c>
    </row>
    <row r="416" spans="1:18" hidden="1" x14ac:dyDescent="0.25">
      <c r="A416" s="1" t="s">
        <v>1475</v>
      </c>
      <c r="B416" s="1" t="s">
        <v>1476</v>
      </c>
      <c r="C416" s="1" t="s">
        <v>1468</v>
      </c>
      <c r="D416" s="1" t="s">
        <v>15</v>
      </c>
      <c r="E416" s="1" t="s">
        <v>43</v>
      </c>
      <c r="F416" s="1" t="s">
        <v>308</v>
      </c>
      <c r="G416" s="1" t="s">
        <v>18</v>
      </c>
      <c r="H416" s="1" t="s">
        <v>19</v>
      </c>
      <c r="I416" s="8">
        <f t="shared" si="13"/>
        <v>274</v>
      </c>
      <c r="J416" t="str">
        <f>VLOOKUP($B416,taxonomy!$B:$Y,6,FALSE)</f>
        <v>Eukaryota</v>
      </c>
      <c r="K416" t="str">
        <f>VLOOKUP($B416,taxonomy!$B:$Y,7,FALSE)</f>
        <v xml:space="preserve"> Metazoa</v>
      </c>
      <c r="L416" t="str">
        <f>VLOOKUP($B416,taxonomy!$B:$Y,8,FALSE)</f>
        <v xml:space="preserve"> Ecdysozoa</v>
      </c>
      <c r="M416" t="str">
        <f>VLOOKUP($B416,taxonomy!$B:$Y,9,FALSE)</f>
        <v xml:space="preserve"> Arthropoda</v>
      </c>
      <c r="N416">
        <f>VLOOKUP(A416,'сводная таблица'!A$3:D$370,3,FALSE)</f>
        <v>0</v>
      </c>
      <c r="O416">
        <f>VLOOKUP(A416,'сводная таблица'!A$3:D$370,4,FALSE)</f>
        <v>1</v>
      </c>
      <c r="P416" s="7" t="b">
        <f t="shared" si="12"/>
        <v>1</v>
      </c>
    </row>
    <row r="417" spans="1:18" x14ac:dyDescent="0.25">
      <c r="A417" s="1" t="s">
        <v>1477</v>
      </c>
      <c r="B417" s="1" t="s">
        <v>1478</v>
      </c>
      <c r="C417" s="1" t="s">
        <v>1479</v>
      </c>
      <c r="D417" s="1" t="s">
        <v>148</v>
      </c>
      <c r="E417" s="1" t="s">
        <v>229</v>
      </c>
      <c r="F417" s="1" t="s">
        <v>93</v>
      </c>
      <c r="G417" s="1" t="s">
        <v>90</v>
      </c>
      <c r="H417" s="1" t="s">
        <v>148</v>
      </c>
      <c r="I417" s="8">
        <f t="shared" si="13"/>
        <v>247</v>
      </c>
      <c r="J417" t="str">
        <f>VLOOKUP($B417,taxonomy!$B:$Y,6,FALSE)</f>
        <v>Eukaryota</v>
      </c>
      <c r="K417" t="str">
        <f>VLOOKUP($B417,taxonomy!$B:$Y,7,FALSE)</f>
        <v xml:space="preserve"> Metazoa</v>
      </c>
      <c r="L417" t="str">
        <f>VLOOKUP($B417,taxonomy!$B:$Y,8,FALSE)</f>
        <v xml:space="preserve"> Ecdysozoa</v>
      </c>
      <c r="M417" t="str">
        <f>VLOOKUP($B417,taxonomy!$B:$Y,9,FALSE)</f>
        <v xml:space="preserve"> Arthropoda</v>
      </c>
      <c r="N417">
        <f>VLOOKUP(A417,'сводная таблица'!A$3:D$370,3,FALSE)</f>
        <v>1</v>
      </c>
      <c r="O417">
        <f>VLOOKUP(A417,'сводная таблица'!A$3:D$370,4,FALSE)</f>
        <v>1</v>
      </c>
      <c r="P417" s="7" t="b">
        <f t="shared" si="12"/>
        <v>0</v>
      </c>
    </row>
    <row r="418" spans="1:18" hidden="1" x14ac:dyDescent="0.25">
      <c r="A418" s="1" t="s">
        <v>955</v>
      </c>
      <c r="B418" s="1" t="s">
        <v>956</v>
      </c>
      <c r="C418" s="1" t="s">
        <v>954</v>
      </c>
      <c r="D418" s="1" t="s">
        <v>272</v>
      </c>
      <c r="E418" s="1" t="s">
        <v>794</v>
      </c>
      <c r="F418" s="1" t="s">
        <v>472</v>
      </c>
      <c r="G418" s="1" t="s">
        <v>274</v>
      </c>
      <c r="H418" s="1" t="s">
        <v>272</v>
      </c>
      <c r="I418" s="8">
        <f t="shared" si="13"/>
        <v>44</v>
      </c>
      <c r="J418" t="e">
        <f>VLOOKUP($B418,taxonomy!$B:$Y,6,FALSE)</f>
        <v>#N/A</v>
      </c>
      <c r="K418" t="e">
        <f>VLOOKUP($B418,taxonomy!$B:$Y,7,FALSE)</f>
        <v>#N/A</v>
      </c>
      <c r="L418" t="e">
        <f>VLOOKUP($B418,taxonomy!$B:$Y,8,FALSE)</f>
        <v>#N/A</v>
      </c>
      <c r="M418" t="e">
        <f>VLOOKUP($B418,taxonomy!$B:$Y,9,FALSE)</f>
        <v>#N/A</v>
      </c>
      <c r="N418">
        <f>VLOOKUP(A418,'сводная таблица'!A$3:D$370,3,FALSE)</f>
        <v>2</v>
      </c>
      <c r="O418">
        <f>VLOOKUP(A418,'сводная таблица'!A$3:D$370,4,FALSE)</f>
        <v>1</v>
      </c>
      <c r="P418" s="7" t="b">
        <f t="shared" si="12"/>
        <v>0</v>
      </c>
    </row>
    <row r="419" spans="1:18" hidden="1" x14ac:dyDescent="0.25">
      <c r="A419" s="1" t="s">
        <v>955</v>
      </c>
      <c r="B419" s="1" t="s">
        <v>956</v>
      </c>
      <c r="C419" s="1" t="s">
        <v>954</v>
      </c>
      <c r="D419" s="1" t="s">
        <v>15</v>
      </c>
      <c r="E419" s="1" t="s">
        <v>43</v>
      </c>
      <c r="F419" s="1" t="s">
        <v>250</v>
      </c>
      <c r="G419" s="1" t="s">
        <v>18</v>
      </c>
      <c r="H419" s="1" t="s">
        <v>19</v>
      </c>
      <c r="I419" s="8">
        <f t="shared" si="13"/>
        <v>265</v>
      </c>
      <c r="J419" t="e">
        <f>VLOOKUP($B419,taxonomy!$B:$Y,6,FALSE)</f>
        <v>#N/A</v>
      </c>
      <c r="K419" t="e">
        <f>VLOOKUP($B419,taxonomy!$B:$Y,7,FALSE)</f>
        <v>#N/A</v>
      </c>
      <c r="L419" t="e">
        <f>VLOOKUP($B419,taxonomy!$B:$Y,8,FALSE)</f>
        <v>#N/A</v>
      </c>
      <c r="M419" t="e">
        <f>VLOOKUP($B419,taxonomy!$B:$Y,9,FALSE)</f>
        <v>#N/A</v>
      </c>
      <c r="N419">
        <f>VLOOKUP(A419,'сводная таблица'!A$3:D$370,3,FALSE)</f>
        <v>2</v>
      </c>
      <c r="O419">
        <f>VLOOKUP(A419,'сводная таблица'!A$3:D$370,4,FALSE)</f>
        <v>1</v>
      </c>
      <c r="P419" s="7" t="b">
        <f t="shared" si="12"/>
        <v>1</v>
      </c>
    </row>
    <row r="420" spans="1:18" hidden="1" x14ac:dyDescent="0.25">
      <c r="A420" s="1" t="s">
        <v>955</v>
      </c>
      <c r="B420" s="1" t="s">
        <v>956</v>
      </c>
      <c r="C420" s="1" t="s">
        <v>954</v>
      </c>
      <c r="D420" s="1" t="s">
        <v>60</v>
      </c>
      <c r="E420" s="1" t="s">
        <v>687</v>
      </c>
      <c r="F420" s="1" t="s">
        <v>599</v>
      </c>
      <c r="G420" s="1" t="s">
        <v>63</v>
      </c>
      <c r="H420" s="1" t="s">
        <v>64</v>
      </c>
      <c r="I420" s="8">
        <f t="shared" si="13"/>
        <v>121</v>
      </c>
      <c r="J420" t="e">
        <f>VLOOKUP($B420,taxonomy!$B:$Y,6,FALSE)</f>
        <v>#N/A</v>
      </c>
      <c r="K420" t="e">
        <f>VLOOKUP($B420,taxonomy!$B:$Y,7,FALSE)</f>
        <v>#N/A</v>
      </c>
      <c r="L420" t="e">
        <f>VLOOKUP($B420,taxonomy!$B:$Y,8,FALSE)</f>
        <v>#N/A</v>
      </c>
      <c r="M420" t="e">
        <f>VLOOKUP($B420,taxonomy!$B:$Y,9,FALSE)</f>
        <v>#N/A</v>
      </c>
      <c r="N420">
        <f>VLOOKUP(A420,'сводная таблица'!A$3:D$370,3,FALSE)</f>
        <v>2</v>
      </c>
      <c r="O420">
        <f>VLOOKUP(A420,'сводная таблица'!A$3:D$370,4,FALSE)</f>
        <v>1</v>
      </c>
      <c r="P420" s="7" t="b">
        <f t="shared" si="12"/>
        <v>1</v>
      </c>
    </row>
    <row r="421" spans="1:18" hidden="1" x14ac:dyDescent="0.25">
      <c r="A421" s="1" t="s">
        <v>955</v>
      </c>
      <c r="B421" s="1" t="s">
        <v>956</v>
      </c>
      <c r="C421" s="1" t="s">
        <v>954</v>
      </c>
      <c r="D421" s="1" t="s">
        <v>60</v>
      </c>
      <c r="E421" s="1" t="s">
        <v>957</v>
      </c>
      <c r="F421" s="1" t="s">
        <v>554</v>
      </c>
      <c r="G421" s="1" t="s">
        <v>63</v>
      </c>
      <c r="H421" s="1" t="s">
        <v>64</v>
      </c>
      <c r="I421" s="8">
        <f t="shared" si="13"/>
        <v>247</v>
      </c>
      <c r="J421" t="e">
        <f>VLOOKUP($B421,taxonomy!$B:$Y,6,FALSE)</f>
        <v>#N/A</v>
      </c>
      <c r="K421" t="e">
        <f>VLOOKUP($B421,taxonomy!$B:$Y,7,FALSE)</f>
        <v>#N/A</v>
      </c>
      <c r="L421" t="e">
        <f>VLOOKUP($B421,taxonomy!$B:$Y,8,FALSE)</f>
        <v>#N/A</v>
      </c>
      <c r="M421" t="e">
        <f>VLOOKUP($B421,taxonomy!$B:$Y,9,FALSE)</f>
        <v>#N/A</v>
      </c>
      <c r="N421">
        <f>VLOOKUP(A421,'сводная таблица'!A$3:D$370,3,FALSE)</f>
        <v>2</v>
      </c>
      <c r="O421">
        <f>VLOOKUP(A421,'сводная таблица'!A$3:D$370,4,FALSE)</f>
        <v>1</v>
      </c>
      <c r="P421" s="7" t="b">
        <f t="shared" ref="P421:P484" si="14">EXACT(A420,A421)</f>
        <v>1</v>
      </c>
    </row>
    <row r="422" spans="1:18" hidden="1" x14ac:dyDescent="0.25">
      <c r="A422" s="1" t="s">
        <v>1122</v>
      </c>
      <c r="B422" s="1" t="s">
        <v>1123</v>
      </c>
      <c r="C422" s="1" t="s">
        <v>1083</v>
      </c>
      <c r="D422" s="1" t="s">
        <v>1125</v>
      </c>
      <c r="E422" s="1" t="s">
        <v>732</v>
      </c>
      <c r="F422" s="1" t="s">
        <v>1126</v>
      </c>
      <c r="G422" s="1" t="s">
        <v>873</v>
      </c>
      <c r="H422" s="1" t="s">
        <v>1125</v>
      </c>
      <c r="I422" s="8">
        <f t="shared" si="13"/>
        <v>286</v>
      </c>
      <c r="J422" t="str">
        <f>VLOOKUP($B422,taxonomy!$B:$Y,6,FALSE)</f>
        <v>Eukaryota</v>
      </c>
      <c r="K422" t="str">
        <f>VLOOKUP($B422,taxonomy!$B:$Y,7,FALSE)</f>
        <v xml:space="preserve"> Fungi</v>
      </c>
      <c r="L422" t="str">
        <f>VLOOKUP($B422,taxonomy!$B:$Y,8,FALSE)</f>
        <v xml:space="preserve"> Dikarya</v>
      </c>
      <c r="M422" t="str">
        <f>VLOOKUP($B422,taxonomy!$B:$Y,9,FALSE)</f>
        <v xml:space="preserve"> Ascomycota</v>
      </c>
      <c r="N422">
        <f>VLOOKUP(A422,'сводная таблица'!A$3:D$370,3,FALSE)</f>
        <v>0</v>
      </c>
      <c r="O422">
        <f>VLOOKUP(A422,'сводная таблица'!A$3:D$370,4,FALSE)</f>
        <v>1</v>
      </c>
      <c r="P422" s="7" t="b">
        <f t="shared" si="14"/>
        <v>0</v>
      </c>
    </row>
    <row r="423" spans="1:18" hidden="1" x14ac:dyDescent="0.25">
      <c r="A423" s="1" t="s">
        <v>1122</v>
      </c>
      <c r="B423" s="1" t="s">
        <v>1123</v>
      </c>
      <c r="C423" s="1" t="s">
        <v>1083</v>
      </c>
      <c r="D423" s="1" t="s">
        <v>95</v>
      </c>
      <c r="E423" s="1" t="s">
        <v>1127</v>
      </c>
      <c r="F423" s="1" t="s">
        <v>1128</v>
      </c>
      <c r="G423" s="1" t="s">
        <v>98</v>
      </c>
      <c r="H423" s="1" t="s">
        <v>95</v>
      </c>
      <c r="I423" s="8">
        <f t="shared" si="13"/>
        <v>63</v>
      </c>
      <c r="J423" t="str">
        <f>VLOOKUP($B423,taxonomy!$B:$Y,6,FALSE)</f>
        <v>Eukaryota</v>
      </c>
      <c r="K423" t="str">
        <f>VLOOKUP($B423,taxonomy!$B:$Y,7,FALSE)</f>
        <v xml:space="preserve"> Fungi</v>
      </c>
      <c r="L423" t="str">
        <f>VLOOKUP($B423,taxonomy!$B:$Y,8,FALSE)</f>
        <v xml:space="preserve"> Dikarya</v>
      </c>
      <c r="M423" t="str">
        <f>VLOOKUP($B423,taxonomy!$B:$Y,9,FALSE)</f>
        <v xml:space="preserve"> Ascomycota</v>
      </c>
      <c r="N423">
        <f>VLOOKUP(A423,'сводная таблица'!A$3:D$370,3,FALSE)</f>
        <v>0</v>
      </c>
      <c r="O423">
        <f>VLOOKUP(A423,'сводная таблица'!A$3:D$370,4,FALSE)</f>
        <v>1</v>
      </c>
      <c r="P423" s="7" t="b">
        <f t="shared" si="14"/>
        <v>1</v>
      </c>
    </row>
    <row r="424" spans="1:18" hidden="1" x14ac:dyDescent="0.25">
      <c r="A424" s="1" t="s">
        <v>961</v>
      </c>
      <c r="B424" s="1" t="s">
        <v>962</v>
      </c>
      <c r="C424" s="1" t="s">
        <v>225</v>
      </c>
      <c r="D424" s="1" t="s">
        <v>15</v>
      </c>
      <c r="E424" s="1" t="s">
        <v>175</v>
      </c>
      <c r="F424" s="1" t="s">
        <v>824</v>
      </c>
      <c r="G424" s="1" t="s">
        <v>18</v>
      </c>
      <c r="H424" s="1" t="s">
        <v>19</v>
      </c>
      <c r="I424" s="8">
        <f t="shared" si="13"/>
        <v>250</v>
      </c>
      <c r="J424" t="str">
        <f>VLOOKUP($B424,taxonomy!$B:$Y,6,FALSE)</f>
        <v>Eukaryota</v>
      </c>
      <c r="K424" t="str">
        <f>VLOOKUP($B424,taxonomy!$B:$Y,7,FALSE)</f>
        <v xml:space="preserve"> Stramenopiles</v>
      </c>
      <c r="L424" t="str">
        <f>VLOOKUP($B424,taxonomy!$B:$Y,8,FALSE)</f>
        <v xml:space="preserve"> Oomycetes</v>
      </c>
      <c r="M424" t="str">
        <f>VLOOKUP($B424,taxonomy!$B:$Y,9,FALSE)</f>
        <v xml:space="preserve"> Albuginales</v>
      </c>
      <c r="N424">
        <f>VLOOKUP(A424,'сводная таблица'!A$3:D$370,3,FALSE)</f>
        <v>0</v>
      </c>
      <c r="O424">
        <f>VLOOKUP(A424,'сводная таблица'!A$3:D$370,4,FALSE)</f>
        <v>1</v>
      </c>
      <c r="P424" s="7" t="b">
        <f t="shared" si="14"/>
        <v>0</v>
      </c>
    </row>
    <row r="425" spans="1:18" hidden="1" x14ac:dyDescent="0.25">
      <c r="A425" s="1" t="s">
        <v>963</v>
      </c>
      <c r="B425" s="1" t="s">
        <v>964</v>
      </c>
      <c r="C425" s="1" t="s">
        <v>965</v>
      </c>
      <c r="D425" s="1" t="s">
        <v>15</v>
      </c>
      <c r="E425" s="1" t="s">
        <v>966</v>
      </c>
      <c r="F425" s="1" t="s">
        <v>17</v>
      </c>
      <c r="G425" s="1" t="s">
        <v>18</v>
      </c>
      <c r="H425" s="1" t="s">
        <v>19</v>
      </c>
      <c r="I425" s="8">
        <f t="shared" si="13"/>
        <v>274</v>
      </c>
      <c r="J425" t="str">
        <f>VLOOKUP($B425,taxonomy!$B:$Y,6,FALSE)</f>
        <v>Eukaryota</v>
      </c>
      <c r="K425" t="str">
        <f>VLOOKUP($B425,taxonomy!$B:$Y,7,FALSE)</f>
        <v xml:space="preserve"> Fungi</v>
      </c>
      <c r="L425" t="str">
        <f>VLOOKUP($B425,taxonomy!$B:$Y,8,FALSE)</f>
        <v xml:space="preserve"> Dikarya</v>
      </c>
      <c r="M425" t="str">
        <f>VLOOKUP($B425,taxonomy!$B:$Y,9,FALSE)</f>
        <v xml:space="preserve"> Ascomycota</v>
      </c>
      <c r="N425">
        <f>VLOOKUP(A425,'сводная таблица'!A$3:D$370,3,FALSE)</f>
        <v>0</v>
      </c>
      <c r="O425">
        <f>VLOOKUP(A425,'сводная таблица'!A$3:D$370,4,FALSE)</f>
        <v>1</v>
      </c>
      <c r="P425" s="7" t="b">
        <f t="shared" si="14"/>
        <v>0</v>
      </c>
    </row>
    <row r="426" spans="1:18" hidden="1" x14ac:dyDescent="0.25">
      <c r="A426" s="1" t="s">
        <v>967</v>
      </c>
      <c r="B426" s="1" t="s">
        <v>968</v>
      </c>
      <c r="C426" s="1" t="s">
        <v>969</v>
      </c>
      <c r="D426" s="1" t="s">
        <v>15</v>
      </c>
      <c r="E426" s="1" t="s">
        <v>457</v>
      </c>
      <c r="F426" s="1" t="s">
        <v>469</v>
      </c>
      <c r="G426" s="1" t="s">
        <v>18</v>
      </c>
      <c r="H426" s="1" t="s">
        <v>19</v>
      </c>
      <c r="I426" s="8">
        <f t="shared" si="13"/>
        <v>273</v>
      </c>
      <c r="J426" t="str">
        <f>VLOOKUP($B426,taxonomy!$B:$Y,6,FALSE)</f>
        <v>Eukaryota</v>
      </c>
      <c r="K426" t="str">
        <f>VLOOKUP($B426,taxonomy!$B:$Y,7,FALSE)</f>
        <v xml:space="preserve"> Amoebozoa</v>
      </c>
      <c r="L426" t="str">
        <f>VLOOKUP($B426,taxonomy!$B:$Y,8,FALSE)</f>
        <v xml:space="preserve"> Mycetozoa</v>
      </c>
      <c r="M426" t="str">
        <f>VLOOKUP($B426,taxonomy!$B:$Y,9,FALSE)</f>
        <v xml:space="preserve"> Dictyosteliida</v>
      </c>
      <c r="N426">
        <f>VLOOKUP(A426,'сводная таблица'!A$3:D$370,3,FALSE)</f>
        <v>1</v>
      </c>
      <c r="O426">
        <f>VLOOKUP(A426,'сводная таблица'!A$3:D$370,4,FALSE)</f>
        <v>1</v>
      </c>
      <c r="P426" s="7" t="b">
        <f t="shared" si="14"/>
        <v>0</v>
      </c>
    </row>
    <row r="427" spans="1:18" hidden="1" x14ac:dyDescent="0.25">
      <c r="A427" s="1" t="s">
        <v>967</v>
      </c>
      <c r="B427" s="1" t="s">
        <v>968</v>
      </c>
      <c r="C427" s="1" t="s">
        <v>969</v>
      </c>
      <c r="D427" s="1" t="s">
        <v>60</v>
      </c>
      <c r="E427" s="1" t="s">
        <v>970</v>
      </c>
      <c r="F427" s="1" t="s">
        <v>669</v>
      </c>
      <c r="G427" s="1" t="s">
        <v>63</v>
      </c>
      <c r="H427" s="1" t="s">
        <v>64</v>
      </c>
      <c r="I427" s="8">
        <f t="shared" si="13"/>
        <v>124</v>
      </c>
      <c r="J427" t="str">
        <f>VLOOKUP($B427,taxonomy!$B:$Y,6,FALSE)</f>
        <v>Eukaryota</v>
      </c>
      <c r="K427" t="str">
        <f>VLOOKUP($B427,taxonomy!$B:$Y,7,FALSE)</f>
        <v xml:space="preserve"> Amoebozoa</v>
      </c>
      <c r="L427" t="str">
        <f>VLOOKUP($B427,taxonomy!$B:$Y,8,FALSE)</f>
        <v xml:space="preserve"> Mycetozoa</v>
      </c>
      <c r="M427" t="str">
        <f>VLOOKUP($B427,taxonomy!$B:$Y,9,FALSE)</f>
        <v xml:space="preserve"> Dictyosteliida</v>
      </c>
      <c r="N427">
        <f>VLOOKUP(A427,'сводная таблица'!A$3:D$370,3,FALSE)</f>
        <v>1</v>
      </c>
      <c r="O427">
        <f>VLOOKUP(A427,'сводная таблица'!A$3:D$370,4,FALSE)</f>
        <v>1</v>
      </c>
      <c r="P427" s="7" t="b">
        <f t="shared" si="14"/>
        <v>1</v>
      </c>
    </row>
    <row r="428" spans="1:18" x14ac:dyDescent="0.25">
      <c r="A428" s="1" t="s">
        <v>1477</v>
      </c>
      <c r="B428" s="1" t="s">
        <v>1478</v>
      </c>
      <c r="C428" s="1" t="s">
        <v>1479</v>
      </c>
      <c r="D428" s="1" t="s">
        <v>15</v>
      </c>
      <c r="E428" s="1" t="s">
        <v>35</v>
      </c>
      <c r="F428" s="1" t="s">
        <v>233</v>
      </c>
      <c r="G428" s="1" t="s">
        <v>18</v>
      </c>
      <c r="H428" s="1" t="s">
        <v>19</v>
      </c>
      <c r="I428" s="8">
        <f t="shared" si="13"/>
        <v>264</v>
      </c>
      <c r="J428" t="str">
        <f>VLOOKUP($B428,taxonomy!$B:$Y,6,FALSE)</f>
        <v>Eukaryota</v>
      </c>
      <c r="K428" t="str">
        <f>VLOOKUP($B428,taxonomy!$B:$Y,7,FALSE)</f>
        <v xml:space="preserve"> Metazoa</v>
      </c>
      <c r="L428" t="str">
        <f>VLOOKUP($B428,taxonomy!$B:$Y,8,FALSE)</f>
        <v xml:space="preserve"> Ecdysozoa</v>
      </c>
      <c r="M428" t="str">
        <f>VLOOKUP($B428,taxonomy!$B:$Y,9,FALSE)</f>
        <v xml:space="preserve"> Arthropoda</v>
      </c>
      <c r="N428">
        <f>VLOOKUP(A428,'сводная таблица'!A$3:D$370,3,FALSE)</f>
        <v>1</v>
      </c>
      <c r="O428">
        <f>VLOOKUP(A428,'сводная таблица'!A$3:D$370,4,FALSE)</f>
        <v>1</v>
      </c>
      <c r="P428" s="7" t="b">
        <f t="shared" si="14"/>
        <v>0</v>
      </c>
      <c r="R428">
        <v>1</v>
      </c>
    </row>
    <row r="429" spans="1:18" hidden="1" x14ac:dyDescent="0.25">
      <c r="A429" s="1" t="s">
        <v>1477</v>
      </c>
      <c r="B429" s="1" t="s">
        <v>1478</v>
      </c>
      <c r="C429" s="1" t="s">
        <v>1479</v>
      </c>
      <c r="D429" s="1" t="s">
        <v>60</v>
      </c>
      <c r="E429" s="1" t="s">
        <v>983</v>
      </c>
      <c r="F429" s="1" t="s">
        <v>598</v>
      </c>
      <c r="G429" s="1" t="s">
        <v>63</v>
      </c>
      <c r="H429" s="1" t="s">
        <v>64</v>
      </c>
      <c r="I429" s="8">
        <f t="shared" si="13"/>
        <v>87</v>
      </c>
      <c r="J429" t="str">
        <f>VLOOKUP($B429,taxonomy!$B:$Y,6,FALSE)</f>
        <v>Eukaryota</v>
      </c>
      <c r="K429" t="str">
        <f>VLOOKUP($B429,taxonomy!$B:$Y,7,FALSE)</f>
        <v xml:space="preserve"> Metazoa</v>
      </c>
      <c r="L429" t="str">
        <f>VLOOKUP($B429,taxonomy!$B:$Y,8,FALSE)</f>
        <v xml:space="preserve"> Ecdysozoa</v>
      </c>
      <c r="M429" t="str">
        <f>VLOOKUP($B429,taxonomy!$B:$Y,9,FALSE)</f>
        <v xml:space="preserve"> Arthropoda</v>
      </c>
      <c r="N429">
        <f>VLOOKUP(A429,'сводная таблица'!A$3:D$370,3,FALSE)</f>
        <v>1</v>
      </c>
      <c r="O429">
        <f>VLOOKUP(A429,'сводная таблица'!A$3:D$370,4,FALSE)</f>
        <v>1</v>
      </c>
      <c r="P429" s="7" t="b">
        <f t="shared" si="14"/>
        <v>1</v>
      </c>
    </row>
    <row r="430" spans="1:18" hidden="1" x14ac:dyDescent="0.25">
      <c r="A430" s="1" t="s">
        <v>1480</v>
      </c>
      <c r="B430" s="1" t="s">
        <v>1481</v>
      </c>
      <c r="C430" s="1" t="s">
        <v>1482</v>
      </c>
      <c r="D430" s="1" t="s">
        <v>1137</v>
      </c>
      <c r="E430" s="1" t="s">
        <v>1483</v>
      </c>
      <c r="F430" s="1" t="s">
        <v>130</v>
      </c>
      <c r="G430" s="1" t="s">
        <v>14</v>
      </c>
      <c r="H430" s="1" t="s">
        <v>1137</v>
      </c>
      <c r="I430" s="8">
        <f t="shared" si="13"/>
        <v>99</v>
      </c>
      <c r="J430" t="str">
        <f>VLOOKUP($B430,taxonomy!$B:$Y,6,FALSE)</f>
        <v>Eukaryota</v>
      </c>
      <c r="K430" t="str">
        <f>VLOOKUP($B430,taxonomy!$B:$Y,7,FALSE)</f>
        <v xml:space="preserve"> Metazoa</v>
      </c>
      <c r="L430" t="str">
        <f>VLOOKUP($B430,taxonomy!$B:$Y,8,FALSE)</f>
        <v xml:space="preserve"> Ecdysozoa</v>
      </c>
      <c r="M430" t="str">
        <f>VLOOKUP($B430,taxonomy!$B:$Y,9,FALSE)</f>
        <v xml:space="preserve"> Arthropoda</v>
      </c>
      <c r="N430">
        <f>VLOOKUP(A430,'сводная таблица'!A$3:D$370,3,FALSE)</f>
        <v>0</v>
      </c>
      <c r="O430">
        <f>VLOOKUP(A430,'сводная таблица'!A$3:D$370,4,FALSE)</f>
        <v>1</v>
      </c>
      <c r="P430" s="7" t="b">
        <f t="shared" si="14"/>
        <v>0</v>
      </c>
    </row>
    <row r="431" spans="1:18" hidden="1" x14ac:dyDescent="0.25">
      <c r="A431" s="1" t="s">
        <v>1480</v>
      </c>
      <c r="B431" s="1" t="s">
        <v>1481</v>
      </c>
      <c r="C431" s="1" t="s">
        <v>1482</v>
      </c>
      <c r="D431" s="1" t="s">
        <v>180</v>
      </c>
      <c r="E431" s="1" t="s">
        <v>1484</v>
      </c>
      <c r="F431" s="1" t="s">
        <v>1485</v>
      </c>
      <c r="G431" s="1" t="s">
        <v>183</v>
      </c>
      <c r="H431" s="1" t="s">
        <v>180</v>
      </c>
      <c r="I431" s="8">
        <f t="shared" si="13"/>
        <v>117</v>
      </c>
      <c r="J431" t="str">
        <f>VLOOKUP($B431,taxonomy!$B:$Y,6,FALSE)</f>
        <v>Eukaryota</v>
      </c>
      <c r="K431" t="str">
        <f>VLOOKUP($B431,taxonomy!$B:$Y,7,FALSE)</f>
        <v xml:space="preserve"> Metazoa</v>
      </c>
      <c r="L431" t="str">
        <f>VLOOKUP($B431,taxonomy!$B:$Y,8,FALSE)</f>
        <v xml:space="preserve"> Ecdysozoa</v>
      </c>
      <c r="M431" t="str">
        <f>VLOOKUP($B431,taxonomy!$B:$Y,9,FALSE)</f>
        <v xml:space="preserve"> Arthropoda</v>
      </c>
      <c r="N431">
        <f>VLOOKUP(A431,'сводная таблица'!A$3:D$370,3,FALSE)</f>
        <v>0</v>
      </c>
      <c r="O431">
        <f>VLOOKUP(A431,'сводная таблица'!A$3:D$370,4,FALSE)</f>
        <v>1</v>
      </c>
      <c r="P431" s="7" t="b">
        <f t="shared" si="14"/>
        <v>1</v>
      </c>
    </row>
    <row r="432" spans="1:18" hidden="1" x14ac:dyDescent="0.25">
      <c r="A432" s="1" t="s">
        <v>976</v>
      </c>
      <c r="B432" s="1" t="s">
        <v>977</v>
      </c>
      <c r="C432" s="1" t="s">
        <v>978</v>
      </c>
      <c r="D432" s="1" t="s">
        <v>272</v>
      </c>
      <c r="E432" s="1" t="s">
        <v>794</v>
      </c>
      <c r="F432" s="1" t="s">
        <v>472</v>
      </c>
      <c r="G432" s="1" t="s">
        <v>274</v>
      </c>
      <c r="H432" s="1" t="s">
        <v>272</v>
      </c>
      <c r="I432" s="8">
        <f t="shared" si="13"/>
        <v>44</v>
      </c>
      <c r="J432" t="e">
        <f>VLOOKUP($B432,taxonomy!$B:$Y,6,FALSE)</f>
        <v>#N/A</v>
      </c>
      <c r="K432" t="e">
        <f>VLOOKUP($B432,taxonomy!$B:$Y,7,FALSE)</f>
        <v>#N/A</v>
      </c>
      <c r="L432" t="e">
        <f>VLOOKUP($B432,taxonomy!$B:$Y,8,FALSE)</f>
        <v>#N/A</v>
      </c>
      <c r="M432" t="e">
        <f>VLOOKUP($B432,taxonomy!$B:$Y,9,FALSE)</f>
        <v>#N/A</v>
      </c>
      <c r="N432">
        <f>VLOOKUP(A432,'сводная таблица'!A$3:D$370,3,FALSE)</f>
        <v>2</v>
      </c>
      <c r="O432">
        <f>VLOOKUP(A432,'сводная таблица'!A$3:D$370,4,FALSE)</f>
        <v>1</v>
      </c>
      <c r="P432" s="7" t="b">
        <f t="shared" si="14"/>
        <v>0</v>
      </c>
    </row>
    <row r="433" spans="1:18" hidden="1" x14ac:dyDescent="0.25">
      <c r="A433" s="1" t="s">
        <v>976</v>
      </c>
      <c r="B433" s="1" t="s">
        <v>977</v>
      </c>
      <c r="C433" s="1" t="s">
        <v>978</v>
      </c>
      <c r="D433" s="1" t="s">
        <v>15</v>
      </c>
      <c r="E433" s="1" t="s">
        <v>43</v>
      </c>
      <c r="F433" s="1" t="s">
        <v>250</v>
      </c>
      <c r="G433" s="1" t="s">
        <v>18</v>
      </c>
      <c r="H433" s="1" t="s">
        <v>19</v>
      </c>
      <c r="I433" s="8">
        <f t="shared" si="13"/>
        <v>265</v>
      </c>
      <c r="J433" t="e">
        <f>VLOOKUP($B433,taxonomy!$B:$Y,6,FALSE)</f>
        <v>#N/A</v>
      </c>
      <c r="K433" t="e">
        <f>VLOOKUP($B433,taxonomy!$B:$Y,7,FALSE)</f>
        <v>#N/A</v>
      </c>
      <c r="L433" t="e">
        <f>VLOOKUP($B433,taxonomy!$B:$Y,8,FALSE)</f>
        <v>#N/A</v>
      </c>
      <c r="M433" t="e">
        <f>VLOOKUP($B433,taxonomy!$B:$Y,9,FALSE)</f>
        <v>#N/A</v>
      </c>
      <c r="N433">
        <f>VLOOKUP(A433,'сводная таблица'!A$3:D$370,3,FALSE)</f>
        <v>2</v>
      </c>
      <c r="O433">
        <f>VLOOKUP(A433,'сводная таблица'!A$3:D$370,4,FALSE)</f>
        <v>1</v>
      </c>
      <c r="P433" s="7" t="b">
        <f t="shared" si="14"/>
        <v>1</v>
      </c>
    </row>
    <row r="434" spans="1:18" hidden="1" x14ac:dyDescent="0.25">
      <c r="A434" s="1" t="s">
        <v>976</v>
      </c>
      <c r="B434" s="1" t="s">
        <v>977</v>
      </c>
      <c r="C434" s="1" t="s">
        <v>978</v>
      </c>
      <c r="D434" s="1" t="s">
        <v>60</v>
      </c>
      <c r="E434" s="1" t="s">
        <v>687</v>
      </c>
      <c r="F434" s="1" t="s">
        <v>307</v>
      </c>
      <c r="G434" s="1" t="s">
        <v>63</v>
      </c>
      <c r="H434" s="1" t="s">
        <v>64</v>
      </c>
      <c r="I434" s="8">
        <f t="shared" si="13"/>
        <v>108</v>
      </c>
      <c r="J434" t="e">
        <f>VLOOKUP($B434,taxonomy!$B:$Y,6,FALSE)</f>
        <v>#N/A</v>
      </c>
      <c r="K434" t="e">
        <f>VLOOKUP($B434,taxonomy!$B:$Y,7,FALSE)</f>
        <v>#N/A</v>
      </c>
      <c r="L434" t="e">
        <f>VLOOKUP($B434,taxonomy!$B:$Y,8,FALSE)</f>
        <v>#N/A</v>
      </c>
      <c r="M434" t="e">
        <f>VLOOKUP($B434,taxonomy!$B:$Y,9,FALSE)</f>
        <v>#N/A</v>
      </c>
      <c r="N434">
        <f>VLOOKUP(A434,'сводная таблица'!A$3:D$370,3,FALSE)</f>
        <v>2</v>
      </c>
      <c r="O434">
        <f>VLOOKUP(A434,'сводная таблица'!A$3:D$370,4,FALSE)</f>
        <v>1</v>
      </c>
      <c r="P434" s="7" t="b">
        <f t="shared" si="14"/>
        <v>1</v>
      </c>
    </row>
    <row r="435" spans="1:18" hidden="1" x14ac:dyDescent="0.25">
      <c r="A435" s="1" t="s">
        <v>976</v>
      </c>
      <c r="B435" s="1" t="s">
        <v>977</v>
      </c>
      <c r="C435" s="1" t="s">
        <v>978</v>
      </c>
      <c r="D435" s="1" t="s">
        <v>60</v>
      </c>
      <c r="E435" s="1" t="s">
        <v>979</v>
      </c>
      <c r="F435" s="1" t="s">
        <v>499</v>
      </c>
      <c r="G435" s="1" t="s">
        <v>63</v>
      </c>
      <c r="H435" s="1" t="s">
        <v>64</v>
      </c>
      <c r="I435" s="8">
        <f t="shared" si="13"/>
        <v>102</v>
      </c>
      <c r="J435" t="e">
        <f>VLOOKUP($B435,taxonomy!$B:$Y,6,FALSE)</f>
        <v>#N/A</v>
      </c>
      <c r="K435" t="e">
        <f>VLOOKUP($B435,taxonomy!$B:$Y,7,FALSE)</f>
        <v>#N/A</v>
      </c>
      <c r="L435" t="e">
        <f>VLOOKUP($B435,taxonomy!$B:$Y,8,FALSE)</f>
        <v>#N/A</v>
      </c>
      <c r="M435" t="e">
        <f>VLOOKUP($B435,taxonomy!$B:$Y,9,FALSE)</f>
        <v>#N/A</v>
      </c>
      <c r="N435">
        <f>VLOOKUP(A435,'сводная таблица'!A$3:D$370,3,FALSE)</f>
        <v>2</v>
      </c>
      <c r="O435">
        <f>VLOOKUP(A435,'сводная таблица'!A$3:D$370,4,FALSE)</f>
        <v>1</v>
      </c>
      <c r="P435" s="7" t="b">
        <f t="shared" si="14"/>
        <v>1</v>
      </c>
    </row>
    <row r="436" spans="1:18" hidden="1" x14ac:dyDescent="0.25">
      <c r="A436" s="1" t="s">
        <v>1480</v>
      </c>
      <c r="B436" s="1" t="s">
        <v>1481</v>
      </c>
      <c r="C436" s="1" t="s">
        <v>1482</v>
      </c>
      <c r="D436" s="1" t="s">
        <v>1486</v>
      </c>
      <c r="E436" s="1" t="s">
        <v>238</v>
      </c>
      <c r="F436" s="1" t="s">
        <v>1487</v>
      </c>
      <c r="G436" s="1" t="s">
        <v>1488</v>
      </c>
      <c r="H436" s="1" t="s">
        <v>1486</v>
      </c>
      <c r="I436" s="8">
        <f t="shared" si="13"/>
        <v>109</v>
      </c>
      <c r="J436" t="str">
        <f>VLOOKUP($B436,taxonomy!$B:$Y,6,FALSE)</f>
        <v>Eukaryota</v>
      </c>
      <c r="K436" t="str">
        <f>VLOOKUP($B436,taxonomy!$B:$Y,7,FALSE)</f>
        <v xml:space="preserve"> Metazoa</v>
      </c>
      <c r="L436" t="str">
        <f>VLOOKUP($B436,taxonomy!$B:$Y,8,FALSE)</f>
        <v xml:space="preserve"> Ecdysozoa</v>
      </c>
      <c r="M436" t="str">
        <f>VLOOKUP($B436,taxonomy!$B:$Y,9,FALSE)</f>
        <v xml:space="preserve"> Arthropoda</v>
      </c>
      <c r="N436">
        <f>VLOOKUP(A436,'сводная таблица'!A$3:D$370,3,FALSE)</f>
        <v>0</v>
      </c>
      <c r="O436">
        <f>VLOOKUP(A436,'сводная таблица'!A$3:D$370,4,FALSE)</f>
        <v>1</v>
      </c>
      <c r="P436" s="7" t="b">
        <f t="shared" si="14"/>
        <v>0</v>
      </c>
    </row>
    <row r="437" spans="1:18" hidden="1" x14ac:dyDescent="0.25">
      <c r="A437" s="1" t="s">
        <v>1480</v>
      </c>
      <c r="B437" s="1" t="s">
        <v>1481</v>
      </c>
      <c r="C437" s="1" t="s">
        <v>1482</v>
      </c>
      <c r="D437" s="1" t="s">
        <v>15</v>
      </c>
      <c r="E437" s="1" t="s">
        <v>12</v>
      </c>
      <c r="F437" s="1" t="s">
        <v>57</v>
      </c>
      <c r="G437" s="1" t="s">
        <v>18</v>
      </c>
      <c r="H437" s="1" t="s">
        <v>19</v>
      </c>
      <c r="I437" s="8">
        <f t="shared" si="13"/>
        <v>72</v>
      </c>
      <c r="J437" t="str">
        <f>VLOOKUP($B437,taxonomy!$B:$Y,6,FALSE)</f>
        <v>Eukaryota</v>
      </c>
      <c r="K437" t="str">
        <f>VLOOKUP($B437,taxonomy!$B:$Y,7,FALSE)</f>
        <v xml:space="preserve"> Metazoa</v>
      </c>
      <c r="L437" t="str">
        <f>VLOOKUP($B437,taxonomy!$B:$Y,8,FALSE)</f>
        <v xml:space="preserve"> Ecdysozoa</v>
      </c>
      <c r="M437" t="str">
        <f>VLOOKUP($B437,taxonomy!$B:$Y,9,FALSE)</f>
        <v xml:space="preserve"> Arthropoda</v>
      </c>
      <c r="N437">
        <f>VLOOKUP(A437,'сводная таблица'!A$3:D$370,3,FALSE)</f>
        <v>0</v>
      </c>
      <c r="O437">
        <f>VLOOKUP(A437,'сводная таблица'!A$3:D$370,4,FALSE)</f>
        <v>1</v>
      </c>
      <c r="P437" s="7" t="b">
        <f t="shared" si="14"/>
        <v>1</v>
      </c>
    </row>
    <row r="438" spans="1:18" x14ac:dyDescent="0.25">
      <c r="A438" s="1" t="s">
        <v>1499</v>
      </c>
      <c r="B438" s="1" t="s">
        <v>1500</v>
      </c>
      <c r="C438" s="1" t="s">
        <v>1501</v>
      </c>
      <c r="D438" s="1" t="s">
        <v>148</v>
      </c>
      <c r="E438" s="1" t="s">
        <v>229</v>
      </c>
      <c r="F438" s="1" t="s">
        <v>334</v>
      </c>
      <c r="G438" s="1" t="s">
        <v>90</v>
      </c>
      <c r="H438" s="1" t="s">
        <v>148</v>
      </c>
      <c r="I438" s="8">
        <f t="shared" si="13"/>
        <v>241</v>
      </c>
      <c r="J438" t="str">
        <f>VLOOKUP($B438,taxonomy!$B:$Y,6,FALSE)</f>
        <v>Eukaryota</v>
      </c>
      <c r="K438" t="str">
        <f>VLOOKUP($B438,taxonomy!$B:$Y,7,FALSE)</f>
        <v xml:space="preserve"> Metazoa</v>
      </c>
      <c r="L438" t="str">
        <f>VLOOKUP($B438,taxonomy!$B:$Y,8,FALSE)</f>
        <v xml:space="preserve"> Ecdysozoa</v>
      </c>
      <c r="M438" t="str">
        <f>VLOOKUP($B438,taxonomy!$B:$Y,9,FALSE)</f>
        <v xml:space="preserve"> Arthropoda</v>
      </c>
      <c r="N438">
        <f>VLOOKUP(A438,'сводная таблица'!A$3:D$370,3,FALSE)</f>
        <v>1</v>
      </c>
      <c r="O438">
        <f>VLOOKUP(A438,'сводная таблица'!A$3:D$370,4,FALSE)</f>
        <v>1</v>
      </c>
      <c r="P438" s="7" t="b">
        <f t="shared" si="14"/>
        <v>0</v>
      </c>
      <c r="R438">
        <v>1</v>
      </c>
    </row>
    <row r="439" spans="1:18" hidden="1" x14ac:dyDescent="0.25">
      <c r="A439" s="1" t="s">
        <v>1499</v>
      </c>
      <c r="B439" s="1" t="s">
        <v>1500</v>
      </c>
      <c r="C439" s="1" t="s">
        <v>1501</v>
      </c>
      <c r="D439" s="1" t="s">
        <v>15</v>
      </c>
      <c r="E439" s="1" t="s">
        <v>35</v>
      </c>
      <c r="F439" s="1" t="s">
        <v>233</v>
      </c>
      <c r="G439" s="1" t="s">
        <v>18</v>
      </c>
      <c r="H439" s="1" t="s">
        <v>19</v>
      </c>
      <c r="I439" s="8">
        <f t="shared" si="13"/>
        <v>264</v>
      </c>
      <c r="J439" t="str">
        <f>VLOOKUP($B439,taxonomy!$B:$Y,6,FALSE)</f>
        <v>Eukaryota</v>
      </c>
      <c r="K439" t="str">
        <f>VLOOKUP($B439,taxonomy!$B:$Y,7,FALSE)</f>
        <v xml:space="preserve"> Metazoa</v>
      </c>
      <c r="L439" t="str">
        <f>VLOOKUP($B439,taxonomy!$B:$Y,8,FALSE)</f>
        <v xml:space="preserve"> Ecdysozoa</v>
      </c>
      <c r="M439" t="str">
        <f>VLOOKUP($B439,taxonomy!$B:$Y,9,FALSE)</f>
        <v xml:space="preserve"> Arthropoda</v>
      </c>
      <c r="N439">
        <f>VLOOKUP(A439,'сводная таблица'!A$3:D$370,3,FALSE)</f>
        <v>1</v>
      </c>
      <c r="O439">
        <f>VLOOKUP(A439,'сводная таблица'!A$3:D$370,4,FALSE)</f>
        <v>1</v>
      </c>
      <c r="P439" s="7" t="b">
        <f t="shared" si="14"/>
        <v>1</v>
      </c>
    </row>
    <row r="440" spans="1:18" hidden="1" x14ac:dyDescent="0.25">
      <c r="A440" s="1" t="s">
        <v>1499</v>
      </c>
      <c r="B440" s="1" t="s">
        <v>1500</v>
      </c>
      <c r="C440" s="1" t="s">
        <v>1501</v>
      </c>
      <c r="D440" s="1" t="s">
        <v>60</v>
      </c>
      <c r="E440" s="1" t="s">
        <v>1502</v>
      </c>
      <c r="F440" s="1" t="s">
        <v>1503</v>
      </c>
      <c r="G440" s="1" t="s">
        <v>63</v>
      </c>
      <c r="H440" s="1" t="s">
        <v>64</v>
      </c>
      <c r="I440" s="8">
        <f t="shared" si="13"/>
        <v>661</v>
      </c>
      <c r="J440" t="str">
        <f>VLOOKUP($B440,taxonomy!$B:$Y,6,FALSE)</f>
        <v>Eukaryota</v>
      </c>
      <c r="K440" t="str">
        <f>VLOOKUP($B440,taxonomy!$B:$Y,7,FALSE)</f>
        <v xml:space="preserve"> Metazoa</v>
      </c>
      <c r="L440" t="str">
        <f>VLOOKUP($B440,taxonomy!$B:$Y,8,FALSE)</f>
        <v xml:space="preserve"> Ecdysozoa</v>
      </c>
      <c r="M440" t="str">
        <f>VLOOKUP($B440,taxonomy!$B:$Y,9,FALSE)</f>
        <v xml:space="preserve"> Arthropoda</v>
      </c>
      <c r="N440">
        <f>VLOOKUP(A440,'сводная таблица'!A$3:D$370,3,FALSE)</f>
        <v>1</v>
      </c>
      <c r="O440">
        <f>VLOOKUP(A440,'сводная таблица'!A$3:D$370,4,FALSE)</f>
        <v>1</v>
      </c>
      <c r="P440" s="7" t="b">
        <f t="shared" si="14"/>
        <v>1</v>
      </c>
    </row>
    <row r="441" spans="1:18" hidden="1" x14ac:dyDescent="0.25">
      <c r="A441" s="1" t="s">
        <v>1504</v>
      </c>
      <c r="B441" s="1" t="s">
        <v>1505</v>
      </c>
      <c r="C441" s="1" t="s">
        <v>71</v>
      </c>
      <c r="D441" s="1" t="s">
        <v>140</v>
      </c>
      <c r="E441" s="1" t="s">
        <v>1506</v>
      </c>
      <c r="F441" s="1" t="s">
        <v>763</v>
      </c>
      <c r="G441" s="1" t="s">
        <v>143</v>
      </c>
      <c r="H441" s="1" t="s">
        <v>140</v>
      </c>
      <c r="I441" s="8">
        <f t="shared" si="13"/>
        <v>46</v>
      </c>
      <c r="J441" t="str">
        <f>VLOOKUP($B441,taxonomy!$B:$Y,6,FALSE)</f>
        <v>Eukaryota</v>
      </c>
      <c r="K441" t="str">
        <f>VLOOKUP($B441,taxonomy!$B:$Y,7,FALSE)</f>
        <v xml:space="preserve"> Metazoa</v>
      </c>
      <c r="L441" t="str">
        <f>VLOOKUP($B441,taxonomy!$B:$Y,8,FALSE)</f>
        <v xml:space="preserve"> Ecdysozoa</v>
      </c>
      <c r="M441" t="str">
        <f>VLOOKUP($B441,taxonomy!$B:$Y,9,FALSE)</f>
        <v xml:space="preserve"> Arthropoda</v>
      </c>
      <c r="N441">
        <f>VLOOKUP(A441,'сводная таблица'!A$3:D$370,3,FALSE)</f>
        <v>0</v>
      </c>
      <c r="O441">
        <f>VLOOKUP(A441,'сводная таблица'!A$3:D$370,4,FALSE)</f>
        <v>1</v>
      </c>
      <c r="P441" s="7" t="b">
        <f t="shared" si="14"/>
        <v>0</v>
      </c>
    </row>
    <row r="442" spans="1:18" hidden="1" x14ac:dyDescent="0.25">
      <c r="A442" s="1" t="s">
        <v>1122</v>
      </c>
      <c r="B442" s="1" t="s">
        <v>1123</v>
      </c>
      <c r="C442" s="1" t="s">
        <v>1083</v>
      </c>
      <c r="D442" s="1" t="s">
        <v>15</v>
      </c>
      <c r="E442" s="1" t="s">
        <v>1027</v>
      </c>
      <c r="F442" s="1" t="s">
        <v>1129</v>
      </c>
      <c r="G442" s="1" t="s">
        <v>18</v>
      </c>
      <c r="H442" s="1" t="s">
        <v>19</v>
      </c>
      <c r="I442" s="8">
        <f t="shared" si="13"/>
        <v>325</v>
      </c>
      <c r="J442" t="str">
        <f>VLOOKUP($B442,taxonomy!$B:$Y,6,FALSE)</f>
        <v>Eukaryota</v>
      </c>
      <c r="K442" t="str">
        <f>VLOOKUP($B442,taxonomy!$B:$Y,7,FALSE)</f>
        <v xml:space="preserve"> Fungi</v>
      </c>
      <c r="L442" t="str">
        <f>VLOOKUP($B442,taxonomy!$B:$Y,8,FALSE)</f>
        <v xml:space="preserve"> Dikarya</v>
      </c>
      <c r="M442" t="str">
        <f>VLOOKUP($B442,taxonomy!$B:$Y,9,FALSE)</f>
        <v xml:space="preserve"> Ascomycota</v>
      </c>
      <c r="N442">
        <f>VLOOKUP(A442,'сводная таблица'!A$3:D$370,3,FALSE)</f>
        <v>0</v>
      </c>
      <c r="O442">
        <f>VLOOKUP(A442,'сводная таблица'!A$3:D$370,4,FALSE)</f>
        <v>1</v>
      </c>
      <c r="P442" s="7" t="b">
        <f t="shared" si="14"/>
        <v>0</v>
      </c>
    </row>
    <row r="443" spans="1:18" hidden="1" x14ac:dyDescent="0.25">
      <c r="A443" s="1" t="s">
        <v>989</v>
      </c>
      <c r="B443" s="1" t="s">
        <v>990</v>
      </c>
      <c r="C443" s="1" t="s">
        <v>614</v>
      </c>
      <c r="D443" s="1" t="s">
        <v>60</v>
      </c>
      <c r="E443" s="1" t="s">
        <v>615</v>
      </c>
      <c r="F443" s="1" t="s">
        <v>827</v>
      </c>
      <c r="G443" s="1" t="s">
        <v>63</v>
      </c>
      <c r="H443" s="1" t="s">
        <v>64</v>
      </c>
      <c r="I443" s="8">
        <f t="shared" si="13"/>
        <v>383</v>
      </c>
      <c r="J443" t="str">
        <f>VLOOKUP($B443,taxonomy!$B:$Y,6,FALSE)</f>
        <v>Eukaryota</v>
      </c>
      <c r="K443" t="str">
        <f>VLOOKUP($B443,taxonomy!$B:$Y,7,FALSE)</f>
        <v xml:space="preserve"> Fungi</v>
      </c>
      <c r="L443" t="str">
        <f>VLOOKUP($B443,taxonomy!$B:$Y,8,FALSE)</f>
        <v xml:space="preserve"> Dikarya</v>
      </c>
      <c r="M443" t="str">
        <f>VLOOKUP($B443,taxonomy!$B:$Y,9,FALSE)</f>
        <v xml:space="preserve"> Ascomycota</v>
      </c>
      <c r="N443">
        <f>VLOOKUP(A443,'сводная таблица'!A$3:D$370,3,FALSE)</f>
        <v>1</v>
      </c>
      <c r="O443">
        <f>VLOOKUP(A443,'сводная таблица'!A$3:D$370,4,FALSE)</f>
        <v>1</v>
      </c>
      <c r="P443" s="7" t="b">
        <f t="shared" si="14"/>
        <v>0</v>
      </c>
    </row>
    <row r="444" spans="1:18" hidden="1" x14ac:dyDescent="0.25">
      <c r="A444" s="1" t="s">
        <v>991</v>
      </c>
      <c r="B444" s="1" t="s">
        <v>992</v>
      </c>
      <c r="C444" s="1" t="s">
        <v>583</v>
      </c>
      <c r="D444" s="1" t="s">
        <v>15</v>
      </c>
      <c r="E444" s="1" t="s">
        <v>175</v>
      </c>
      <c r="F444" s="1" t="s">
        <v>584</v>
      </c>
      <c r="G444" s="1" t="s">
        <v>18</v>
      </c>
      <c r="H444" s="1" t="s">
        <v>19</v>
      </c>
      <c r="I444" s="8">
        <f t="shared" si="13"/>
        <v>299</v>
      </c>
      <c r="J444" t="str">
        <f>VLOOKUP($B444,taxonomy!$B:$Y,6,FALSE)</f>
        <v>Eukaryota</v>
      </c>
      <c r="K444" t="str">
        <f>VLOOKUP($B444,taxonomy!$B:$Y,7,FALSE)</f>
        <v xml:space="preserve"> Fungi</v>
      </c>
      <c r="L444" t="str">
        <f>VLOOKUP($B444,taxonomy!$B:$Y,8,FALSE)</f>
        <v xml:space="preserve"> Dikarya</v>
      </c>
      <c r="M444" t="str">
        <f>VLOOKUP($B444,taxonomy!$B:$Y,9,FALSE)</f>
        <v xml:space="preserve"> Ascomycota</v>
      </c>
      <c r="N444">
        <f>VLOOKUP(A444,'сводная таблица'!A$3:D$370,3,FALSE)</f>
        <v>0</v>
      </c>
      <c r="O444">
        <f>VLOOKUP(A444,'сводная таблица'!A$3:D$370,4,FALSE)</f>
        <v>1</v>
      </c>
      <c r="P444" s="7" t="b">
        <f t="shared" si="14"/>
        <v>0</v>
      </c>
    </row>
    <row r="445" spans="1:18" hidden="1" x14ac:dyDescent="0.25">
      <c r="A445" s="1" t="s">
        <v>993</v>
      </c>
      <c r="B445" s="1" t="s">
        <v>994</v>
      </c>
      <c r="C445" s="1" t="s">
        <v>658</v>
      </c>
      <c r="D445" s="1" t="s">
        <v>15</v>
      </c>
      <c r="E445" s="1" t="s">
        <v>129</v>
      </c>
      <c r="F445" s="1" t="s">
        <v>244</v>
      </c>
      <c r="G445" s="1" t="s">
        <v>18</v>
      </c>
      <c r="H445" s="1" t="s">
        <v>19</v>
      </c>
      <c r="I445" s="8">
        <f t="shared" si="13"/>
        <v>273</v>
      </c>
      <c r="J445" t="str">
        <f>VLOOKUP($B445,taxonomy!$B:$Y,6,FALSE)</f>
        <v>Eukaryota</v>
      </c>
      <c r="K445" t="str">
        <f>VLOOKUP($B445,taxonomy!$B:$Y,7,FALSE)</f>
        <v xml:space="preserve"> Fungi</v>
      </c>
      <c r="L445" t="str">
        <f>VLOOKUP($B445,taxonomy!$B:$Y,8,FALSE)</f>
        <v xml:space="preserve"> Dikarya</v>
      </c>
      <c r="M445" t="str">
        <f>VLOOKUP($B445,taxonomy!$B:$Y,9,FALSE)</f>
        <v xml:space="preserve"> Ascomycota</v>
      </c>
      <c r="N445">
        <f>VLOOKUP(A445,'сводная таблица'!A$3:D$370,3,FALSE)</f>
        <v>1</v>
      </c>
      <c r="O445">
        <f>VLOOKUP(A445,'сводная таблица'!A$3:D$370,4,FALSE)</f>
        <v>1</v>
      </c>
      <c r="P445" s="7" t="b">
        <f t="shared" si="14"/>
        <v>0</v>
      </c>
    </row>
    <row r="446" spans="1:18" hidden="1" x14ac:dyDescent="0.25">
      <c r="A446" s="1" t="s">
        <v>993</v>
      </c>
      <c r="B446" s="1" t="s">
        <v>994</v>
      </c>
      <c r="C446" s="1" t="s">
        <v>658</v>
      </c>
      <c r="D446" s="1" t="s">
        <v>60</v>
      </c>
      <c r="E446" s="1" t="s">
        <v>615</v>
      </c>
      <c r="F446" s="1" t="s">
        <v>995</v>
      </c>
      <c r="G446" s="1" t="s">
        <v>63</v>
      </c>
      <c r="H446" s="1" t="s">
        <v>64</v>
      </c>
      <c r="I446" s="8">
        <f t="shared" si="13"/>
        <v>315</v>
      </c>
      <c r="J446" t="str">
        <f>VLOOKUP($B446,taxonomy!$B:$Y,6,FALSE)</f>
        <v>Eukaryota</v>
      </c>
      <c r="K446" t="str">
        <f>VLOOKUP($B446,taxonomy!$B:$Y,7,FALSE)</f>
        <v xml:space="preserve"> Fungi</v>
      </c>
      <c r="L446" t="str">
        <f>VLOOKUP($B446,taxonomy!$B:$Y,8,FALSE)</f>
        <v xml:space="preserve"> Dikarya</v>
      </c>
      <c r="M446" t="str">
        <f>VLOOKUP($B446,taxonomy!$B:$Y,9,FALSE)</f>
        <v xml:space="preserve"> Ascomycota</v>
      </c>
      <c r="N446">
        <f>VLOOKUP(A446,'сводная таблица'!A$3:D$370,3,FALSE)</f>
        <v>1</v>
      </c>
      <c r="O446">
        <f>VLOOKUP(A446,'сводная таблица'!A$3:D$370,4,FALSE)</f>
        <v>1</v>
      </c>
      <c r="P446" s="7" t="b">
        <f t="shared" si="14"/>
        <v>1</v>
      </c>
    </row>
    <row r="447" spans="1:18" hidden="1" x14ac:dyDescent="0.25">
      <c r="A447" s="1" t="s">
        <v>996</v>
      </c>
      <c r="B447" s="1" t="s">
        <v>997</v>
      </c>
      <c r="C447" s="1" t="s">
        <v>476</v>
      </c>
      <c r="D447" s="1" t="s">
        <v>15</v>
      </c>
      <c r="E447" s="1" t="s">
        <v>129</v>
      </c>
      <c r="F447" s="1" t="s">
        <v>244</v>
      </c>
      <c r="G447" s="1" t="s">
        <v>18</v>
      </c>
      <c r="H447" s="1" t="s">
        <v>19</v>
      </c>
      <c r="I447" s="8">
        <f t="shared" si="13"/>
        <v>273</v>
      </c>
      <c r="J447" t="str">
        <f>VLOOKUP($B447,taxonomy!$B:$Y,6,FALSE)</f>
        <v>Eukaryota</v>
      </c>
      <c r="K447" t="str">
        <f>VLOOKUP($B447,taxonomy!$B:$Y,7,FALSE)</f>
        <v xml:space="preserve"> Fungi</v>
      </c>
      <c r="L447" t="str">
        <f>VLOOKUP($B447,taxonomy!$B:$Y,8,FALSE)</f>
        <v xml:space="preserve"> Dikarya</v>
      </c>
      <c r="M447" t="str">
        <f>VLOOKUP($B447,taxonomy!$B:$Y,9,FALSE)</f>
        <v xml:space="preserve"> Ascomycota</v>
      </c>
      <c r="N447">
        <f>VLOOKUP(A447,'сводная таблица'!A$3:D$370,3,FALSE)</f>
        <v>1</v>
      </c>
      <c r="O447">
        <f>VLOOKUP(A447,'сводная таблица'!A$3:D$370,4,FALSE)</f>
        <v>1</v>
      </c>
      <c r="P447" s="7" t="b">
        <f t="shared" si="14"/>
        <v>0</v>
      </c>
    </row>
    <row r="448" spans="1:18" hidden="1" x14ac:dyDescent="0.25">
      <c r="A448" s="1" t="s">
        <v>996</v>
      </c>
      <c r="B448" s="1" t="s">
        <v>997</v>
      </c>
      <c r="C448" s="1" t="s">
        <v>476</v>
      </c>
      <c r="D448" s="1" t="s">
        <v>60</v>
      </c>
      <c r="E448" s="1" t="s">
        <v>615</v>
      </c>
      <c r="F448" s="1" t="s">
        <v>476</v>
      </c>
      <c r="G448" s="1" t="s">
        <v>63</v>
      </c>
      <c r="H448" s="1" t="s">
        <v>64</v>
      </c>
      <c r="I448" s="8">
        <f t="shared" si="13"/>
        <v>520</v>
      </c>
      <c r="J448" t="str">
        <f>VLOOKUP($B448,taxonomy!$B:$Y,6,FALSE)</f>
        <v>Eukaryota</v>
      </c>
      <c r="K448" t="str">
        <f>VLOOKUP($B448,taxonomy!$B:$Y,7,FALSE)</f>
        <v xml:space="preserve"> Fungi</v>
      </c>
      <c r="L448" t="str">
        <f>VLOOKUP($B448,taxonomy!$B:$Y,8,FALSE)</f>
        <v xml:space="preserve"> Dikarya</v>
      </c>
      <c r="M448" t="str">
        <f>VLOOKUP($B448,taxonomy!$B:$Y,9,FALSE)</f>
        <v xml:space="preserve"> Ascomycota</v>
      </c>
      <c r="N448">
        <f>VLOOKUP(A448,'сводная таблица'!A$3:D$370,3,FALSE)</f>
        <v>1</v>
      </c>
      <c r="O448">
        <f>VLOOKUP(A448,'сводная таблица'!A$3:D$370,4,FALSE)</f>
        <v>1</v>
      </c>
      <c r="P448" s="7" t="b">
        <f t="shared" si="14"/>
        <v>1</v>
      </c>
    </row>
    <row r="449" spans="1:16" hidden="1" x14ac:dyDescent="0.25">
      <c r="A449" s="1" t="s">
        <v>998</v>
      </c>
      <c r="B449" s="1" t="s">
        <v>999</v>
      </c>
      <c r="C449" s="1" t="s">
        <v>1000</v>
      </c>
      <c r="D449" s="1" t="s">
        <v>15</v>
      </c>
      <c r="E449" s="1" t="s">
        <v>56</v>
      </c>
      <c r="F449" s="1" t="s">
        <v>367</v>
      </c>
      <c r="G449" s="1" t="s">
        <v>18</v>
      </c>
      <c r="H449" s="1" t="s">
        <v>19</v>
      </c>
      <c r="I449" s="8">
        <f t="shared" si="13"/>
        <v>273</v>
      </c>
      <c r="J449" t="str">
        <f>VLOOKUP($B449,taxonomy!$B:$Y,6,FALSE)</f>
        <v>Eukaryota</v>
      </c>
      <c r="K449" t="str">
        <f>VLOOKUP($B449,taxonomy!$B:$Y,7,FALSE)</f>
        <v xml:space="preserve"> Fungi</v>
      </c>
      <c r="L449" t="str">
        <f>VLOOKUP($B449,taxonomy!$B:$Y,8,FALSE)</f>
        <v xml:space="preserve"> Dikarya</v>
      </c>
      <c r="M449" t="str">
        <f>VLOOKUP($B449,taxonomy!$B:$Y,9,FALSE)</f>
        <v xml:space="preserve"> Ascomycota</v>
      </c>
      <c r="N449">
        <f>VLOOKUP(A449,'сводная таблица'!A$3:D$370,3,FALSE)</f>
        <v>1</v>
      </c>
      <c r="O449">
        <f>VLOOKUP(A449,'сводная таблица'!A$3:D$370,4,FALSE)</f>
        <v>1</v>
      </c>
      <c r="P449" s="7" t="b">
        <f t="shared" si="14"/>
        <v>0</v>
      </c>
    </row>
    <row r="450" spans="1:16" hidden="1" x14ac:dyDescent="0.25">
      <c r="A450" s="1" t="s">
        <v>998</v>
      </c>
      <c r="B450" s="1" t="s">
        <v>999</v>
      </c>
      <c r="C450" s="1" t="s">
        <v>1000</v>
      </c>
      <c r="D450" s="1" t="s">
        <v>60</v>
      </c>
      <c r="E450" s="1" t="s">
        <v>245</v>
      </c>
      <c r="F450" s="1" t="s">
        <v>1001</v>
      </c>
      <c r="G450" s="1" t="s">
        <v>63</v>
      </c>
      <c r="H450" s="1" t="s">
        <v>64</v>
      </c>
      <c r="I450" s="8">
        <f t="shared" ref="I450:I513" si="15">F450-E450+1</f>
        <v>390</v>
      </c>
      <c r="J450" t="str">
        <f>VLOOKUP($B450,taxonomy!$B:$Y,6,FALSE)</f>
        <v>Eukaryota</v>
      </c>
      <c r="K450" t="str">
        <f>VLOOKUP($B450,taxonomy!$B:$Y,7,FALSE)</f>
        <v xml:space="preserve"> Fungi</v>
      </c>
      <c r="L450" t="str">
        <f>VLOOKUP($B450,taxonomy!$B:$Y,8,FALSE)</f>
        <v xml:space="preserve"> Dikarya</v>
      </c>
      <c r="M450" t="str">
        <f>VLOOKUP($B450,taxonomy!$B:$Y,9,FALSE)</f>
        <v xml:space="preserve"> Ascomycota</v>
      </c>
      <c r="N450">
        <f>VLOOKUP(A450,'сводная таблица'!A$3:D$370,3,FALSE)</f>
        <v>1</v>
      </c>
      <c r="O450">
        <f>VLOOKUP(A450,'сводная таблица'!A$3:D$370,4,FALSE)</f>
        <v>1</v>
      </c>
      <c r="P450" s="7" t="b">
        <f t="shared" si="14"/>
        <v>1</v>
      </c>
    </row>
    <row r="451" spans="1:16" hidden="1" x14ac:dyDescent="0.25">
      <c r="A451" s="1" t="s">
        <v>1002</v>
      </c>
      <c r="B451" s="1" t="s">
        <v>1003</v>
      </c>
      <c r="C451" s="1" t="s">
        <v>1004</v>
      </c>
      <c r="D451" s="1" t="s">
        <v>1005</v>
      </c>
      <c r="E451" s="1" t="s">
        <v>1006</v>
      </c>
      <c r="F451" s="1" t="s">
        <v>1007</v>
      </c>
      <c r="G451" s="1" t="s">
        <v>1008</v>
      </c>
      <c r="H451" s="1" t="s">
        <v>1009</v>
      </c>
      <c r="I451" s="8">
        <f t="shared" si="15"/>
        <v>73</v>
      </c>
      <c r="J451" t="str">
        <f>VLOOKUP($B451,taxonomy!$B:$Y,6,FALSE)</f>
        <v>Eukaryota</v>
      </c>
      <c r="K451" t="str">
        <f>VLOOKUP($B451,taxonomy!$B:$Y,7,FALSE)</f>
        <v xml:space="preserve"> Choanoflagellida</v>
      </c>
      <c r="L451" t="str">
        <f>VLOOKUP($B451,taxonomy!$B:$Y,8,FALSE)</f>
        <v xml:space="preserve"> Salpingoecidae</v>
      </c>
      <c r="M451" t="str">
        <f>VLOOKUP($B451,taxonomy!$B:$Y,9,FALSE)</f>
        <v xml:space="preserve"> Salpingoeca.</v>
      </c>
      <c r="N451">
        <f>VLOOKUP(A451,'сводная таблица'!A$3:D$370,3,FALSE)</f>
        <v>1</v>
      </c>
      <c r="O451">
        <f>VLOOKUP(A451,'сводная таблица'!A$3:D$370,4,FALSE)</f>
        <v>1</v>
      </c>
      <c r="P451" s="7" t="b">
        <f t="shared" si="14"/>
        <v>0</v>
      </c>
    </row>
    <row r="452" spans="1:16" hidden="1" x14ac:dyDescent="0.25">
      <c r="A452" s="1" t="s">
        <v>1002</v>
      </c>
      <c r="B452" s="1" t="s">
        <v>1003</v>
      </c>
      <c r="C452" s="1" t="s">
        <v>1004</v>
      </c>
      <c r="D452" s="1" t="s">
        <v>1010</v>
      </c>
      <c r="E452" s="1" t="s">
        <v>1011</v>
      </c>
      <c r="F452" s="1" t="s">
        <v>320</v>
      </c>
      <c r="G452" s="1" t="s">
        <v>1012</v>
      </c>
      <c r="H452" s="1" t="s">
        <v>1010</v>
      </c>
      <c r="I452" s="8">
        <f t="shared" si="15"/>
        <v>139</v>
      </c>
      <c r="J452" t="str">
        <f>VLOOKUP($B452,taxonomy!$B:$Y,6,FALSE)</f>
        <v>Eukaryota</v>
      </c>
      <c r="K452" t="str">
        <f>VLOOKUP($B452,taxonomy!$B:$Y,7,FALSE)</f>
        <v xml:space="preserve"> Choanoflagellida</v>
      </c>
      <c r="L452" t="str">
        <f>VLOOKUP($B452,taxonomy!$B:$Y,8,FALSE)</f>
        <v xml:space="preserve"> Salpingoecidae</v>
      </c>
      <c r="M452" t="str">
        <f>VLOOKUP($B452,taxonomy!$B:$Y,9,FALSE)</f>
        <v xml:space="preserve"> Salpingoeca.</v>
      </c>
      <c r="N452">
        <f>VLOOKUP(A452,'сводная таблица'!A$3:D$370,3,FALSE)</f>
        <v>1</v>
      </c>
      <c r="O452">
        <f>VLOOKUP(A452,'сводная таблица'!A$3:D$370,4,FALSE)</f>
        <v>1</v>
      </c>
      <c r="P452" s="7" t="b">
        <f t="shared" si="14"/>
        <v>1</v>
      </c>
    </row>
    <row r="453" spans="1:16" hidden="1" x14ac:dyDescent="0.25">
      <c r="A453" s="1" t="s">
        <v>1002</v>
      </c>
      <c r="B453" s="1" t="s">
        <v>1003</v>
      </c>
      <c r="C453" s="1" t="s">
        <v>1004</v>
      </c>
      <c r="D453" s="1" t="s">
        <v>1013</v>
      </c>
      <c r="E453" s="1" t="s">
        <v>1014</v>
      </c>
      <c r="F453" s="1" t="s">
        <v>266</v>
      </c>
      <c r="G453" s="1" t="s">
        <v>190</v>
      </c>
      <c r="H453" s="1" t="s">
        <v>1013</v>
      </c>
      <c r="I453" s="8">
        <f t="shared" si="15"/>
        <v>49</v>
      </c>
      <c r="J453" t="str">
        <f>VLOOKUP($B453,taxonomy!$B:$Y,6,FALSE)</f>
        <v>Eukaryota</v>
      </c>
      <c r="K453" t="str">
        <f>VLOOKUP($B453,taxonomy!$B:$Y,7,FALSE)</f>
        <v xml:space="preserve"> Choanoflagellida</v>
      </c>
      <c r="L453" t="str">
        <f>VLOOKUP($B453,taxonomy!$B:$Y,8,FALSE)</f>
        <v xml:space="preserve"> Salpingoecidae</v>
      </c>
      <c r="M453" t="str">
        <f>VLOOKUP($B453,taxonomy!$B:$Y,9,FALSE)</f>
        <v xml:space="preserve"> Salpingoeca.</v>
      </c>
      <c r="N453">
        <f>VLOOKUP(A453,'сводная таблица'!A$3:D$370,3,FALSE)</f>
        <v>1</v>
      </c>
      <c r="O453">
        <f>VLOOKUP(A453,'сводная таблица'!A$3:D$370,4,FALSE)</f>
        <v>1</v>
      </c>
      <c r="P453" s="7" t="b">
        <f t="shared" si="14"/>
        <v>1</v>
      </c>
    </row>
    <row r="454" spans="1:16" hidden="1" x14ac:dyDescent="0.25">
      <c r="A454" s="1" t="s">
        <v>1130</v>
      </c>
      <c r="B454" s="1" t="s">
        <v>1131</v>
      </c>
      <c r="C454" s="1" t="s">
        <v>973</v>
      </c>
      <c r="D454" s="1" t="s">
        <v>121</v>
      </c>
      <c r="E454" s="1" t="s">
        <v>705</v>
      </c>
      <c r="F454" s="1" t="s">
        <v>1132</v>
      </c>
      <c r="G454" s="1" t="s">
        <v>123</v>
      </c>
      <c r="H454" s="1" t="s">
        <v>121</v>
      </c>
      <c r="I454" s="8">
        <f t="shared" si="15"/>
        <v>39</v>
      </c>
      <c r="J454" t="str">
        <f>VLOOKUP($B454,taxonomy!$B:$Y,6,FALSE)</f>
        <v>Eukaryota</v>
      </c>
      <c r="K454" t="str">
        <f>VLOOKUP($B454,taxonomy!$B:$Y,7,FALSE)</f>
        <v xml:space="preserve"> Fungi</v>
      </c>
      <c r="L454" t="str">
        <f>VLOOKUP($B454,taxonomy!$B:$Y,8,FALSE)</f>
        <v xml:space="preserve"> Dikarya</v>
      </c>
      <c r="M454" t="str">
        <f>VLOOKUP($B454,taxonomy!$B:$Y,9,FALSE)</f>
        <v xml:space="preserve"> Ascomycota</v>
      </c>
      <c r="N454">
        <f>VLOOKUP(A454,'сводная таблица'!A$3:D$370,3,FALSE)</f>
        <v>0</v>
      </c>
      <c r="O454">
        <f>VLOOKUP(A454,'сводная таблица'!A$3:D$370,4,FALSE)</f>
        <v>1</v>
      </c>
      <c r="P454" s="7" t="b">
        <f t="shared" si="14"/>
        <v>0</v>
      </c>
    </row>
    <row r="455" spans="1:16" hidden="1" x14ac:dyDescent="0.25">
      <c r="A455" s="1" t="s">
        <v>1130</v>
      </c>
      <c r="B455" s="1" t="s">
        <v>1131</v>
      </c>
      <c r="C455" s="1" t="s">
        <v>973</v>
      </c>
      <c r="D455" s="1" t="s">
        <v>1125</v>
      </c>
      <c r="E455" s="1" t="s">
        <v>1133</v>
      </c>
      <c r="F455" s="1" t="s">
        <v>850</v>
      </c>
      <c r="G455" s="1" t="s">
        <v>873</v>
      </c>
      <c r="H455" s="1" t="s">
        <v>1125</v>
      </c>
      <c r="I455" s="8">
        <f t="shared" si="15"/>
        <v>294</v>
      </c>
      <c r="J455" t="str">
        <f>VLOOKUP($B455,taxonomy!$B:$Y,6,FALSE)</f>
        <v>Eukaryota</v>
      </c>
      <c r="K455" t="str">
        <f>VLOOKUP($B455,taxonomy!$B:$Y,7,FALSE)</f>
        <v xml:space="preserve"> Fungi</v>
      </c>
      <c r="L455" t="str">
        <f>VLOOKUP($B455,taxonomy!$B:$Y,8,FALSE)</f>
        <v xml:space="preserve"> Dikarya</v>
      </c>
      <c r="M455" t="str">
        <f>VLOOKUP($B455,taxonomy!$B:$Y,9,FALSE)</f>
        <v xml:space="preserve"> Ascomycota</v>
      </c>
      <c r="N455">
        <f>VLOOKUP(A455,'сводная таблица'!A$3:D$370,3,FALSE)</f>
        <v>0</v>
      </c>
      <c r="O455">
        <f>VLOOKUP(A455,'сводная таблица'!A$3:D$370,4,FALSE)</f>
        <v>1</v>
      </c>
      <c r="P455" s="7" t="b">
        <f t="shared" si="14"/>
        <v>1</v>
      </c>
    </row>
    <row r="456" spans="1:16" hidden="1" x14ac:dyDescent="0.25">
      <c r="A456" s="1" t="s">
        <v>1130</v>
      </c>
      <c r="B456" s="1" t="s">
        <v>1131</v>
      </c>
      <c r="C456" s="1" t="s">
        <v>973</v>
      </c>
      <c r="D456" s="1" t="s">
        <v>95</v>
      </c>
      <c r="E456" s="1" t="s">
        <v>1134</v>
      </c>
      <c r="F456" s="1" t="s">
        <v>702</v>
      </c>
      <c r="G456" s="1" t="s">
        <v>98</v>
      </c>
      <c r="H456" s="1" t="s">
        <v>95</v>
      </c>
      <c r="I456" s="8">
        <f t="shared" si="15"/>
        <v>36</v>
      </c>
      <c r="J456" t="str">
        <f>VLOOKUP($B456,taxonomy!$B:$Y,6,FALSE)</f>
        <v>Eukaryota</v>
      </c>
      <c r="K456" t="str">
        <f>VLOOKUP($B456,taxonomy!$B:$Y,7,FALSE)</f>
        <v xml:space="preserve"> Fungi</v>
      </c>
      <c r="L456" t="str">
        <f>VLOOKUP($B456,taxonomy!$B:$Y,8,FALSE)</f>
        <v xml:space="preserve"> Dikarya</v>
      </c>
      <c r="M456" t="str">
        <f>VLOOKUP($B456,taxonomy!$B:$Y,9,FALSE)</f>
        <v xml:space="preserve"> Ascomycota</v>
      </c>
      <c r="N456">
        <f>VLOOKUP(A456,'сводная таблица'!A$3:D$370,3,FALSE)</f>
        <v>0</v>
      </c>
      <c r="O456">
        <f>VLOOKUP(A456,'сводная таблица'!A$3:D$370,4,FALSE)</f>
        <v>1</v>
      </c>
      <c r="P456" s="7" t="b">
        <f t="shared" si="14"/>
        <v>1</v>
      </c>
    </row>
    <row r="457" spans="1:16" hidden="1" x14ac:dyDescent="0.25">
      <c r="A457" s="1" t="s">
        <v>1130</v>
      </c>
      <c r="B457" s="1" t="s">
        <v>1131</v>
      </c>
      <c r="C457" s="1" t="s">
        <v>973</v>
      </c>
      <c r="D457" s="1" t="s">
        <v>15</v>
      </c>
      <c r="E457" s="1" t="s">
        <v>711</v>
      </c>
      <c r="F457" s="1" t="s">
        <v>458</v>
      </c>
      <c r="G457" s="1" t="s">
        <v>18</v>
      </c>
      <c r="H457" s="1" t="s">
        <v>19</v>
      </c>
      <c r="I457" s="8">
        <f t="shared" si="15"/>
        <v>336</v>
      </c>
      <c r="J457" t="str">
        <f>VLOOKUP($B457,taxonomy!$B:$Y,6,FALSE)</f>
        <v>Eukaryota</v>
      </c>
      <c r="K457" t="str">
        <f>VLOOKUP($B457,taxonomy!$B:$Y,7,FALSE)</f>
        <v xml:space="preserve"> Fungi</v>
      </c>
      <c r="L457" t="str">
        <f>VLOOKUP($B457,taxonomy!$B:$Y,8,FALSE)</f>
        <v xml:space="preserve"> Dikarya</v>
      </c>
      <c r="M457" t="str">
        <f>VLOOKUP($B457,taxonomy!$B:$Y,9,FALSE)</f>
        <v xml:space="preserve"> Ascomycota</v>
      </c>
      <c r="N457">
        <f>VLOOKUP(A457,'сводная таблица'!A$3:D$370,3,FALSE)</f>
        <v>0</v>
      </c>
      <c r="O457">
        <f>VLOOKUP(A457,'сводная таблица'!A$3:D$370,4,FALSE)</f>
        <v>1</v>
      </c>
      <c r="P457" s="7" t="b">
        <f t="shared" si="14"/>
        <v>1</v>
      </c>
    </row>
    <row r="458" spans="1:16" hidden="1" x14ac:dyDescent="0.25">
      <c r="A458" s="1" t="s">
        <v>1169</v>
      </c>
      <c r="B458" s="1" t="s">
        <v>1170</v>
      </c>
      <c r="C458" s="1" t="s">
        <v>253</v>
      </c>
      <c r="D458" s="1" t="s">
        <v>15</v>
      </c>
      <c r="E458" s="1" t="s">
        <v>104</v>
      </c>
      <c r="F458" s="1" t="s">
        <v>367</v>
      </c>
      <c r="G458" s="1" t="s">
        <v>18</v>
      </c>
      <c r="H458" s="1" t="s">
        <v>19</v>
      </c>
      <c r="I458" s="8">
        <f t="shared" si="15"/>
        <v>274</v>
      </c>
      <c r="J458" t="str">
        <f>VLOOKUP($B458,taxonomy!$B:$Y,6,FALSE)</f>
        <v>Eukaryota</v>
      </c>
      <c r="K458" t="str">
        <f>VLOOKUP($B458,taxonomy!$B:$Y,7,FALSE)</f>
        <v xml:space="preserve"> Fungi</v>
      </c>
      <c r="L458" t="str">
        <f>VLOOKUP($B458,taxonomy!$B:$Y,8,FALSE)</f>
        <v xml:space="preserve"> Dikarya</v>
      </c>
      <c r="M458" t="str">
        <f>VLOOKUP($B458,taxonomy!$B:$Y,9,FALSE)</f>
        <v xml:space="preserve"> Ascomycota</v>
      </c>
      <c r="N458">
        <f>VLOOKUP(A458,'сводная таблица'!A$3:D$370,3,FALSE)</f>
        <v>1</v>
      </c>
      <c r="O458">
        <f>VLOOKUP(A458,'сводная таблица'!A$3:D$370,4,FALSE)</f>
        <v>1</v>
      </c>
      <c r="P458" s="7" t="b">
        <f t="shared" si="14"/>
        <v>0</v>
      </c>
    </row>
    <row r="459" spans="1:16" hidden="1" x14ac:dyDescent="0.25">
      <c r="A459" s="1" t="s">
        <v>1169</v>
      </c>
      <c r="B459" s="1" t="s">
        <v>1170</v>
      </c>
      <c r="C459" s="1" t="s">
        <v>253</v>
      </c>
      <c r="D459" s="1" t="s">
        <v>60</v>
      </c>
      <c r="E459" s="1" t="s">
        <v>1032</v>
      </c>
      <c r="F459" s="1" t="s">
        <v>1171</v>
      </c>
      <c r="G459" s="1" t="s">
        <v>63</v>
      </c>
      <c r="H459" s="1" t="s">
        <v>64</v>
      </c>
      <c r="I459" s="8">
        <f t="shared" si="15"/>
        <v>381</v>
      </c>
      <c r="J459" t="str">
        <f>VLOOKUP($B459,taxonomy!$B:$Y,6,FALSE)</f>
        <v>Eukaryota</v>
      </c>
      <c r="K459" t="str">
        <f>VLOOKUP($B459,taxonomy!$B:$Y,7,FALSE)</f>
        <v xml:space="preserve"> Fungi</v>
      </c>
      <c r="L459" t="str">
        <f>VLOOKUP($B459,taxonomy!$B:$Y,8,FALSE)</f>
        <v xml:space="preserve"> Dikarya</v>
      </c>
      <c r="M459" t="str">
        <f>VLOOKUP($B459,taxonomy!$B:$Y,9,FALSE)</f>
        <v xml:space="preserve"> Ascomycota</v>
      </c>
      <c r="N459">
        <f>VLOOKUP(A459,'сводная таблица'!A$3:D$370,3,FALSE)</f>
        <v>1</v>
      </c>
      <c r="O459">
        <f>VLOOKUP(A459,'сводная таблица'!A$3:D$370,4,FALSE)</f>
        <v>1</v>
      </c>
      <c r="P459" s="7" t="b">
        <f t="shared" si="14"/>
        <v>1</v>
      </c>
    </row>
    <row r="460" spans="1:16" hidden="1" x14ac:dyDescent="0.25">
      <c r="A460" s="1" t="s">
        <v>1172</v>
      </c>
      <c r="B460" s="1" t="s">
        <v>1173</v>
      </c>
      <c r="C460" s="1" t="s">
        <v>71</v>
      </c>
      <c r="D460" s="1" t="s">
        <v>72</v>
      </c>
      <c r="E460" s="1" t="s">
        <v>73</v>
      </c>
      <c r="F460" s="1" t="s">
        <v>74</v>
      </c>
      <c r="G460" s="1" t="s">
        <v>75</v>
      </c>
      <c r="H460" s="1" t="s">
        <v>72</v>
      </c>
      <c r="I460" s="8">
        <f t="shared" si="15"/>
        <v>149</v>
      </c>
      <c r="J460" t="str">
        <f>VLOOKUP($B460,taxonomy!$B:$Y,6,FALSE)</f>
        <v>Eukaryota</v>
      </c>
      <c r="K460" t="str">
        <f>VLOOKUP($B460,taxonomy!$B:$Y,7,FALSE)</f>
        <v xml:space="preserve"> Fungi</v>
      </c>
      <c r="L460" t="str">
        <f>VLOOKUP($B460,taxonomy!$B:$Y,8,FALSE)</f>
        <v xml:space="preserve"> Dikarya</v>
      </c>
      <c r="M460" t="str">
        <f>VLOOKUP($B460,taxonomy!$B:$Y,9,FALSE)</f>
        <v xml:space="preserve"> Ascomycota</v>
      </c>
      <c r="N460">
        <f>VLOOKUP(A460,'сводная таблица'!A$3:D$370,3,FALSE)</f>
        <v>0</v>
      </c>
      <c r="O460">
        <f>VLOOKUP(A460,'сводная таблица'!A$3:D$370,4,FALSE)</f>
        <v>1</v>
      </c>
      <c r="P460" s="7" t="b">
        <f t="shared" si="14"/>
        <v>0</v>
      </c>
    </row>
    <row r="461" spans="1:16" hidden="1" x14ac:dyDescent="0.25">
      <c r="A461" s="1" t="s">
        <v>1172</v>
      </c>
      <c r="B461" s="1" t="s">
        <v>1173</v>
      </c>
      <c r="C461" s="1" t="s">
        <v>71</v>
      </c>
      <c r="D461" s="1" t="s">
        <v>76</v>
      </c>
      <c r="E461" s="1" t="s">
        <v>77</v>
      </c>
      <c r="F461" s="1" t="s">
        <v>78</v>
      </c>
      <c r="G461" s="1" t="s">
        <v>79</v>
      </c>
      <c r="H461" s="1" t="s">
        <v>76</v>
      </c>
      <c r="I461" s="8">
        <f t="shared" si="15"/>
        <v>169</v>
      </c>
      <c r="J461" t="str">
        <f>VLOOKUP($B461,taxonomy!$B:$Y,6,FALSE)</f>
        <v>Eukaryota</v>
      </c>
      <c r="K461" t="str">
        <f>VLOOKUP($B461,taxonomy!$B:$Y,7,FALSE)</f>
        <v xml:space="preserve"> Fungi</v>
      </c>
      <c r="L461" t="str">
        <f>VLOOKUP($B461,taxonomy!$B:$Y,8,FALSE)</f>
        <v xml:space="preserve"> Dikarya</v>
      </c>
      <c r="M461" t="str">
        <f>VLOOKUP($B461,taxonomy!$B:$Y,9,FALSE)</f>
        <v xml:space="preserve"> Ascomycota</v>
      </c>
      <c r="N461">
        <f>VLOOKUP(A461,'сводная таблица'!A$3:D$370,3,FALSE)</f>
        <v>0</v>
      </c>
      <c r="O461">
        <f>VLOOKUP(A461,'сводная таблица'!A$3:D$370,4,FALSE)</f>
        <v>1</v>
      </c>
      <c r="P461" s="7" t="b">
        <f t="shared" si="14"/>
        <v>1</v>
      </c>
    </row>
    <row r="462" spans="1:16" hidden="1" x14ac:dyDescent="0.25">
      <c r="A462" s="1" t="s">
        <v>1172</v>
      </c>
      <c r="B462" s="1" t="s">
        <v>1173</v>
      </c>
      <c r="C462" s="1" t="s">
        <v>71</v>
      </c>
      <c r="D462" s="1" t="s">
        <v>80</v>
      </c>
      <c r="E462" s="1" t="s">
        <v>81</v>
      </c>
      <c r="F462" s="1" t="s">
        <v>82</v>
      </c>
      <c r="G462" s="1" t="s">
        <v>83</v>
      </c>
      <c r="H462" s="1" t="s">
        <v>80</v>
      </c>
      <c r="I462" s="8">
        <f t="shared" si="15"/>
        <v>79</v>
      </c>
      <c r="J462" t="str">
        <f>VLOOKUP($B462,taxonomy!$B:$Y,6,FALSE)</f>
        <v>Eukaryota</v>
      </c>
      <c r="K462" t="str">
        <f>VLOOKUP($B462,taxonomy!$B:$Y,7,FALSE)</f>
        <v xml:space="preserve"> Fungi</v>
      </c>
      <c r="L462" t="str">
        <f>VLOOKUP($B462,taxonomy!$B:$Y,8,FALSE)</f>
        <v xml:space="preserve"> Dikarya</v>
      </c>
      <c r="M462" t="str">
        <f>VLOOKUP($B462,taxonomy!$B:$Y,9,FALSE)</f>
        <v xml:space="preserve"> Ascomycota</v>
      </c>
      <c r="N462">
        <f>VLOOKUP(A462,'сводная таблица'!A$3:D$370,3,FALSE)</f>
        <v>0</v>
      </c>
      <c r="O462">
        <f>VLOOKUP(A462,'сводная таблица'!A$3:D$370,4,FALSE)</f>
        <v>1</v>
      </c>
      <c r="P462" s="7" t="b">
        <f t="shared" si="14"/>
        <v>1</v>
      </c>
    </row>
    <row r="463" spans="1:16" hidden="1" x14ac:dyDescent="0.25">
      <c r="A463" s="1" t="s">
        <v>1504</v>
      </c>
      <c r="B463" s="1" t="s">
        <v>1505</v>
      </c>
      <c r="C463" s="1" t="s">
        <v>71</v>
      </c>
      <c r="D463" s="1" t="s">
        <v>340</v>
      </c>
      <c r="E463" s="1" t="s">
        <v>341</v>
      </c>
      <c r="F463" s="1" t="s">
        <v>263</v>
      </c>
      <c r="G463" s="1" t="s">
        <v>114</v>
      </c>
      <c r="H463" s="1" t="s">
        <v>340</v>
      </c>
      <c r="I463" s="8">
        <f t="shared" si="15"/>
        <v>43</v>
      </c>
      <c r="J463" t="str">
        <f>VLOOKUP($B463,taxonomy!$B:$Y,6,FALSE)</f>
        <v>Eukaryota</v>
      </c>
      <c r="K463" t="str">
        <f>VLOOKUP($B463,taxonomy!$B:$Y,7,FALSE)</f>
        <v xml:space="preserve"> Metazoa</v>
      </c>
      <c r="L463" t="str">
        <f>VLOOKUP($B463,taxonomy!$B:$Y,8,FALSE)</f>
        <v xml:space="preserve"> Ecdysozoa</v>
      </c>
      <c r="M463" t="str">
        <f>VLOOKUP($B463,taxonomy!$B:$Y,9,FALSE)</f>
        <v xml:space="preserve"> Arthropoda</v>
      </c>
      <c r="N463">
        <f>VLOOKUP(A463,'сводная таблица'!A$3:D$370,3,FALSE)</f>
        <v>0</v>
      </c>
      <c r="O463">
        <f>VLOOKUP(A463,'сводная таблица'!A$3:D$370,4,FALSE)</f>
        <v>1</v>
      </c>
      <c r="P463" s="7" t="b">
        <f t="shared" si="14"/>
        <v>0</v>
      </c>
    </row>
    <row r="464" spans="1:16" hidden="1" x14ac:dyDescent="0.25">
      <c r="A464" s="1" t="s">
        <v>1034</v>
      </c>
      <c r="B464" s="1" t="s">
        <v>1035</v>
      </c>
      <c r="C464" s="1" t="s">
        <v>448</v>
      </c>
      <c r="D464" s="1" t="s">
        <v>15</v>
      </c>
      <c r="E464" s="1" t="s">
        <v>83</v>
      </c>
      <c r="F464" s="1" t="s">
        <v>1036</v>
      </c>
      <c r="G464" s="1" t="s">
        <v>18</v>
      </c>
      <c r="H464" s="1" t="s">
        <v>19</v>
      </c>
      <c r="I464" s="8">
        <f t="shared" si="15"/>
        <v>114</v>
      </c>
      <c r="J464" t="str">
        <f>VLOOKUP($B464,taxonomy!$B:$Y,6,FALSE)</f>
        <v>Eukaryota</v>
      </c>
      <c r="K464" t="str">
        <f>VLOOKUP($B464,taxonomy!$B:$Y,7,FALSE)</f>
        <v xml:space="preserve"> Viridiplantae</v>
      </c>
      <c r="L464" t="str">
        <f>VLOOKUP($B464,taxonomy!$B:$Y,8,FALSE)</f>
        <v xml:space="preserve"> Streptophyta</v>
      </c>
      <c r="M464" t="str">
        <f>VLOOKUP($B464,taxonomy!$B:$Y,9,FALSE)</f>
        <v xml:space="preserve"> Embryophyta</v>
      </c>
      <c r="N464">
        <f>VLOOKUP(A464,'сводная таблица'!A$3:D$370,3,FALSE)</f>
        <v>0</v>
      </c>
      <c r="O464">
        <f>VLOOKUP(A464,'сводная таблица'!A$3:D$370,4,FALSE)</f>
        <v>1</v>
      </c>
      <c r="P464" s="7" t="b">
        <f t="shared" si="14"/>
        <v>0</v>
      </c>
    </row>
    <row r="465" spans="1:16" hidden="1" x14ac:dyDescent="0.25">
      <c r="A465" s="1" t="s">
        <v>1172</v>
      </c>
      <c r="B465" s="1" t="s">
        <v>1173</v>
      </c>
      <c r="C465" s="1" t="s">
        <v>71</v>
      </c>
      <c r="D465" s="1" t="s">
        <v>84</v>
      </c>
      <c r="E465" s="1" t="s">
        <v>85</v>
      </c>
      <c r="F465" s="1" t="s">
        <v>86</v>
      </c>
      <c r="G465" s="1" t="s">
        <v>68</v>
      </c>
      <c r="H465" s="1" t="s">
        <v>84</v>
      </c>
      <c r="I465" s="8">
        <f t="shared" si="15"/>
        <v>149</v>
      </c>
      <c r="J465" t="str">
        <f>VLOOKUP($B465,taxonomy!$B:$Y,6,FALSE)</f>
        <v>Eukaryota</v>
      </c>
      <c r="K465" t="str">
        <f>VLOOKUP($B465,taxonomy!$B:$Y,7,FALSE)</f>
        <v xml:space="preserve"> Fungi</v>
      </c>
      <c r="L465" t="str">
        <f>VLOOKUP($B465,taxonomy!$B:$Y,8,FALSE)</f>
        <v xml:space="preserve"> Dikarya</v>
      </c>
      <c r="M465" t="str">
        <f>VLOOKUP($B465,taxonomy!$B:$Y,9,FALSE)</f>
        <v xml:space="preserve"> Ascomycota</v>
      </c>
      <c r="N465">
        <f>VLOOKUP(A465,'сводная таблица'!A$3:D$370,3,FALSE)</f>
        <v>0</v>
      </c>
      <c r="O465">
        <f>VLOOKUP(A465,'сводная таблица'!A$3:D$370,4,FALSE)</f>
        <v>1</v>
      </c>
      <c r="P465" s="7" t="b">
        <f t="shared" si="14"/>
        <v>0</v>
      </c>
    </row>
    <row r="466" spans="1:16" hidden="1" x14ac:dyDescent="0.25">
      <c r="A466" s="1" t="s">
        <v>1172</v>
      </c>
      <c r="B466" s="1" t="s">
        <v>1173</v>
      </c>
      <c r="C466" s="1" t="s">
        <v>71</v>
      </c>
      <c r="D466" s="1" t="s">
        <v>87</v>
      </c>
      <c r="E466" s="1" t="s">
        <v>88</v>
      </c>
      <c r="F466" s="1" t="s">
        <v>1081</v>
      </c>
      <c r="G466" s="1" t="s">
        <v>90</v>
      </c>
      <c r="H466" s="1" t="s">
        <v>87</v>
      </c>
      <c r="I466" s="8">
        <f t="shared" si="15"/>
        <v>55</v>
      </c>
      <c r="J466" t="str">
        <f>VLOOKUP($B466,taxonomy!$B:$Y,6,FALSE)</f>
        <v>Eukaryota</v>
      </c>
      <c r="K466" t="str">
        <f>VLOOKUP($B466,taxonomy!$B:$Y,7,FALSE)</f>
        <v xml:space="preserve"> Fungi</v>
      </c>
      <c r="L466" t="str">
        <f>VLOOKUP($B466,taxonomy!$B:$Y,8,FALSE)</f>
        <v xml:space="preserve"> Dikarya</v>
      </c>
      <c r="M466" t="str">
        <f>VLOOKUP($B466,taxonomy!$B:$Y,9,FALSE)</f>
        <v xml:space="preserve"> Ascomycota</v>
      </c>
      <c r="N466">
        <f>VLOOKUP(A466,'сводная таблица'!A$3:D$370,3,FALSE)</f>
        <v>0</v>
      </c>
      <c r="O466">
        <f>VLOOKUP(A466,'сводная таблица'!A$3:D$370,4,FALSE)</f>
        <v>1</v>
      </c>
      <c r="P466" s="7" t="b">
        <f t="shared" si="14"/>
        <v>1</v>
      </c>
    </row>
    <row r="467" spans="1:16" hidden="1" x14ac:dyDescent="0.25">
      <c r="A467" s="1" t="s">
        <v>1504</v>
      </c>
      <c r="B467" s="1" t="s">
        <v>1505</v>
      </c>
      <c r="C467" s="1" t="s">
        <v>71</v>
      </c>
      <c r="D467" s="1" t="s">
        <v>180</v>
      </c>
      <c r="E467" s="1" t="s">
        <v>936</v>
      </c>
      <c r="F467" s="1" t="s">
        <v>1334</v>
      </c>
      <c r="G467" s="1" t="s">
        <v>183</v>
      </c>
      <c r="H467" s="1" t="s">
        <v>180</v>
      </c>
      <c r="I467" s="8">
        <f t="shared" si="15"/>
        <v>95</v>
      </c>
      <c r="J467" t="str">
        <f>VLOOKUP($B467,taxonomy!$B:$Y,6,FALSE)</f>
        <v>Eukaryota</v>
      </c>
      <c r="K467" t="str">
        <f>VLOOKUP($B467,taxonomy!$B:$Y,7,FALSE)</f>
        <v xml:space="preserve"> Metazoa</v>
      </c>
      <c r="L467" t="str">
        <f>VLOOKUP($B467,taxonomy!$B:$Y,8,FALSE)</f>
        <v xml:space="preserve"> Ecdysozoa</v>
      </c>
      <c r="M467" t="str">
        <f>VLOOKUP($B467,taxonomy!$B:$Y,9,FALSE)</f>
        <v xml:space="preserve"> Arthropoda</v>
      </c>
      <c r="N467">
        <f>VLOOKUP(A467,'сводная таблица'!A$3:D$370,3,FALSE)</f>
        <v>0</v>
      </c>
      <c r="O467">
        <f>VLOOKUP(A467,'сводная таблица'!A$3:D$370,4,FALSE)</f>
        <v>1</v>
      </c>
      <c r="P467" s="7" t="b">
        <f t="shared" si="14"/>
        <v>0</v>
      </c>
    </row>
    <row r="468" spans="1:16" hidden="1" x14ac:dyDescent="0.25">
      <c r="A468" s="1" t="s">
        <v>1504</v>
      </c>
      <c r="B468" s="1" t="s">
        <v>1505</v>
      </c>
      <c r="C468" s="1" t="s">
        <v>71</v>
      </c>
      <c r="D468" s="1" t="s">
        <v>15</v>
      </c>
      <c r="E468" s="1" t="s">
        <v>43</v>
      </c>
      <c r="F468" s="1" t="s">
        <v>347</v>
      </c>
      <c r="G468" s="1" t="s">
        <v>18</v>
      </c>
      <c r="H468" s="1" t="s">
        <v>19</v>
      </c>
      <c r="I468" s="8">
        <f t="shared" si="15"/>
        <v>275</v>
      </c>
      <c r="J468" t="str">
        <f>VLOOKUP($B468,taxonomy!$B:$Y,6,FALSE)</f>
        <v>Eukaryota</v>
      </c>
      <c r="K468" t="str">
        <f>VLOOKUP($B468,taxonomy!$B:$Y,7,FALSE)</f>
        <v xml:space="preserve"> Metazoa</v>
      </c>
      <c r="L468" t="str">
        <f>VLOOKUP($B468,taxonomy!$B:$Y,8,FALSE)</f>
        <v xml:space="preserve"> Ecdysozoa</v>
      </c>
      <c r="M468" t="str">
        <f>VLOOKUP($B468,taxonomy!$B:$Y,9,FALSE)</f>
        <v xml:space="preserve"> Arthropoda</v>
      </c>
      <c r="N468">
        <f>VLOOKUP(A468,'сводная таблица'!A$3:D$370,3,FALSE)</f>
        <v>0</v>
      </c>
      <c r="O468">
        <f>VLOOKUP(A468,'сводная таблица'!A$3:D$370,4,FALSE)</f>
        <v>1</v>
      </c>
      <c r="P468" s="7" t="b">
        <f t="shared" si="14"/>
        <v>1</v>
      </c>
    </row>
    <row r="469" spans="1:16" hidden="1" x14ac:dyDescent="0.25">
      <c r="A469" s="1" t="s">
        <v>1513</v>
      </c>
      <c r="B469" s="1" t="s">
        <v>1514</v>
      </c>
      <c r="C469" s="1" t="s">
        <v>1074</v>
      </c>
      <c r="D469" s="1" t="s">
        <v>15</v>
      </c>
      <c r="E469" s="1" t="s">
        <v>43</v>
      </c>
      <c r="F469" s="1" t="s">
        <v>149</v>
      </c>
      <c r="G469" s="1" t="s">
        <v>18</v>
      </c>
      <c r="H469" s="1" t="s">
        <v>19</v>
      </c>
      <c r="I469" s="8">
        <f t="shared" si="15"/>
        <v>270</v>
      </c>
      <c r="J469" t="str">
        <f>VLOOKUP($B469,taxonomy!$B:$Y,6,FALSE)</f>
        <v>Eukaryota</v>
      </c>
      <c r="K469" t="str">
        <f>VLOOKUP($B469,taxonomy!$B:$Y,7,FALSE)</f>
        <v xml:space="preserve"> Metazoa</v>
      </c>
      <c r="L469" t="str">
        <f>VLOOKUP($B469,taxonomy!$B:$Y,8,FALSE)</f>
        <v xml:space="preserve"> Ecdysozoa</v>
      </c>
      <c r="M469" t="str">
        <f>VLOOKUP($B469,taxonomy!$B:$Y,9,FALSE)</f>
        <v xml:space="preserve"> Arthropoda</v>
      </c>
      <c r="N469">
        <f>VLOOKUP(A469,'сводная таблица'!A$3:D$370,3,FALSE)</f>
        <v>0</v>
      </c>
      <c r="O469">
        <f>VLOOKUP(A469,'сводная таблица'!A$3:D$370,4,FALSE)</f>
        <v>1</v>
      </c>
      <c r="P469" s="7" t="b">
        <f t="shared" si="14"/>
        <v>0</v>
      </c>
    </row>
    <row r="470" spans="1:16" hidden="1" x14ac:dyDescent="0.25">
      <c r="A470" s="1" t="s">
        <v>1528</v>
      </c>
      <c r="B470" s="1" t="s">
        <v>1529</v>
      </c>
      <c r="C470" s="1" t="s">
        <v>620</v>
      </c>
      <c r="D470" s="1" t="s">
        <v>15</v>
      </c>
      <c r="E470" s="1" t="s">
        <v>43</v>
      </c>
      <c r="F470" s="1" t="s">
        <v>620</v>
      </c>
      <c r="G470" s="1" t="s">
        <v>18</v>
      </c>
      <c r="H470" s="1" t="s">
        <v>19</v>
      </c>
      <c r="I470" s="8">
        <f t="shared" si="15"/>
        <v>56</v>
      </c>
      <c r="J470" t="str">
        <f>VLOOKUP($B470,taxonomy!$B:$Y,6,FALSE)</f>
        <v>Eukaryota</v>
      </c>
      <c r="K470" t="str">
        <f>VLOOKUP($B470,taxonomy!$B:$Y,7,FALSE)</f>
        <v xml:space="preserve"> Metazoa</v>
      </c>
      <c r="L470" t="str">
        <f>VLOOKUP($B470,taxonomy!$B:$Y,8,FALSE)</f>
        <v xml:space="preserve"> Ecdysozoa</v>
      </c>
      <c r="M470" t="str">
        <f>VLOOKUP($B470,taxonomy!$B:$Y,9,FALSE)</f>
        <v xml:space="preserve"> Arthropoda</v>
      </c>
      <c r="N470">
        <f>VLOOKUP(A470,'сводная таблица'!A$3:D$370,3,FALSE)</f>
        <v>0</v>
      </c>
      <c r="O470">
        <f>VLOOKUP(A470,'сводная таблица'!A$3:D$370,4,FALSE)</f>
        <v>1</v>
      </c>
      <c r="P470" s="7" t="b">
        <f t="shared" si="14"/>
        <v>0</v>
      </c>
    </row>
    <row r="471" spans="1:16" hidden="1" x14ac:dyDescent="0.25">
      <c r="A471" s="1" t="s">
        <v>1530</v>
      </c>
      <c r="B471" s="1" t="s">
        <v>1531</v>
      </c>
      <c r="C471" s="1" t="s">
        <v>1532</v>
      </c>
      <c r="D471" s="1" t="s">
        <v>15</v>
      </c>
      <c r="E471" s="1" t="s">
        <v>39</v>
      </c>
      <c r="F471" s="1" t="s">
        <v>1532</v>
      </c>
      <c r="G471" s="1" t="s">
        <v>18</v>
      </c>
      <c r="H471" s="1" t="s">
        <v>19</v>
      </c>
      <c r="I471" s="8">
        <f t="shared" si="15"/>
        <v>57</v>
      </c>
      <c r="J471" t="str">
        <f>VLOOKUP($B471,taxonomy!$B:$Y,6,FALSE)</f>
        <v>Eukaryota</v>
      </c>
      <c r="K471" t="str">
        <f>VLOOKUP($B471,taxonomy!$B:$Y,7,FALSE)</f>
        <v xml:space="preserve"> Metazoa</v>
      </c>
      <c r="L471" t="str">
        <f>VLOOKUP($B471,taxonomy!$B:$Y,8,FALSE)</f>
        <v xml:space="preserve"> Ecdysozoa</v>
      </c>
      <c r="M471" t="str">
        <f>VLOOKUP($B471,taxonomy!$B:$Y,9,FALSE)</f>
        <v xml:space="preserve"> Arthropoda</v>
      </c>
      <c r="N471">
        <f>VLOOKUP(A471,'сводная таблица'!A$3:D$370,3,FALSE)</f>
        <v>0</v>
      </c>
      <c r="O471">
        <f>VLOOKUP(A471,'сводная таблица'!A$3:D$370,4,FALSE)</f>
        <v>1</v>
      </c>
      <c r="P471" s="7" t="b">
        <f t="shared" si="14"/>
        <v>0</v>
      </c>
    </row>
    <row r="472" spans="1:16" hidden="1" x14ac:dyDescent="0.25">
      <c r="A472" s="1" t="s">
        <v>1533</v>
      </c>
      <c r="B472" s="1" t="s">
        <v>1534</v>
      </c>
      <c r="C472" s="1" t="s">
        <v>620</v>
      </c>
      <c r="D472" s="1" t="s">
        <v>15</v>
      </c>
      <c r="E472" s="1" t="s">
        <v>43</v>
      </c>
      <c r="F472" s="1" t="s">
        <v>620</v>
      </c>
      <c r="G472" s="1" t="s">
        <v>18</v>
      </c>
      <c r="H472" s="1" t="s">
        <v>19</v>
      </c>
      <c r="I472" s="8">
        <f t="shared" si="15"/>
        <v>56</v>
      </c>
      <c r="J472" t="str">
        <f>VLOOKUP($B472,taxonomy!$B:$Y,6,FALSE)</f>
        <v>Eukaryota</v>
      </c>
      <c r="K472" t="str">
        <f>VLOOKUP($B472,taxonomy!$B:$Y,7,FALSE)</f>
        <v xml:space="preserve"> Metazoa</v>
      </c>
      <c r="L472" t="str">
        <f>VLOOKUP($B472,taxonomy!$B:$Y,8,FALSE)</f>
        <v xml:space="preserve"> Ecdysozoa</v>
      </c>
      <c r="M472" t="str">
        <f>VLOOKUP($B472,taxonomy!$B:$Y,9,FALSE)</f>
        <v xml:space="preserve"> Arthropoda</v>
      </c>
      <c r="N472">
        <f>VLOOKUP(A472,'сводная таблица'!A$3:D$370,3,FALSE)</f>
        <v>0</v>
      </c>
      <c r="O472">
        <f>VLOOKUP(A472,'сводная таблица'!A$3:D$370,4,FALSE)</f>
        <v>1</v>
      </c>
      <c r="P472" s="7" t="b">
        <f t="shared" si="14"/>
        <v>0</v>
      </c>
    </row>
    <row r="473" spans="1:16" hidden="1" x14ac:dyDescent="0.25">
      <c r="A473" s="1" t="s">
        <v>1535</v>
      </c>
      <c r="B473" s="1" t="s">
        <v>1536</v>
      </c>
      <c r="C473" s="1" t="s">
        <v>1537</v>
      </c>
      <c r="D473" s="1" t="s">
        <v>15</v>
      </c>
      <c r="E473" s="1" t="s">
        <v>43</v>
      </c>
      <c r="F473" s="1" t="s">
        <v>1537</v>
      </c>
      <c r="G473" s="1" t="s">
        <v>18</v>
      </c>
      <c r="H473" s="1" t="s">
        <v>19</v>
      </c>
      <c r="I473" s="8">
        <f t="shared" si="15"/>
        <v>57</v>
      </c>
      <c r="J473" t="str">
        <f>VLOOKUP($B473,taxonomy!$B:$Y,6,FALSE)</f>
        <v>Eukaryota</v>
      </c>
      <c r="K473" t="str">
        <f>VLOOKUP($B473,taxonomy!$B:$Y,7,FALSE)</f>
        <v xml:space="preserve"> Metazoa</v>
      </c>
      <c r="L473" t="str">
        <f>VLOOKUP($B473,taxonomy!$B:$Y,8,FALSE)</f>
        <v xml:space="preserve"> Ecdysozoa</v>
      </c>
      <c r="M473" t="str">
        <f>VLOOKUP($B473,taxonomy!$B:$Y,9,FALSE)</f>
        <v xml:space="preserve"> Arthropoda</v>
      </c>
      <c r="N473">
        <f>VLOOKUP(A473,'сводная таблица'!A$3:D$370,3,FALSE)</f>
        <v>0</v>
      </c>
      <c r="O473">
        <f>VLOOKUP(A473,'сводная таблица'!A$3:D$370,4,FALSE)</f>
        <v>1</v>
      </c>
      <c r="P473" s="7" t="b">
        <f t="shared" si="14"/>
        <v>0</v>
      </c>
    </row>
    <row r="474" spans="1:16" hidden="1" x14ac:dyDescent="0.25">
      <c r="A474" s="1" t="s">
        <v>1543</v>
      </c>
      <c r="B474" s="1" t="s">
        <v>1544</v>
      </c>
      <c r="C474" s="1" t="s">
        <v>278</v>
      </c>
      <c r="D474" s="1" t="s">
        <v>15</v>
      </c>
      <c r="E474" s="1" t="s">
        <v>12</v>
      </c>
      <c r="F474" s="1" t="s">
        <v>134</v>
      </c>
      <c r="G474" s="1" t="s">
        <v>18</v>
      </c>
      <c r="H474" s="1" t="s">
        <v>19</v>
      </c>
      <c r="I474" s="8">
        <f t="shared" si="15"/>
        <v>161</v>
      </c>
      <c r="J474" t="str">
        <f>VLOOKUP($B474,taxonomy!$B:$Y,6,FALSE)</f>
        <v>Eukaryota</v>
      </c>
      <c r="K474" t="str">
        <f>VLOOKUP($B474,taxonomy!$B:$Y,7,FALSE)</f>
        <v xml:space="preserve"> Metazoa</v>
      </c>
      <c r="L474" t="str">
        <f>VLOOKUP($B474,taxonomy!$B:$Y,8,FALSE)</f>
        <v xml:space="preserve"> Ecdysozoa</v>
      </c>
      <c r="M474" t="str">
        <f>VLOOKUP($B474,taxonomy!$B:$Y,9,FALSE)</f>
        <v xml:space="preserve"> Arthropoda</v>
      </c>
      <c r="N474">
        <f>VLOOKUP(A474,'сводная таблица'!A$3:D$370,3,FALSE)</f>
        <v>0</v>
      </c>
      <c r="O474">
        <f>VLOOKUP(A474,'сводная таблица'!A$3:D$370,4,FALSE)</f>
        <v>1</v>
      </c>
      <c r="P474" s="7" t="b">
        <f t="shared" si="14"/>
        <v>0</v>
      </c>
    </row>
    <row r="475" spans="1:16" hidden="1" x14ac:dyDescent="0.25">
      <c r="A475" s="1" t="s">
        <v>1545</v>
      </c>
      <c r="B475" s="1" t="s">
        <v>1546</v>
      </c>
      <c r="C475" s="1" t="s">
        <v>278</v>
      </c>
      <c r="D475" s="1" t="s">
        <v>15</v>
      </c>
      <c r="E475" s="1" t="s">
        <v>12</v>
      </c>
      <c r="F475" s="1" t="s">
        <v>134</v>
      </c>
      <c r="G475" s="1" t="s">
        <v>18</v>
      </c>
      <c r="H475" s="1" t="s">
        <v>19</v>
      </c>
      <c r="I475" s="8">
        <f t="shared" si="15"/>
        <v>161</v>
      </c>
      <c r="J475" t="str">
        <f>VLOOKUP($B475,taxonomy!$B:$Y,6,FALSE)</f>
        <v>Eukaryota</v>
      </c>
      <c r="K475" t="str">
        <f>VLOOKUP($B475,taxonomy!$B:$Y,7,FALSE)</f>
        <v xml:space="preserve"> Metazoa</v>
      </c>
      <c r="L475" t="str">
        <f>VLOOKUP($B475,taxonomy!$B:$Y,8,FALSE)</f>
        <v xml:space="preserve"> Ecdysozoa</v>
      </c>
      <c r="M475" t="str">
        <f>VLOOKUP($B475,taxonomy!$B:$Y,9,FALSE)</f>
        <v xml:space="preserve"> Arthropoda</v>
      </c>
      <c r="N475">
        <f>VLOOKUP(A475,'сводная таблица'!A$3:D$370,3,FALSE)</f>
        <v>0</v>
      </c>
      <c r="O475">
        <f>VLOOKUP(A475,'сводная таблица'!A$3:D$370,4,FALSE)</f>
        <v>1</v>
      </c>
      <c r="P475" s="7" t="b">
        <f t="shared" si="14"/>
        <v>0</v>
      </c>
    </row>
    <row r="476" spans="1:16" hidden="1" x14ac:dyDescent="0.25">
      <c r="A476" s="1" t="s">
        <v>1547</v>
      </c>
      <c r="B476" s="1" t="s">
        <v>1548</v>
      </c>
      <c r="C476" s="1" t="s">
        <v>278</v>
      </c>
      <c r="D476" s="1" t="s">
        <v>15</v>
      </c>
      <c r="E476" s="1" t="s">
        <v>12</v>
      </c>
      <c r="F476" s="1" t="s">
        <v>134</v>
      </c>
      <c r="G476" s="1" t="s">
        <v>18</v>
      </c>
      <c r="H476" s="1" t="s">
        <v>19</v>
      </c>
      <c r="I476" s="8">
        <f t="shared" si="15"/>
        <v>161</v>
      </c>
      <c r="J476" t="str">
        <f>VLOOKUP($B476,taxonomy!$B:$Y,6,FALSE)</f>
        <v>Eukaryota</v>
      </c>
      <c r="K476" t="str">
        <f>VLOOKUP($B476,taxonomy!$B:$Y,7,FALSE)</f>
        <v xml:space="preserve"> Metazoa</v>
      </c>
      <c r="L476" t="str">
        <f>VLOOKUP($B476,taxonomy!$B:$Y,8,FALSE)</f>
        <v xml:space="preserve"> Ecdysozoa</v>
      </c>
      <c r="M476" t="str">
        <f>VLOOKUP($B476,taxonomy!$B:$Y,9,FALSE)</f>
        <v xml:space="preserve"> Arthropoda</v>
      </c>
      <c r="N476">
        <f>VLOOKUP(A476,'сводная таблица'!A$3:D$370,3,FALSE)</f>
        <v>0</v>
      </c>
      <c r="O476">
        <f>VLOOKUP(A476,'сводная таблица'!A$3:D$370,4,FALSE)</f>
        <v>1</v>
      </c>
      <c r="P476" s="7" t="b">
        <f t="shared" si="14"/>
        <v>0</v>
      </c>
    </row>
    <row r="477" spans="1:16" x14ac:dyDescent="0.25">
      <c r="A477" s="1" t="s">
        <v>1549</v>
      </c>
      <c r="B477" s="1" t="s">
        <v>1550</v>
      </c>
      <c r="C477" s="1" t="s">
        <v>1551</v>
      </c>
      <c r="D477" s="1" t="s">
        <v>148</v>
      </c>
      <c r="E477" s="1" t="s">
        <v>229</v>
      </c>
      <c r="F477" s="1" t="s">
        <v>240</v>
      </c>
      <c r="G477" s="1" t="s">
        <v>90</v>
      </c>
      <c r="H477" s="1" t="s">
        <v>148</v>
      </c>
      <c r="I477" s="8">
        <f t="shared" si="15"/>
        <v>242</v>
      </c>
      <c r="J477" t="str">
        <f>VLOOKUP($B477,taxonomy!$B:$Y,6,FALSE)</f>
        <v>Eukaryota</v>
      </c>
      <c r="K477" t="str">
        <f>VLOOKUP($B477,taxonomy!$B:$Y,7,FALSE)</f>
        <v xml:space="preserve"> Metazoa</v>
      </c>
      <c r="L477" t="str">
        <f>VLOOKUP($B477,taxonomy!$B:$Y,8,FALSE)</f>
        <v xml:space="preserve"> Ecdysozoa</v>
      </c>
      <c r="M477" t="str">
        <f>VLOOKUP($B477,taxonomy!$B:$Y,9,FALSE)</f>
        <v xml:space="preserve"> Arthropoda</v>
      </c>
      <c r="N477">
        <f>VLOOKUP(A477,'сводная таблица'!A$3:D$370,3,FALSE)</f>
        <v>1</v>
      </c>
      <c r="O477">
        <f>VLOOKUP(A477,'сводная таблица'!A$3:D$370,4,FALSE)</f>
        <v>1</v>
      </c>
      <c r="P477" s="7" t="b">
        <f t="shared" si="14"/>
        <v>0</v>
      </c>
    </row>
    <row r="478" spans="1:16" hidden="1" x14ac:dyDescent="0.25">
      <c r="A478" s="1" t="s">
        <v>1549</v>
      </c>
      <c r="B478" s="1" t="s">
        <v>1550</v>
      </c>
      <c r="C478" s="1" t="s">
        <v>1551</v>
      </c>
      <c r="D478" s="1" t="s">
        <v>15</v>
      </c>
      <c r="E478" s="1" t="s">
        <v>35</v>
      </c>
      <c r="F478" s="1" t="s">
        <v>233</v>
      </c>
      <c r="G478" s="1" t="s">
        <v>18</v>
      </c>
      <c r="H478" s="1" t="s">
        <v>19</v>
      </c>
      <c r="I478" s="8">
        <f t="shared" si="15"/>
        <v>264</v>
      </c>
      <c r="J478" t="str">
        <f>VLOOKUP($B478,taxonomy!$B:$Y,6,FALSE)</f>
        <v>Eukaryota</v>
      </c>
      <c r="K478" t="str">
        <f>VLOOKUP($B478,taxonomy!$B:$Y,7,FALSE)</f>
        <v xml:space="preserve"> Metazoa</v>
      </c>
      <c r="L478" t="str">
        <f>VLOOKUP($B478,taxonomy!$B:$Y,8,FALSE)</f>
        <v xml:space="preserve"> Ecdysozoa</v>
      </c>
      <c r="M478" t="str">
        <f>VLOOKUP($B478,taxonomy!$B:$Y,9,FALSE)</f>
        <v xml:space="preserve"> Arthropoda</v>
      </c>
      <c r="N478">
        <f>VLOOKUP(A478,'сводная таблица'!A$3:D$370,3,FALSE)</f>
        <v>1</v>
      </c>
      <c r="O478">
        <f>VLOOKUP(A478,'сводная таблица'!A$3:D$370,4,FALSE)</f>
        <v>1</v>
      </c>
      <c r="P478" s="7" t="b">
        <f t="shared" si="14"/>
        <v>1</v>
      </c>
    </row>
    <row r="479" spans="1:16" hidden="1" x14ac:dyDescent="0.25">
      <c r="A479" s="1" t="s">
        <v>1549</v>
      </c>
      <c r="B479" s="1" t="s">
        <v>1550</v>
      </c>
      <c r="C479" s="1" t="s">
        <v>1551</v>
      </c>
      <c r="D479" s="1" t="s">
        <v>60</v>
      </c>
      <c r="E479" s="1" t="s">
        <v>182</v>
      </c>
      <c r="F479" s="1" t="s">
        <v>1552</v>
      </c>
      <c r="G479" s="1" t="s">
        <v>63</v>
      </c>
      <c r="H479" s="1" t="s">
        <v>64</v>
      </c>
      <c r="I479" s="8">
        <f t="shared" si="15"/>
        <v>42</v>
      </c>
      <c r="J479" t="str">
        <f>VLOOKUP($B479,taxonomy!$B:$Y,6,FALSE)</f>
        <v>Eukaryota</v>
      </c>
      <c r="K479" t="str">
        <f>VLOOKUP($B479,taxonomy!$B:$Y,7,FALSE)</f>
        <v xml:space="preserve"> Metazoa</v>
      </c>
      <c r="L479" t="str">
        <f>VLOOKUP($B479,taxonomy!$B:$Y,8,FALSE)</f>
        <v xml:space="preserve"> Ecdysozoa</v>
      </c>
      <c r="M479" t="str">
        <f>VLOOKUP($B479,taxonomy!$B:$Y,9,FALSE)</f>
        <v xml:space="preserve"> Arthropoda</v>
      </c>
      <c r="N479">
        <f>VLOOKUP(A479,'сводная таблица'!A$3:D$370,3,FALSE)</f>
        <v>1</v>
      </c>
      <c r="O479">
        <f>VLOOKUP(A479,'сводная таблица'!A$3:D$370,4,FALSE)</f>
        <v>1</v>
      </c>
      <c r="P479" s="7" t="b">
        <f t="shared" si="14"/>
        <v>1</v>
      </c>
    </row>
    <row r="480" spans="1:16" hidden="1" x14ac:dyDescent="0.25">
      <c r="A480" s="1" t="s">
        <v>1553</v>
      </c>
      <c r="B480" s="1" t="s">
        <v>1554</v>
      </c>
      <c r="C480" s="1" t="s">
        <v>278</v>
      </c>
      <c r="D480" s="1" t="s">
        <v>15</v>
      </c>
      <c r="E480" s="1" t="s">
        <v>12</v>
      </c>
      <c r="F480" s="1" t="s">
        <v>134</v>
      </c>
      <c r="G480" s="1" t="s">
        <v>18</v>
      </c>
      <c r="H480" s="1" t="s">
        <v>19</v>
      </c>
      <c r="I480" s="8">
        <f t="shared" si="15"/>
        <v>161</v>
      </c>
      <c r="J480" t="str">
        <f>VLOOKUP($B480,taxonomy!$B:$Y,6,FALSE)</f>
        <v>Eukaryota</v>
      </c>
      <c r="K480" t="str">
        <f>VLOOKUP($B480,taxonomy!$B:$Y,7,FALSE)</f>
        <v xml:space="preserve"> Metazoa</v>
      </c>
      <c r="L480" t="str">
        <f>VLOOKUP($B480,taxonomy!$B:$Y,8,FALSE)</f>
        <v xml:space="preserve"> Ecdysozoa</v>
      </c>
      <c r="M480" t="str">
        <f>VLOOKUP($B480,taxonomy!$B:$Y,9,FALSE)</f>
        <v xml:space="preserve"> Arthropoda</v>
      </c>
      <c r="N480">
        <f>VLOOKUP(A480,'сводная таблица'!A$3:D$370,3,FALSE)</f>
        <v>0</v>
      </c>
      <c r="O480">
        <f>VLOOKUP(A480,'сводная таблица'!A$3:D$370,4,FALSE)</f>
        <v>1</v>
      </c>
      <c r="P480" s="7" t="b">
        <f t="shared" si="14"/>
        <v>0</v>
      </c>
    </row>
    <row r="481" spans="1:18" hidden="1" x14ac:dyDescent="0.25">
      <c r="A481" s="1" t="s">
        <v>1555</v>
      </c>
      <c r="B481" s="1" t="s">
        <v>1556</v>
      </c>
      <c r="C481" s="1" t="s">
        <v>503</v>
      </c>
      <c r="D481" s="1" t="s">
        <v>15</v>
      </c>
      <c r="E481" s="1" t="s">
        <v>12</v>
      </c>
      <c r="F481" s="1" t="s">
        <v>1040</v>
      </c>
      <c r="G481" s="1" t="s">
        <v>18</v>
      </c>
      <c r="H481" s="1" t="s">
        <v>19</v>
      </c>
      <c r="I481" s="8">
        <f t="shared" si="15"/>
        <v>154</v>
      </c>
      <c r="J481" t="str">
        <f>VLOOKUP($B481,taxonomy!$B:$Y,6,FALSE)</f>
        <v>Eukaryota</v>
      </c>
      <c r="K481" t="str">
        <f>VLOOKUP($B481,taxonomy!$B:$Y,7,FALSE)</f>
        <v xml:space="preserve"> Metazoa</v>
      </c>
      <c r="L481" t="str">
        <f>VLOOKUP($B481,taxonomy!$B:$Y,8,FALSE)</f>
        <v xml:space="preserve"> Ecdysozoa</v>
      </c>
      <c r="M481" t="str">
        <f>VLOOKUP($B481,taxonomy!$B:$Y,9,FALSE)</f>
        <v xml:space="preserve"> Arthropoda</v>
      </c>
      <c r="N481">
        <f>VLOOKUP(A481,'сводная таблица'!A$3:D$370,3,FALSE)</f>
        <v>0</v>
      </c>
      <c r="O481">
        <f>VLOOKUP(A481,'сводная таблица'!A$3:D$370,4,FALSE)</f>
        <v>1</v>
      </c>
      <c r="P481" s="7" t="b">
        <f t="shared" si="14"/>
        <v>0</v>
      </c>
    </row>
    <row r="482" spans="1:18" hidden="1" x14ac:dyDescent="0.25">
      <c r="A482" s="1" t="s">
        <v>1557</v>
      </c>
      <c r="B482" s="1" t="s">
        <v>1558</v>
      </c>
      <c r="C482" s="1" t="s">
        <v>278</v>
      </c>
      <c r="D482" s="1" t="s">
        <v>15</v>
      </c>
      <c r="E482" s="1" t="s">
        <v>12</v>
      </c>
      <c r="F482" s="1" t="s">
        <v>134</v>
      </c>
      <c r="G482" s="1" t="s">
        <v>18</v>
      </c>
      <c r="H482" s="1" t="s">
        <v>19</v>
      </c>
      <c r="I482" s="8">
        <f t="shared" si="15"/>
        <v>161</v>
      </c>
      <c r="J482" t="str">
        <f>VLOOKUP($B482,taxonomy!$B:$Y,6,FALSE)</f>
        <v>Eukaryota</v>
      </c>
      <c r="K482" t="str">
        <f>VLOOKUP($B482,taxonomy!$B:$Y,7,FALSE)</f>
        <v xml:space="preserve"> Metazoa</v>
      </c>
      <c r="L482" t="str">
        <f>VLOOKUP($B482,taxonomy!$B:$Y,8,FALSE)</f>
        <v xml:space="preserve"> Ecdysozoa</v>
      </c>
      <c r="M482" t="str">
        <f>VLOOKUP($B482,taxonomy!$B:$Y,9,FALSE)</f>
        <v xml:space="preserve"> Arthropoda</v>
      </c>
      <c r="N482">
        <f>VLOOKUP(A482,'сводная таблица'!A$3:D$370,3,FALSE)</f>
        <v>0</v>
      </c>
      <c r="O482">
        <f>VLOOKUP(A482,'сводная таблица'!A$3:D$370,4,FALSE)</f>
        <v>1</v>
      </c>
      <c r="P482" s="7" t="b">
        <f t="shared" si="14"/>
        <v>0</v>
      </c>
    </row>
    <row r="483" spans="1:18" hidden="1" x14ac:dyDescent="0.25">
      <c r="A483" s="1" t="s">
        <v>1559</v>
      </c>
      <c r="B483" s="1" t="s">
        <v>1560</v>
      </c>
      <c r="C483" s="1" t="s">
        <v>278</v>
      </c>
      <c r="D483" s="1" t="s">
        <v>15</v>
      </c>
      <c r="E483" s="1" t="s">
        <v>12</v>
      </c>
      <c r="F483" s="1" t="s">
        <v>134</v>
      </c>
      <c r="G483" s="1" t="s">
        <v>18</v>
      </c>
      <c r="H483" s="1" t="s">
        <v>19</v>
      </c>
      <c r="I483" s="8">
        <f t="shared" si="15"/>
        <v>161</v>
      </c>
      <c r="J483" t="str">
        <f>VLOOKUP($B483,taxonomy!$B:$Y,6,FALSE)</f>
        <v>Eukaryota</v>
      </c>
      <c r="K483" t="str">
        <f>VLOOKUP($B483,taxonomy!$B:$Y,7,FALSE)</f>
        <v xml:space="preserve"> Metazoa</v>
      </c>
      <c r="L483" t="str">
        <f>VLOOKUP($B483,taxonomy!$B:$Y,8,FALSE)</f>
        <v xml:space="preserve"> Ecdysozoa</v>
      </c>
      <c r="M483" t="str">
        <f>VLOOKUP($B483,taxonomy!$B:$Y,9,FALSE)</f>
        <v xml:space="preserve"> Arthropoda</v>
      </c>
      <c r="N483">
        <f>VLOOKUP(A483,'сводная таблица'!A$3:D$370,3,FALSE)</f>
        <v>0</v>
      </c>
      <c r="O483">
        <f>VLOOKUP(A483,'сводная таблица'!A$3:D$370,4,FALSE)</f>
        <v>1</v>
      </c>
      <c r="P483" s="7" t="b">
        <f t="shared" si="14"/>
        <v>0</v>
      </c>
    </row>
    <row r="484" spans="1:18" hidden="1" x14ac:dyDescent="0.25">
      <c r="A484" s="1" t="s">
        <v>1561</v>
      </c>
      <c r="B484" s="1" t="s">
        <v>1562</v>
      </c>
      <c r="C484" s="1" t="s">
        <v>278</v>
      </c>
      <c r="D484" s="1" t="s">
        <v>15</v>
      </c>
      <c r="E484" s="1" t="s">
        <v>12</v>
      </c>
      <c r="F484" s="1" t="s">
        <v>23</v>
      </c>
      <c r="G484" s="1" t="s">
        <v>18</v>
      </c>
      <c r="H484" s="1" t="s">
        <v>19</v>
      </c>
      <c r="I484" s="8">
        <f t="shared" si="15"/>
        <v>160</v>
      </c>
      <c r="J484" t="str">
        <f>VLOOKUP($B484,taxonomy!$B:$Y,6,FALSE)</f>
        <v>Eukaryota</v>
      </c>
      <c r="K484" t="str">
        <f>VLOOKUP($B484,taxonomy!$B:$Y,7,FALSE)</f>
        <v xml:space="preserve"> Metazoa</v>
      </c>
      <c r="L484" t="str">
        <f>VLOOKUP($B484,taxonomy!$B:$Y,8,FALSE)</f>
        <v xml:space="preserve"> Ecdysozoa</v>
      </c>
      <c r="M484" t="str">
        <f>VLOOKUP($B484,taxonomy!$B:$Y,9,FALSE)</f>
        <v xml:space="preserve"> Arthropoda</v>
      </c>
      <c r="N484">
        <f>VLOOKUP(A484,'сводная таблица'!A$3:D$370,3,FALSE)</f>
        <v>0</v>
      </c>
      <c r="O484">
        <f>VLOOKUP(A484,'сводная таблица'!A$3:D$370,4,FALSE)</f>
        <v>1</v>
      </c>
      <c r="P484" s="7" t="b">
        <f t="shared" si="14"/>
        <v>0</v>
      </c>
    </row>
    <row r="485" spans="1:18" hidden="1" x14ac:dyDescent="0.25">
      <c r="A485" s="1" t="s">
        <v>1563</v>
      </c>
      <c r="B485" s="1" t="s">
        <v>1564</v>
      </c>
      <c r="C485" s="1" t="s">
        <v>278</v>
      </c>
      <c r="D485" s="1" t="s">
        <v>15</v>
      </c>
      <c r="E485" s="1" t="s">
        <v>12</v>
      </c>
      <c r="F485" s="1" t="s">
        <v>134</v>
      </c>
      <c r="G485" s="1" t="s">
        <v>18</v>
      </c>
      <c r="H485" s="1" t="s">
        <v>19</v>
      </c>
      <c r="I485" s="8">
        <f t="shared" si="15"/>
        <v>161</v>
      </c>
      <c r="J485" t="str">
        <f>VLOOKUP($B485,taxonomy!$B:$Y,6,FALSE)</f>
        <v>Eukaryota</v>
      </c>
      <c r="K485" t="str">
        <f>VLOOKUP($B485,taxonomy!$B:$Y,7,FALSE)</f>
        <v xml:space="preserve"> Metazoa</v>
      </c>
      <c r="L485" t="str">
        <f>VLOOKUP($B485,taxonomy!$B:$Y,8,FALSE)</f>
        <v xml:space="preserve"> Ecdysozoa</v>
      </c>
      <c r="M485" t="str">
        <f>VLOOKUP($B485,taxonomy!$B:$Y,9,FALSE)</f>
        <v xml:space="preserve"> Arthropoda</v>
      </c>
      <c r="N485">
        <f>VLOOKUP(A485,'сводная таблица'!A$3:D$370,3,FALSE)</f>
        <v>0</v>
      </c>
      <c r="O485">
        <f>VLOOKUP(A485,'сводная таблица'!A$3:D$370,4,FALSE)</f>
        <v>1</v>
      </c>
      <c r="P485" s="7" t="b">
        <f t="shared" ref="P485:P544" si="16">EXACT(A484,A485)</f>
        <v>0</v>
      </c>
    </row>
    <row r="486" spans="1:18" hidden="1" x14ac:dyDescent="0.25">
      <c r="A486" s="1" t="s">
        <v>1565</v>
      </c>
      <c r="B486" s="1" t="s">
        <v>1566</v>
      </c>
      <c r="C486" s="1" t="s">
        <v>278</v>
      </c>
      <c r="D486" s="1" t="s">
        <v>15</v>
      </c>
      <c r="E486" s="1" t="s">
        <v>12</v>
      </c>
      <c r="F486" s="1" t="s">
        <v>134</v>
      </c>
      <c r="G486" s="1" t="s">
        <v>18</v>
      </c>
      <c r="H486" s="1" t="s">
        <v>19</v>
      </c>
      <c r="I486" s="8">
        <f t="shared" si="15"/>
        <v>161</v>
      </c>
      <c r="J486" t="str">
        <f>VLOOKUP($B486,taxonomy!$B:$Y,6,FALSE)</f>
        <v>Eukaryota</v>
      </c>
      <c r="K486" t="str">
        <f>VLOOKUP($B486,taxonomy!$B:$Y,7,FALSE)</f>
        <v xml:space="preserve"> Metazoa</v>
      </c>
      <c r="L486" t="str">
        <f>VLOOKUP($B486,taxonomy!$B:$Y,8,FALSE)</f>
        <v xml:space="preserve"> Ecdysozoa</v>
      </c>
      <c r="M486" t="str">
        <f>VLOOKUP($B486,taxonomy!$B:$Y,9,FALSE)</f>
        <v xml:space="preserve"> Arthropoda</v>
      </c>
      <c r="N486">
        <f>VLOOKUP(A486,'сводная таблица'!A$3:D$370,3,FALSE)</f>
        <v>0</v>
      </c>
      <c r="O486">
        <f>VLOOKUP(A486,'сводная таблица'!A$3:D$370,4,FALSE)</f>
        <v>1</v>
      </c>
      <c r="P486" s="7" t="b">
        <f t="shared" si="16"/>
        <v>0</v>
      </c>
    </row>
    <row r="487" spans="1:18" hidden="1" x14ac:dyDescent="0.25">
      <c r="A487" s="1" t="s">
        <v>1567</v>
      </c>
      <c r="B487" s="1" t="s">
        <v>1568</v>
      </c>
      <c r="C487" s="1" t="s">
        <v>278</v>
      </c>
      <c r="D487" s="1" t="s">
        <v>15</v>
      </c>
      <c r="E487" s="1" t="s">
        <v>12</v>
      </c>
      <c r="F487" s="1" t="s">
        <v>134</v>
      </c>
      <c r="G487" s="1" t="s">
        <v>18</v>
      </c>
      <c r="H487" s="1" t="s">
        <v>19</v>
      </c>
      <c r="I487" s="8">
        <f t="shared" si="15"/>
        <v>161</v>
      </c>
      <c r="J487" t="str">
        <f>VLOOKUP($B487,taxonomy!$B:$Y,6,FALSE)</f>
        <v>Eukaryota</v>
      </c>
      <c r="K487" t="str">
        <f>VLOOKUP($B487,taxonomy!$B:$Y,7,FALSE)</f>
        <v xml:space="preserve"> Metazoa</v>
      </c>
      <c r="L487" t="str">
        <f>VLOOKUP($B487,taxonomy!$B:$Y,8,FALSE)</f>
        <v xml:space="preserve"> Ecdysozoa</v>
      </c>
      <c r="M487" t="str">
        <f>VLOOKUP($B487,taxonomy!$B:$Y,9,FALSE)</f>
        <v xml:space="preserve"> Arthropoda</v>
      </c>
      <c r="N487">
        <f>VLOOKUP(A487,'сводная таблица'!A$3:D$370,3,FALSE)</f>
        <v>0</v>
      </c>
      <c r="O487">
        <f>VLOOKUP(A487,'сводная таблица'!A$3:D$370,4,FALSE)</f>
        <v>1</v>
      </c>
      <c r="P487" s="7" t="b">
        <f t="shared" si="16"/>
        <v>0</v>
      </c>
    </row>
    <row r="488" spans="1:18" x14ac:dyDescent="0.25">
      <c r="A488" s="1" t="s">
        <v>1569</v>
      </c>
      <c r="B488" s="1" t="s">
        <v>1570</v>
      </c>
      <c r="C488" s="1" t="s">
        <v>1571</v>
      </c>
      <c r="D488" s="1" t="s">
        <v>148</v>
      </c>
      <c r="E488" s="1" t="s">
        <v>229</v>
      </c>
      <c r="F488" s="1" t="s">
        <v>240</v>
      </c>
      <c r="G488" s="1" t="s">
        <v>90</v>
      </c>
      <c r="H488" s="1" t="s">
        <v>148</v>
      </c>
      <c r="I488" s="8">
        <f t="shared" si="15"/>
        <v>242</v>
      </c>
      <c r="J488" t="str">
        <f>VLOOKUP($B488,taxonomy!$B:$Y,6,FALSE)</f>
        <v>Eukaryota</v>
      </c>
      <c r="K488" t="str">
        <f>VLOOKUP($B488,taxonomy!$B:$Y,7,FALSE)</f>
        <v xml:space="preserve"> Metazoa</v>
      </c>
      <c r="L488" t="str">
        <f>VLOOKUP($B488,taxonomy!$B:$Y,8,FALSE)</f>
        <v xml:space="preserve"> Ecdysozoa</v>
      </c>
      <c r="M488" t="str">
        <f>VLOOKUP($B488,taxonomy!$B:$Y,9,FALSE)</f>
        <v xml:space="preserve"> Arthropoda</v>
      </c>
      <c r="N488">
        <f>VLOOKUP(A488,'сводная таблица'!A$3:D$370,3,FALSE)</f>
        <v>1</v>
      </c>
      <c r="O488">
        <f>VLOOKUP(A488,'сводная таблица'!A$3:D$370,4,FALSE)</f>
        <v>1</v>
      </c>
      <c r="P488" s="7" t="b">
        <f t="shared" si="16"/>
        <v>0</v>
      </c>
      <c r="R488">
        <v>1</v>
      </c>
    </row>
    <row r="489" spans="1:18" hidden="1" x14ac:dyDescent="0.25">
      <c r="A489" s="1" t="s">
        <v>1569</v>
      </c>
      <c r="B489" s="1" t="s">
        <v>1570</v>
      </c>
      <c r="C489" s="1" t="s">
        <v>1571</v>
      </c>
      <c r="D489" s="1" t="s">
        <v>15</v>
      </c>
      <c r="E489" s="1" t="s">
        <v>35</v>
      </c>
      <c r="F489" s="1" t="s">
        <v>233</v>
      </c>
      <c r="G489" s="1" t="s">
        <v>18</v>
      </c>
      <c r="H489" s="1" t="s">
        <v>19</v>
      </c>
      <c r="I489" s="8">
        <f t="shared" si="15"/>
        <v>264</v>
      </c>
      <c r="J489" t="str">
        <f>VLOOKUP($B489,taxonomy!$B:$Y,6,FALSE)</f>
        <v>Eukaryota</v>
      </c>
      <c r="K489" t="str">
        <f>VLOOKUP($B489,taxonomy!$B:$Y,7,FALSE)</f>
        <v xml:space="preserve"> Metazoa</v>
      </c>
      <c r="L489" t="str">
        <f>VLOOKUP($B489,taxonomy!$B:$Y,8,FALSE)</f>
        <v xml:space="preserve"> Ecdysozoa</v>
      </c>
      <c r="M489" t="str">
        <f>VLOOKUP($B489,taxonomy!$B:$Y,9,FALSE)</f>
        <v xml:space="preserve"> Arthropoda</v>
      </c>
      <c r="N489">
        <f>VLOOKUP(A489,'сводная таблица'!A$3:D$370,3,FALSE)</f>
        <v>1</v>
      </c>
      <c r="O489">
        <f>VLOOKUP(A489,'сводная таблица'!A$3:D$370,4,FALSE)</f>
        <v>1</v>
      </c>
      <c r="P489" s="7" t="b">
        <f t="shared" si="16"/>
        <v>1</v>
      </c>
    </row>
    <row r="490" spans="1:18" hidden="1" x14ac:dyDescent="0.25">
      <c r="A490" s="1" t="s">
        <v>1569</v>
      </c>
      <c r="B490" s="1" t="s">
        <v>1570</v>
      </c>
      <c r="C490" s="1" t="s">
        <v>1571</v>
      </c>
      <c r="D490" s="1" t="s">
        <v>60</v>
      </c>
      <c r="E490" s="1" t="s">
        <v>182</v>
      </c>
      <c r="F490" s="1" t="s">
        <v>351</v>
      </c>
      <c r="G490" s="1" t="s">
        <v>63</v>
      </c>
      <c r="H490" s="1" t="s">
        <v>64</v>
      </c>
      <c r="I490" s="8">
        <f t="shared" si="15"/>
        <v>646</v>
      </c>
      <c r="J490" t="str">
        <f>VLOOKUP($B490,taxonomy!$B:$Y,6,FALSE)</f>
        <v>Eukaryota</v>
      </c>
      <c r="K490" t="str">
        <f>VLOOKUP($B490,taxonomy!$B:$Y,7,FALSE)</f>
        <v xml:space="preserve"> Metazoa</v>
      </c>
      <c r="L490" t="str">
        <f>VLOOKUP($B490,taxonomy!$B:$Y,8,FALSE)</f>
        <v xml:space="preserve"> Ecdysozoa</v>
      </c>
      <c r="M490" t="str">
        <f>VLOOKUP($B490,taxonomy!$B:$Y,9,FALSE)</f>
        <v xml:space="preserve"> Arthropoda</v>
      </c>
      <c r="N490">
        <f>VLOOKUP(A490,'сводная таблица'!A$3:D$370,3,FALSE)</f>
        <v>1</v>
      </c>
      <c r="O490">
        <f>VLOOKUP(A490,'сводная таблица'!A$3:D$370,4,FALSE)</f>
        <v>1</v>
      </c>
      <c r="P490" s="7" t="b">
        <f t="shared" si="16"/>
        <v>1</v>
      </c>
    </row>
    <row r="491" spans="1:18" hidden="1" x14ac:dyDescent="0.25">
      <c r="A491" s="1" t="s">
        <v>1572</v>
      </c>
      <c r="B491" s="1" t="s">
        <v>1573</v>
      </c>
      <c r="C491" s="1" t="s">
        <v>179</v>
      </c>
      <c r="D491" s="1" t="s">
        <v>180</v>
      </c>
      <c r="E491" s="1" t="s">
        <v>1574</v>
      </c>
      <c r="F491" s="1" t="s">
        <v>182</v>
      </c>
      <c r="G491" s="1" t="s">
        <v>183</v>
      </c>
      <c r="H491" s="1" t="s">
        <v>180</v>
      </c>
      <c r="I491" s="8">
        <f t="shared" si="15"/>
        <v>40</v>
      </c>
      <c r="J491" t="str">
        <f>VLOOKUP($B491,taxonomy!$B:$Y,6,FALSE)</f>
        <v>Eukaryota</v>
      </c>
      <c r="K491" t="str">
        <f>VLOOKUP($B491,taxonomy!$B:$Y,7,FALSE)</f>
        <v xml:space="preserve"> Metazoa</v>
      </c>
      <c r="L491" t="str">
        <f>VLOOKUP($B491,taxonomy!$B:$Y,8,FALSE)</f>
        <v xml:space="preserve"> Ecdysozoa</v>
      </c>
      <c r="M491" t="str">
        <f>VLOOKUP($B491,taxonomy!$B:$Y,9,FALSE)</f>
        <v xml:space="preserve"> Arthropoda</v>
      </c>
      <c r="N491">
        <f>VLOOKUP(A491,'сводная таблица'!A$3:D$370,3,FALSE)</f>
        <v>0</v>
      </c>
      <c r="O491">
        <f>VLOOKUP(A491,'сводная таблица'!A$3:D$370,4,FALSE)</f>
        <v>1</v>
      </c>
      <c r="P491" s="7" t="b">
        <f t="shared" si="16"/>
        <v>0</v>
      </c>
    </row>
    <row r="492" spans="1:18" hidden="1" x14ac:dyDescent="0.25">
      <c r="A492" s="1" t="s">
        <v>1572</v>
      </c>
      <c r="B492" s="1" t="s">
        <v>1573</v>
      </c>
      <c r="C492" s="1" t="s">
        <v>179</v>
      </c>
      <c r="D492" s="1" t="s">
        <v>15</v>
      </c>
      <c r="E492" s="1" t="s">
        <v>43</v>
      </c>
      <c r="F492" s="1" t="s">
        <v>184</v>
      </c>
      <c r="G492" s="1" t="s">
        <v>18</v>
      </c>
      <c r="H492" s="1" t="s">
        <v>19</v>
      </c>
      <c r="I492" s="8">
        <f t="shared" si="15"/>
        <v>276</v>
      </c>
      <c r="J492" t="str">
        <f>VLOOKUP($B492,taxonomy!$B:$Y,6,FALSE)</f>
        <v>Eukaryota</v>
      </c>
      <c r="K492" t="str">
        <f>VLOOKUP($B492,taxonomy!$B:$Y,7,FALSE)</f>
        <v xml:space="preserve"> Metazoa</v>
      </c>
      <c r="L492" t="str">
        <f>VLOOKUP($B492,taxonomy!$B:$Y,8,FALSE)</f>
        <v xml:space="preserve"> Ecdysozoa</v>
      </c>
      <c r="M492" t="str">
        <f>VLOOKUP($B492,taxonomy!$B:$Y,9,FALSE)</f>
        <v xml:space="preserve"> Arthropoda</v>
      </c>
      <c r="N492">
        <f>VLOOKUP(A492,'сводная таблица'!A$3:D$370,3,FALSE)</f>
        <v>0</v>
      </c>
      <c r="O492">
        <f>VLOOKUP(A492,'сводная таблица'!A$3:D$370,4,FALSE)</f>
        <v>1</v>
      </c>
      <c r="P492" s="7" t="b">
        <f t="shared" si="16"/>
        <v>1</v>
      </c>
    </row>
    <row r="493" spans="1:18" hidden="1" x14ac:dyDescent="0.25">
      <c r="A493" s="1" t="s">
        <v>1079</v>
      </c>
      <c r="B493" s="1" t="s">
        <v>1080</v>
      </c>
      <c r="C493" s="1" t="s">
        <v>1081</v>
      </c>
      <c r="D493" s="1" t="s">
        <v>15</v>
      </c>
      <c r="E493" s="1" t="s">
        <v>104</v>
      </c>
      <c r="F493" s="1" t="s">
        <v>367</v>
      </c>
      <c r="G493" s="1" t="s">
        <v>18</v>
      </c>
      <c r="H493" s="1" t="s">
        <v>19</v>
      </c>
      <c r="I493" s="8">
        <f t="shared" si="15"/>
        <v>274</v>
      </c>
      <c r="J493" t="str">
        <f>VLOOKUP($B493,taxonomy!$B:$Y,6,FALSE)</f>
        <v>Eukaryota</v>
      </c>
      <c r="K493" t="str">
        <f>VLOOKUP($B493,taxonomy!$B:$Y,7,FALSE)</f>
        <v xml:space="preserve"> Fungi</v>
      </c>
      <c r="L493" t="str">
        <f>VLOOKUP($B493,taxonomy!$B:$Y,8,FALSE)</f>
        <v xml:space="preserve"> Dikarya</v>
      </c>
      <c r="M493" t="str">
        <f>VLOOKUP($B493,taxonomy!$B:$Y,9,FALSE)</f>
        <v xml:space="preserve"> Ascomycota</v>
      </c>
      <c r="N493">
        <f>VLOOKUP(A493,'сводная таблица'!A$3:D$370,3,FALSE)</f>
        <v>1</v>
      </c>
      <c r="O493">
        <f>VLOOKUP(A493,'сводная таблица'!A$3:D$370,4,FALSE)</f>
        <v>1</v>
      </c>
      <c r="P493" s="7" t="b">
        <f t="shared" si="16"/>
        <v>0</v>
      </c>
    </row>
    <row r="494" spans="1:18" hidden="1" x14ac:dyDescent="0.25">
      <c r="A494" s="1" t="s">
        <v>1079</v>
      </c>
      <c r="B494" s="1" t="s">
        <v>1080</v>
      </c>
      <c r="C494" s="1" t="s">
        <v>1081</v>
      </c>
      <c r="D494" s="1" t="s">
        <v>60</v>
      </c>
      <c r="E494" s="1" t="s">
        <v>1082</v>
      </c>
      <c r="F494" s="1" t="s">
        <v>1083</v>
      </c>
      <c r="G494" s="1" t="s">
        <v>63</v>
      </c>
      <c r="H494" s="1" t="s">
        <v>64</v>
      </c>
      <c r="I494" s="8">
        <f t="shared" si="15"/>
        <v>578</v>
      </c>
      <c r="J494" t="str">
        <f>VLOOKUP($B494,taxonomy!$B:$Y,6,FALSE)</f>
        <v>Eukaryota</v>
      </c>
      <c r="K494" t="str">
        <f>VLOOKUP($B494,taxonomy!$B:$Y,7,FALSE)</f>
        <v xml:space="preserve"> Fungi</v>
      </c>
      <c r="L494" t="str">
        <f>VLOOKUP($B494,taxonomy!$B:$Y,8,FALSE)</f>
        <v xml:space="preserve"> Dikarya</v>
      </c>
      <c r="M494" t="str">
        <f>VLOOKUP($B494,taxonomy!$B:$Y,9,FALSE)</f>
        <v xml:space="preserve"> Ascomycota</v>
      </c>
      <c r="N494">
        <f>VLOOKUP(A494,'сводная таблица'!A$3:D$370,3,FALSE)</f>
        <v>1</v>
      </c>
      <c r="O494">
        <f>VLOOKUP(A494,'сводная таблица'!A$3:D$370,4,FALSE)</f>
        <v>1</v>
      </c>
      <c r="P494" s="7" t="b">
        <f t="shared" si="16"/>
        <v>1</v>
      </c>
    </row>
    <row r="495" spans="1:18" hidden="1" x14ac:dyDescent="0.25">
      <c r="A495" s="1" t="s">
        <v>1084</v>
      </c>
      <c r="B495" s="1" t="s">
        <v>1085</v>
      </c>
      <c r="C495" s="1" t="s">
        <v>1081</v>
      </c>
      <c r="D495" s="1" t="s">
        <v>15</v>
      </c>
      <c r="E495" s="1" t="s">
        <v>104</v>
      </c>
      <c r="F495" s="1" t="s">
        <v>367</v>
      </c>
      <c r="G495" s="1" t="s">
        <v>18</v>
      </c>
      <c r="H495" s="1" t="s">
        <v>19</v>
      </c>
      <c r="I495" s="8">
        <f t="shared" si="15"/>
        <v>274</v>
      </c>
      <c r="J495" t="str">
        <f>VLOOKUP($B495,taxonomy!$B:$Y,6,FALSE)</f>
        <v>Eukaryota</v>
      </c>
      <c r="K495" t="str">
        <f>VLOOKUP($B495,taxonomy!$B:$Y,7,FALSE)</f>
        <v xml:space="preserve"> Fungi</v>
      </c>
      <c r="L495" t="str">
        <f>VLOOKUP($B495,taxonomy!$B:$Y,8,FALSE)</f>
        <v xml:space="preserve"> Dikarya</v>
      </c>
      <c r="M495" t="str">
        <f>VLOOKUP($B495,taxonomy!$B:$Y,9,FALSE)</f>
        <v xml:space="preserve"> Ascomycota</v>
      </c>
      <c r="N495">
        <f>VLOOKUP(A495,'сводная таблица'!A$3:D$370,3,FALSE)</f>
        <v>1</v>
      </c>
      <c r="O495">
        <f>VLOOKUP(A495,'сводная таблица'!A$3:D$370,4,FALSE)</f>
        <v>1</v>
      </c>
      <c r="P495" s="7" t="b">
        <f t="shared" si="16"/>
        <v>0</v>
      </c>
    </row>
    <row r="496" spans="1:18" hidden="1" x14ac:dyDescent="0.25">
      <c r="A496" s="1" t="s">
        <v>1084</v>
      </c>
      <c r="B496" s="1" t="s">
        <v>1085</v>
      </c>
      <c r="C496" s="1" t="s">
        <v>1081</v>
      </c>
      <c r="D496" s="1" t="s">
        <v>60</v>
      </c>
      <c r="E496" s="1" t="s">
        <v>255</v>
      </c>
      <c r="F496" s="1" t="s">
        <v>1086</v>
      </c>
      <c r="G496" s="1" t="s">
        <v>63</v>
      </c>
      <c r="H496" s="1" t="s">
        <v>64</v>
      </c>
      <c r="I496" s="8">
        <f t="shared" si="15"/>
        <v>569</v>
      </c>
      <c r="J496" t="str">
        <f>VLOOKUP($B496,taxonomy!$B:$Y,6,FALSE)</f>
        <v>Eukaryota</v>
      </c>
      <c r="K496" t="str">
        <f>VLOOKUP($B496,taxonomy!$B:$Y,7,FALSE)</f>
        <v xml:space="preserve"> Fungi</v>
      </c>
      <c r="L496" t="str">
        <f>VLOOKUP($B496,taxonomy!$B:$Y,8,FALSE)</f>
        <v xml:space="preserve"> Dikarya</v>
      </c>
      <c r="M496" t="str">
        <f>VLOOKUP($B496,taxonomy!$B:$Y,9,FALSE)</f>
        <v xml:space="preserve"> Ascomycota</v>
      </c>
      <c r="N496">
        <f>VLOOKUP(A496,'сводная таблица'!A$3:D$370,3,FALSE)</f>
        <v>1</v>
      </c>
      <c r="O496">
        <f>VLOOKUP(A496,'сводная таблица'!A$3:D$370,4,FALSE)</f>
        <v>1</v>
      </c>
      <c r="P496" s="7" t="b">
        <f t="shared" si="16"/>
        <v>1</v>
      </c>
    </row>
    <row r="497" spans="1:16" hidden="1" x14ac:dyDescent="0.25">
      <c r="A497" s="1" t="s">
        <v>1087</v>
      </c>
      <c r="B497" s="1" t="s">
        <v>1088</v>
      </c>
      <c r="C497" s="1" t="s">
        <v>536</v>
      </c>
      <c r="D497" s="1" t="s">
        <v>156</v>
      </c>
      <c r="E497" s="1" t="s">
        <v>342</v>
      </c>
      <c r="F497" s="1" t="s">
        <v>1089</v>
      </c>
      <c r="G497" s="1" t="s">
        <v>158</v>
      </c>
      <c r="H497" s="1" t="s">
        <v>156</v>
      </c>
      <c r="I497" s="8">
        <f t="shared" si="15"/>
        <v>78</v>
      </c>
      <c r="J497" t="str">
        <f>VLOOKUP($B497,taxonomy!$B:$Y,6,FALSE)</f>
        <v>Eukaryota</v>
      </c>
      <c r="K497" t="str">
        <f>VLOOKUP($B497,taxonomy!$B:$Y,7,FALSE)</f>
        <v xml:space="preserve"> Fungi</v>
      </c>
      <c r="L497" t="str">
        <f>VLOOKUP($B497,taxonomy!$B:$Y,8,FALSE)</f>
        <v xml:space="preserve"> Dikarya</v>
      </c>
      <c r="M497" t="str">
        <f>VLOOKUP($B497,taxonomy!$B:$Y,9,FALSE)</f>
        <v xml:space="preserve"> Basidiomycota</v>
      </c>
      <c r="N497">
        <f>VLOOKUP(A497,'сводная таблица'!A$3:D$370,3,FALSE)</f>
        <v>1</v>
      </c>
      <c r="O497">
        <f>VLOOKUP(A497,'сводная таблица'!A$3:D$370,4,FALSE)</f>
        <v>1</v>
      </c>
      <c r="P497" s="7" t="b">
        <f t="shared" si="16"/>
        <v>0</v>
      </c>
    </row>
    <row r="498" spans="1:16" hidden="1" x14ac:dyDescent="0.25">
      <c r="A498" s="1" t="s">
        <v>1087</v>
      </c>
      <c r="B498" s="1" t="s">
        <v>1088</v>
      </c>
      <c r="C498" s="1" t="s">
        <v>536</v>
      </c>
      <c r="D498" s="1" t="s">
        <v>220</v>
      </c>
      <c r="E498" s="1" t="s">
        <v>334</v>
      </c>
      <c r="F498" s="1" t="s">
        <v>1090</v>
      </c>
      <c r="G498" s="1" t="s">
        <v>222</v>
      </c>
      <c r="H498" s="1" t="s">
        <v>220</v>
      </c>
      <c r="I498" s="8">
        <f t="shared" si="15"/>
        <v>95</v>
      </c>
      <c r="J498" t="str">
        <f>VLOOKUP($B498,taxonomy!$B:$Y,6,FALSE)</f>
        <v>Eukaryota</v>
      </c>
      <c r="K498" t="str">
        <f>VLOOKUP($B498,taxonomy!$B:$Y,7,FALSE)</f>
        <v xml:space="preserve"> Fungi</v>
      </c>
      <c r="L498" t="str">
        <f>VLOOKUP($B498,taxonomy!$B:$Y,8,FALSE)</f>
        <v xml:space="preserve"> Dikarya</v>
      </c>
      <c r="M498" t="str">
        <f>VLOOKUP($B498,taxonomy!$B:$Y,9,FALSE)</f>
        <v xml:space="preserve"> Basidiomycota</v>
      </c>
      <c r="N498">
        <f>VLOOKUP(A498,'сводная таблица'!A$3:D$370,3,FALSE)</f>
        <v>1</v>
      </c>
      <c r="O498">
        <f>VLOOKUP(A498,'сводная таблица'!A$3:D$370,4,FALSE)</f>
        <v>1</v>
      </c>
      <c r="P498" s="7" t="b">
        <f t="shared" si="16"/>
        <v>1</v>
      </c>
    </row>
    <row r="499" spans="1:16" hidden="1" x14ac:dyDescent="0.25">
      <c r="A499" s="1" t="s">
        <v>1087</v>
      </c>
      <c r="B499" s="1" t="s">
        <v>1088</v>
      </c>
      <c r="C499" s="1" t="s">
        <v>536</v>
      </c>
      <c r="D499" s="1" t="s">
        <v>1091</v>
      </c>
      <c r="E499" s="1" t="s">
        <v>190</v>
      </c>
      <c r="F499" s="1" t="s">
        <v>293</v>
      </c>
      <c r="G499" s="1" t="s">
        <v>1092</v>
      </c>
      <c r="H499" s="1" t="s">
        <v>1093</v>
      </c>
      <c r="I499" s="8">
        <f t="shared" si="15"/>
        <v>132</v>
      </c>
      <c r="J499" t="str">
        <f>VLOOKUP($B499,taxonomy!$B:$Y,6,FALSE)</f>
        <v>Eukaryota</v>
      </c>
      <c r="K499" t="str">
        <f>VLOOKUP($B499,taxonomy!$B:$Y,7,FALSE)</f>
        <v xml:space="preserve"> Fungi</v>
      </c>
      <c r="L499" t="str">
        <f>VLOOKUP($B499,taxonomy!$B:$Y,8,FALSE)</f>
        <v xml:space="preserve"> Dikarya</v>
      </c>
      <c r="M499" t="str">
        <f>VLOOKUP($B499,taxonomy!$B:$Y,9,FALSE)</f>
        <v xml:space="preserve"> Basidiomycota</v>
      </c>
      <c r="N499">
        <f>VLOOKUP(A499,'сводная таблица'!A$3:D$370,3,FALSE)</f>
        <v>1</v>
      </c>
      <c r="O499">
        <f>VLOOKUP(A499,'сводная таблица'!A$3:D$370,4,FALSE)</f>
        <v>1</v>
      </c>
      <c r="P499" s="7" t="b">
        <f t="shared" si="16"/>
        <v>1</v>
      </c>
    </row>
    <row r="500" spans="1:16" hidden="1" x14ac:dyDescent="0.25">
      <c r="A500" s="1" t="s">
        <v>1087</v>
      </c>
      <c r="B500" s="1" t="s">
        <v>1088</v>
      </c>
      <c r="C500" s="1" t="s">
        <v>536</v>
      </c>
      <c r="D500" s="1" t="s">
        <v>15</v>
      </c>
      <c r="E500" s="1" t="s">
        <v>1094</v>
      </c>
      <c r="F500" s="1" t="s">
        <v>733</v>
      </c>
      <c r="G500" s="1" t="s">
        <v>18</v>
      </c>
      <c r="H500" s="1" t="s">
        <v>19</v>
      </c>
      <c r="I500" s="8">
        <f t="shared" si="15"/>
        <v>273</v>
      </c>
      <c r="J500" t="str">
        <f>VLOOKUP($B500,taxonomy!$B:$Y,6,FALSE)</f>
        <v>Eukaryota</v>
      </c>
      <c r="K500" t="str">
        <f>VLOOKUP($B500,taxonomy!$B:$Y,7,FALSE)</f>
        <v xml:space="preserve"> Fungi</v>
      </c>
      <c r="L500" t="str">
        <f>VLOOKUP($B500,taxonomy!$B:$Y,8,FALSE)</f>
        <v xml:space="preserve"> Dikarya</v>
      </c>
      <c r="M500" t="str">
        <f>VLOOKUP($B500,taxonomy!$B:$Y,9,FALSE)</f>
        <v xml:space="preserve"> Basidiomycota</v>
      </c>
      <c r="N500">
        <f>VLOOKUP(A500,'сводная таблица'!A$3:D$370,3,FALSE)</f>
        <v>1</v>
      </c>
      <c r="O500">
        <f>VLOOKUP(A500,'сводная таблица'!A$3:D$370,4,FALSE)</f>
        <v>1</v>
      </c>
      <c r="P500" s="7" t="b">
        <f t="shared" si="16"/>
        <v>1</v>
      </c>
    </row>
    <row r="501" spans="1:16" hidden="1" x14ac:dyDescent="0.25">
      <c r="A501" s="1" t="s">
        <v>1087</v>
      </c>
      <c r="B501" s="1" t="s">
        <v>1088</v>
      </c>
      <c r="C501" s="1" t="s">
        <v>536</v>
      </c>
      <c r="D501" s="1" t="s">
        <v>60</v>
      </c>
      <c r="E501" s="1" t="s">
        <v>1095</v>
      </c>
      <c r="F501" s="1" t="s">
        <v>741</v>
      </c>
      <c r="G501" s="1" t="s">
        <v>63</v>
      </c>
      <c r="H501" s="1" t="s">
        <v>64</v>
      </c>
      <c r="I501" s="8">
        <f t="shared" si="15"/>
        <v>174</v>
      </c>
      <c r="J501" t="str">
        <f>VLOOKUP($B501,taxonomy!$B:$Y,6,FALSE)</f>
        <v>Eukaryota</v>
      </c>
      <c r="K501" t="str">
        <f>VLOOKUP($B501,taxonomy!$B:$Y,7,FALSE)</f>
        <v xml:space="preserve"> Fungi</v>
      </c>
      <c r="L501" t="str">
        <f>VLOOKUP($B501,taxonomy!$B:$Y,8,FALSE)</f>
        <v xml:space="preserve"> Dikarya</v>
      </c>
      <c r="M501" t="str">
        <f>VLOOKUP($B501,taxonomy!$B:$Y,9,FALSE)</f>
        <v xml:space="preserve"> Basidiomycota</v>
      </c>
      <c r="N501">
        <f>VLOOKUP(A501,'сводная таблица'!A$3:D$370,3,FALSE)</f>
        <v>1</v>
      </c>
      <c r="O501">
        <f>VLOOKUP(A501,'сводная таблица'!A$3:D$370,4,FALSE)</f>
        <v>1</v>
      </c>
      <c r="P501" s="7" t="b">
        <f t="shared" si="16"/>
        <v>1</v>
      </c>
    </row>
    <row r="502" spans="1:16" hidden="1" x14ac:dyDescent="0.25">
      <c r="A502" s="1" t="s">
        <v>1096</v>
      </c>
      <c r="B502" s="1" t="s">
        <v>1097</v>
      </c>
      <c r="C502" s="1" t="s">
        <v>854</v>
      </c>
      <c r="D502" s="1" t="s">
        <v>156</v>
      </c>
      <c r="E502" s="1" t="s">
        <v>1092</v>
      </c>
      <c r="F502" s="1" t="s">
        <v>630</v>
      </c>
      <c r="G502" s="1" t="s">
        <v>158</v>
      </c>
      <c r="H502" s="1" t="s">
        <v>156</v>
      </c>
      <c r="I502" s="8">
        <f t="shared" si="15"/>
        <v>78</v>
      </c>
      <c r="J502" t="str">
        <f>VLOOKUP($B502,taxonomy!$B:$Y,6,FALSE)</f>
        <v>Eukaryota</v>
      </c>
      <c r="K502" t="str">
        <f>VLOOKUP($B502,taxonomy!$B:$Y,7,FALSE)</f>
        <v xml:space="preserve"> Fungi</v>
      </c>
      <c r="L502" t="str">
        <f>VLOOKUP($B502,taxonomy!$B:$Y,8,FALSE)</f>
        <v xml:space="preserve"> Dikarya</v>
      </c>
      <c r="M502" t="str">
        <f>VLOOKUP($B502,taxonomy!$B:$Y,9,FALSE)</f>
        <v xml:space="preserve"> Basidiomycota</v>
      </c>
      <c r="N502">
        <f>VLOOKUP(A502,'сводная таблица'!A$3:D$370,3,FALSE)</f>
        <v>1</v>
      </c>
      <c r="O502">
        <f>VLOOKUP(A502,'сводная таблица'!A$3:D$370,4,FALSE)</f>
        <v>1</v>
      </c>
      <c r="P502" s="7" t="b">
        <f t="shared" si="16"/>
        <v>0</v>
      </c>
    </row>
    <row r="503" spans="1:16" hidden="1" x14ac:dyDescent="0.25">
      <c r="A503" s="1" t="s">
        <v>1096</v>
      </c>
      <c r="B503" s="1" t="s">
        <v>1097</v>
      </c>
      <c r="C503" s="1" t="s">
        <v>854</v>
      </c>
      <c r="D503" s="1" t="s">
        <v>220</v>
      </c>
      <c r="E503" s="1" t="s">
        <v>1098</v>
      </c>
      <c r="F503" s="1" t="s">
        <v>1099</v>
      </c>
      <c r="G503" s="1" t="s">
        <v>222</v>
      </c>
      <c r="H503" s="1" t="s">
        <v>220</v>
      </c>
      <c r="I503" s="8">
        <f t="shared" si="15"/>
        <v>95</v>
      </c>
      <c r="J503" t="str">
        <f>VLOOKUP($B503,taxonomy!$B:$Y,6,FALSE)</f>
        <v>Eukaryota</v>
      </c>
      <c r="K503" t="str">
        <f>VLOOKUP($B503,taxonomy!$B:$Y,7,FALSE)</f>
        <v xml:space="preserve"> Fungi</v>
      </c>
      <c r="L503" t="str">
        <f>VLOOKUP($B503,taxonomy!$B:$Y,8,FALSE)</f>
        <v xml:space="preserve"> Dikarya</v>
      </c>
      <c r="M503" t="str">
        <f>VLOOKUP($B503,taxonomy!$B:$Y,9,FALSE)</f>
        <v xml:space="preserve"> Basidiomycota</v>
      </c>
      <c r="N503">
        <f>VLOOKUP(A503,'сводная таблица'!A$3:D$370,3,FALSE)</f>
        <v>1</v>
      </c>
      <c r="O503">
        <f>VLOOKUP(A503,'сводная таблица'!A$3:D$370,4,FALSE)</f>
        <v>1</v>
      </c>
      <c r="P503" s="7" t="b">
        <f t="shared" si="16"/>
        <v>1</v>
      </c>
    </row>
    <row r="504" spans="1:16" hidden="1" x14ac:dyDescent="0.25">
      <c r="A504" s="1" t="s">
        <v>1096</v>
      </c>
      <c r="B504" s="1" t="s">
        <v>1097</v>
      </c>
      <c r="C504" s="1" t="s">
        <v>854</v>
      </c>
      <c r="D504" s="1" t="s">
        <v>15</v>
      </c>
      <c r="E504" s="1" t="s">
        <v>520</v>
      </c>
      <c r="F504" s="1" t="s">
        <v>422</v>
      </c>
      <c r="G504" s="1" t="s">
        <v>18</v>
      </c>
      <c r="H504" s="1" t="s">
        <v>19</v>
      </c>
      <c r="I504" s="8">
        <f t="shared" si="15"/>
        <v>272</v>
      </c>
      <c r="J504" t="str">
        <f>VLOOKUP($B504,taxonomy!$B:$Y,6,FALSE)</f>
        <v>Eukaryota</v>
      </c>
      <c r="K504" t="str">
        <f>VLOOKUP($B504,taxonomy!$B:$Y,7,FALSE)</f>
        <v xml:space="preserve"> Fungi</v>
      </c>
      <c r="L504" t="str">
        <f>VLOOKUP($B504,taxonomy!$B:$Y,8,FALSE)</f>
        <v xml:space="preserve"> Dikarya</v>
      </c>
      <c r="M504" t="str">
        <f>VLOOKUP($B504,taxonomy!$B:$Y,9,FALSE)</f>
        <v xml:space="preserve"> Basidiomycota</v>
      </c>
      <c r="N504">
        <f>VLOOKUP(A504,'сводная таблица'!A$3:D$370,3,FALSE)</f>
        <v>1</v>
      </c>
      <c r="O504">
        <f>VLOOKUP(A504,'сводная таблица'!A$3:D$370,4,FALSE)</f>
        <v>1</v>
      </c>
      <c r="P504" s="7" t="b">
        <f t="shared" si="16"/>
        <v>1</v>
      </c>
    </row>
    <row r="505" spans="1:16" hidden="1" x14ac:dyDescent="0.25">
      <c r="A505" s="1" t="s">
        <v>1096</v>
      </c>
      <c r="B505" s="1" t="s">
        <v>1097</v>
      </c>
      <c r="C505" s="1" t="s">
        <v>854</v>
      </c>
      <c r="D505" s="1" t="s">
        <v>60</v>
      </c>
      <c r="E505" s="1" t="s">
        <v>255</v>
      </c>
      <c r="F505" s="1" t="s">
        <v>1100</v>
      </c>
      <c r="G505" s="1" t="s">
        <v>63</v>
      </c>
      <c r="H505" s="1" t="s">
        <v>64</v>
      </c>
      <c r="I505" s="8">
        <f t="shared" si="15"/>
        <v>363</v>
      </c>
      <c r="J505" t="str">
        <f>VLOOKUP($B505,taxonomy!$B:$Y,6,FALSE)</f>
        <v>Eukaryota</v>
      </c>
      <c r="K505" t="str">
        <f>VLOOKUP($B505,taxonomy!$B:$Y,7,FALSE)</f>
        <v xml:space="preserve"> Fungi</v>
      </c>
      <c r="L505" t="str">
        <f>VLOOKUP($B505,taxonomy!$B:$Y,8,FALSE)</f>
        <v xml:space="preserve"> Dikarya</v>
      </c>
      <c r="M505" t="str">
        <f>VLOOKUP($B505,taxonomy!$B:$Y,9,FALSE)</f>
        <v xml:space="preserve"> Basidiomycota</v>
      </c>
      <c r="N505">
        <f>VLOOKUP(A505,'сводная таблица'!A$3:D$370,3,FALSE)</f>
        <v>1</v>
      </c>
      <c r="O505">
        <f>VLOOKUP(A505,'сводная таблица'!A$3:D$370,4,FALSE)</f>
        <v>1</v>
      </c>
      <c r="P505" s="7" t="b">
        <f t="shared" si="16"/>
        <v>1</v>
      </c>
    </row>
    <row r="506" spans="1:16" hidden="1" x14ac:dyDescent="0.25">
      <c r="A506" s="1" t="s">
        <v>1101</v>
      </c>
      <c r="B506" s="1" t="s">
        <v>1102</v>
      </c>
      <c r="C506" s="1" t="s">
        <v>1103</v>
      </c>
      <c r="D506" s="1" t="s">
        <v>15</v>
      </c>
      <c r="E506" s="1" t="s">
        <v>104</v>
      </c>
      <c r="F506" s="1" t="s">
        <v>367</v>
      </c>
      <c r="G506" s="1" t="s">
        <v>18</v>
      </c>
      <c r="H506" s="1" t="s">
        <v>19</v>
      </c>
      <c r="I506" s="8">
        <f t="shared" si="15"/>
        <v>274</v>
      </c>
      <c r="J506" t="str">
        <f>VLOOKUP($B506,taxonomy!$B:$Y,6,FALSE)</f>
        <v>Eukaryota</v>
      </c>
      <c r="K506" t="str">
        <f>VLOOKUP($B506,taxonomy!$B:$Y,7,FALSE)</f>
        <v xml:space="preserve"> Fungi</v>
      </c>
      <c r="L506" t="str">
        <f>VLOOKUP($B506,taxonomy!$B:$Y,8,FALSE)</f>
        <v xml:space="preserve"> Dikarya</v>
      </c>
      <c r="M506" t="str">
        <f>VLOOKUP($B506,taxonomy!$B:$Y,9,FALSE)</f>
        <v xml:space="preserve"> Ascomycota</v>
      </c>
      <c r="N506">
        <f>VLOOKUP(A506,'сводная таблица'!A$3:D$370,3,FALSE)</f>
        <v>1</v>
      </c>
      <c r="O506">
        <f>VLOOKUP(A506,'сводная таблица'!A$3:D$370,4,FALSE)</f>
        <v>1</v>
      </c>
      <c r="P506" s="7" t="b">
        <f t="shared" si="16"/>
        <v>0</v>
      </c>
    </row>
    <row r="507" spans="1:16" hidden="1" x14ac:dyDescent="0.25">
      <c r="A507" s="1" t="s">
        <v>1101</v>
      </c>
      <c r="B507" s="1" t="s">
        <v>1102</v>
      </c>
      <c r="C507" s="1" t="s">
        <v>1103</v>
      </c>
      <c r="D507" s="1" t="s">
        <v>60</v>
      </c>
      <c r="E507" s="1" t="s">
        <v>106</v>
      </c>
      <c r="F507" s="1" t="s">
        <v>434</v>
      </c>
      <c r="G507" s="1" t="s">
        <v>63</v>
      </c>
      <c r="H507" s="1" t="s">
        <v>64</v>
      </c>
      <c r="I507" s="8">
        <f t="shared" si="15"/>
        <v>383</v>
      </c>
      <c r="J507" t="str">
        <f>VLOOKUP($B507,taxonomy!$B:$Y,6,FALSE)</f>
        <v>Eukaryota</v>
      </c>
      <c r="K507" t="str">
        <f>VLOOKUP($B507,taxonomy!$B:$Y,7,FALSE)</f>
        <v xml:space="preserve"> Fungi</v>
      </c>
      <c r="L507" t="str">
        <f>VLOOKUP($B507,taxonomy!$B:$Y,8,FALSE)</f>
        <v xml:space="preserve"> Dikarya</v>
      </c>
      <c r="M507" t="str">
        <f>VLOOKUP($B507,taxonomy!$B:$Y,9,FALSE)</f>
        <v xml:space="preserve"> Ascomycota</v>
      </c>
      <c r="N507">
        <f>VLOOKUP(A507,'сводная таблица'!A$3:D$370,3,FALSE)</f>
        <v>1</v>
      </c>
      <c r="O507">
        <f>VLOOKUP(A507,'сводная таблица'!A$3:D$370,4,FALSE)</f>
        <v>1</v>
      </c>
      <c r="P507" s="7" t="b">
        <f t="shared" si="16"/>
        <v>1</v>
      </c>
    </row>
    <row r="508" spans="1:16" hidden="1" x14ac:dyDescent="0.25">
      <c r="A508" s="1" t="s">
        <v>1104</v>
      </c>
      <c r="B508" s="1" t="s">
        <v>1105</v>
      </c>
      <c r="C508" s="1" t="s">
        <v>88</v>
      </c>
      <c r="D508" s="1" t="s">
        <v>84</v>
      </c>
      <c r="E508" s="1" t="s">
        <v>1106</v>
      </c>
      <c r="F508" s="1" t="s">
        <v>1107</v>
      </c>
      <c r="G508" s="1" t="s">
        <v>68</v>
      </c>
      <c r="H508" s="1" t="s">
        <v>84</v>
      </c>
      <c r="I508" s="8">
        <f t="shared" si="15"/>
        <v>56</v>
      </c>
      <c r="J508" t="str">
        <f>VLOOKUP($B508,taxonomy!$B:$Y,6,FALSE)</f>
        <v>Eukaryota</v>
      </c>
      <c r="K508" t="str">
        <f>VLOOKUP($B508,taxonomy!$B:$Y,7,FALSE)</f>
        <v xml:space="preserve"> Fungi</v>
      </c>
      <c r="L508" t="str">
        <f>VLOOKUP($B508,taxonomy!$B:$Y,8,FALSE)</f>
        <v xml:space="preserve"> Dikarya</v>
      </c>
      <c r="M508" t="str">
        <f>VLOOKUP($B508,taxonomy!$B:$Y,9,FALSE)</f>
        <v xml:space="preserve"> Ascomycota</v>
      </c>
      <c r="N508">
        <f>VLOOKUP(A508,'сводная таблица'!A$3:D$370,3,FALSE)</f>
        <v>1</v>
      </c>
      <c r="O508">
        <f>VLOOKUP(A508,'сводная таблица'!A$3:D$370,4,FALSE)</f>
        <v>1</v>
      </c>
      <c r="P508" s="7" t="b">
        <f t="shared" si="16"/>
        <v>0</v>
      </c>
    </row>
    <row r="509" spans="1:16" hidden="1" x14ac:dyDescent="0.25">
      <c r="A509" s="1" t="s">
        <v>1104</v>
      </c>
      <c r="B509" s="1" t="s">
        <v>1105</v>
      </c>
      <c r="C509" s="1" t="s">
        <v>88</v>
      </c>
      <c r="D509" s="1" t="s">
        <v>1108</v>
      </c>
      <c r="E509" s="1" t="s">
        <v>735</v>
      </c>
      <c r="F509" s="1" t="s">
        <v>1109</v>
      </c>
      <c r="G509" s="1" t="s">
        <v>1110</v>
      </c>
      <c r="H509" s="1" t="s">
        <v>1108</v>
      </c>
      <c r="I509" s="8">
        <f t="shared" si="15"/>
        <v>105</v>
      </c>
      <c r="J509" t="str">
        <f>VLOOKUP($B509,taxonomy!$B:$Y,6,FALSE)</f>
        <v>Eukaryota</v>
      </c>
      <c r="K509" t="str">
        <f>VLOOKUP($B509,taxonomy!$B:$Y,7,FALSE)</f>
        <v xml:space="preserve"> Fungi</v>
      </c>
      <c r="L509" t="str">
        <f>VLOOKUP($B509,taxonomy!$B:$Y,8,FALSE)</f>
        <v xml:space="preserve"> Dikarya</v>
      </c>
      <c r="M509" t="str">
        <f>VLOOKUP($B509,taxonomy!$B:$Y,9,FALSE)</f>
        <v xml:space="preserve"> Ascomycota</v>
      </c>
      <c r="N509">
        <f>VLOOKUP(A509,'сводная таблица'!A$3:D$370,3,FALSE)</f>
        <v>1</v>
      </c>
      <c r="O509">
        <f>VLOOKUP(A509,'сводная таблица'!A$3:D$370,4,FALSE)</f>
        <v>1</v>
      </c>
      <c r="P509" s="7" t="b">
        <f t="shared" si="16"/>
        <v>1</v>
      </c>
    </row>
    <row r="510" spans="1:16" hidden="1" x14ac:dyDescent="0.25">
      <c r="A510" s="1" t="s">
        <v>1172</v>
      </c>
      <c r="B510" s="1" t="s">
        <v>1173</v>
      </c>
      <c r="C510" s="1" t="s">
        <v>71</v>
      </c>
      <c r="D510" s="1" t="s">
        <v>91</v>
      </c>
      <c r="E510" s="1" t="s">
        <v>92</v>
      </c>
      <c r="F510" s="1" t="s">
        <v>93</v>
      </c>
      <c r="G510" s="1" t="s">
        <v>94</v>
      </c>
      <c r="H510" s="1" t="s">
        <v>91</v>
      </c>
      <c r="I510" s="8">
        <f t="shared" si="15"/>
        <v>129</v>
      </c>
      <c r="J510" t="str">
        <f>VLOOKUP($B510,taxonomy!$B:$Y,6,FALSE)</f>
        <v>Eukaryota</v>
      </c>
      <c r="K510" t="str">
        <f>VLOOKUP($B510,taxonomy!$B:$Y,7,FALSE)</f>
        <v xml:space="preserve"> Fungi</v>
      </c>
      <c r="L510" t="str">
        <f>VLOOKUP($B510,taxonomy!$B:$Y,8,FALSE)</f>
        <v xml:space="preserve"> Dikarya</v>
      </c>
      <c r="M510" t="str">
        <f>VLOOKUP($B510,taxonomy!$B:$Y,9,FALSE)</f>
        <v xml:space="preserve"> Ascomycota</v>
      </c>
      <c r="N510">
        <f>VLOOKUP(A510,'сводная таблица'!A$3:D$370,3,FALSE)</f>
        <v>0</v>
      </c>
      <c r="O510">
        <f>VLOOKUP(A510,'сводная таблица'!A$3:D$370,4,FALSE)</f>
        <v>1</v>
      </c>
      <c r="P510" s="7" t="b">
        <f t="shared" si="16"/>
        <v>0</v>
      </c>
    </row>
    <row r="511" spans="1:16" hidden="1" x14ac:dyDescent="0.25">
      <c r="A511" s="1" t="s">
        <v>1174</v>
      </c>
      <c r="B511" s="1" t="s">
        <v>1175</v>
      </c>
      <c r="C511" s="1" t="s">
        <v>1176</v>
      </c>
      <c r="D511" s="1" t="s">
        <v>15</v>
      </c>
      <c r="E511" s="1" t="s">
        <v>104</v>
      </c>
      <c r="F511" s="1" t="s">
        <v>367</v>
      </c>
      <c r="G511" s="1" t="s">
        <v>18</v>
      </c>
      <c r="H511" s="1" t="s">
        <v>19</v>
      </c>
      <c r="I511" s="8">
        <f t="shared" si="15"/>
        <v>274</v>
      </c>
      <c r="J511" t="str">
        <f>VLOOKUP($B511,taxonomy!$B:$Y,6,FALSE)</f>
        <v>Eukaryota</v>
      </c>
      <c r="K511" t="str">
        <f>VLOOKUP($B511,taxonomy!$B:$Y,7,FALSE)</f>
        <v xml:space="preserve"> Fungi</v>
      </c>
      <c r="L511" t="str">
        <f>VLOOKUP($B511,taxonomy!$B:$Y,8,FALSE)</f>
        <v xml:space="preserve"> Dikarya</v>
      </c>
      <c r="M511" t="str">
        <f>VLOOKUP($B511,taxonomy!$B:$Y,9,FALSE)</f>
        <v xml:space="preserve"> Ascomycota</v>
      </c>
      <c r="N511">
        <f>VLOOKUP(A511,'сводная таблица'!A$3:D$370,3,FALSE)</f>
        <v>1</v>
      </c>
      <c r="O511">
        <f>VLOOKUP(A511,'сводная таблица'!A$3:D$370,4,FALSE)</f>
        <v>1</v>
      </c>
      <c r="P511" s="7" t="b">
        <f t="shared" si="16"/>
        <v>0</v>
      </c>
    </row>
    <row r="512" spans="1:16" hidden="1" x14ac:dyDescent="0.25">
      <c r="A512" s="1" t="s">
        <v>1575</v>
      </c>
      <c r="B512" s="1" t="s">
        <v>1576</v>
      </c>
      <c r="C512" s="1" t="s">
        <v>1577</v>
      </c>
      <c r="D512" s="1" t="s">
        <v>1578</v>
      </c>
      <c r="E512" s="1" t="s">
        <v>717</v>
      </c>
      <c r="F512" s="1" t="s">
        <v>1474</v>
      </c>
      <c r="G512" s="1" t="s">
        <v>104</v>
      </c>
      <c r="H512" s="1" t="s">
        <v>1578</v>
      </c>
      <c r="I512" s="8">
        <f t="shared" si="15"/>
        <v>37</v>
      </c>
      <c r="J512" t="str">
        <f>VLOOKUP($B512,taxonomy!$B:$Y,6,FALSE)</f>
        <v>Eukaryota</v>
      </c>
      <c r="K512" t="str">
        <f>VLOOKUP($B512,taxonomy!$B:$Y,7,FALSE)</f>
        <v xml:space="preserve"> Metazoa</v>
      </c>
      <c r="L512" t="str">
        <f>VLOOKUP($B512,taxonomy!$B:$Y,8,FALSE)</f>
        <v xml:space="preserve"> Ecdysozoa</v>
      </c>
      <c r="M512" t="str">
        <f>VLOOKUP($B512,taxonomy!$B:$Y,9,FALSE)</f>
        <v xml:space="preserve"> Arthropoda</v>
      </c>
      <c r="N512">
        <f>VLOOKUP(A512,'сводная таблица'!A$3:D$370,3,FALSE)</f>
        <v>0</v>
      </c>
      <c r="O512">
        <f>VLOOKUP(A512,'сводная таблица'!A$3:D$370,4,FALSE)</f>
        <v>1</v>
      </c>
      <c r="P512" s="7" t="b">
        <f t="shared" si="16"/>
        <v>0</v>
      </c>
    </row>
    <row r="513" spans="1:16" hidden="1" x14ac:dyDescent="0.25">
      <c r="A513" s="1" t="s">
        <v>1575</v>
      </c>
      <c r="B513" s="1" t="s">
        <v>1576</v>
      </c>
      <c r="C513" s="1" t="s">
        <v>1577</v>
      </c>
      <c r="D513" s="1" t="s">
        <v>140</v>
      </c>
      <c r="E513" s="1" t="s">
        <v>1579</v>
      </c>
      <c r="F513" s="1" t="s">
        <v>911</v>
      </c>
      <c r="G513" s="1" t="s">
        <v>143</v>
      </c>
      <c r="H513" s="1" t="s">
        <v>140</v>
      </c>
      <c r="I513" s="8">
        <f t="shared" si="15"/>
        <v>46</v>
      </c>
      <c r="J513" t="str">
        <f>VLOOKUP($B513,taxonomy!$B:$Y,6,FALSE)</f>
        <v>Eukaryota</v>
      </c>
      <c r="K513" t="str">
        <f>VLOOKUP($B513,taxonomy!$B:$Y,7,FALSE)</f>
        <v xml:space="preserve"> Metazoa</v>
      </c>
      <c r="L513" t="str">
        <f>VLOOKUP($B513,taxonomy!$B:$Y,8,FALSE)</f>
        <v xml:space="preserve"> Ecdysozoa</v>
      </c>
      <c r="M513" t="str">
        <f>VLOOKUP($B513,taxonomy!$B:$Y,9,FALSE)</f>
        <v xml:space="preserve"> Arthropoda</v>
      </c>
      <c r="N513">
        <f>VLOOKUP(A513,'сводная таблица'!A$3:D$370,3,FALSE)</f>
        <v>0</v>
      </c>
      <c r="O513">
        <f>VLOOKUP(A513,'сводная таблица'!A$3:D$370,4,FALSE)</f>
        <v>1</v>
      </c>
      <c r="P513" s="7" t="b">
        <f t="shared" si="16"/>
        <v>1</v>
      </c>
    </row>
    <row r="514" spans="1:16" hidden="1" x14ac:dyDescent="0.25">
      <c r="A514" s="1" t="s">
        <v>1116</v>
      </c>
      <c r="B514" s="1" t="s">
        <v>1117</v>
      </c>
      <c r="C514" s="1" t="s">
        <v>1118</v>
      </c>
      <c r="D514" s="1" t="s">
        <v>15</v>
      </c>
      <c r="E514" s="1" t="s">
        <v>104</v>
      </c>
      <c r="F514" s="1" t="s">
        <v>367</v>
      </c>
      <c r="G514" s="1" t="s">
        <v>18</v>
      </c>
      <c r="H514" s="1" t="s">
        <v>19</v>
      </c>
      <c r="I514" s="8">
        <f t="shared" ref="I514:I577" si="17">F514-E514+1</f>
        <v>274</v>
      </c>
      <c r="J514" t="str">
        <f>VLOOKUP($B514,taxonomy!$B:$Y,6,FALSE)</f>
        <v>Eukaryota</v>
      </c>
      <c r="K514" t="str">
        <f>VLOOKUP($B514,taxonomy!$B:$Y,7,FALSE)</f>
        <v xml:space="preserve"> Fungi</v>
      </c>
      <c r="L514" t="str">
        <f>VLOOKUP($B514,taxonomy!$B:$Y,8,FALSE)</f>
        <v xml:space="preserve"> Dikarya</v>
      </c>
      <c r="M514" t="str">
        <f>VLOOKUP($B514,taxonomy!$B:$Y,9,FALSE)</f>
        <v xml:space="preserve"> Ascomycota</v>
      </c>
      <c r="N514">
        <f>VLOOKUP(A514,'сводная таблица'!A$3:D$370,3,FALSE)</f>
        <v>1</v>
      </c>
      <c r="O514">
        <f>VLOOKUP(A514,'сводная таблица'!A$3:D$370,4,FALSE)</f>
        <v>1</v>
      </c>
      <c r="P514" s="7" t="b">
        <f t="shared" si="16"/>
        <v>0</v>
      </c>
    </row>
    <row r="515" spans="1:16" hidden="1" x14ac:dyDescent="0.25">
      <c r="A515" s="1" t="s">
        <v>1116</v>
      </c>
      <c r="B515" s="1" t="s">
        <v>1117</v>
      </c>
      <c r="C515" s="1" t="s">
        <v>1118</v>
      </c>
      <c r="D515" s="1" t="s">
        <v>60</v>
      </c>
      <c r="E515" s="1" t="s">
        <v>514</v>
      </c>
      <c r="F515" s="1" t="s">
        <v>434</v>
      </c>
      <c r="G515" s="1" t="s">
        <v>63</v>
      </c>
      <c r="H515" s="1" t="s">
        <v>64</v>
      </c>
      <c r="I515" s="8">
        <f t="shared" si="17"/>
        <v>378</v>
      </c>
      <c r="J515" t="str">
        <f>VLOOKUP($B515,taxonomy!$B:$Y,6,FALSE)</f>
        <v>Eukaryota</v>
      </c>
      <c r="K515" t="str">
        <f>VLOOKUP($B515,taxonomy!$B:$Y,7,FALSE)</f>
        <v xml:space="preserve"> Fungi</v>
      </c>
      <c r="L515" t="str">
        <f>VLOOKUP($B515,taxonomy!$B:$Y,8,FALSE)</f>
        <v xml:space="preserve"> Dikarya</v>
      </c>
      <c r="M515" t="str">
        <f>VLOOKUP($B515,taxonomy!$B:$Y,9,FALSE)</f>
        <v xml:space="preserve"> Ascomycota</v>
      </c>
      <c r="N515">
        <f>VLOOKUP(A515,'сводная таблица'!A$3:D$370,3,FALSE)</f>
        <v>1</v>
      </c>
      <c r="O515">
        <f>VLOOKUP(A515,'сводная таблица'!A$3:D$370,4,FALSE)</f>
        <v>1</v>
      </c>
      <c r="P515" s="7" t="b">
        <f t="shared" si="16"/>
        <v>1</v>
      </c>
    </row>
    <row r="516" spans="1:16" hidden="1" x14ac:dyDescent="0.25">
      <c r="A516" s="1" t="s">
        <v>1174</v>
      </c>
      <c r="B516" s="1" t="s">
        <v>1175</v>
      </c>
      <c r="C516" s="1" t="s">
        <v>1176</v>
      </c>
      <c r="D516" s="1" t="s">
        <v>60</v>
      </c>
      <c r="E516" s="1" t="s">
        <v>674</v>
      </c>
      <c r="F516" s="1" t="s">
        <v>1177</v>
      </c>
      <c r="G516" s="1" t="s">
        <v>63</v>
      </c>
      <c r="H516" s="1" t="s">
        <v>64</v>
      </c>
      <c r="I516" s="8">
        <f t="shared" si="17"/>
        <v>350</v>
      </c>
      <c r="J516" t="str">
        <f>VLOOKUP($B516,taxonomy!$B:$Y,6,FALSE)</f>
        <v>Eukaryota</v>
      </c>
      <c r="K516" t="str">
        <f>VLOOKUP($B516,taxonomy!$B:$Y,7,FALSE)</f>
        <v xml:space="preserve"> Fungi</v>
      </c>
      <c r="L516" t="str">
        <f>VLOOKUP($B516,taxonomy!$B:$Y,8,FALSE)</f>
        <v xml:space="preserve"> Dikarya</v>
      </c>
      <c r="M516" t="str">
        <f>VLOOKUP($B516,taxonomy!$B:$Y,9,FALSE)</f>
        <v xml:space="preserve"> Ascomycota</v>
      </c>
      <c r="N516">
        <f>VLOOKUP(A516,'сводная таблица'!A$3:D$370,3,FALSE)</f>
        <v>1</v>
      </c>
      <c r="O516">
        <f>VLOOKUP(A516,'сводная таблица'!A$3:D$370,4,FALSE)</f>
        <v>1</v>
      </c>
      <c r="P516" s="7" t="b">
        <f t="shared" si="16"/>
        <v>0</v>
      </c>
    </row>
    <row r="517" spans="1:16" hidden="1" x14ac:dyDescent="0.25">
      <c r="A517" s="1" t="s">
        <v>1178</v>
      </c>
      <c r="B517" s="1" t="s">
        <v>1179</v>
      </c>
      <c r="C517" s="1" t="s">
        <v>1180</v>
      </c>
      <c r="D517" s="1" t="s">
        <v>72</v>
      </c>
      <c r="E517" s="1" t="s">
        <v>1181</v>
      </c>
      <c r="F517" s="1" t="s">
        <v>701</v>
      </c>
      <c r="G517" s="1" t="s">
        <v>75</v>
      </c>
      <c r="H517" s="1" t="s">
        <v>72</v>
      </c>
      <c r="I517" s="8">
        <f t="shared" si="17"/>
        <v>125</v>
      </c>
      <c r="J517" t="str">
        <f>VLOOKUP($B517,taxonomy!$B:$Y,6,FALSE)</f>
        <v>Eukaryota</v>
      </c>
      <c r="K517" t="str">
        <f>VLOOKUP($B517,taxonomy!$B:$Y,7,FALSE)</f>
        <v xml:space="preserve"> Fungi</v>
      </c>
      <c r="L517" t="str">
        <f>VLOOKUP($B517,taxonomy!$B:$Y,8,FALSE)</f>
        <v xml:space="preserve"> Dikarya</v>
      </c>
      <c r="M517" t="str">
        <f>VLOOKUP($B517,taxonomy!$B:$Y,9,FALSE)</f>
        <v xml:space="preserve"> Ascomycota</v>
      </c>
      <c r="N517">
        <f>VLOOKUP(A517,'сводная таблица'!A$3:D$370,3,FALSE)</f>
        <v>0</v>
      </c>
      <c r="O517">
        <f>VLOOKUP(A517,'сводная таблица'!A$3:D$370,4,FALSE)</f>
        <v>1</v>
      </c>
      <c r="P517" s="7" t="b">
        <f t="shared" si="16"/>
        <v>0</v>
      </c>
    </row>
    <row r="518" spans="1:16" hidden="1" x14ac:dyDescent="0.25">
      <c r="A518" s="1" t="s">
        <v>1178</v>
      </c>
      <c r="B518" s="1" t="s">
        <v>1179</v>
      </c>
      <c r="C518" s="1" t="s">
        <v>1180</v>
      </c>
      <c r="D518" s="1" t="s">
        <v>76</v>
      </c>
      <c r="E518" s="1" t="s">
        <v>1182</v>
      </c>
      <c r="F518" s="1" t="s">
        <v>10</v>
      </c>
      <c r="G518" s="1" t="s">
        <v>79</v>
      </c>
      <c r="H518" s="1" t="s">
        <v>76</v>
      </c>
      <c r="I518" s="8">
        <f t="shared" si="17"/>
        <v>56</v>
      </c>
      <c r="J518" t="str">
        <f>VLOOKUP($B518,taxonomy!$B:$Y,6,FALSE)</f>
        <v>Eukaryota</v>
      </c>
      <c r="K518" t="str">
        <f>VLOOKUP($B518,taxonomy!$B:$Y,7,FALSE)</f>
        <v xml:space="preserve"> Fungi</v>
      </c>
      <c r="L518" t="str">
        <f>VLOOKUP($B518,taxonomy!$B:$Y,8,FALSE)</f>
        <v xml:space="preserve"> Dikarya</v>
      </c>
      <c r="M518" t="str">
        <f>VLOOKUP($B518,taxonomy!$B:$Y,9,FALSE)</f>
        <v xml:space="preserve"> Ascomycota</v>
      </c>
      <c r="N518">
        <f>VLOOKUP(A518,'сводная таблица'!A$3:D$370,3,FALSE)</f>
        <v>0</v>
      </c>
      <c r="O518">
        <f>VLOOKUP(A518,'сводная таблица'!A$3:D$370,4,FALSE)</f>
        <v>1</v>
      </c>
      <c r="P518" s="7" t="b">
        <f t="shared" si="16"/>
        <v>1</v>
      </c>
    </row>
    <row r="519" spans="1:16" hidden="1" x14ac:dyDescent="0.25">
      <c r="A519" s="1" t="s">
        <v>1178</v>
      </c>
      <c r="B519" s="1" t="s">
        <v>1179</v>
      </c>
      <c r="C519" s="1" t="s">
        <v>1180</v>
      </c>
      <c r="D519" s="1" t="s">
        <v>84</v>
      </c>
      <c r="E519" s="1" t="s">
        <v>224</v>
      </c>
      <c r="F519" s="1" t="s">
        <v>1183</v>
      </c>
      <c r="G519" s="1" t="s">
        <v>68</v>
      </c>
      <c r="H519" s="1" t="s">
        <v>84</v>
      </c>
      <c r="I519" s="8">
        <f t="shared" si="17"/>
        <v>130</v>
      </c>
      <c r="J519" t="str">
        <f>VLOOKUP($B519,taxonomy!$B:$Y,6,FALSE)</f>
        <v>Eukaryota</v>
      </c>
      <c r="K519" t="str">
        <f>VLOOKUP($B519,taxonomy!$B:$Y,7,FALSE)</f>
        <v xml:space="preserve"> Fungi</v>
      </c>
      <c r="L519" t="str">
        <f>VLOOKUP($B519,taxonomy!$B:$Y,8,FALSE)</f>
        <v xml:space="preserve"> Dikarya</v>
      </c>
      <c r="M519" t="str">
        <f>VLOOKUP($B519,taxonomy!$B:$Y,9,FALSE)</f>
        <v xml:space="preserve"> Ascomycota</v>
      </c>
      <c r="N519">
        <f>VLOOKUP(A519,'сводная таблица'!A$3:D$370,3,FALSE)</f>
        <v>0</v>
      </c>
      <c r="O519">
        <f>VLOOKUP(A519,'сводная таблица'!A$3:D$370,4,FALSE)</f>
        <v>1</v>
      </c>
      <c r="P519" s="7" t="b">
        <f t="shared" si="16"/>
        <v>1</v>
      </c>
    </row>
    <row r="520" spans="1:16" hidden="1" x14ac:dyDescent="0.25">
      <c r="A520" s="1" t="s">
        <v>1178</v>
      </c>
      <c r="B520" s="1" t="s">
        <v>1179</v>
      </c>
      <c r="C520" s="1" t="s">
        <v>1180</v>
      </c>
      <c r="D520" s="1" t="s">
        <v>15</v>
      </c>
      <c r="E520" s="1" t="s">
        <v>1184</v>
      </c>
      <c r="F520" s="1" t="s">
        <v>18</v>
      </c>
      <c r="G520" s="1" t="s">
        <v>18</v>
      </c>
      <c r="H520" s="1" t="s">
        <v>19</v>
      </c>
      <c r="I520" s="8">
        <f t="shared" si="17"/>
        <v>299</v>
      </c>
      <c r="J520" t="str">
        <f>VLOOKUP($B520,taxonomy!$B:$Y,6,FALSE)</f>
        <v>Eukaryota</v>
      </c>
      <c r="K520" t="str">
        <f>VLOOKUP($B520,taxonomy!$B:$Y,7,FALSE)</f>
        <v xml:space="preserve"> Fungi</v>
      </c>
      <c r="L520" t="str">
        <f>VLOOKUP($B520,taxonomy!$B:$Y,8,FALSE)</f>
        <v xml:space="preserve"> Dikarya</v>
      </c>
      <c r="M520" t="str">
        <f>VLOOKUP($B520,taxonomy!$B:$Y,9,FALSE)</f>
        <v xml:space="preserve"> Ascomycota</v>
      </c>
      <c r="N520">
        <f>VLOOKUP(A520,'сводная таблица'!A$3:D$370,3,FALSE)</f>
        <v>0</v>
      </c>
      <c r="O520">
        <f>VLOOKUP(A520,'сводная таблица'!A$3:D$370,4,FALSE)</f>
        <v>1</v>
      </c>
      <c r="P520" s="7" t="b">
        <f t="shared" si="16"/>
        <v>1</v>
      </c>
    </row>
    <row r="521" spans="1:16" hidden="1" x14ac:dyDescent="0.25">
      <c r="A521" s="1" t="s">
        <v>1185</v>
      </c>
      <c r="B521" s="1" t="s">
        <v>1186</v>
      </c>
      <c r="C521" s="1" t="s">
        <v>587</v>
      </c>
      <c r="D521" s="1" t="s">
        <v>72</v>
      </c>
      <c r="E521" s="1" t="s">
        <v>401</v>
      </c>
      <c r="F521" s="1" t="s">
        <v>1187</v>
      </c>
      <c r="G521" s="1" t="s">
        <v>75</v>
      </c>
      <c r="H521" s="1" t="s">
        <v>72</v>
      </c>
      <c r="I521" s="8">
        <f t="shared" si="17"/>
        <v>40</v>
      </c>
      <c r="J521" t="str">
        <f>VLOOKUP($B521,taxonomy!$B:$Y,6,FALSE)</f>
        <v>Eukaryota</v>
      </c>
      <c r="K521" t="str">
        <f>VLOOKUP($B521,taxonomy!$B:$Y,7,FALSE)</f>
        <v xml:space="preserve"> Fungi</v>
      </c>
      <c r="L521" t="str">
        <f>VLOOKUP($B521,taxonomy!$B:$Y,8,FALSE)</f>
        <v xml:space="preserve"> Dikarya</v>
      </c>
      <c r="M521" t="str">
        <f>VLOOKUP($B521,taxonomy!$B:$Y,9,FALSE)</f>
        <v xml:space="preserve"> Ascomycota</v>
      </c>
      <c r="N521">
        <f>VLOOKUP(A521,'сводная таблица'!A$3:D$370,3,FALSE)</f>
        <v>0</v>
      </c>
      <c r="O521">
        <f>VLOOKUP(A521,'сводная таблица'!A$3:D$370,4,FALSE)</f>
        <v>1</v>
      </c>
      <c r="P521" s="7" t="b">
        <f t="shared" si="16"/>
        <v>0</v>
      </c>
    </row>
    <row r="522" spans="1:16" hidden="1" x14ac:dyDescent="0.25">
      <c r="A522" s="1" t="s">
        <v>1185</v>
      </c>
      <c r="B522" s="1" t="s">
        <v>1186</v>
      </c>
      <c r="C522" s="1" t="s">
        <v>587</v>
      </c>
      <c r="D522" s="1" t="s">
        <v>72</v>
      </c>
      <c r="E522" s="1" t="s">
        <v>925</v>
      </c>
      <c r="F522" s="1" t="s">
        <v>1188</v>
      </c>
      <c r="G522" s="1" t="s">
        <v>75</v>
      </c>
      <c r="H522" s="1" t="s">
        <v>72</v>
      </c>
      <c r="I522" s="8">
        <f t="shared" si="17"/>
        <v>37</v>
      </c>
      <c r="J522" t="str">
        <f>VLOOKUP($B522,taxonomy!$B:$Y,6,FALSE)</f>
        <v>Eukaryota</v>
      </c>
      <c r="K522" t="str">
        <f>VLOOKUP($B522,taxonomy!$B:$Y,7,FALSE)</f>
        <v xml:space="preserve"> Fungi</v>
      </c>
      <c r="L522" t="str">
        <f>VLOOKUP($B522,taxonomy!$B:$Y,8,FALSE)</f>
        <v xml:space="preserve"> Dikarya</v>
      </c>
      <c r="M522" t="str">
        <f>VLOOKUP($B522,taxonomy!$B:$Y,9,FALSE)</f>
        <v xml:space="preserve"> Ascomycota</v>
      </c>
      <c r="N522">
        <f>VLOOKUP(A522,'сводная таблица'!A$3:D$370,3,FALSE)</f>
        <v>0</v>
      </c>
      <c r="O522">
        <f>VLOOKUP(A522,'сводная таблица'!A$3:D$370,4,FALSE)</f>
        <v>1</v>
      </c>
      <c r="P522" s="7" t="b">
        <f t="shared" si="16"/>
        <v>1</v>
      </c>
    </row>
    <row r="523" spans="1:16" hidden="1" x14ac:dyDescent="0.25">
      <c r="A523" s="1" t="s">
        <v>1185</v>
      </c>
      <c r="B523" s="1" t="s">
        <v>1186</v>
      </c>
      <c r="C523" s="1" t="s">
        <v>587</v>
      </c>
      <c r="D523" s="1" t="s">
        <v>76</v>
      </c>
      <c r="E523" s="1" t="s">
        <v>305</v>
      </c>
      <c r="F523" s="1" t="s">
        <v>960</v>
      </c>
      <c r="G523" s="1" t="s">
        <v>79</v>
      </c>
      <c r="H523" s="1" t="s">
        <v>76</v>
      </c>
      <c r="I523" s="8">
        <f t="shared" si="17"/>
        <v>46</v>
      </c>
      <c r="J523" t="str">
        <f>VLOOKUP($B523,taxonomy!$B:$Y,6,FALSE)</f>
        <v>Eukaryota</v>
      </c>
      <c r="K523" t="str">
        <f>VLOOKUP($B523,taxonomy!$B:$Y,7,FALSE)</f>
        <v xml:space="preserve"> Fungi</v>
      </c>
      <c r="L523" t="str">
        <f>VLOOKUP($B523,taxonomy!$B:$Y,8,FALSE)</f>
        <v xml:space="preserve"> Dikarya</v>
      </c>
      <c r="M523" t="str">
        <f>VLOOKUP($B523,taxonomy!$B:$Y,9,FALSE)</f>
        <v xml:space="preserve"> Ascomycota</v>
      </c>
      <c r="N523">
        <f>VLOOKUP(A523,'сводная таблица'!A$3:D$370,3,FALSE)</f>
        <v>0</v>
      </c>
      <c r="O523">
        <f>VLOOKUP(A523,'сводная таблица'!A$3:D$370,4,FALSE)</f>
        <v>1</v>
      </c>
      <c r="P523" s="7" t="b">
        <f t="shared" si="16"/>
        <v>1</v>
      </c>
    </row>
    <row r="524" spans="1:16" hidden="1" x14ac:dyDescent="0.25">
      <c r="A524" s="1" t="s">
        <v>1185</v>
      </c>
      <c r="B524" s="1" t="s">
        <v>1186</v>
      </c>
      <c r="C524" s="1" t="s">
        <v>587</v>
      </c>
      <c r="D524" s="1" t="s">
        <v>84</v>
      </c>
      <c r="E524" s="1" t="s">
        <v>1189</v>
      </c>
      <c r="F524" s="1" t="s">
        <v>238</v>
      </c>
      <c r="G524" s="1" t="s">
        <v>68</v>
      </c>
      <c r="H524" s="1" t="s">
        <v>84</v>
      </c>
      <c r="I524" s="8">
        <f t="shared" si="17"/>
        <v>116</v>
      </c>
      <c r="J524" t="str">
        <f>VLOOKUP($B524,taxonomy!$B:$Y,6,FALSE)</f>
        <v>Eukaryota</v>
      </c>
      <c r="K524" t="str">
        <f>VLOOKUP($B524,taxonomy!$B:$Y,7,FALSE)</f>
        <v xml:space="preserve"> Fungi</v>
      </c>
      <c r="L524" t="str">
        <f>VLOOKUP($B524,taxonomy!$B:$Y,8,FALSE)</f>
        <v xml:space="preserve"> Dikarya</v>
      </c>
      <c r="M524" t="str">
        <f>VLOOKUP($B524,taxonomy!$B:$Y,9,FALSE)</f>
        <v xml:space="preserve"> Ascomycota</v>
      </c>
      <c r="N524">
        <f>VLOOKUP(A524,'сводная таблица'!A$3:D$370,3,FALSE)</f>
        <v>0</v>
      </c>
      <c r="O524">
        <f>VLOOKUP(A524,'сводная таблица'!A$3:D$370,4,FALSE)</f>
        <v>1</v>
      </c>
      <c r="P524" s="7" t="b">
        <f t="shared" si="16"/>
        <v>1</v>
      </c>
    </row>
    <row r="525" spans="1:16" hidden="1" x14ac:dyDescent="0.25">
      <c r="A525" s="1" t="s">
        <v>1185</v>
      </c>
      <c r="B525" s="1" t="s">
        <v>1186</v>
      </c>
      <c r="C525" s="1" t="s">
        <v>587</v>
      </c>
      <c r="D525" s="1" t="s">
        <v>15</v>
      </c>
      <c r="E525" s="1" t="s">
        <v>99</v>
      </c>
      <c r="F525" s="1" t="s">
        <v>1190</v>
      </c>
      <c r="G525" s="1" t="s">
        <v>18</v>
      </c>
      <c r="H525" s="1" t="s">
        <v>19</v>
      </c>
      <c r="I525" s="8">
        <f t="shared" si="17"/>
        <v>307</v>
      </c>
      <c r="J525" t="str">
        <f>VLOOKUP($B525,taxonomy!$B:$Y,6,FALSE)</f>
        <v>Eukaryota</v>
      </c>
      <c r="K525" t="str">
        <f>VLOOKUP($B525,taxonomy!$B:$Y,7,FALSE)</f>
        <v xml:space="preserve"> Fungi</v>
      </c>
      <c r="L525" t="str">
        <f>VLOOKUP($B525,taxonomy!$B:$Y,8,FALSE)</f>
        <v xml:space="preserve"> Dikarya</v>
      </c>
      <c r="M525" t="str">
        <f>VLOOKUP($B525,taxonomy!$B:$Y,9,FALSE)</f>
        <v xml:space="preserve"> Ascomycota</v>
      </c>
      <c r="N525">
        <f>VLOOKUP(A525,'сводная таблица'!A$3:D$370,3,FALSE)</f>
        <v>0</v>
      </c>
      <c r="O525">
        <f>VLOOKUP(A525,'сводная таблица'!A$3:D$370,4,FALSE)</f>
        <v>1</v>
      </c>
      <c r="P525" s="7" t="b">
        <f t="shared" si="16"/>
        <v>1</v>
      </c>
    </row>
    <row r="526" spans="1:16" hidden="1" x14ac:dyDescent="0.25">
      <c r="A526" s="1" t="s">
        <v>1575</v>
      </c>
      <c r="B526" s="1" t="s">
        <v>1576</v>
      </c>
      <c r="C526" s="1" t="s">
        <v>1577</v>
      </c>
      <c r="D526" s="1" t="s">
        <v>15</v>
      </c>
      <c r="E526" s="1" t="s">
        <v>12</v>
      </c>
      <c r="F526" s="1" t="s">
        <v>503</v>
      </c>
      <c r="G526" s="1" t="s">
        <v>18</v>
      </c>
      <c r="H526" s="1" t="s">
        <v>19</v>
      </c>
      <c r="I526" s="8">
        <f t="shared" si="17"/>
        <v>157</v>
      </c>
      <c r="J526" t="str">
        <f>VLOOKUP($B526,taxonomy!$B:$Y,6,FALSE)</f>
        <v>Eukaryota</v>
      </c>
      <c r="K526" t="str">
        <f>VLOOKUP($B526,taxonomy!$B:$Y,7,FALSE)</f>
        <v xml:space="preserve"> Metazoa</v>
      </c>
      <c r="L526" t="str">
        <f>VLOOKUP($B526,taxonomy!$B:$Y,8,FALSE)</f>
        <v xml:space="preserve"> Ecdysozoa</v>
      </c>
      <c r="M526" t="str">
        <f>VLOOKUP($B526,taxonomy!$B:$Y,9,FALSE)</f>
        <v xml:space="preserve"> Arthropoda</v>
      </c>
      <c r="N526">
        <f>VLOOKUP(A526,'сводная таблица'!A$3:D$370,3,FALSE)</f>
        <v>0</v>
      </c>
      <c r="O526">
        <f>VLOOKUP(A526,'сводная таблица'!A$3:D$370,4,FALSE)</f>
        <v>1</v>
      </c>
      <c r="P526" s="7" t="b">
        <f t="shared" si="16"/>
        <v>0</v>
      </c>
    </row>
    <row r="527" spans="1:16" hidden="1" x14ac:dyDescent="0.25">
      <c r="A527" s="1" t="s">
        <v>1580</v>
      </c>
      <c r="B527" s="1" t="s">
        <v>1581</v>
      </c>
      <c r="C527" s="1" t="s">
        <v>1582</v>
      </c>
      <c r="D527" s="1" t="s">
        <v>140</v>
      </c>
      <c r="E527" s="1" t="s">
        <v>728</v>
      </c>
      <c r="F527" s="1" t="s">
        <v>306</v>
      </c>
      <c r="G527" s="1" t="s">
        <v>143</v>
      </c>
      <c r="H527" s="1" t="s">
        <v>140</v>
      </c>
      <c r="I527" s="8">
        <f t="shared" si="17"/>
        <v>46</v>
      </c>
      <c r="J527" t="str">
        <f>VLOOKUP($B527,taxonomy!$B:$Y,6,FALSE)</f>
        <v>Eukaryota</v>
      </c>
      <c r="K527" t="str">
        <f>VLOOKUP($B527,taxonomy!$B:$Y,7,FALSE)</f>
        <v xml:space="preserve"> Metazoa</v>
      </c>
      <c r="L527" t="str">
        <f>VLOOKUP($B527,taxonomy!$B:$Y,8,FALSE)</f>
        <v xml:space="preserve"> Ecdysozoa</v>
      </c>
      <c r="M527" t="str">
        <f>VLOOKUP($B527,taxonomy!$B:$Y,9,FALSE)</f>
        <v xml:space="preserve"> Arthropoda</v>
      </c>
      <c r="N527">
        <f>VLOOKUP(A527,'сводная таблица'!A$3:D$370,3,FALSE)</f>
        <v>0</v>
      </c>
      <c r="O527">
        <f>VLOOKUP(A527,'сводная таблица'!A$3:D$370,4,FALSE)</f>
        <v>1</v>
      </c>
      <c r="P527" s="7" t="b">
        <f t="shared" si="16"/>
        <v>0</v>
      </c>
    </row>
    <row r="528" spans="1:16" hidden="1" x14ac:dyDescent="0.25">
      <c r="A528" s="1" t="s">
        <v>1580</v>
      </c>
      <c r="B528" s="1" t="s">
        <v>1581</v>
      </c>
      <c r="C528" s="1" t="s">
        <v>1582</v>
      </c>
      <c r="D528" s="1" t="s">
        <v>15</v>
      </c>
      <c r="E528" s="1" t="s">
        <v>43</v>
      </c>
      <c r="F528" s="1" t="s">
        <v>724</v>
      </c>
      <c r="G528" s="1" t="s">
        <v>18</v>
      </c>
      <c r="H528" s="1" t="s">
        <v>19</v>
      </c>
      <c r="I528" s="8">
        <f t="shared" si="17"/>
        <v>279</v>
      </c>
      <c r="J528" t="str">
        <f>VLOOKUP($B528,taxonomy!$B:$Y,6,FALSE)</f>
        <v>Eukaryota</v>
      </c>
      <c r="K528" t="str">
        <f>VLOOKUP($B528,taxonomy!$B:$Y,7,FALSE)</f>
        <v xml:space="preserve"> Metazoa</v>
      </c>
      <c r="L528" t="str">
        <f>VLOOKUP($B528,taxonomy!$B:$Y,8,FALSE)</f>
        <v xml:space="preserve"> Ecdysozoa</v>
      </c>
      <c r="M528" t="str">
        <f>VLOOKUP($B528,taxonomy!$B:$Y,9,FALSE)</f>
        <v xml:space="preserve"> Arthropoda</v>
      </c>
      <c r="N528">
        <f>VLOOKUP(A528,'сводная таблица'!A$3:D$370,3,FALSE)</f>
        <v>0</v>
      </c>
      <c r="O528">
        <f>VLOOKUP(A528,'сводная таблица'!A$3:D$370,4,FALSE)</f>
        <v>1</v>
      </c>
      <c r="P528" s="7" t="b">
        <f t="shared" si="16"/>
        <v>1</v>
      </c>
    </row>
    <row r="529" spans="1:17" x14ac:dyDescent="0.25">
      <c r="A529" s="1" t="s">
        <v>1588</v>
      </c>
      <c r="B529" s="1" t="s">
        <v>1589</v>
      </c>
      <c r="C529" s="1" t="s">
        <v>1571</v>
      </c>
      <c r="D529" s="1" t="s">
        <v>148</v>
      </c>
      <c r="E529" s="1" t="s">
        <v>229</v>
      </c>
      <c r="F529" s="1" t="s">
        <v>240</v>
      </c>
      <c r="G529" s="1" t="s">
        <v>90</v>
      </c>
      <c r="H529" s="1" t="s">
        <v>148</v>
      </c>
      <c r="I529" s="8">
        <f t="shared" si="17"/>
        <v>242</v>
      </c>
      <c r="J529" t="str">
        <f>VLOOKUP($B529,taxonomy!$B:$Y,6,FALSE)</f>
        <v>Eukaryota</v>
      </c>
      <c r="K529" t="str">
        <f>VLOOKUP($B529,taxonomy!$B:$Y,7,FALSE)</f>
        <v xml:space="preserve"> Metazoa</v>
      </c>
      <c r="L529" t="str">
        <f>VLOOKUP($B529,taxonomy!$B:$Y,8,FALSE)</f>
        <v xml:space="preserve"> Ecdysozoa</v>
      </c>
      <c r="M529" t="str">
        <f>VLOOKUP($B529,taxonomy!$B:$Y,9,FALSE)</f>
        <v xml:space="preserve"> Arthropoda</v>
      </c>
      <c r="N529">
        <f>VLOOKUP(A529,'сводная таблица'!A$3:D$370,3,FALSE)</f>
        <v>1</v>
      </c>
      <c r="O529">
        <f>VLOOKUP(A529,'сводная таблица'!A$3:D$370,4,FALSE)</f>
        <v>1</v>
      </c>
      <c r="P529" s="7" t="b">
        <f t="shared" si="16"/>
        <v>0</v>
      </c>
    </row>
    <row r="530" spans="1:17" hidden="1" x14ac:dyDescent="0.25">
      <c r="A530" s="1" t="s">
        <v>1588</v>
      </c>
      <c r="B530" s="1" t="s">
        <v>1589</v>
      </c>
      <c r="C530" s="1" t="s">
        <v>1571</v>
      </c>
      <c r="D530" s="1" t="s">
        <v>15</v>
      </c>
      <c r="E530" s="1" t="s">
        <v>35</v>
      </c>
      <c r="F530" s="1" t="s">
        <v>233</v>
      </c>
      <c r="G530" s="1" t="s">
        <v>18</v>
      </c>
      <c r="H530" s="1" t="s">
        <v>19</v>
      </c>
      <c r="I530" s="8">
        <f t="shared" si="17"/>
        <v>264</v>
      </c>
      <c r="J530" t="str">
        <f>VLOOKUP($B530,taxonomy!$B:$Y,6,FALSE)</f>
        <v>Eukaryota</v>
      </c>
      <c r="K530" t="str">
        <f>VLOOKUP($B530,taxonomy!$B:$Y,7,FALSE)</f>
        <v xml:space="preserve"> Metazoa</v>
      </c>
      <c r="L530" t="str">
        <f>VLOOKUP($B530,taxonomy!$B:$Y,8,FALSE)</f>
        <v xml:space="preserve"> Ecdysozoa</v>
      </c>
      <c r="M530" t="str">
        <f>VLOOKUP($B530,taxonomy!$B:$Y,9,FALSE)</f>
        <v xml:space="preserve"> Arthropoda</v>
      </c>
      <c r="N530">
        <f>VLOOKUP(A530,'сводная таблица'!A$3:D$370,3,FALSE)</f>
        <v>1</v>
      </c>
      <c r="O530">
        <f>VLOOKUP(A530,'сводная таблица'!A$3:D$370,4,FALSE)</f>
        <v>1</v>
      </c>
      <c r="P530" s="7" t="b">
        <f t="shared" si="16"/>
        <v>1</v>
      </c>
    </row>
    <row r="531" spans="1:17" hidden="1" x14ac:dyDescent="0.25">
      <c r="A531" s="1" t="s">
        <v>1588</v>
      </c>
      <c r="B531" s="1" t="s">
        <v>1589</v>
      </c>
      <c r="C531" s="1" t="s">
        <v>1571</v>
      </c>
      <c r="D531" s="1" t="s">
        <v>60</v>
      </c>
      <c r="E531" s="1" t="s">
        <v>182</v>
      </c>
      <c r="F531" s="1" t="s">
        <v>351</v>
      </c>
      <c r="G531" s="1" t="s">
        <v>63</v>
      </c>
      <c r="H531" s="1" t="s">
        <v>64</v>
      </c>
      <c r="I531" s="8">
        <f t="shared" si="17"/>
        <v>646</v>
      </c>
      <c r="J531" t="str">
        <f>VLOOKUP($B531,taxonomy!$B:$Y,6,FALSE)</f>
        <v>Eukaryota</v>
      </c>
      <c r="K531" t="str">
        <f>VLOOKUP($B531,taxonomy!$B:$Y,7,FALSE)</f>
        <v xml:space="preserve"> Metazoa</v>
      </c>
      <c r="L531" t="str">
        <f>VLOOKUP($B531,taxonomy!$B:$Y,8,FALSE)</f>
        <v xml:space="preserve"> Ecdysozoa</v>
      </c>
      <c r="M531" t="str">
        <f>VLOOKUP($B531,taxonomy!$B:$Y,9,FALSE)</f>
        <v xml:space="preserve"> Arthropoda</v>
      </c>
      <c r="N531">
        <f>VLOOKUP(A531,'сводная таблица'!A$3:D$370,3,FALSE)</f>
        <v>1</v>
      </c>
      <c r="O531">
        <f>VLOOKUP(A531,'сводная таблица'!A$3:D$370,4,FALSE)</f>
        <v>1</v>
      </c>
      <c r="P531" s="7" t="b">
        <f t="shared" si="16"/>
        <v>1</v>
      </c>
    </row>
    <row r="532" spans="1:17" x14ac:dyDescent="0.25">
      <c r="A532" s="1" t="s">
        <v>1590</v>
      </c>
      <c r="B532" s="1" t="s">
        <v>1591</v>
      </c>
      <c r="C532" s="1" t="s">
        <v>1571</v>
      </c>
      <c r="D532" s="1" t="s">
        <v>148</v>
      </c>
      <c r="E532" s="1" t="s">
        <v>229</v>
      </c>
      <c r="F532" s="1" t="s">
        <v>240</v>
      </c>
      <c r="G532" s="1" t="s">
        <v>90</v>
      </c>
      <c r="H532" s="1" t="s">
        <v>148</v>
      </c>
      <c r="I532" s="8">
        <f t="shared" si="17"/>
        <v>242</v>
      </c>
      <c r="J532" t="str">
        <f>VLOOKUP($B532,taxonomy!$B:$Y,6,FALSE)</f>
        <v>Eukaryota</v>
      </c>
      <c r="K532" t="str">
        <f>VLOOKUP($B532,taxonomy!$B:$Y,7,FALSE)</f>
        <v xml:space="preserve"> Metazoa</v>
      </c>
      <c r="L532" t="str">
        <f>VLOOKUP($B532,taxonomy!$B:$Y,8,FALSE)</f>
        <v xml:space="preserve"> Ecdysozoa</v>
      </c>
      <c r="M532" t="str">
        <f>VLOOKUP($B532,taxonomy!$B:$Y,9,FALSE)</f>
        <v xml:space="preserve"> Arthropoda</v>
      </c>
      <c r="N532">
        <f>VLOOKUP(A532,'сводная таблица'!A$3:D$370,3,FALSE)</f>
        <v>1</v>
      </c>
      <c r="O532">
        <f>VLOOKUP(A532,'сводная таблица'!A$3:D$370,4,FALSE)</f>
        <v>1</v>
      </c>
      <c r="P532" s="7" t="b">
        <f t="shared" si="16"/>
        <v>0</v>
      </c>
    </row>
    <row r="533" spans="1:17" hidden="1" x14ac:dyDescent="0.25">
      <c r="A533" s="1" t="s">
        <v>1590</v>
      </c>
      <c r="B533" s="1" t="s">
        <v>1591</v>
      </c>
      <c r="C533" s="1" t="s">
        <v>1571</v>
      </c>
      <c r="D533" s="1" t="s">
        <v>15</v>
      </c>
      <c r="E533" s="1" t="s">
        <v>35</v>
      </c>
      <c r="F533" s="1" t="s">
        <v>233</v>
      </c>
      <c r="G533" s="1" t="s">
        <v>18</v>
      </c>
      <c r="H533" s="1" t="s">
        <v>19</v>
      </c>
      <c r="I533" s="8">
        <f t="shared" si="17"/>
        <v>264</v>
      </c>
      <c r="J533" t="str">
        <f>VLOOKUP($B533,taxonomy!$B:$Y,6,FALSE)</f>
        <v>Eukaryota</v>
      </c>
      <c r="K533" t="str">
        <f>VLOOKUP($B533,taxonomy!$B:$Y,7,FALSE)</f>
        <v xml:space="preserve"> Metazoa</v>
      </c>
      <c r="L533" t="str">
        <f>VLOOKUP($B533,taxonomy!$B:$Y,8,FALSE)</f>
        <v xml:space="preserve"> Ecdysozoa</v>
      </c>
      <c r="M533" t="str">
        <f>VLOOKUP($B533,taxonomy!$B:$Y,9,FALSE)</f>
        <v xml:space="preserve"> Arthropoda</v>
      </c>
      <c r="N533">
        <f>VLOOKUP(A533,'сводная таблица'!A$3:D$370,3,FALSE)</f>
        <v>1</v>
      </c>
      <c r="O533">
        <f>VLOOKUP(A533,'сводная таблица'!A$3:D$370,4,FALSE)</f>
        <v>1</v>
      </c>
      <c r="P533" s="7" t="b">
        <f t="shared" si="16"/>
        <v>1</v>
      </c>
    </row>
    <row r="534" spans="1:17" hidden="1" x14ac:dyDescent="0.25">
      <c r="A534" s="1" t="s">
        <v>1590</v>
      </c>
      <c r="B534" s="1" t="s">
        <v>1591</v>
      </c>
      <c r="C534" s="1" t="s">
        <v>1571</v>
      </c>
      <c r="D534" s="1" t="s">
        <v>60</v>
      </c>
      <c r="E534" s="1" t="s">
        <v>182</v>
      </c>
      <c r="F534" s="1" t="s">
        <v>351</v>
      </c>
      <c r="G534" s="1" t="s">
        <v>63</v>
      </c>
      <c r="H534" s="1" t="s">
        <v>64</v>
      </c>
      <c r="I534" s="8">
        <f t="shared" si="17"/>
        <v>646</v>
      </c>
      <c r="J534" t="str">
        <f>VLOOKUP($B534,taxonomy!$B:$Y,6,FALSE)</f>
        <v>Eukaryota</v>
      </c>
      <c r="K534" t="str">
        <f>VLOOKUP($B534,taxonomy!$B:$Y,7,FALSE)</f>
        <v xml:space="preserve"> Metazoa</v>
      </c>
      <c r="L534" t="str">
        <f>VLOOKUP($B534,taxonomy!$B:$Y,8,FALSE)</f>
        <v xml:space="preserve"> Ecdysozoa</v>
      </c>
      <c r="M534" t="str">
        <f>VLOOKUP($B534,taxonomy!$B:$Y,9,FALSE)</f>
        <v xml:space="preserve"> Arthropoda</v>
      </c>
      <c r="N534">
        <f>VLOOKUP(A534,'сводная таблица'!A$3:D$370,3,FALSE)</f>
        <v>1</v>
      </c>
      <c r="O534">
        <f>VLOOKUP(A534,'сводная таблица'!A$3:D$370,4,FALSE)</f>
        <v>1</v>
      </c>
      <c r="P534" s="7" t="b">
        <f t="shared" si="16"/>
        <v>1</v>
      </c>
    </row>
    <row r="535" spans="1:17" hidden="1" x14ac:dyDescent="0.25">
      <c r="A535" s="1" t="s">
        <v>1592</v>
      </c>
      <c r="B535" s="1" t="s">
        <v>1593</v>
      </c>
      <c r="C535" s="1" t="s">
        <v>1329</v>
      </c>
      <c r="D535" s="1" t="s">
        <v>15</v>
      </c>
      <c r="E535" s="1" t="s">
        <v>43</v>
      </c>
      <c r="F535" s="1" t="s">
        <v>569</v>
      </c>
      <c r="G535" s="1" t="s">
        <v>18</v>
      </c>
      <c r="H535" s="1" t="s">
        <v>19</v>
      </c>
      <c r="I535" s="8">
        <f t="shared" si="17"/>
        <v>272</v>
      </c>
      <c r="J535" t="str">
        <f>VLOOKUP($B535,taxonomy!$B:$Y,6,FALSE)</f>
        <v>Eukaryota</v>
      </c>
      <c r="K535" t="str">
        <f>VLOOKUP($B535,taxonomy!$B:$Y,7,FALSE)</f>
        <v xml:space="preserve"> Metazoa</v>
      </c>
      <c r="L535" t="str">
        <f>VLOOKUP($B535,taxonomy!$B:$Y,8,FALSE)</f>
        <v xml:space="preserve"> Ecdysozoa</v>
      </c>
      <c r="M535" t="str">
        <f>VLOOKUP($B535,taxonomy!$B:$Y,9,FALSE)</f>
        <v xml:space="preserve"> Arthropoda</v>
      </c>
      <c r="N535">
        <f>VLOOKUP(A535,'сводная таблица'!A$3:D$370,3,FALSE)</f>
        <v>0</v>
      </c>
      <c r="O535">
        <f>VLOOKUP(A535,'сводная таблица'!A$3:D$370,4,FALSE)</f>
        <v>1</v>
      </c>
      <c r="P535" s="7" t="b">
        <f t="shared" si="16"/>
        <v>0</v>
      </c>
      <c r="Q535">
        <v>1</v>
      </c>
    </row>
    <row r="536" spans="1:17" hidden="1" x14ac:dyDescent="0.25">
      <c r="A536" s="1" t="s">
        <v>1600</v>
      </c>
      <c r="B536" s="1" t="s">
        <v>1601</v>
      </c>
      <c r="C536" s="1" t="s">
        <v>1278</v>
      </c>
      <c r="D536" s="1" t="s">
        <v>180</v>
      </c>
      <c r="E536" s="1" t="s">
        <v>906</v>
      </c>
      <c r="F536" s="1" t="s">
        <v>170</v>
      </c>
      <c r="G536" s="1" t="s">
        <v>183</v>
      </c>
      <c r="H536" s="1" t="s">
        <v>180</v>
      </c>
      <c r="I536" s="8">
        <f t="shared" si="17"/>
        <v>108</v>
      </c>
      <c r="J536" t="str">
        <f>VLOOKUP($B536,taxonomy!$B:$Y,6,FALSE)</f>
        <v>Eukaryota</v>
      </c>
      <c r="K536" t="str">
        <f>VLOOKUP($B536,taxonomy!$B:$Y,7,FALSE)</f>
        <v xml:space="preserve"> Metazoa</v>
      </c>
      <c r="L536" t="str">
        <f>VLOOKUP($B536,taxonomy!$B:$Y,8,FALSE)</f>
        <v xml:space="preserve"> Ecdysozoa</v>
      </c>
      <c r="M536" t="str">
        <f>VLOOKUP($B536,taxonomy!$B:$Y,9,FALSE)</f>
        <v xml:space="preserve"> Arthropoda</v>
      </c>
      <c r="N536">
        <f>VLOOKUP(A536,'сводная таблица'!A$3:D$370,3,FALSE)</f>
        <v>0</v>
      </c>
      <c r="O536">
        <f>VLOOKUP(A536,'сводная таблица'!A$3:D$370,4,FALSE)</f>
        <v>1</v>
      </c>
      <c r="P536" s="7" t="b">
        <f t="shared" si="16"/>
        <v>0</v>
      </c>
    </row>
    <row r="537" spans="1:17" hidden="1" x14ac:dyDescent="0.25">
      <c r="A537" s="1" t="s">
        <v>1600</v>
      </c>
      <c r="B537" s="1" t="s">
        <v>1601</v>
      </c>
      <c r="C537" s="1" t="s">
        <v>1278</v>
      </c>
      <c r="D537" s="1" t="s">
        <v>15</v>
      </c>
      <c r="E537" s="1" t="s">
        <v>12</v>
      </c>
      <c r="F537" s="1" t="s">
        <v>1460</v>
      </c>
      <c r="G537" s="1" t="s">
        <v>18</v>
      </c>
      <c r="H537" s="1" t="s">
        <v>19</v>
      </c>
      <c r="I537" s="8">
        <f t="shared" si="17"/>
        <v>132</v>
      </c>
      <c r="J537" t="str">
        <f>VLOOKUP($B537,taxonomy!$B:$Y,6,FALSE)</f>
        <v>Eukaryota</v>
      </c>
      <c r="K537" t="str">
        <f>VLOOKUP($B537,taxonomy!$B:$Y,7,FALSE)</f>
        <v xml:space="preserve"> Metazoa</v>
      </c>
      <c r="L537" t="str">
        <f>VLOOKUP($B537,taxonomy!$B:$Y,8,FALSE)</f>
        <v xml:space="preserve"> Ecdysozoa</v>
      </c>
      <c r="M537" t="str">
        <f>VLOOKUP($B537,taxonomy!$B:$Y,9,FALSE)</f>
        <v xml:space="preserve"> Arthropoda</v>
      </c>
      <c r="N537">
        <f>VLOOKUP(A537,'сводная таблица'!A$3:D$370,3,FALSE)</f>
        <v>0</v>
      </c>
      <c r="O537">
        <f>VLOOKUP(A537,'сводная таблица'!A$3:D$370,4,FALSE)</f>
        <v>1</v>
      </c>
      <c r="P537" s="7" t="b">
        <f t="shared" si="16"/>
        <v>1</v>
      </c>
    </row>
    <row r="538" spans="1:17" hidden="1" x14ac:dyDescent="0.25">
      <c r="A538" s="1" t="s">
        <v>1602</v>
      </c>
      <c r="B538" s="1" t="s">
        <v>1603</v>
      </c>
      <c r="C538" s="1" t="s">
        <v>1604</v>
      </c>
      <c r="D538" s="1" t="s">
        <v>140</v>
      </c>
      <c r="E538" s="1" t="s">
        <v>978</v>
      </c>
      <c r="F538" s="1" t="s">
        <v>1605</v>
      </c>
      <c r="G538" s="1" t="s">
        <v>143</v>
      </c>
      <c r="H538" s="1" t="s">
        <v>140</v>
      </c>
      <c r="I538" s="8">
        <f t="shared" si="17"/>
        <v>46</v>
      </c>
      <c r="J538" t="str">
        <f>VLOOKUP($B538,taxonomy!$B:$Y,6,FALSE)</f>
        <v>Eukaryota</v>
      </c>
      <c r="K538" t="str">
        <f>VLOOKUP($B538,taxonomy!$B:$Y,7,FALSE)</f>
        <v xml:space="preserve"> Metazoa</v>
      </c>
      <c r="L538" t="str">
        <f>VLOOKUP($B538,taxonomy!$B:$Y,8,FALSE)</f>
        <v xml:space="preserve"> Ecdysozoa</v>
      </c>
      <c r="M538" t="str">
        <f>VLOOKUP($B538,taxonomy!$B:$Y,9,FALSE)</f>
        <v xml:space="preserve"> Arthropoda</v>
      </c>
      <c r="N538">
        <f>VLOOKUP(A538,'сводная таблица'!A$3:D$370,3,FALSE)</f>
        <v>0</v>
      </c>
      <c r="O538">
        <f>VLOOKUP(A538,'сводная таблица'!A$3:D$370,4,FALSE)</f>
        <v>1</v>
      </c>
      <c r="P538" s="7" t="b">
        <f t="shared" si="16"/>
        <v>0</v>
      </c>
    </row>
    <row r="539" spans="1:17" hidden="1" x14ac:dyDescent="0.25">
      <c r="A539" s="1" t="s">
        <v>1602</v>
      </c>
      <c r="B539" s="1" t="s">
        <v>1603</v>
      </c>
      <c r="C539" s="1" t="s">
        <v>1604</v>
      </c>
      <c r="D539" s="1" t="s">
        <v>180</v>
      </c>
      <c r="E539" s="1" t="s">
        <v>1606</v>
      </c>
      <c r="F539" s="1" t="s">
        <v>1607</v>
      </c>
      <c r="G539" s="1" t="s">
        <v>183</v>
      </c>
      <c r="H539" s="1" t="s">
        <v>180</v>
      </c>
      <c r="I539" s="8">
        <f t="shared" si="17"/>
        <v>108</v>
      </c>
      <c r="J539" t="str">
        <f>VLOOKUP($B539,taxonomy!$B:$Y,6,FALSE)</f>
        <v>Eukaryota</v>
      </c>
      <c r="K539" t="str">
        <f>VLOOKUP($B539,taxonomy!$B:$Y,7,FALSE)</f>
        <v xml:space="preserve"> Metazoa</v>
      </c>
      <c r="L539" t="str">
        <f>VLOOKUP($B539,taxonomy!$B:$Y,8,FALSE)</f>
        <v xml:space="preserve"> Ecdysozoa</v>
      </c>
      <c r="M539" t="str">
        <f>VLOOKUP($B539,taxonomy!$B:$Y,9,FALSE)</f>
        <v xml:space="preserve"> Arthropoda</v>
      </c>
      <c r="N539">
        <f>VLOOKUP(A539,'сводная таблица'!A$3:D$370,3,FALSE)</f>
        <v>0</v>
      </c>
      <c r="O539">
        <f>VLOOKUP(A539,'сводная таблица'!A$3:D$370,4,FALSE)</f>
        <v>1</v>
      </c>
      <c r="P539" s="7" t="b">
        <f t="shared" si="16"/>
        <v>1</v>
      </c>
    </row>
    <row r="540" spans="1:17" hidden="1" x14ac:dyDescent="0.25">
      <c r="A540" s="1" t="s">
        <v>1155</v>
      </c>
      <c r="B540" s="1" t="s">
        <v>1156</v>
      </c>
      <c r="C540" s="1" t="s">
        <v>1059</v>
      </c>
      <c r="D540" s="1" t="s">
        <v>15</v>
      </c>
      <c r="E540" s="1" t="s">
        <v>43</v>
      </c>
      <c r="F540" s="1" t="s">
        <v>1153</v>
      </c>
      <c r="G540" s="1" t="s">
        <v>18</v>
      </c>
      <c r="H540" s="1" t="s">
        <v>19</v>
      </c>
      <c r="I540" s="8">
        <f t="shared" si="17"/>
        <v>264</v>
      </c>
      <c r="J540" t="e">
        <f>VLOOKUP($B540,taxonomy!$B:$Y,6,FALSE)</f>
        <v>#N/A</v>
      </c>
      <c r="K540" t="e">
        <f>VLOOKUP($B540,taxonomy!$B:$Y,7,FALSE)</f>
        <v>#N/A</v>
      </c>
      <c r="L540" t="e">
        <f>VLOOKUP($B540,taxonomy!$B:$Y,8,FALSE)</f>
        <v>#N/A</v>
      </c>
      <c r="M540" t="e">
        <f>VLOOKUP($B540,taxonomy!$B:$Y,9,FALSE)</f>
        <v>#N/A</v>
      </c>
      <c r="N540">
        <f>VLOOKUP(A540,'сводная таблица'!A$3:D$370,3,FALSE)</f>
        <v>1</v>
      </c>
      <c r="O540">
        <f>VLOOKUP(A540,'сводная таблица'!A$3:D$370,4,FALSE)</f>
        <v>1</v>
      </c>
      <c r="P540" s="7" t="b">
        <f t="shared" si="16"/>
        <v>0</v>
      </c>
    </row>
    <row r="541" spans="1:17" hidden="1" x14ac:dyDescent="0.25">
      <c r="A541" s="1" t="s">
        <v>1155</v>
      </c>
      <c r="B541" s="1" t="s">
        <v>1156</v>
      </c>
      <c r="C541" s="1" t="s">
        <v>1059</v>
      </c>
      <c r="D541" s="1" t="s">
        <v>60</v>
      </c>
      <c r="E541" s="1" t="s">
        <v>367</v>
      </c>
      <c r="F541" s="1" t="s">
        <v>1059</v>
      </c>
      <c r="G541" s="1" t="s">
        <v>63</v>
      </c>
      <c r="H541" s="1" t="s">
        <v>64</v>
      </c>
      <c r="I541" s="8">
        <f t="shared" si="17"/>
        <v>404</v>
      </c>
      <c r="J541" t="e">
        <f>VLOOKUP($B541,taxonomy!$B:$Y,6,FALSE)</f>
        <v>#N/A</v>
      </c>
      <c r="K541" t="e">
        <f>VLOOKUP($B541,taxonomy!$B:$Y,7,FALSE)</f>
        <v>#N/A</v>
      </c>
      <c r="L541" t="e">
        <f>VLOOKUP($B541,taxonomy!$B:$Y,8,FALSE)</f>
        <v>#N/A</v>
      </c>
      <c r="M541" t="e">
        <f>VLOOKUP($B541,taxonomy!$B:$Y,9,FALSE)</f>
        <v>#N/A</v>
      </c>
      <c r="N541">
        <f>VLOOKUP(A541,'сводная таблица'!A$3:D$370,3,FALSE)</f>
        <v>1</v>
      </c>
      <c r="O541">
        <f>VLOOKUP(A541,'сводная таблица'!A$3:D$370,4,FALSE)</f>
        <v>1</v>
      </c>
      <c r="P541" s="7" t="b">
        <f t="shared" si="16"/>
        <v>1</v>
      </c>
    </row>
    <row r="542" spans="1:17" hidden="1" x14ac:dyDescent="0.25">
      <c r="A542" s="1" t="s">
        <v>1602</v>
      </c>
      <c r="B542" s="1" t="s">
        <v>1603</v>
      </c>
      <c r="C542" s="1" t="s">
        <v>1604</v>
      </c>
      <c r="D542" s="1" t="s">
        <v>15</v>
      </c>
      <c r="E542" s="1" t="s">
        <v>39</v>
      </c>
      <c r="F542" s="1" t="s">
        <v>670</v>
      </c>
      <c r="G542" s="1" t="s">
        <v>18</v>
      </c>
      <c r="H542" s="1" t="s">
        <v>19</v>
      </c>
      <c r="I542" s="8">
        <f t="shared" si="17"/>
        <v>273</v>
      </c>
      <c r="J542" t="str">
        <f>VLOOKUP($B542,taxonomy!$B:$Y,6,FALSE)</f>
        <v>Eukaryota</v>
      </c>
      <c r="K542" t="str">
        <f>VLOOKUP($B542,taxonomy!$B:$Y,7,FALSE)</f>
        <v xml:space="preserve"> Metazoa</v>
      </c>
      <c r="L542" t="str">
        <f>VLOOKUP($B542,taxonomy!$B:$Y,8,FALSE)</f>
        <v xml:space="preserve"> Ecdysozoa</v>
      </c>
      <c r="M542" t="str">
        <f>VLOOKUP($B542,taxonomy!$B:$Y,9,FALSE)</f>
        <v xml:space="preserve"> Arthropoda</v>
      </c>
      <c r="N542">
        <f>VLOOKUP(A542,'сводная таблица'!A$3:D$370,3,FALSE)</f>
        <v>0</v>
      </c>
      <c r="O542">
        <f>VLOOKUP(A542,'сводная таблица'!A$3:D$370,4,FALSE)</f>
        <v>1</v>
      </c>
      <c r="P542" s="7" t="b">
        <f t="shared" si="16"/>
        <v>0</v>
      </c>
    </row>
    <row r="543" spans="1:17" hidden="1" x14ac:dyDescent="0.25">
      <c r="A543" s="1" t="s">
        <v>1608</v>
      </c>
      <c r="B543" s="1" t="s">
        <v>1609</v>
      </c>
      <c r="C543" s="1" t="s">
        <v>1610</v>
      </c>
      <c r="D543" s="1" t="s">
        <v>180</v>
      </c>
      <c r="E543" s="1" t="s">
        <v>181</v>
      </c>
      <c r="F543" s="1" t="s">
        <v>1418</v>
      </c>
      <c r="G543" s="1" t="s">
        <v>183</v>
      </c>
      <c r="H543" s="1" t="s">
        <v>180</v>
      </c>
      <c r="I543" s="8">
        <f t="shared" si="17"/>
        <v>50</v>
      </c>
      <c r="J543" t="str">
        <f>VLOOKUP($B543,taxonomy!$B:$Y,6,FALSE)</f>
        <v>Eukaryota</v>
      </c>
      <c r="K543" t="str">
        <f>VLOOKUP($B543,taxonomy!$B:$Y,7,FALSE)</f>
        <v xml:space="preserve"> Metazoa</v>
      </c>
      <c r="L543" t="str">
        <f>VLOOKUP($B543,taxonomy!$B:$Y,8,FALSE)</f>
        <v xml:space="preserve"> Ecdysozoa</v>
      </c>
      <c r="M543" t="str">
        <f>VLOOKUP($B543,taxonomy!$B:$Y,9,FALSE)</f>
        <v xml:space="preserve"> Arthropoda</v>
      </c>
      <c r="N543">
        <f>VLOOKUP(A543,'сводная таблица'!A$3:D$370,3,FALSE)</f>
        <v>0</v>
      </c>
      <c r="O543">
        <f>VLOOKUP(A543,'сводная таблица'!A$3:D$370,4,FALSE)</f>
        <v>1</v>
      </c>
      <c r="P543" s="7" t="b">
        <f t="shared" si="16"/>
        <v>0</v>
      </c>
    </row>
    <row r="544" spans="1:17" hidden="1" x14ac:dyDescent="0.25">
      <c r="A544" s="1" t="s">
        <v>1608</v>
      </c>
      <c r="B544" s="1" t="s">
        <v>1609</v>
      </c>
      <c r="C544" s="1" t="s">
        <v>1610</v>
      </c>
      <c r="D544" s="1" t="s">
        <v>15</v>
      </c>
      <c r="E544" s="1" t="s">
        <v>43</v>
      </c>
      <c r="F544" s="1" t="s">
        <v>308</v>
      </c>
      <c r="G544" s="1" t="s">
        <v>18</v>
      </c>
      <c r="H544" s="1" t="s">
        <v>19</v>
      </c>
      <c r="I544" s="8">
        <f t="shared" si="17"/>
        <v>274</v>
      </c>
      <c r="J544" t="str">
        <f>VLOOKUP($B544,taxonomy!$B:$Y,6,FALSE)</f>
        <v>Eukaryota</v>
      </c>
      <c r="K544" t="str">
        <f>VLOOKUP($B544,taxonomy!$B:$Y,7,FALSE)</f>
        <v xml:space="preserve"> Metazoa</v>
      </c>
      <c r="L544" t="str">
        <f>VLOOKUP($B544,taxonomy!$B:$Y,8,FALSE)</f>
        <v xml:space="preserve"> Ecdysozoa</v>
      </c>
      <c r="M544" t="str">
        <f>VLOOKUP($B544,taxonomy!$B:$Y,9,FALSE)</f>
        <v xml:space="preserve"> Arthropoda</v>
      </c>
      <c r="N544">
        <f>VLOOKUP(A544,'сводная таблица'!A$3:D$370,3,FALSE)</f>
        <v>0</v>
      </c>
      <c r="O544">
        <f>VLOOKUP(A544,'сводная таблица'!A$3:D$370,4,FALSE)</f>
        <v>1</v>
      </c>
      <c r="P544" s="7" t="b">
        <f t="shared" si="16"/>
        <v>1</v>
      </c>
    </row>
    <row r="545" spans="1:16" hidden="1" x14ac:dyDescent="0.25">
      <c r="A545" s="1" t="s">
        <v>1159</v>
      </c>
      <c r="B545" s="1" t="s">
        <v>1160</v>
      </c>
      <c r="C545" s="1" t="s">
        <v>1161</v>
      </c>
      <c r="D545" s="1" t="s">
        <v>272</v>
      </c>
      <c r="E545" s="1" t="s">
        <v>982</v>
      </c>
      <c r="F545" s="1" t="s">
        <v>1065</v>
      </c>
      <c r="G545" s="1" t="s">
        <v>274</v>
      </c>
      <c r="H545" s="1" t="s">
        <v>272</v>
      </c>
      <c r="I545" s="8">
        <f t="shared" si="17"/>
        <v>57</v>
      </c>
      <c r="J545" t="e">
        <f>VLOOKUP($B545,taxonomy!$B:$Y,6,FALSE)</f>
        <v>#N/A</v>
      </c>
      <c r="K545" t="e">
        <f>VLOOKUP($B545,taxonomy!$B:$Y,7,FALSE)</f>
        <v>#N/A</v>
      </c>
      <c r="L545" t="e">
        <f>VLOOKUP($B545,taxonomy!$B:$Y,8,FALSE)</f>
        <v>#N/A</v>
      </c>
      <c r="M545" t="e">
        <f>VLOOKUP($B545,taxonomy!$B:$Y,9,FALSE)</f>
        <v>#N/A</v>
      </c>
      <c r="N545">
        <f>VLOOKUP(A545,'сводная таблица'!A$3:D$370,3,FALSE)</f>
        <v>1</v>
      </c>
      <c r="O545">
        <f>VLOOKUP(A545,'сводная таблица'!A$3:D$370,4,FALSE)</f>
        <v>1</v>
      </c>
      <c r="P545" s="7" t="b">
        <f t="shared" ref="P545:P579" si="18">EXACT(A544,A545)</f>
        <v>0</v>
      </c>
    </row>
    <row r="546" spans="1:16" hidden="1" x14ac:dyDescent="0.25">
      <c r="A546" s="1" t="s">
        <v>1159</v>
      </c>
      <c r="B546" s="1" t="s">
        <v>1160</v>
      </c>
      <c r="C546" s="1" t="s">
        <v>1161</v>
      </c>
      <c r="D546" s="1" t="s">
        <v>15</v>
      </c>
      <c r="E546" s="1" t="s">
        <v>43</v>
      </c>
      <c r="F546" s="1" t="s">
        <v>250</v>
      </c>
      <c r="G546" s="1" t="s">
        <v>18</v>
      </c>
      <c r="H546" s="1" t="s">
        <v>19</v>
      </c>
      <c r="I546" s="8">
        <f t="shared" si="17"/>
        <v>265</v>
      </c>
      <c r="J546" t="e">
        <f>VLOOKUP($B546,taxonomy!$B:$Y,6,FALSE)</f>
        <v>#N/A</v>
      </c>
      <c r="K546" t="e">
        <f>VLOOKUP($B546,taxonomy!$B:$Y,7,FALSE)</f>
        <v>#N/A</v>
      </c>
      <c r="L546" t="e">
        <f>VLOOKUP($B546,taxonomy!$B:$Y,8,FALSE)</f>
        <v>#N/A</v>
      </c>
      <c r="M546" t="e">
        <f>VLOOKUP($B546,taxonomy!$B:$Y,9,FALSE)</f>
        <v>#N/A</v>
      </c>
      <c r="N546">
        <f>VLOOKUP(A546,'сводная таблица'!A$3:D$370,3,FALSE)</f>
        <v>1</v>
      </c>
      <c r="O546">
        <f>VLOOKUP(A546,'сводная таблица'!A$3:D$370,4,FALSE)</f>
        <v>1</v>
      </c>
      <c r="P546" s="7" t="b">
        <f t="shared" si="18"/>
        <v>1</v>
      </c>
    </row>
    <row r="547" spans="1:16" hidden="1" x14ac:dyDescent="0.25">
      <c r="A547" s="1" t="s">
        <v>1159</v>
      </c>
      <c r="B547" s="1" t="s">
        <v>1160</v>
      </c>
      <c r="C547" s="1" t="s">
        <v>1161</v>
      </c>
      <c r="D547" s="1" t="s">
        <v>60</v>
      </c>
      <c r="E547" s="1" t="s">
        <v>983</v>
      </c>
      <c r="F547" s="1" t="s">
        <v>684</v>
      </c>
      <c r="G547" s="1" t="s">
        <v>63</v>
      </c>
      <c r="H547" s="1" t="s">
        <v>64</v>
      </c>
      <c r="I547" s="8">
        <f t="shared" si="17"/>
        <v>479</v>
      </c>
      <c r="J547" t="e">
        <f>VLOOKUP($B547,taxonomy!$B:$Y,6,FALSE)</f>
        <v>#N/A</v>
      </c>
      <c r="K547" t="e">
        <f>VLOOKUP($B547,taxonomy!$B:$Y,7,FALSE)</f>
        <v>#N/A</v>
      </c>
      <c r="L547" t="e">
        <f>VLOOKUP($B547,taxonomy!$B:$Y,8,FALSE)</f>
        <v>#N/A</v>
      </c>
      <c r="M547" t="e">
        <f>VLOOKUP($B547,taxonomy!$B:$Y,9,FALSE)</f>
        <v>#N/A</v>
      </c>
      <c r="N547">
        <f>VLOOKUP(A547,'сводная таблица'!A$3:D$370,3,FALSE)</f>
        <v>1</v>
      </c>
      <c r="O547">
        <f>VLOOKUP(A547,'сводная таблица'!A$3:D$370,4,FALSE)</f>
        <v>1</v>
      </c>
      <c r="P547" s="7" t="b">
        <f t="shared" si="18"/>
        <v>1</v>
      </c>
    </row>
    <row r="548" spans="1:16" hidden="1" x14ac:dyDescent="0.25">
      <c r="A548" s="1" t="s">
        <v>1162</v>
      </c>
      <c r="B548" s="1" t="s">
        <v>1163</v>
      </c>
      <c r="C548" s="1" t="s">
        <v>1164</v>
      </c>
      <c r="D548" s="1" t="s">
        <v>15</v>
      </c>
      <c r="E548" s="1" t="s">
        <v>158</v>
      </c>
      <c r="F548" s="1" t="s">
        <v>526</v>
      </c>
      <c r="G548" s="1" t="s">
        <v>18</v>
      </c>
      <c r="H548" s="1" t="s">
        <v>19</v>
      </c>
      <c r="I548" s="8">
        <f t="shared" si="17"/>
        <v>271</v>
      </c>
      <c r="J548" t="str">
        <f>VLOOKUP($B548,taxonomy!$B:$Y,6,FALSE)</f>
        <v>Eukaryota</v>
      </c>
      <c r="K548" t="str">
        <f>VLOOKUP($B548,taxonomy!$B:$Y,7,FALSE)</f>
        <v xml:space="preserve"> Fungi</v>
      </c>
      <c r="L548" t="str">
        <f>VLOOKUP($B548,taxonomy!$B:$Y,8,FALSE)</f>
        <v xml:space="preserve"> Dikarya</v>
      </c>
      <c r="M548" t="str">
        <f>VLOOKUP($B548,taxonomy!$B:$Y,9,FALSE)</f>
        <v xml:space="preserve"> Ascomycota</v>
      </c>
      <c r="N548">
        <f>VLOOKUP(A548,'сводная таблица'!A$3:D$370,3,FALSE)</f>
        <v>0</v>
      </c>
      <c r="O548">
        <f>VLOOKUP(A548,'сводная таблица'!A$3:D$370,4,FALSE)</f>
        <v>1</v>
      </c>
      <c r="P548" s="7" t="b">
        <f t="shared" si="18"/>
        <v>0</v>
      </c>
    </row>
    <row r="549" spans="1:16" hidden="1" x14ac:dyDescent="0.25">
      <c r="A549" s="1" t="s">
        <v>1165</v>
      </c>
      <c r="B549" s="1" t="s">
        <v>1166</v>
      </c>
      <c r="C549" s="1" t="s">
        <v>1167</v>
      </c>
      <c r="D549" s="1" t="s">
        <v>15</v>
      </c>
      <c r="E549" s="1" t="s">
        <v>203</v>
      </c>
      <c r="F549" s="1" t="s">
        <v>17</v>
      </c>
      <c r="G549" s="1" t="s">
        <v>18</v>
      </c>
      <c r="H549" s="1" t="s">
        <v>19</v>
      </c>
      <c r="I549" s="8">
        <f t="shared" si="17"/>
        <v>273</v>
      </c>
      <c r="J549" t="str">
        <f>VLOOKUP($B549,taxonomy!$B:$Y,6,FALSE)</f>
        <v>Eukaryota</v>
      </c>
      <c r="K549" t="str">
        <f>VLOOKUP($B549,taxonomy!$B:$Y,7,FALSE)</f>
        <v xml:space="preserve"> Fungi</v>
      </c>
      <c r="L549" t="str">
        <f>VLOOKUP($B549,taxonomy!$B:$Y,8,FALSE)</f>
        <v xml:space="preserve"> Dikarya</v>
      </c>
      <c r="M549" t="str">
        <f>VLOOKUP($B549,taxonomy!$B:$Y,9,FALSE)</f>
        <v xml:space="preserve"> Ascomycota</v>
      </c>
      <c r="N549">
        <f>VLOOKUP(A549,'сводная таблица'!A$3:D$370,3,FALSE)</f>
        <v>1</v>
      </c>
      <c r="O549">
        <f>VLOOKUP(A549,'сводная таблица'!A$3:D$370,4,FALSE)</f>
        <v>1</v>
      </c>
      <c r="P549" s="7" t="b">
        <f t="shared" si="18"/>
        <v>0</v>
      </c>
    </row>
    <row r="550" spans="1:16" hidden="1" x14ac:dyDescent="0.25">
      <c r="A550" s="1" t="s">
        <v>1165</v>
      </c>
      <c r="B550" s="1" t="s">
        <v>1166</v>
      </c>
      <c r="C550" s="1" t="s">
        <v>1167</v>
      </c>
      <c r="D550" s="1" t="s">
        <v>60</v>
      </c>
      <c r="E550" s="1" t="s">
        <v>674</v>
      </c>
      <c r="F550" s="1" t="s">
        <v>1168</v>
      </c>
      <c r="G550" s="1" t="s">
        <v>63</v>
      </c>
      <c r="H550" s="1" t="s">
        <v>64</v>
      </c>
      <c r="I550" s="8">
        <f t="shared" si="17"/>
        <v>291</v>
      </c>
      <c r="J550" t="str">
        <f>VLOOKUP($B550,taxonomy!$B:$Y,6,FALSE)</f>
        <v>Eukaryota</v>
      </c>
      <c r="K550" t="str">
        <f>VLOOKUP($B550,taxonomy!$B:$Y,7,FALSE)</f>
        <v xml:space="preserve"> Fungi</v>
      </c>
      <c r="L550" t="str">
        <f>VLOOKUP($B550,taxonomy!$B:$Y,8,FALSE)</f>
        <v xml:space="preserve"> Dikarya</v>
      </c>
      <c r="M550" t="str">
        <f>VLOOKUP($B550,taxonomy!$B:$Y,9,FALSE)</f>
        <v xml:space="preserve"> Ascomycota</v>
      </c>
      <c r="N550">
        <f>VLOOKUP(A550,'сводная таблица'!A$3:D$370,3,FALSE)</f>
        <v>1</v>
      </c>
      <c r="O550">
        <f>VLOOKUP(A550,'сводная таблица'!A$3:D$370,4,FALSE)</f>
        <v>1</v>
      </c>
      <c r="P550" s="7" t="b">
        <f t="shared" si="18"/>
        <v>1</v>
      </c>
    </row>
    <row r="551" spans="1:16" hidden="1" x14ac:dyDescent="0.25">
      <c r="A551" s="1" t="s">
        <v>1169</v>
      </c>
      <c r="B551" s="1" t="s">
        <v>1170</v>
      </c>
      <c r="C551" s="1" t="s">
        <v>253</v>
      </c>
      <c r="D551" s="1" t="s">
        <v>813</v>
      </c>
      <c r="E551" s="1" t="s">
        <v>370</v>
      </c>
      <c r="F551" s="1" t="s">
        <v>814</v>
      </c>
      <c r="G551" s="1" t="s">
        <v>203</v>
      </c>
      <c r="H551" s="1" t="s">
        <v>813</v>
      </c>
      <c r="I551" s="8">
        <f t="shared" si="17"/>
        <v>31</v>
      </c>
      <c r="J551" t="str">
        <f>VLOOKUP($B551,taxonomy!$B:$Y,6,FALSE)</f>
        <v>Eukaryota</v>
      </c>
      <c r="K551" t="str">
        <f>VLOOKUP($B551,taxonomy!$B:$Y,7,FALSE)</f>
        <v xml:space="preserve"> Fungi</v>
      </c>
      <c r="L551" t="str">
        <f>VLOOKUP($B551,taxonomy!$B:$Y,8,FALSE)</f>
        <v xml:space="preserve"> Dikarya</v>
      </c>
      <c r="M551" t="str">
        <f>VLOOKUP($B551,taxonomy!$B:$Y,9,FALSE)</f>
        <v xml:space="preserve"> Ascomycota</v>
      </c>
      <c r="N551">
        <f>VLOOKUP(A551,'сводная таблица'!A$3:D$370,3,FALSE)</f>
        <v>1</v>
      </c>
      <c r="O551">
        <f>VLOOKUP(A551,'сводная таблица'!A$3:D$370,4,FALSE)</f>
        <v>1</v>
      </c>
      <c r="P551" s="7" t="b">
        <f t="shared" si="18"/>
        <v>0</v>
      </c>
    </row>
    <row r="552" spans="1:16" hidden="1" x14ac:dyDescent="0.25">
      <c r="A552" s="1" t="s">
        <v>1238</v>
      </c>
      <c r="B552" s="1" t="s">
        <v>1239</v>
      </c>
      <c r="C552" s="1" t="s">
        <v>1081</v>
      </c>
      <c r="D552" s="1" t="s">
        <v>15</v>
      </c>
      <c r="E552" s="1" t="s">
        <v>104</v>
      </c>
      <c r="F552" s="1" t="s">
        <v>367</v>
      </c>
      <c r="G552" s="1" t="s">
        <v>18</v>
      </c>
      <c r="H552" s="1" t="s">
        <v>19</v>
      </c>
      <c r="I552" s="8">
        <f t="shared" si="17"/>
        <v>274</v>
      </c>
      <c r="J552" t="str">
        <f>VLOOKUP($B552,taxonomy!$B:$Y,6,FALSE)</f>
        <v>Eukaryota</v>
      </c>
      <c r="K552" t="str">
        <f>VLOOKUP($B552,taxonomy!$B:$Y,7,FALSE)</f>
        <v xml:space="preserve"> Fungi</v>
      </c>
      <c r="L552" t="str">
        <f>VLOOKUP($B552,taxonomy!$B:$Y,8,FALSE)</f>
        <v xml:space="preserve"> Dikarya</v>
      </c>
      <c r="M552" t="str">
        <f>VLOOKUP($B552,taxonomy!$B:$Y,9,FALSE)</f>
        <v xml:space="preserve"> Ascomycota</v>
      </c>
      <c r="N552">
        <f>VLOOKUP(A552,'сводная таблица'!A$3:D$370,3,FALSE)</f>
        <v>1</v>
      </c>
      <c r="O552">
        <f>VLOOKUP(A552,'сводная таблица'!A$3:D$370,4,FALSE)</f>
        <v>1</v>
      </c>
      <c r="P552" s="7" t="b">
        <f t="shared" si="18"/>
        <v>0</v>
      </c>
    </row>
    <row r="553" spans="1:16" hidden="1" x14ac:dyDescent="0.25">
      <c r="A553" s="1" t="s">
        <v>1238</v>
      </c>
      <c r="B553" s="1" t="s">
        <v>1239</v>
      </c>
      <c r="C553" s="1" t="s">
        <v>1081</v>
      </c>
      <c r="D553" s="1" t="s">
        <v>60</v>
      </c>
      <c r="E553" s="1" t="s">
        <v>255</v>
      </c>
      <c r="F553" s="1" t="s">
        <v>1086</v>
      </c>
      <c r="G553" s="1" t="s">
        <v>63</v>
      </c>
      <c r="H553" s="1" t="s">
        <v>64</v>
      </c>
      <c r="I553" s="8">
        <f t="shared" si="17"/>
        <v>569</v>
      </c>
      <c r="J553" t="str">
        <f>VLOOKUP($B553,taxonomy!$B:$Y,6,FALSE)</f>
        <v>Eukaryota</v>
      </c>
      <c r="K553" t="str">
        <f>VLOOKUP($B553,taxonomy!$B:$Y,7,FALSE)</f>
        <v xml:space="preserve"> Fungi</v>
      </c>
      <c r="L553" t="str">
        <f>VLOOKUP($B553,taxonomy!$B:$Y,8,FALSE)</f>
        <v xml:space="preserve"> Dikarya</v>
      </c>
      <c r="M553" t="str">
        <f>VLOOKUP($B553,taxonomy!$B:$Y,9,FALSE)</f>
        <v xml:space="preserve"> Ascomycota</v>
      </c>
      <c r="N553">
        <f>VLOOKUP(A553,'сводная таблица'!A$3:D$370,3,FALSE)</f>
        <v>1</v>
      </c>
      <c r="O553">
        <f>VLOOKUP(A553,'сводная таблица'!A$3:D$370,4,FALSE)</f>
        <v>1</v>
      </c>
      <c r="P553" s="7" t="b">
        <f t="shared" si="18"/>
        <v>1</v>
      </c>
    </row>
    <row r="554" spans="1:16" hidden="1" x14ac:dyDescent="0.25">
      <c r="A554" s="1" t="s">
        <v>1265</v>
      </c>
      <c r="B554" s="1" t="s">
        <v>1266</v>
      </c>
      <c r="C554" s="1" t="s">
        <v>1267</v>
      </c>
      <c r="D554" s="1" t="s">
        <v>15</v>
      </c>
      <c r="E554" s="1" t="s">
        <v>12</v>
      </c>
      <c r="F554" s="1" t="s">
        <v>1268</v>
      </c>
      <c r="G554" s="1" t="s">
        <v>18</v>
      </c>
      <c r="H554" s="1" t="s">
        <v>19</v>
      </c>
      <c r="I554" s="8">
        <f t="shared" si="17"/>
        <v>199</v>
      </c>
      <c r="J554" t="str">
        <f>VLOOKUP($B554,taxonomy!$B:$Y,6,FALSE)</f>
        <v>Eukaryota</v>
      </c>
      <c r="K554" t="str">
        <f>VLOOKUP($B554,taxonomy!$B:$Y,7,FALSE)</f>
        <v xml:space="preserve"> Fungi</v>
      </c>
      <c r="L554" t="str">
        <f>VLOOKUP($B554,taxonomy!$B:$Y,8,FALSE)</f>
        <v xml:space="preserve"> Dikarya</v>
      </c>
      <c r="M554" t="str">
        <f>VLOOKUP($B554,taxonomy!$B:$Y,9,FALSE)</f>
        <v xml:space="preserve"> Ascomycota</v>
      </c>
      <c r="N554">
        <f>VLOOKUP(A554,'сводная таблица'!A$3:D$370,3,FALSE)</f>
        <v>1</v>
      </c>
      <c r="O554">
        <f>VLOOKUP(A554,'сводная таблица'!A$3:D$370,4,FALSE)</f>
        <v>1</v>
      </c>
      <c r="P554" s="7" t="b">
        <f t="shared" si="18"/>
        <v>0</v>
      </c>
    </row>
    <row r="555" spans="1:16" hidden="1" x14ac:dyDescent="0.25">
      <c r="A555" s="1" t="s">
        <v>1265</v>
      </c>
      <c r="B555" s="1" t="s">
        <v>1266</v>
      </c>
      <c r="C555" s="1" t="s">
        <v>1267</v>
      </c>
      <c r="D555" s="1" t="s">
        <v>60</v>
      </c>
      <c r="E555" s="1" t="s">
        <v>219</v>
      </c>
      <c r="F555" s="1" t="s">
        <v>1269</v>
      </c>
      <c r="G555" s="1" t="s">
        <v>63</v>
      </c>
      <c r="H555" s="1" t="s">
        <v>64</v>
      </c>
      <c r="I555" s="8">
        <f t="shared" si="17"/>
        <v>389</v>
      </c>
      <c r="J555" t="str">
        <f>VLOOKUP($B555,taxonomy!$B:$Y,6,FALSE)</f>
        <v>Eukaryota</v>
      </c>
      <c r="K555" t="str">
        <f>VLOOKUP($B555,taxonomy!$B:$Y,7,FALSE)</f>
        <v xml:space="preserve"> Fungi</v>
      </c>
      <c r="L555" t="str">
        <f>VLOOKUP($B555,taxonomy!$B:$Y,8,FALSE)</f>
        <v xml:space="preserve"> Dikarya</v>
      </c>
      <c r="M555" t="str">
        <f>VLOOKUP($B555,taxonomy!$B:$Y,9,FALSE)</f>
        <v xml:space="preserve"> Ascomycota</v>
      </c>
      <c r="N555">
        <f>VLOOKUP(A555,'сводная таблица'!A$3:D$370,3,FALSE)</f>
        <v>1</v>
      </c>
      <c r="O555">
        <f>VLOOKUP(A555,'сводная таблица'!A$3:D$370,4,FALSE)</f>
        <v>1</v>
      </c>
      <c r="P555" s="7" t="b">
        <f t="shared" si="18"/>
        <v>1</v>
      </c>
    </row>
    <row r="556" spans="1:16" hidden="1" x14ac:dyDescent="0.25">
      <c r="A556" s="1" t="s">
        <v>1270</v>
      </c>
      <c r="B556" s="1" t="s">
        <v>1271</v>
      </c>
      <c r="C556" s="1" t="s">
        <v>1272</v>
      </c>
      <c r="D556" s="1" t="s">
        <v>597</v>
      </c>
      <c r="E556" s="1" t="s">
        <v>1273</v>
      </c>
      <c r="F556" s="1" t="s">
        <v>1210</v>
      </c>
      <c r="G556" s="1" t="s">
        <v>600</v>
      </c>
      <c r="H556" s="1" t="s">
        <v>597</v>
      </c>
      <c r="I556" s="8">
        <f t="shared" si="17"/>
        <v>34</v>
      </c>
      <c r="J556" t="str">
        <f>VLOOKUP($B556,taxonomy!$B:$Y,6,FALSE)</f>
        <v>Eukaryota</v>
      </c>
      <c r="K556" t="str">
        <f>VLOOKUP($B556,taxonomy!$B:$Y,7,FALSE)</f>
        <v xml:space="preserve"> Fungi</v>
      </c>
      <c r="L556" t="str">
        <f>VLOOKUP($B556,taxonomy!$B:$Y,8,FALSE)</f>
        <v xml:space="preserve"> Dikarya</v>
      </c>
      <c r="M556" t="str">
        <f>VLOOKUP($B556,taxonomy!$B:$Y,9,FALSE)</f>
        <v xml:space="preserve"> Ascomycota</v>
      </c>
      <c r="N556">
        <f>VLOOKUP(A556,'сводная таблица'!A$3:D$370,3,FALSE)</f>
        <v>0</v>
      </c>
      <c r="O556">
        <f>VLOOKUP(A556,'сводная таблица'!A$3:D$370,4,FALSE)</f>
        <v>1</v>
      </c>
      <c r="P556" s="7" t="b">
        <f t="shared" si="18"/>
        <v>0</v>
      </c>
    </row>
    <row r="557" spans="1:16" hidden="1" x14ac:dyDescent="0.25">
      <c r="A557" s="1" t="s">
        <v>1270</v>
      </c>
      <c r="B557" s="1" t="s">
        <v>1271</v>
      </c>
      <c r="C557" s="1" t="s">
        <v>1272</v>
      </c>
      <c r="D557" s="1" t="s">
        <v>76</v>
      </c>
      <c r="E557" s="1" t="s">
        <v>1274</v>
      </c>
      <c r="F557" s="1" t="s">
        <v>728</v>
      </c>
      <c r="G557" s="1" t="s">
        <v>79</v>
      </c>
      <c r="H557" s="1" t="s">
        <v>76</v>
      </c>
      <c r="I557" s="8">
        <f t="shared" si="17"/>
        <v>58</v>
      </c>
      <c r="J557" t="str">
        <f>VLOOKUP($B557,taxonomy!$B:$Y,6,FALSE)</f>
        <v>Eukaryota</v>
      </c>
      <c r="K557" t="str">
        <f>VLOOKUP($B557,taxonomy!$B:$Y,7,FALSE)</f>
        <v xml:space="preserve"> Fungi</v>
      </c>
      <c r="L557" t="str">
        <f>VLOOKUP($B557,taxonomy!$B:$Y,8,FALSE)</f>
        <v xml:space="preserve"> Dikarya</v>
      </c>
      <c r="M557" t="str">
        <f>VLOOKUP($B557,taxonomy!$B:$Y,9,FALSE)</f>
        <v xml:space="preserve"> Ascomycota</v>
      </c>
      <c r="N557">
        <f>VLOOKUP(A557,'сводная таблица'!A$3:D$370,3,FALSE)</f>
        <v>0</v>
      </c>
      <c r="O557">
        <f>VLOOKUP(A557,'сводная таблица'!A$3:D$370,4,FALSE)</f>
        <v>1</v>
      </c>
      <c r="P557" s="7" t="b">
        <f t="shared" si="18"/>
        <v>1</v>
      </c>
    </row>
    <row r="558" spans="1:16" hidden="1" x14ac:dyDescent="0.25">
      <c r="A558" s="1" t="s">
        <v>1270</v>
      </c>
      <c r="B558" s="1" t="s">
        <v>1271</v>
      </c>
      <c r="C558" s="1" t="s">
        <v>1272</v>
      </c>
      <c r="D558" s="1" t="s">
        <v>15</v>
      </c>
      <c r="E558" s="1" t="s">
        <v>869</v>
      </c>
      <c r="F558" s="1" t="s">
        <v>1275</v>
      </c>
      <c r="G558" s="1" t="s">
        <v>18</v>
      </c>
      <c r="H558" s="1" t="s">
        <v>19</v>
      </c>
      <c r="I558" s="8">
        <f t="shared" si="17"/>
        <v>311</v>
      </c>
      <c r="J558" t="str">
        <f>VLOOKUP($B558,taxonomy!$B:$Y,6,FALSE)</f>
        <v>Eukaryota</v>
      </c>
      <c r="K558" t="str">
        <f>VLOOKUP($B558,taxonomy!$B:$Y,7,FALSE)</f>
        <v xml:space="preserve"> Fungi</v>
      </c>
      <c r="L558" t="str">
        <f>VLOOKUP($B558,taxonomy!$B:$Y,8,FALSE)</f>
        <v xml:space="preserve"> Dikarya</v>
      </c>
      <c r="M558" t="str">
        <f>VLOOKUP($B558,taxonomy!$B:$Y,9,FALSE)</f>
        <v xml:space="preserve"> Ascomycota</v>
      </c>
      <c r="N558">
        <f>VLOOKUP(A558,'сводная таблица'!A$3:D$370,3,FALSE)</f>
        <v>0</v>
      </c>
      <c r="O558">
        <f>VLOOKUP(A558,'сводная таблица'!A$3:D$370,4,FALSE)</f>
        <v>1</v>
      </c>
      <c r="P558" s="7" t="b">
        <f t="shared" si="18"/>
        <v>1</v>
      </c>
    </row>
    <row r="559" spans="1:16" hidden="1" x14ac:dyDescent="0.25">
      <c r="A559" s="1" t="s">
        <v>1276</v>
      </c>
      <c r="B559" s="1" t="s">
        <v>1277</v>
      </c>
      <c r="C559" s="1" t="s">
        <v>587</v>
      </c>
      <c r="D559" s="1" t="s">
        <v>76</v>
      </c>
      <c r="E559" s="1" t="s">
        <v>246</v>
      </c>
      <c r="F559" s="1" t="s">
        <v>1176</v>
      </c>
      <c r="G559" s="1" t="s">
        <v>79</v>
      </c>
      <c r="H559" s="1" t="s">
        <v>76</v>
      </c>
      <c r="I559" s="8">
        <f t="shared" si="17"/>
        <v>66</v>
      </c>
      <c r="J559" t="str">
        <f>VLOOKUP($B559,taxonomy!$B:$Y,6,FALSE)</f>
        <v>Eukaryota</v>
      </c>
      <c r="K559" t="str">
        <f>VLOOKUP($B559,taxonomy!$B:$Y,7,FALSE)</f>
        <v xml:space="preserve"> Fungi</v>
      </c>
      <c r="L559" t="str">
        <f>VLOOKUP($B559,taxonomy!$B:$Y,8,FALSE)</f>
        <v xml:space="preserve"> Dikarya</v>
      </c>
      <c r="M559" t="str">
        <f>VLOOKUP($B559,taxonomy!$B:$Y,9,FALSE)</f>
        <v xml:space="preserve"> Ascomycota</v>
      </c>
      <c r="N559">
        <f>VLOOKUP(A559,'сводная таблица'!A$3:D$370,3,FALSE)</f>
        <v>0</v>
      </c>
      <c r="O559">
        <f>VLOOKUP(A559,'сводная таблица'!A$3:D$370,4,FALSE)</f>
        <v>1</v>
      </c>
      <c r="P559" s="7" t="b">
        <f t="shared" si="18"/>
        <v>0</v>
      </c>
    </row>
    <row r="560" spans="1:16" hidden="1" x14ac:dyDescent="0.25">
      <c r="A560" s="1" t="s">
        <v>1172</v>
      </c>
      <c r="B560" s="1" t="s">
        <v>1173</v>
      </c>
      <c r="C560" s="1" t="s">
        <v>71</v>
      </c>
      <c r="D560" s="1" t="s">
        <v>95</v>
      </c>
      <c r="E560" s="1" t="s">
        <v>96</v>
      </c>
      <c r="F560" s="1" t="s">
        <v>97</v>
      </c>
      <c r="G560" s="1" t="s">
        <v>98</v>
      </c>
      <c r="H560" s="1" t="s">
        <v>95</v>
      </c>
      <c r="I560" s="8">
        <f t="shared" si="17"/>
        <v>99</v>
      </c>
      <c r="J560" t="str">
        <f>VLOOKUP($B560,taxonomy!$B:$Y,6,FALSE)</f>
        <v>Eukaryota</v>
      </c>
      <c r="K560" t="str">
        <f>VLOOKUP($B560,taxonomy!$B:$Y,7,FALSE)</f>
        <v xml:space="preserve"> Fungi</v>
      </c>
      <c r="L560" t="str">
        <f>VLOOKUP($B560,taxonomy!$B:$Y,8,FALSE)</f>
        <v xml:space="preserve"> Dikarya</v>
      </c>
      <c r="M560" t="str">
        <f>VLOOKUP($B560,taxonomy!$B:$Y,9,FALSE)</f>
        <v xml:space="preserve"> Ascomycota</v>
      </c>
      <c r="N560">
        <f>VLOOKUP(A560,'сводная таблица'!A$3:D$370,3,FALSE)</f>
        <v>0</v>
      </c>
      <c r="O560">
        <f>VLOOKUP(A560,'сводная таблица'!A$3:D$370,4,FALSE)</f>
        <v>1</v>
      </c>
      <c r="P560" s="7" t="b">
        <f t="shared" si="18"/>
        <v>0</v>
      </c>
    </row>
    <row r="561" spans="1:17" hidden="1" x14ac:dyDescent="0.25">
      <c r="A561" s="1" t="s">
        <v>1172</v>
      </c>
      <c r="B561" s="1" t="s">
        <v>1173</v>
      </c>
      <c r="C561" s="1" t="s">
        <v>71</v>
      </c>
      <c r="D561" s="1" t="s">
        <v>15</v>
      </c>
      <c r="E561" s="1" t="s">
        <v>99</v>
      </c>
      <c r="F561" s="1" t="s">
        <v>100</v>
      </c>
      <c r="G561" s="1" t="s">
        <v>18</v>
      </c>
      <c r="H561" s="1" t="s">
        <v>19</v>
      </c>
      <c r="I561" s="8">
        <f t="shared" si="17"/>
        <v>327</v>
      </c>
      <c r="J561" t="str">
        <f>VLOOKUP($B561,taxonomy!$B:$Y,6,FALSE)</f>
        <v>Eukaryota</v>
      </c>
      <c r="K561" t="str">
        <f>VLOOKUP($B561,taxonomy!$B:$Y,7,FALSE)</f>
        <v xml:space="preserve"> Fungi</v>
      </c>
      <c r="L561" t="str">
        <f>VLOOKUP($B561,taxonomy!$B:$Y,8,FALSE)</f>
        <v xml:space="preserve"> Dikarya</v>
      </c>
      <c r="M561" t="str">
        <f>VLOOKUP($B561,taxonomy!$B:$Y,9,FALSE)</f>
        <v xml:space="preserve"> Ascomycota</v>
      </c>
      <c r="N561">
        <f>VLOOKUP(A561,'сводная таблица'!A$3:D$370,3,FALSE)</f>
        <v>0</v>
      </c>
      <c r="O561">
        <f>VLOOKUP(A561,'сводная таблица'!A$3:D$370,4,FALSE)</f>
        <v>1</v>
      </c>
      <c r="P561" s="7" t="b">
        <f t="shared" si="18"/>
        <v>1</v>
      </c>
    </row>
    <row r="562" spans="1:17" hidden="1" x14ac:dyDescent="0.25">
      <c r="A562" s="1" t="s">
        <v>1276</v>
      </c>
      <c r="B562" s="1" t="s">
        <v>1277</v>
      </c>
      <c r="C562" s="1" t="s">
        <v>587</v>
      </c>
      <c r="D562" s="1" t="s">
        <v>1125</v>
      </c>
      <c r="E562" s="1" t="s">
        <v>1133</v>
      </c>
      <c r="F562" s="1" t="s">
        <v>1065</v>
      </c>
      <c r="G562" s="1" t="s">
        <v>873</v>
      </c>
      <c r="H562" s="1" t="s">
        <v>1125</v>
      </c>
      <c r="I562" s="8">
        <f t="shared" si="17"/>
        <v>168</v>
      </c>
      <c r="J562" t="str">
        <f>VLOOKUP($B562,taxonomy!$B:$Y,6,FALSE)</f>
        <v>Eukaryota</v>
      </c>
      <c r="K562" t="str">
        <f>VLOOKUP($B562,taxonomy!$B:$Y,7,FALSE)</f>
        <v xml:space="preserve"> Fungi</v>
      </c>
      <c r="L562" t="str">
        <f>VLOOKUP($B562,taxonomy!$B:$Y,8,FALSE)</f>
        <v xml:space="preserve"> Dikarya</v>
      </c>
      <c r="M562" t="str">
        <f>VLOOKUP($B562,taxonomy!$B:$Y,9,FALSE)</f>
        <v xml:space="preserve"> Ascomycota</v>
      </c>
      <c r="N562">
        <f>VLOOKUP(A562,'сводная таблица'!A$3:D$370,3,FALSE)</f>
        <v>0</v>
      </c>
      <c r="O562">
        <f>VLOOKUP(A562,'сводная таблица'!A$3:D$370,4,FALSE)</f>
        <v>1</v>
      </c>
      <c r="P562" s="7" t="b">
        <f t="shared" si="18"/>
        <v>0</v>
      </c>
    </row>
    <row r="563" spans="1:17" hidden="1" x14ac:dyDescent="0.25">
      <c r="A563" s="1" t="s">
        <v>1276</v>
      </c>
      <c r="B563" s="1" t="s">
        <v>1277</v>
      </c>
      <c r="C563" s="1" t="s">
        <v>587</v>
      </c>
      <c r="D563" s="1" t="s">
        <v>84</v>
      </c>
      <c r="E563" s="1" t="s">
        <v>1278</v>
      </c>
      <c r="F563" s="1" t="s">
        <v>1279</v>
      </c>
      <c r="G563" s="1" t="s">
        <v>68</v>
      </c>
      <c r="H563" s="1" t="s">
        <v>84</v>
      </c>
      <c r="I563" s="8">
        <f t="shared" si="17"/>
        <v>99</v>
      </c>
      <c r="J563" t="str">
        <f>VLOOKUP($B563,taxonomy!$B:$Y,6,FALSE)</f>
        <v>Eukaryota</v>
      </c>
      <c r="K563" t="str">
        <f>VLOOKUP($B563,taxonomy!$B:$Y,7,FALSE)</f>
        <v xml:space="preserve"> Fungi</v>
      </c>
      <c r="L563" t="str">
        <f>VLOOKUP($B563,taxonomy!$B:$Y,8,FALSE)</f>
        <v xml:space="preserve"> Dikarya</v>
      </c>
      <c r="M563" t="str">
        <f>VLOOKUP($B563,taxonomy!$B:$Y,9,FALSE)</f>
        <v xml:space="preserve"> Ascomycota</v>
      </c>
      <c r="N563">
        <f>VLOOKUP(A563,'сводная таблица'!A$3:D$370,3,FALSE)</f>
        <v>0</v>
      </c>
      <c r="O563">
        <f>VLOOKUP(A563,'сводная таблица'!A$3:D$370,4,FALSE)</f>
        <v>1</v>
      </c>
      <c r="P563" s="7" t="b">
        <f t="shared" si="18"/>
        <v>1</v>
      </c>
    </row>
    <row r="564" spans="1:17" hidden="1" x14ac:dyDescent="0.25">
      <c r="A564" s="1" t="s">
        <v>1276</v>
      </c>
      <c r="B564" s="1" t="s">
        <v>1277</v>
      </c>
      <c r="C564" s="1" t="s">
        <v>587</v>
      </c>
      <c r="D564" s="1" t="s">
        <v>15</v>
      </c>
      <c r="E564" s="1" t="s">
        <v>129</v>
      </c>
      <c r="F564" s="1" t="s">
        <v>458</v>
      </c>
      <c r="G564" s="1" t="s">
        <v>18</v>
      </c>
      <c r="H564" s="1" t="s">
        <v>19</v>
      </c>
      <c r="I564" s="8">
        <f t="shared" si="17"/>
        <v>329</v>
      </c>
      <c r="J564" t="str">
        <f>VLOOKUP($B564,taxonomy!$B:$Y,6,FALSE)</f>
        <v>Eukaryota</v>
      </c>
      <c r="K564" t="str">
        <f>VLOOKUP($B564,taxonomy!$B:$Y,7,FALSE)</f>
        <v xml:space="preserve"> Fungi</v>
      </c>
      <c r="L564" t="str">
        <f>VLOOKUP($B564,taxonomy!$B:$Y,8,FALSE)</f>
        <v xml:space="preserve"> Dikarya</v>
      </c>
      <c r="M564" t="str">
        <f>VLOOKUP($B564,taxonomy!$B:$Y,9,FALSE)</f>
        <v xml:space="preserve"> Ascomycota</v>
      </c>
      <c r="N564">
        <f>VLOOKUP(A564,'сводная таблица'!A$3:D$370,3,FALSE)</f>
        <v>0</v>
      </c>
      <c r="O564">
        <f>VLOOKUP(A564,'сводная таблица'!A$3:D$370,4,FALSE)</f>
        <v>1</v>
      </c>
      <c r="P564" s="7" t="b">
        <f t="shared" si="18"/>
        <v>1</v>
      </c>
    </row>
    <row r="565" spans="1:17" hidden="1" x14ac:dyDescent="0.25">
      <c r="A565" s="1" t="s">
        <v>1280</v>
      </c>
      <c r="B565" s="1" t="s">
        <v>1281</v>
      </c>
      <c r="C565" s="1" t="s">
        <v>1282</v>
      </c>
      <c r="D565" s="1" t="s">
        <v>121</v>
      </c>
      <c r="E565" s="1" t="s">
        <v>1283</v>
      </c>
      <c r="F565" s="1" t="s">
        <v>854</v>
      </c>
      <c r="G565" s="1" t="s">
        <v>123</v>
      </c>
      <c r="H565" s="1" t="s">
        <v>121</v>
      </c>
      <c r="I565" s="8">
        <f t="shared" si="17"/>
        <v>123</v>
      </c>
      <c r="J565" t="str">
        <f>VLOOKUP($B565,taxonomy!$B:$Y,6,FALSE)</f>
        <v>Eukaryota</v>
      </c>
      <c r="K565" t="str">
        <f>VLOOKUP($B565,taxonomy!$B:$Y,7,FALSE)</f>
        <v xml:space="preserve"> Fungi</v>
      </c>
      <c r="L565" t="str">
        <f>VLOOKUP($B565,taxonomy!$B:$Y,8,FALSE)</f>
        <v xml:space="preserve"> Dikarya</v>
      </c>
      <c r="M565" t="str">
        <f>VLOOKUP($B565,taxonomy!$B:$Y,9,FALSE)</f>
        <v xml:space="preserve"> Ascomycota</v>
      </c>
      <c r="N565">
        <f>VLOOKUP(A565,'сводная таблица'!A$3:D$370,3,FALSE)</f>
        <v>0</v>
      </c>
      <c r="O565">
        <f>VLOOKUP(A565,'сводная таблица'!A$3:D$370,4,FALSE)</f>
        <v>1</v>
      </c>
      <c r="P565" s="7" t="b">
        <f t="shared" si="18"/>
        <v>0</v>
      </c>
    </row>
    <row r="566" spans="1:17" hidden="1" x14ac:dyDescent="0.25">
      <c r="A566" s="1" t="s">
        <v>1280</v>
      </c>
      <c r="B566" s="1" t="s">
        <v>1281</v>
      </c>
      <c r="C566" s="1" t="s">
        <v>1282</v>
      </c>
      <c r="D566" s="1" t="s">
        <v>1284</v>
      </c>
      <c r="E566" s="1" t="s">
        <v>1285</v>
      </c>
      <c r="F566" s="1" t="s">
        <v>74</v>
      </c>
      <c r="G566" s="1" t="s">
        <v>114</v>
      </c>
      <c r="H566" s="1" t="s">
        <v>1284</v>
      </c>
      <c r="I566" s="8">
        <f t="shared" si="17"/>
        <v>159</v>
      </c>
      <c r="J566" t="str">
        <f>VLOOKUP($B566,taxonomy!$B:$Y,6,FALSE)</f>
        <v>Eukaryota</v>
      </c>
      <c r="K566" t="str">
        <f>VLOOKUP($B566,taxonomy!$B:$Y,7,FALSE)</f>
        <v xml:space="preserve"> Fungi</v>
      </c>
      <c r="L566" t="str">
        <f>VLOOKUP($B566,taxonomy!$B:$Y,8,FALSE)</f>
        <v xml:space="preserve"> Dikarya</v>
      </c>
      <c r="M566" t="str">
        <f>VLOOKUP($B566,taxonomy!$B:$Y,9,FALSE)</f>
        <v xml:space="preserve"> Ascomycota</v>
      </c>
      <c r="N566">
        <f>VLOOKUP(A566,'сводная таблица'!A$3:D$370,3,FALSE)</f>
        <v>0</v>
      </c>
      <c r="O566">
        <f>VLOOKUP(A566,'сводная таблица'!A$3:D$370,4,FALSE)</f>
        <v>1</v>
      </c>
      <c r="P566" s="7" t="b">
        <f t="shared" si="18"/>
        <v>1</v>
      </c>
    </row>
    <row r="567" spans="1:17" hidden="1" x14ac:dyDescent="0.25">
      <c r="A567" s="1" t="s">
        <v>1280</v>
      </c>
      <c r="B567" s="1" t="s">
        <v>1281</v>
      </c>
      <c r="C567" s="1" t="s">
        <v>1282</v>
      </c>
      <c r="D567" s="1" t="s">
        <v>1286</v>
      </c>
      <c r="E567" s="1" t="s">
        <v>1114</v>
      </c>
      <c r="F567" s="1" t="s">
        <v>707</v>
      </c>
      <c r="G567" s="1" t="s">
        <v>114</v>
      </c>
      <c r="H567" s="1" t="s">
        <v>1286</v>
      </c>
      <c r="I567" s="8">
        <f t="shared" si="17"/>
        <v>159</v>
      </c>
      <c r="J567" t="str">
        <f>VLOOKUP($B567,taxonomy!$B:$Y,6,FALSE)</f>
        <v>Eukaryota</v>
      </c>
      <c r="K567" t="str">
        <f>VLOOKUP($B567,taxonomy!$B:$Y,7,FALSE)</f>
        <v xml:space="preserve"> Fungi</v>
      </c>
      <c r="L567" t="str">
        <f>VLOOKUP($B567,taxonomy!$B:$Y,8,FALSE)</f>
        <v xml:space="preserve"> Dikarya</v>
      </c>
      <c r="M567" t="str">
        <f>VLOOKUP($B567,taxonomy!$B:$Y,9,FALSE)</f>
        <v xml:space="preserve"> Ascomycota</v>
      </c>
      <c r="N567">
        <f>VLOOKUP(A567,'сводная таблица'!A$3:D$370,3,FALSE)</f>
        <v>0</v>
      </c>
      <c r="O567">
        <f>VLOOKUP(A567,'сводная таблица'!A$3:D$370,4,FALSE)</f>
        <v>1</v>
      </c>
      <c r="P567" s="7" t="b">
        <f t="shared" si="18"/>
        <v>1</v>
      </c>
    </row>
    <row r="568" spans="1:17" hidden="1" x14ac:dyDescent="0.25">
      <c r="A568" s="1" t="s">
        <v>1280</v>
      </c>
      <c r="B568" s="1" t="s">
        <v>1281</v>
      </c>
      <c r="C568" s="1" t="s">
        <v>1282</v>
      </c>
      <c r="D568" s="1" t="s">
        <v>1287</v>
      </c>
      <c r="E568" s="1" t="s">
        <v>85</v>
      </c>
      <c r="F568" s="1" t="s">
        <v>1288</v>
      </c>
      <c r="G568" s="1" t="s">
        <v>1289</v>
      </c>
      <c r="H568" s="1" t="s">
        <v>1287</v>
      </c>
      <c r="I568" s="8">
        <f t="shared" si="17"/>
        <v>139</v>
      </c>
      <c r="J568" t="str">
        <f>VLOOKUP($B568,taxonomy!$B:$Y,6,FALSE)</f>
        <v>Eukaryota</v>
      </c>
      <c r="K568" t="str">
        <f>VLOOKUP($B568,taxonomy!$B:$Y,7,FALSE)</f>
        <v xml:space="preserve"> Fungi</v>
      </c>
      <c r="L568" t="str">
        <f>VLOOKUP($B568,taxonomy!$B:$Y,8,FALSE)</f>
        <v xml:space="preserve"> Dikarya</v>
      </c>
      <c r="M568" t="str">
        <f>VLOOKUP($B568,taxonomy!$B:$Y,9,FALSE)</f>
        <v xml:space="preserve"> Ascomycota</v>
      </c>
      <c r="N568">
        <f>VLOOKUP(A568,'сводная таблица'!A$3:D$370,3,FALSE)</f>
        <v>0</v>
      </c>
      <c r="O568">
        <f>VLOOKUP(A568,'сводная таблица'!A$3:D$370,4,FALSE)</f>
        <v>1</v>
      </c>
      <c r="P568" s="7" t="b">
        <f t="shared" si="18"/>
        <v>1</v>
      </c>
    </row>
    <row r="569" spans="1:17" hidden="1" x14ac:dyDescent="0.25">
      <c r="A569" s="1" t="s">
        <v>1280</v>
      </c>
      <c r="B569" s="1" t="s">
        <v>1281</v>
      </c>
      <c r="C569" s="1" t="s">
        <v>1282</v>
      </c>
      <c r="D569" s="1" t="s">
        <v>15</v>
      </c>
      <c r="E569" s="1" t="s">
        <v>16</v>
      </c>
      <c r="F569" s="1" t="s">
        <v>609</v>
      </c>
      <c r="G569" s="1" t="s">
        <v>18</v>
      </c>
      <c r="H569" s="1" t="s">
        <v>19</v>
      </c>
      <c r="I569" s="8">
        <f t="shared" si="17"/>
        <v>334</v>
      </c>
      <c r="J569" t="str">
        <f>VLOOKUP($B569,taxonomy!$B:$Y,6,FALSE)</f>
        <v>Eukaryota</v>
      </c>
      <c r="K569" t="str">
        <f>VLOOKUP($B569,taxonomy!$B:$Y,7,FALSE)</f>
        <v xml:space="preserve"> Fungi</v>
      </c>
      <c r="L569" t="str">
        <f>VLOOKUP($B569,taxonomy!$B:$Y,8,FALSE)</f>
        <v xml:space="preserve"> Dikarya</v>
      </c>
      <c r="M569" t="str">
        <f>VLOOKUP($B569,taxonomy!$B:$Y,9,FALSE)</f>
        <v xml:space="preserve"> Ascomycota</v>
      </c>
      <c r="N569">
        <f>VLOOKUP(A569,'сводная таблица'!A$3:D$370,3,FALSE)</f>
        <v>0</v>
      </c>
      <c r="O569">
        <f>VLOOKUP(A569,'сводная таблица'!A$3:D$370,4,FALSE)</f>
        <v>1</v>
      </c>
      <c r="P569" s="7" t="b">
        <f t="shared" si="18"/>
        <v>1</v>
      </c>
    </row>
    <row r="570" spans="1:17" hidden="1" x14ac:dyDescent="0.25">
      <c r="A570" s="1" t="s">
        <v>1290</v>
      </c>
      <c r="B570" s="1" t="s">
        <v>1291</v>
      </c>
      <c r="C570" s="1" t="s">
        <v>1292</v>
      </c>
      <c r="D570" s="1" t="s">
        <v>76</v>
      </c>
      <c r="E570" s="1" t="s">
        <v>261</v>
      </c>
      <c r="F570" s="1" t="s">
        <v>217</v>
      </c>
      <c r="G570" s="1" t="s">
        <v>79</v>
      </c>
      <c r="H570" s="1" t="s">
        <v>76</v>
      </c>
      <c r="I570" s="8">
        <f t="shared" si="17"/>
        <v>54</v>
      </c>
      <c r="J570" t="str">
        <f>VLOOKUP($B570,taxonomy!$B:$Y,6,FALSE)</f>
        <v>Eukaryota</v>
      </c>
      <c r="K570" t="str">
        <f>VLOOKUP($B570,taxonomy!$B:$Y,7,FALSE)</f>
        <v xml:space="preserve"> Fungi</v>
      </c>
      <c r="L570" t="str">
        <f>VLOOKUP($B570,taxonomy!$B:$Y,8,FALSE)</f>
        <v xml:space="preserve"> Dikarya</v>
      </c>
      <c r="M570" t="str">
        <f>VLOOKUP($B570,taxonomy!$B:$Y,9,FALSE)</f>
        <v xml:space="preserve"> Ascomycota</v>
      </c>
      <c r="N570">
        <f>VLOOKUP(A570,'сводная таблица'!A$3:D$370,3,FALSE)</f>
        <v>0</v>
      </c>
      <c r="O570">
        <f>VLOOKUP(A570,'сводная таблица'!A$3:D$370,4,FALSE)</f>
        <v>1</v>
      </c>
      <c r="P570" s="7" t="b">
        <f t="shared" si="18"/>
        <v>0</v>
      </c>
    </row>
    <row r="571" spans="1:17" hidden="1" x14ac:dyDescent="0.25">
      <c r="A571" s="1" t="s">
        <v>1290</v>
      </c>
      <c r="B571" s="1" t="s">
        <v>1291</v>
      </c>
      <c r="C571" s="1" t="s">
        <v>1292</v>
      </c>
      <c r="D571" s="1" t="s">
        <v>84</v>
      </c>
      <c r="E571" s="1" t="s">
        <v>1293</v>
      </c>
      <c r="F571" s="1" t="s">
        <v>317</v>
      </c>
      <c r="G571" s="1" t="s">
        <v>68</v>
      </c>
      <c r="H571" s="1" t="s">
        <v>84</v>
      </c>
      <c r="I571" s="8">
        <f t="shared" si="17"/>
        <v>222</v>
      </c>
      <c r="J571" t="str">
        <f>VLOOKUP($B571,taxonomy!$B:$Y,6,FALSE)</f>
        <v>Eukaryota</v>
      </c>
      <c r="K571" t="str">
        <f>VLOOKUP($B571,taxonomy!$B:$Y,7,FALSE)</f>
        <v xml:space="preserve"> Fungi</v>
      </c>
      <c r="L571" t="str">
        <f>VLOOKUP($B571,taxonomy!$B:$Y,8,FALSE)</f>
        <v xml:space="preserve"> Dikarya</v>
      </c>
      <c r="M571" t="str">
        <f>VLOOKUP($B571,taxonomy!$B:$Y,9,FALSE)</f>
        <v xml:space="preserve"> Ascomycota</v>
      </c>
      <c r="N571">
        <f>VLOOKUP(A571,'сводная таблица'!A$3:D$370,3,FALSE)</f>
        <v>0</v>
      </c>
      <c r="O571">
        <f>VLOOKUP(A571,'сводная таблица'!A$3:D$370,4,FALSE)</f>
        <v>1</v>
      </c>
      <c r="P571" s="7" t="b">
        <f t="shared" si="18"/>
        <v>1</v>
      </c>
    </row>
    <row r="572" spans="1:17" hidden="1" x14ac:dyDescent="0.25">
      <c r="A572" s="1" t="s">
        <v>1290</v>
      </c>
      <c r="B572" s="1" t="s">
        <v>1291</v>
      </c>
      <c r="C572" s="1" t="s">
        <v>1292</v>
      </c>
      <c r="D572" s="1" t="s">
        <v>15</v>
      </c>
      <c r="E572" s="1" t="s">
        <v>451</v>
      </c>
      <c r="F572" s="1" t="s">
        <v>814</v>
      </c>
      <c r="G572" s="1" t="s">
        <v>18</v>
      </c>
      <c r="H572" s="1" t="s">
        <v>19</v>
      </c>
      <c r="I572" s="8">
        <f t="shared" si="17"/>
        <v>307</v>
      </c>
      <c r="J572" t="str">
        <f>VLOOKUP($B572,taxonomy!$B:$Y,6,FALSE)</f>
        <v>Eukaryota</v>
      </c>
      <c r="K572" t="str">
        <f>VLOOKUP($B572,taxonomy!$B:$Y,7,FALSE)</f>
        <v xml:space="preserve"> Fungi</v>
      </c>
      <c r="L572" t="str">
        <f>VLOOKUP($B572,taxonomy!$B:$Y,8,FALSE)</f>
        <v xml:space="preserve"> Dikarya</v>
      </c>
      <c r="M572" t="str">
        <f>VLOOKUP($B572,taxonomy!$B:$Y,9,FALSE)</f>
        <v xml:space="preserve"> Ascomycota</v>
      </c>
      <c r="N572">
        <f>VLOOKUP(A572,'сводная таблица'!A$3:D$370,3,FALSE)</f>
        <v>0</v>
      </c>
      <c r="O572">
        <f>VLOOKUP(A572,'сводная таблица'!A$3:D$370,4,FALSE)</f>
        <v>1</v>
      </c>
      <c r="P572" s="7" t="b">
        <f t="shared" si="18"/>
        <v>1</v>
      </c>
    </row>
    <row r="573" spans="1:17" hidden="1" x14ac:dyDescent="0.25">
      <c r="A573" s="1" t="s">
        <v>574</v>
      </c>
      <c r="B573" s="1" t="s">
        <v>575</v>
      </c>
      <c r="C573" s="1" t="s">
        <v>576</v>
      </c>
      <c r="D573" s="1" t="s">
        <v>15</v>
      </c>
      <c r="E573" s="1" t="s">
        <v>12</v>
      </c>
      <c r="F573" s="1" t="s">
        <v>278</v>
      </c>
      <c r="G573" s="1" t="s">
        <v>18</v>
      </c>
      <c r="H573" s="1" t="s">
        <v>19</v>
      </c>
      <c r="I573" s="8">
        <f t="shared" si="17"/>
        <v>164</v>
      </c>
      <c r="J573" t="str">
        <f>VLOOKUP($B573,taxonomy!$B:$Y,6,FALSE)</f>
        <v>Eukaryota</v>
      </c>
      <c r="K573" t="str">
        <f>VLOOKUP($B573,taxonomy!$B:$Y,7,FALSE)</f>
        <v xml:space="preserve"> Metazoa</v>
      </c>
      <c r="L573" t="str">
        <f>VLOOKUP($B573,taxonomy!$B:$Y,8,FALSE)</f>
        <v xml:space="preserve"> Chordata</v>
      </c>
      <c r="M573" t="str">
        <f>VLOOKUP($B573,taxonomy!$B:$Y,9,FALSE)</f>
        <v xml:space="preserve"> Cephalochordata</v>
      </c>
      <c r="N573">
        <f>VLOOKUP(A573,'сводная таблица'!A$3:D$370,3,FALSE)</f>
        <v>0</v>
      </c>
      <c r="O573">
        <f>VLOOKUP(A573,'сводная таблица'!A$3:D$370,4,FALSE)</f>
        <v>1</v>
      </c>
      <c r="P573" s="7" t="b">
        <f t="shared" si="18"/>
        <v>0</v>
      </c>
      <c r="Q573" s="12"/>
    </row>
    <row r="574" spans="1:17" hidden="1" x14ac:dyDescent="0.25">
      <c r="A574" s="1" t="s">
        <v>48</v>
      </c>
      <c r="B574" s="1" t="s">
        <v>49</v>
      </c>
      <c r="C574" s="1" t="s">
        <v>50</v>
      </c>
      <c r="D574" s="1" t="s">
        <v>15</v>
      </c>
      <c r="E574" s="1" t="s">
        <v>51</v>
      </c>
      <c r="F574" s="1" t="s">
        <v>52</v>
      </c>
      <c r="G574" s="1" t="s">
        <v>18</v>
      </c>
      <c r="H574" s="1" t="s">
        <v>19</v>
      </c>
      <c r="I574" s="8">
        <f t="shared" si="17"/>
        <v>265</v>
      </c>
      <c r="J574" t="str">
        <f>VLOOKUP($B574,taxonomy!$B:$Y,6,FALSE)</f>
        <v>Eukaryota</v>
      </c>
      <c r="K574" t="str">
        <f>VLOOKUP($B574,taxonomy!$B:$Y,7,FALSE)</f>
        <v xml:space="preserve"> Metazoa</v>
      </c>
      <c r="L574" t="str">
        <f>VLOOKUP($B574,taxonomy!$B:$Y,8,FALSE)</f>
        <v xml:space="preserve"> Chordata</v>
      </c>
      <c r="M574" t="str">
        <f>VLOOKUP($B574,taxonomy!$B:$Y,9,FALSE)</f>
        <v xml:space="preserve"> Craniata</v>
      </c>
      <c r="N574">
        <f>VLOOKUP(A574,'сводная таблица'!A$3:D$370,3,FALSE)</f>
        <v>0</v>
      </c>
      <c r="O574">
        <f>VLOOKUP(A574,'сводная таблица'!A$3:D$370,4,FALSE)</f>
        <v>1</v>
      </c>
      <c r="P574" s="7" t="b">
        <f t="shared" si="18"/>
        <v>0</v>
      </c>
      <c r="Q574" s="12"/>
    </row>
    <row r="575" spans="1:17" hidden="1" x14ac:dyDescent="0.25">
      <c r="A575" s="1" t="s">
        <v>247</v>
      </c>
      <c r="B575" s="1" t="s">
        <v>248</v>
      </c>
      <c r="C575" s="1" t="s">
        <v>249</v>
      </c>
      <c r="D575" s="1" t="s">
        <v>15</v>
      </c>
      <c r="E575" s="1" t="s">
        <v>43</v>
      </c>
      <c r="F575" s="1" t="s">
        <v>250</v>
      </c>
      <c r="G575" s="1" t="s">
        <v>18</v>
      </c>
      <c r="H575" s="1" t="s">
        <v>19</v>
      </c>
      <c r="I575" s="8">
        <f t="shared" si="17"/>
        <v>265</v>
      </c>
      <c r="J575" t="str">
        <f>VLOOKUP($B575,taxonomy!$B:$Y,6,FALSE)</f>
        <v>Eukaryota</v>
      </c>
      <c r="K575" t="str">
        <f>VLOOKUP($B575,taxonomy!$B:$Y,7,FALSE)</f>
        <v xml:space="preserve"> Metazoa</v>
      </c>
      <c r="L575" t="str">
        <f>VLOOKUP($B575,taxonomy!$B:$Y,8,FALSE)</f>
        <v xml:space="preserve"> Chordata</v>
      </c>
      <c r="M575" t="str">
        <f>VLOOKUP($B575,taxonomy!$B:$Y,9,FALSE)</f>
        <v xml:space="preserve"> Craniata</v>
      </c>
      <c r="N575">
        <f>VLOOKUP(A575,'сводная таблица'!A$3:D$370,3,FALSE)</f>
        <v>0</v>
      </c>
      <c r="O575">
        <f>VLOOKUP(A575,'сводная таблица'!A$3:D$370,4,FALSE)</f>
        <v>1</v>
      </c>
      <c r="P575" s="7" t="b">
        <f t="shared" si="18"/>
        <v>0</v>
      </c>
      <c r="Q575" s="12"/>
    </row>
    <row r="576" spans="1:17" hidden="1" x14ac:dyDescent="0.25">
      <c r="A576" s="1" t="s">
        <v>1196</v>
      </c>
      <c r="B576" s="1" t="s">
        <v>1197</v>
      </c>
      <c r="C576" s="1" t="s">
        <v>1198</v>
      </c>
      <c r="D576" s="1" t="s">
        <v>15</v>
      </c>
      <c r="E576" s="1" t="s">
        <v>104</v>
      </c>
      <c r="F576" s="1" t="s">
        <v>367</v>
      </c>
      <c r="G576" s="1" t="s">
        <v>18</v>
      </c>
      <c r="H576" s="1" t="s">
        <v>19</v>
      </c>
      <c r="I576" s="8">
        <f t="shared" si="17"/>
        <v>274</v>
      </c>
      <c r="J576" t="str">
        <f>VLOOKUP($B576,taxonomy!$B:$Y,6,FALSE)</f>
        <v>Eukaryota</v>
      </c>
      <c r="K576" t="str">
        <f>VLOOKUP($B576,taxonomy!$B:$Y,7,FALSE)</f>
        <v xml:space="preserve"> Fungi</v>
      </c>
      <c r="L576" t="str">
        <f>VLOOKUP($B576,taxonomy!$B:$Y,8,FALSE)</f>
        <v xml:space="preserve"> Dikarya</v>
      </c>
      <c r="M576" t="str">
        <f>VLOOKUP($B576,taxonomy!$B:$Y,9,FALSE)</f>
        <v xml:space="preserve"> Ascomycota</v>
      </c>
      <c r="N576">
        <f>VLOOKUP(A576,'сводная таблица'!A$3:D$370,3,FALSE)</f>
        <v>1</v>
      </c>
      <c r="O576">
        <f>VLOOKUP(A576,'сводная таблица'!A$3:D$370,4,FALSE)</f>
        <v>1</v>
      </c>
      <c r="P576" s="7" t="b">
        <f t="shared" si="18"/>
        <v>0</v>
      </c>
    </row>
    <row r="577" spans="1:18" hidden="1" x14ac:dyDescent="0.25">
      <c r="A577" s="1" t="s">
        <v>1196</v>
      </c>
      <c r="B577" s="1" t="s">
        <v>1197</v>
      </c>
      <c r="C577" s="1" t="s">
        <v>1198</v>
      </c>
      <c r="D577" s="1" t="s">
        <v>60</v>
      </c>
      <c r="E577" s="1" t="s">
        <v>878</v>
      </c>
      <c r="F577" s="1" t="s">
        <v>1199</v>
      </c>
      <c r="G577" s="1" t="s">
        <v>63</v>
      </c>
      <c r="H577" s="1" t="s">
        <v>64</v>
      </c>
      <c r="I577" s="8">
        <f t="shared" si="17"/>
        <v>379</v>
      </c>
      <c r="J577" t="str">
        <f>VLOOKUP($B577,taxonomy!$B:$Y,6,FALSE)</f>
        <v>Eukaryota</v>
      </c>
      <c r="K577" t="str">
        <f>VLOOKUP($B577,taxonomy!$B:$Y,7,FALSE)</f>
        <v xml:space="preserve"> Fungi</v>
      </c>
      <c r="L577" t="str">
        <f>VLOOKUP($B577,taxonomy!$B:$Y,8,FALSE)</f>
        <v xml:space="preserve"> Dikarya</v>
      </c>
      <c r="M577" t="str">
        <f>VLOOKUP($B577,taxonomy!$B:$Y,9,FALSE)</f>
        <v xml:space="preserve"> Ascomycota</v>
      </c>
      <c r="N577">
        <f>VLOOKUP(A577,'сводная таблица'!A$3:D$370,3,FALSE)</f>
        <v>1</v>
      </c>
      <c r="O577">
        <f>VLOOKUP(A577,'сводная таблица'!A$3:D$370,4,FALSE)</f>
        <v>1</v>
      </c>
      <c r="P577" s="7" t="b">
        <f t="shared" si="18"/>
        <v>1</v>
      </c>
    </row>
    <row r="578" spans="1:18" hidden="1" x14ac:dyDescent="0.25">
      <c r="A578" s="1" t="s">
        <v>269</v>
      </c>
      <c r="B578" s="1" t="s">
        <v>270</v>
      </c>
      <c r="C578" s="1" t="s">
        <v>271</v>
      </c>
      <c r="D578" s="1" t="s">
        <v>272</v>
      </c>
      <c r="E578" s="1" t="s">
        <v>249</v>
      </c>
      <c r="F578" s="1" t="s">
        <v>273</v>
      </c>
      <c r="G578" s="1" t="s">
        <v>274</v>
      </c>
      <c r="H578" s="1" t="s">
        <v>272</v>
      </c>
      <c r="I578" s="8">
        <f t="shared" ref="I578:I641" si="19">F578-E578+1</f>
        <v>56</v>
      </c>
      <c r="J578" t="str">
        <f>VLOOKUP($B578,taxonomy!$B:$Y,6,FALSE)</f>
        <v>Eukaryota</v>
      </c>
      <c r="K578" t="str">
        <f>VLOOKUP($B578,taxonomy!$B:$Y,7,FALSE)</f>
        <v xml:space="preserve"> Metazoa</v>
      </c>
      <c r="L578" t="str">
        <f>VLOOKUP($B578,taxonomy!$B:$Y,8,FALSE)</f>
        <v xml:space="preserve"> Chordata</v>
      </c>
      <c r="M578" t="str">
        <f>VLOOKUP($B578,taxonomy!$B:$Y,9,FALSE)</f>
        <v xml:space="preserve"> Craniata</v>
      </c>
      <c r="N578">
        <f>VLOOKUP(A578,'сводная таблица'!A$3:D$370,3,FALSE)</f>
        <v>1</v>
      </c>
      <c r="O578">
        <f>VLOOKUP(A578,'сводная таблица'!A$3:D$370,4,FALSE)</f>
        <v>1</v>
      </c>
      <c r="P578" s="7" t="b">
        <f t="shared" si="18"/>
        <v>0</v>
      </c>
      <c r="Q578" s="12"/>
    </row>
    <row r="579" spans="1:18" hidden="1" x14ac:dyDescent="0.25">
      <c r="A579" s="1" t="s">
        <v>269</v>
      </c>
      <c r="B579" s="1" t="s">
        <v>270</v>
      </c>
      <c r="C579" s="1" t="s">
        <v>271</v>
      </c>
      <c r="D579" s="1" t="s">
        <v>15</v>
      </c>
      <c r="E579" s="1" t="s">
        <v>51</v>
      </c>
      <c r="F579" s="1" t="s">
        <v>52</v>
      </c>
      <c r="G579" s="1" t="s">
        <v>18</v>
      </c>
      <c r="H579" s="1" t="s">
        <v>19</v>
      </c>
      <c r="I579" s="8">
        <f t="shared" si="19"/>
        <v>265</v>
      </c>
      <c r="J579" t="str">
        <f>VLOOKUP($B579,taxonomy!$B:$Y,6,FALSE)</f>
        <v>Eukaryota</v>
      </c>
      <c r="K579" t="str">
        <f>VLOOKUP($B579,taxonomy!$B:$Y,7,FALSE)</f>
        <v xml:space="preserve"> Metazoa</v>
      </c>
      <c r="L579" t="str">
        <f>VLOOKUP($B579,taxonomy!$B:$Y,8,FALSE)</f>
        <v xml:space="preserve"> Chordata</v>
      </c>
      <c r="M579" t="str">
        <f>VLOOKUP($B579,taxonomy!$B:$Y,9,FALSE)</f>
        <v xml:space="preserve"> Craniata</v>
      </c>
      <c r="N579">
        <f>VLOOKUP(A579,'сводная таблица'!A$3:D$370,3,FALSE)</f>
        <v>1</v>
      </c>
      <c r="O579">
        <f>VLOOKUP(A579,'сводная таблица'!A$3:D$370,4,FALSE)</f>
        <v>1</v>
      </c>
      <c r="P579" s="7" t="b">
        <f t="shared" si="18"/>
        <v>1</v>
      </c>
      <c r="Q579" s="12"/>
    </row>
    <row r="580" spans="1:18" hidden="1" x14ac:dyDescent="0.25">
      <c r="A580" s="1" t="s">
        <v>269</v>
      </c>
      <c r="B580" s="1" t="s">
        <v>270</v>
      </c>
      <c r="C580" s="1" t="s">
        <v>271</v>
      </c>
      <c r="D580" s="1" t="s">
        <v>60</v>
      </c>
      <c r="E580" s="1" t="s">
        <v>275</v>
      </c>
      <c r="F580" s="1" t="s">
        <v>231</v>
      </c>
      <c r="G580" s="1" t="s">
        <v>63</v>
      </c>
      <c r="H580" s="1" t="s">
        <v>64</v>
      </c>
      <c r="I580" s="8">
        <f t="shared" si="19"/>
        <v>409</v>
      </c>
      <c r="J580" t="str">
        <f>VLOOKUP($B580,taxonomy!$B:$Y,6,FALSE)</f>
        <v>Eukaryota</v>
      </c>
      <c r="K580" t="str">
        <f>VLOOKUP($B580,taxonomy!$B:$Y,7,FALSE)</f>
        <v xml:space="preserve"> Metazoa</v>
      </c>
      <c r="L580" t="str">
        <f>VLOOKUP($B580,taxonomy!$B:$Y,8,FALSE)</f>
        <v xml:space="preserve"> Chordata</v>
      </c>
      <c r="M580" t="str">
        <f>VLOOKUP($B580,taxonomy!$B:$Y,9,FALSE)</f>
        <v xml:space="preserve"> Craniata</v>
      </c>
      <c r="N580">
        <f>VLOOKUP(A580,'сводная таблица'!A$3:D$370,3,FALSE)</f>
        <v>1</v>
      </c>
      <c r="O580">
        <f>VLOOKUP(A580,'сводная таблица'!A$3:D$370,4,FALSE)</f>
        <v>1</v>
      </c>
      <c r="P580" s="7" t="b">
        <f t="shared" ref="P580:P643" si="20">EXACT(A579,A580)</f>
        <v>1</v>
      </c>
      <c r="Q580" s="12"/>
    </row>
    <row r="581" spans="1:18" hidden="1" x14ac:dyDescent="0.25">
      <c r="A581" s="1" t="s">
        <v>327</v>
      </c>
      <c r="B581" s="1" t="s">
        <v>328</v>
      </c>
      <c r="C581" s="1" t="s">
        <v>329</v>
      </c>
      <c r="D581" s="1" t="s">
        <v>15</v>
      </c>
      <c r="E581" s="1" t="s">
        <v>43</v>
      </c>
      <c r="F581" s="1" t="s">
        <v>250</v>
      </c>
      <c r="G581" s="1" t="s">
        <v>18</v>
      </c>
      <c r="H581" s="1" t="s">
        <v>19</v>
      </c>
      <c r="I581" s="8">
        <f t="shared" si="19"/>
        <v>265</v>
      </c>
      <c r="J581" t="str">
        <f>VLOOKUP($B581,taxonomy!$B:$Y,6,FALSE)</f>
        <v>Eukaryota</v>
      </c>
      <c r="K581" t="str">
        <f>VLOOKUP($B581,taxonomy!$B:$Y,7,FALSE)</f>
        <v xml:space="preserve"> Metazoa</v>
      </c>
      <c r="L581" t="str">
        <f>VLOOKUP($B581,taxonomy!$B:$Y,8,FALSE)</f>
        <v xml:space="preserve"> Chordata</v>
      </c>
      <c r="M581" t="str">
        <f>VLOOKUP($B581,taxonomy!$B:$Y,9,FALSE)</f>
        <v xml:space="preserve"> Craniata</v>
      </c>
      <c r="N581">
        <f>VLOOKUP(A581,'сводная таблица'!A$3:D$370,3,FALSE)</f>
        <v>1</v>
      </c>
      <c r="O581">
        <f>VLOOKUP(A581,'сводная таблица'!A$3:D$370,4,FALSE)</f>
        <v>1</v>
      </c>
      <c r="P581" s="7" t="b">
        <f t="shared" si="20"/>
        <v>0</v>
      </c>
      <c r="Q581" s="12"/>
    </row>
    <row r="582" spans="1:18" hidden="1" x14ac:dyDescent="0.25">
      <c r="A582" s="1" t="s">
        <v>327</v>
      </c>
      <c r="B582" s="1" t="s">
        <v>328</v>
      </c>
      <c r="C582" s="1" t="s">
        <v>329</v>
      </c>
      <c r="D582" s="1" t="s">
        <v>60</v>
      </c>
      <c r="E582" s="1" t="s">
        <v>308</v>
      </c>
      <c r="F582" s="1" t="s">
        <v>330</v>
      </c>
      <c r="G582" s="1" t="s">
        <v>63</v>
      </c>
      <c r="H582" s="1" t="s">
        <v>64</v>
      </c>
      <c r="I582" s="8">
        <f t="shared" si="19"/>
        <v>411</v>
      </c>
      <c r="J582" t="str">
        <f>VLOOKUP($B582,taxonomy!$B:$Y,6,FALSE)</f>
        <v>Eukaryota</v>
      </c>
      <c r="K582" t="str">
        <f>VLOOKUP($B582,taxonomy!$B:$Y,7,FALSE)</f>
        <v xml:space="preserve"> Metazoa</v>
      </c>
      <c r="L582" t="str">
        <f>VLOOKUP($B582,taxonomy!$B:$Y,8,FALSE)</f>
        <v xml:space="preserve"> Chordata</v>
      </c>
      <c r="M582" t="str">
        <f>VLOOKUP($B582,taxonomy!$B:$Y,9,FALSE)</f>
        <v xml:space="preserve"> Craniata</v>
      </c>
      <c r="N582">
        <f>VLOOKUP(A582,'сводная таблица'!A$3:D$370,3,FALSE)</f>
        <v>1</v>
      </c>
      <c r="O582">
        <f>VLOOKUP(A582,'сводная таблица'!A$3:D$370,4,FALSE)</f>
        <v>1</v>
      </c>
      <c r="P582" s="7" t="b">
        <f t="shared" si="20"/>
        <v>1</v>
      </c>
      <c r="Q582" s="12"/>
    </row>
    <row r="583" spans="1:18" hidden="1" x14ac:dyDescent="0.25">
      <c r="A583" s="1" t="s">
        <v>682</v>
      </c>
      <c r="B583" s="1" t="s">
        <v>683</v>
      </c>
      <c r="C583" s="1" t="s">
        <v>684</v>
      </c>
      <c r="D583" s="1" t="s">
        <v>272</v>
      </c>
      <c r="E583" s="1" t="s">
        <v>685</v>
      </c>
      <c r="F583" s="1" t="s">
        <v>686</v>
      </c>
      <c r="G583" s="1" t="s">
        <v>274</v>
      </c>
      <c r="H583" s="1" t="s">
        <v>272</v>
      </c>
      <c r="I583" s="8">
        <f t="shared" si="19"/>
        <v>49</v>
      </c>
      <c r="J583" t="str">
        <f>VLOOKUP($B583,taxonomy!$B:$Y,6,FALSE)</f>
        <v>Eukaryota</v>
      </c>
      <c r="K583" t="str">
        <f>VLOOKUP($B583,taxonomy!$B:$Y,7,FALSE)</f>
        <v xml:space="preserve"> Metazoa</v>
      </c>
      <c r="L583" t="str">
        <f>VLOOKUP($B583,taxonomy!$B:$Y,8,FALSE)</f>
        <v xml:space="preserve"> Chordata</v>
      </c>
      <c r="M583" t="str">
        <f>VLOOKUP($B583,taxonomy!$B:$Y,9,FALSE)</f>
        <v xml:space="preserve"> Craniata</v>
      </c>
      <c r="N583">
        <f>VLOOKUP(A583,'сводная таблица'!A$3:D$370,3,FALSE)</f>
        <v>1</v>
      </c>
      <c r="O583">
        <f>VLOOKUP(A583,'сводная таблица'!A$3:D$370,4,FALSE)</f>
        <v>1</v>
      </c>
      <c r="P583" s="7" t="b">
        <f t="shared" si="20"/>
        <v>0</v>
      </c>
      <c r="Q583" s="12"/>
      <c r="R583">
        <v>1</v>
      </c>
    </row>
    <row r="584" spans="1:18" hidden="1" x14ac:dyDescent="0.25">
      <c r="A584" s="1" t="s">
        <v>682</v>
      </c>
      <c r="B584" s="1" t="s">
        <v>683</v>
      </c>
      <c r="C584" s="1" t="s">
        <v>684</v>
      </c>
      <c r="D584" s="1" t="s">
        <v>15</v>
      </c>
      <c r="E584" s="1" t="s">
        <v>43</v>
      </c>
      <c r="F584" s="1" t="s">
        <v>250</v>
      </c>
      <c r="G584" s="1" t="s">
        <v>18</v>
      </c>
      <c r="H584" s="1" t="s">
        <v>19</v>
      </c>
      <c r="I584" s="8">
        <f t="shared" si="19"/>
        <v>265</v>
      </c>
      <c r="J584" t="str">
        <f>VLOOKUP($B584,taxonomy!$B:$Y,6,FALSE)</f>
        <v>Eukaryota</v>
      </c>
      <c r="K584" t="str">
        <f>VLOOKUP($B584,taxonomy!$B:$Y,7,FALSE)</f>
        <v xml:space="preserve"> Metazoa</v>
      </c>
      <c r="L584" t="str">
        <f>VLOOKUP($B584,taxonomy!$B:$Y,8,FALSE)</f>
        <v xml:space="preserve"> Chordata</v>
      </c>
      <c r="M584" t="str">
        <f>VLOOKUP($B584,taxonomy!$B:$Y,9,FALSE)</f>
        <v xml:space="preserve"> Craniata</v>
      </c>
      <c r="N584">
        <f>VLOOKUP(A584,'сводная таблица'!A$3:D$370,3,FALSE)</f>
        <v>1</v>
      </c>
      <c r="O584">
        <f>VLOOKUP(A584,'сводная таблица'!A$3:D$370,4,FALSE)</f>
        <v>1</v>
      </c>
      <c r="P584" s="7" t="b">
        <f t="shared" si="20"/>
        <v>1</v>
      </c>
      <c r="Q584" s="12"/>
    </row>
    <row r="585" spans="1:18" hidden="1" x14ac:dyDescent="0.25">
      <c r="A585" s="1" t="s">
        <v>682</v>
      </c>
      <c r="B585" s="1" t="s">
        <v>683</v>
      </c>
      <c r="C585" s="1" t="s">
        <v>684</v>
      </c>
      <c r="D585" s="1" t="s">
        <v>60</v>
      </c>
      <c r="E585" s="1" t="s">
        <v>687</v>
      </c>
      <c r="F585" s="1" t="s">
        <v>688</v>
      </c>
      <c r="G585" s="1" t="s">
        <v>63</v>
      </c>
      <c r="H585" s="1" t="s">
        <v>64</v>
      </c>
      <c r="I585" s="8">
        <f t="shared" si="19"/>
        <v>479</v>
      </c>
      <c r="J585" t="str">
        <f>VLOOKUP($B585,taxonomy!$B:$Y,6,FALSE)</f>
        <v>Eukaryota</v>
      </c>
      <c r="K585" t="str">
        <f>VLOOKUP($B585,taxonomy!$B:$Y,7,FALSE)</f>
        <v xml:space="preserve"> Metazoa</v>
      </c>
      <c r="L585" t="str">
        <f>VLOOKUP($B585,taxonomy!$B:$Y,8,FALSE)</f>
        <v xml:space="preserve"> Chordata</v>
      </c>
      <c r="M585" t="str">
        <f>VLOOKUP($B585,taxonomy!$B:$Y,9,FALSE)</f>
        <v xml:space="preserve"> Craniata</v>
      </c>
      <c r="N585">
        <f>VLOOKUP(A585,'сводная таблица'!A$3:D$370,3,FALSE)</f>
        <v>1</v>
      </c>
      <c r="O585">
        <f>VLOOKUP(A585,'сводная таблица'!A$3:D$370,4,FALSE)</f>
        <v>1</v>
      </c>
      <c r="P585" s="7" t="b">
        <f t="shared" si="20"/>
        <v>1</v>
      </c>
      <c r="Q585" s="12"/>
    </row>
    <row r="586" spans="1:18" hidden="1" x14ac:dyDescent="0.25">
      <c r="A586" s="1" t="s">
        <v>846</v>
      </c>
      <c r="B586" s="1" t="s">
        <v>847</v>
      </c>
      <c r="C586" s="1" t="s">
        <v>329</v>
      </c>
      <c r="D586" s="1" t="s">
        <v>15</v>
      </c>
      <c r="E586" s="1" t="s">
        <v>43</v>
      </c>
      <c r="F586" s="1" t="s">
        <v>250</v>
      </c>
      <c r="G586" s="1" t="s">
        <v>18</v>
      </c>
      <c r="H586" s="1" t="s">
        <v>19</v>
      </c>
      <c r="I586" s="8">
        <f t="shared" si="19"/>
        <v>265</v>
      </c>
      <c r="J586" t="str">
        <f>VLOOKUP($B586,taxonomy!$B:$Y,6,FALSE)</f>
        <v>Eukaryota</v>
      </c>
      <c r="K586" t="str">
        <f>VLOOKUP($B586,taxonomy!$B:$Y,7,FALSE)</f>
        <v xml:space="preserve"> Metazoa</v>
      </c>
      <c r="L586" t="str">
        <f>VLOOKUP($B586,taxonomy!$B:$Y,8,FALSE)</f>
        <v xml:space="preserve"> Chordata</v>
      </c>
      <c r="M586" t="str">
        <f>VLOOKUP($B586,taxonomy!$B:$Y,9,FALSE)</f>
        <v xml:space="preserve"> Craniata</v>
      </c>
      <c r="N586">
        <f>VLOOKUP(A586,'сводная таблица'!A$3:D$370,3,FALSE)</f>
        <v>1</v>
      </c>
      <c r="O586">
        <f>VLOOKUP(A586,'сводная таблица'!A$3:D$370,4,FALSE)</f>
        <v>1</v>
      </c>
      <c r="P586" s="7" t="b">
        <f t="shared" si="20"/>
        <v>0</v>
      </c>
      <c r="Q586" s="12"/>
      <c r="R586">
        <v>1</v>
      </c>
    </row>
    <row r="587" spans="1:18" hidden="1" x14ac:dyDescent="0.25">
      <c r="A587" s="1" t="s">
        <v>846</v>
      </c>
      <c r="B587" s="1" t="s">
        <v>847</v>
      </c>
      <c r="C587" s="1" t="s">
        <v>329</v>
      </c>
      <c r="D587" s="1" t="s">
        <v>60</v>
      </c>
      <c r="E587" s="1" t="s">
        <v>308</v>
      </c>
      <c r="F587" s="1" t="s">
        <v>330</v>
      </c>
      <c r="G587" s="1" t="s">
        <v>63</v>
      </c>
      <c r="H587" s="1" t="s">
        <v>64</v>
      </c>
      <c r="I587" s="8">
        <f t="shared" si="19"/>
        <v>411</v>
      </c>
      <c r="J587" t="str">
        <f>VLOOKUP($B587,taxonomy!$B:$Y,6,FALSE)</f>
        <v>Eukaryota</v>
      </c>
      <c r="K587" t="str">
        <f>VLOOKUP($B587,taxonomy!$B:$Y,7,FALSE)</f>
        <v xml:space="preserve"> Metazoa</v>
      </c>
      <c r="L587" t="str">
        <f>VLOOKUP($B587,taxonomy!$B:$Y,8,FALSE)</f>
        <v xml:space="preserve"> Chordata</v>
      </c>
      <c r="M587" t="str">
        <f>VLOOKUP($B587,taxonomy!$B:$Y,9,FALSE)</f>
        <v xml:space="preserve"> Craniata</v>
      </c>
      <c r="N587">
        <f>VLOOKUP(A587,'сводная таблица'!A$3:D$370,3,FALSE)</f>
        <v>1</v>
      </c>
      <c r="O587">
        <f>VLOOKUP(A587,'сводная таблица'!A$3:D$370,4,FALSE)</f>
        <v>1</v>
      </c>
      <c r="P587" s="7" t="b">
        <f t="shared" si="20"/>
        <v>1</v>
      </c>
      <c r="Q587" s="12"/>
    </row>
    <row r="588" spans="1:18" hidden="1" x14ac:dyDescent="0.25">
      <c r="A588" s="1" t="s">
        <v>848</v>
      </c>
      <c r="B588" s="1" t="s">
        <v>849</v>
      </c>
      <c r="C588" s="1" t="s">
        <v>120</v>
      </c>
      <c r="D588" s="1" t="s">
        <v>15</v>
      </c>
      <c r="E588" s="1" t="s">
        <v>43</v>
      </c>
      <c r="F588" s="1" t="s">
        <v>250</v>
      </c>
      <c r="G588" s="1" t="s">
        <v>18</v>
      </c>
      <c r="H588" s="1" t="s">
        <v>19</v>
      </c>
      <c r="I588" s="8">
        <f t="shared" si="19"/>
        <v>265</v>
      </c>
      <c r="J588" t="str">
        <f>VLOOKUP($B588,taxonomy!$B:$Y,6,FALSE)</f>
        <v>Eukaryota</v>
      </c>
      <c r="K588" t="str">
        <f>VLOOKUP($B588,taxonomy!$B:$Y,7,FALSE)</f>
        <v xml:space="preserve"> Metazoa</v>
      </c>
      <c r="L588" t="str">
        <f>VLOOKUP($B588,taxonomy!$B:$Y,8,FALSE)</f>
        <v xml:space="preserve"> Chordata</v>
      </c>
      <c r="M588" t="str">
        <f>VLOOKUP($B588,taxonomy!$B:$Y,9,FALSE)</f>
        <v xml:space="preserve"> Craniata</v>
      </c>
      <c r="N588">
        <f>VLOOKUP(A588,'сводная таблица'!A$3:D$370,3,FALSE)</f>
        <v>1</v>
      </c>
      <c r="O588">
        <f>VLOOKUP(A588,'сводная таблица'!A$3:D$370,4,FALSE)</f>
        <v>1</v>
      </c>
      <c r="P588" s="7" t="b">
        <f t="shared" si="20"/>
        <v>0</v>
      </c>
      <c r="Q588" s="12"/>
    </row>
    <row r="589" spans="1:18" hidden="1" x14ac:dyDescent="0.25">
      <c r="A589" s="1" t="s">
        <v>848</v>
      </c>
      <c r="B589" s="1" t="s">
        <v>849</v>
      </c>
      <c r="C589" s="1" t="s">
        <v>120</v>
      </c>
      <c r="D589" s="1" t="s">
        <v>60</v>
      </c>
      <c r="E589" s="1" t="s">
        <v>850</v>
      </c>
      <c r="F589" s="1" t="s">
        <v>851</v>
      </c>
      <c r="G589" s="1" t="s">
        <v>63</v>
      </c>
      <c r="H589" s="1" t="s">
        <v>64</v>
      </c>
      <c r="I589" s="8">
        <f t="shared" si="19"/>
        <v>555</v>
      </c>
      <c r="J589" t="str">
        <f>VLOOKUP($B589,taxonomy!$B:$Y,6,FALSE)</f>
        <v>Eukaryota</v>
      </c>
      <c r="K589" t="str">
        <f>VLOOKUP($B589,taxonomy!$B:$Y,7,FALSE)</f>
        <v xml:space="preserve"> Metazoa</v>
      </c>
      <c r="L589" t="str">
        <f>VLOOKUP($B589,taxonomy!$B:$Y,8,FALSE)</f>
        <v xml:space="preserve"> Chordata</v>
      </c>
      <c r="M589" t="str">
        <f>VLOOKUP($B589,taxonomy!$B:$Y,9,FALSE)</f>
        <v xml:space="preserve"> Craniata</v>
      </c>
      <c r="N589">
        <f>VLOOKUP(A589,'сводная таблица'!A$3:D$370,3,FALSE)</f>
        <v>1</v>
      </c>
      <c r="O589">
        <f>VLOOKUP(A589,'сводная таблица'!A$3:D$370,4,FALSE)</f>
        <v>1</v>
      </c>
      <c r="P589" s="7" t="b">
        <f t="shared" si="20"/>
        <v>1</v>
      </c>
      <c r="Q589" s="12"/>
    </row>
    <row r="590" spans="1:18" hidden="1" x14ac:dyDescent="0.25">
      <c r="A590" s="1" t="s">
        <v>949</v>
      </c>
      <c r="B590" s="1" t="s">
        <v>950</v>
      </c>
      <c r="C590" s="1" t="s">
        <v>951</v>
      </c>
      <c r="D590" s="1" t="s">
        <v>272</v>
      </c>
      <c r="E590" s="1" t="s">
        <v>794</v>
      </c>
      <c r="F590" s="1" t="s">
        <v>472</v>
      </c>
      <c r="G590" s="1" t="s">
        <v>274</v>
      </c>
      <c r="H590" s="1" t="s">
        <v>272</v>
      </c>
      <c r="I590" s="8">
        <f t="shared" si="19"/>
        <v>44</v>
      </c>
      <c r="J590" t="str">
        <f>VLOOKUP($B590,taxonomy!$B:$Y,6,FALSE)</f>
        <v>Eukaryota</v>
      </c>
      <c r="K590" t="str">
        <f>VLOOKUP($B590,taxonomy!$B:$Y,7,FALSE)</f>
        <v xml:space="preserve"> Metazoa</v>
      </c>
      <c r="L590" t="str">
        <f>VLOOKUP($B590,taxonomy!$B:$Y,8,FALSE)</f>
        <v xml:space="preserve"> Chordata</v>
      </c>
      <c r="M590" t="str">
        <f>VLOOKUP($B590,taxonomy!$B:$Y,9,FALSE)</f>
        <v xml:space="preserve"> Craniata</v>
      </c>
      <c r="N590">
        <f>VLOOKUP(A590,'сводная таблица'!A$3:D$370,3,FALSE)</f>
        <v>2</v>
      </c>
      <c r="O590">
        <f>VLOOKUP(A590,'сводная таблица'!A$3:D$370,4,FALSE)</f>
        <v>1</v>
      </c>
      <c r="P590" s="7" t="b">
        <f t="shared" si="20"/>
        <v>0</v>
      </c>
      <c r="Q590" s="12"/>
      <c r="R590">
        <v>1</v>
      </c>
    </row>
    <row r="591" spans="1:18" hidden="1" x14ac:dyDescent="0.25">
      <c r="A591" s="1" t="s">
        <v>949</v>
      </c>
      <c r="B591" s="1" t="s">
        <v>950</v>
      </c>
      <c r="C591" s="1" t="s">
        <v>951</v>
      </c>
      <c r="D591" s="1" t="s">
        <v>15</v>
      </c>
      <c r="E591" s="1" t="s">
        <v>43</v>
      </c>
      <c r="F591" s="1" t="s">
        <v>250</v>
      </c>
      <c r="G591" s="1" t="s">
        <v>18</v>
      </c>
      <c r="H591" s="1" t="s">
        <v>19</v>
      </c>
      <c r="I591" s="8">
        <f t="shared" si="19"/>
        <v>265</v>
      </c>
      <c r="J591" t="str">
        <f>VLOOKUP($B591,taxonomy!$B:$Y,6,FALSE)</f>
        <v>Eukaryota</v>
      </c>
      <c r="K591" t="str">
        <f>VLOOKUP($B591,taxonomy!$B:$Y,7,FALSE)</f>
        <v xml:space="preserve"> Metazoa</v>
      </c>
      <c r="L591" t="str">
        <f>VLOOKUP($B591,taxonomy!$B:$Y,8,FALSE)</f>
        <v xml:space="preserve"> Chordata</v>
      </c>
      <c r="M591" t="str">
        <f>VLOOKUP($B591,taxonomy!$B:$Y,9,FALSE)</f>
        <v xml:space="preserve"> Craniata</v>
      </c>
      <c r="N591">
        <f>VLOOKUP(A591,'сводная таблица'!A$3:D$370,3,FALSE)</f>
        <v>2</v>
      </c>
      <c r="O591">
        <f>VLOOKUP(A591,'сводная таблица'!A$3:D$370,4,FALSE)</f>
        <v>1</v>
      </c>
      <c r="P591" s="7" t="b">
        <f t="shared" si="20"/>
        <v>1</v>
      </c>
      <c r="Q591" s="12"/>
    </row>
    <row r="592" spans="1:18" hidden="1" x14ac:dyDescent="0.25">
      <c r="A592" s="1" t="s">
        <v>949</v>
      </c>
      <c r="B592" s="1" t="s">
        <v>950</v>
      </c>
      <c r="C592" s="1" t="s">
        <v>951</v>
      </c>
      <c r="D592" s="1" t="s">
        <v>60</v>
      </c>
      <c r="E592" s="1" t="s">
        <v>687</v>
      </c>
      <c r="F592" s="1" t="s">
        <v>952</v>
      </c>
      <c r="G592" s="1" t="s">
        <v>63</v>
      </c>
      <c r="H592" s="1" t="s">
        <v>64</v>
      </c>
      <c r="I592" s="8">
        <f t="shared" si="19"/>
        <v>125</v>
      </c>
      <c r="J592" t="str">
        <f>VLOOKUP($B592,taxonomy!$B:$Y,6,FALSE)</f>
        <v>Eukaryota</v>
      </c>
      <c r="K592" t="str">
        <f>VLOOKUP($B592,taxonomy!$B:$Y,7,FALSE)</f>
        <v xml:space="preserve"> Metazoa</v>
      </c>
      <c r="L592" t="str">
        <f>VLOOKUP($B592,taxonomy!$B:$Y,8,FALSE)</f>
        <v xml:space="preserve"> Chordata</v>
      </c>
      <c r="M592" t="str">
        <f>VLOOKUP($B592,taxonomy!$B:$Y,9,FALSE)</f>
        <v xml:space="preserve"> Craniata</v>
      </c>
      <c r="N592">
        <f>VLOOKUP(A592,'сводная таблица'!A$3:D$370,3,FALSE)</f>
        <v>2</v>
      </c>
      <c r="O592">
        <f>VLOOKUP(A592,'сводная таблица'!A$3:D$370,4,FALSE)</f>
        <v>1</v>
      </c>
      <c r="P592" s="7" t="b">
        <f t="shared" si="20"/>
        <v>1</v>
      </c>
      <c r="Q592" s="12"/>
    </row>
    <row r="593" spans="1:18" hidden="1" x14ac:dyDescent="0.25">
      <c r="A593" s="1" t="s">
        <v>949</v>
      </c>
      <c r="B593" s="1" t="s">
        <v>950</v>
      </c>
      <c r="C593" s="1" t="s">
        <v>951</v>
      </c>
      <c r="D593" s="1" t="s">
        <v>60</v>
      </c>
      <c r="E593" s="1" t="s">
        <v>953</v>
      </c>
      <c r="F593" s="1" t="s">
        <v>954</v>
      </c>
      <c r="G593" s="1" t="s">
        <v>63</v>
      </c>
      <c r="H593" s="1" t="s">
        <v>64</v>
      </c>
      <c r="I593" s="8">
        <f t="shared" si="19"/>
        <v>256</v>
      </c>
      <c r="J593" t="str">
        <f>VLOOKUP($B593,taxonomy!$B:$Y,6,FALSE)</f>
        <v>Eukaryota</v>
      </c>
      <c r="K593" t="str">
        <f>VLOOKUP($B593,taxonomy!$B:$Y,7,FALSE)</f>
        <v xml:space="preserve"> Metazoa</v>
      </c>
      <c r="L593" t="str">
        <f>VLOOKUP($B593,taxonomy!$B:$Y,8,FALSE)</f>
        <v xml:space="preserve"> Chordata</v>
      </c>
      <c r="M593" t="str">
        <f>VLOOKUP($B593,taxonomy!$B:$Y,9,FALSE)</f>
        <v xml:space="preserve"> Craniata</v>
      </c>
      <c r="N593">
        <f>VLOOKUP(A593,'сводная таблица'!A$3:D$370,3,FALSE)</f>
        <v>2</v>
      </c>
      <c r="O593">
        <f>VLOOKUP(A593,'сводная таблица'!A$3:D$370,4,FALSE)</f>
        <v>1</v>
      </c>
      <c r="P593" s="7" t="b">
        <f t="shared" si="20"/>
        <v>1</v>
      </c>
      <c r="Q593" s="12"/>
    </row>
    <row r="594" spans="1:18" hidden="1" x14ac:dyDescent="0.25">
      <c r="A594" s="1" t="s">
        <v>980</v>
      </c>
      <c r="B594" s="1" t="s">
        <v>981</v>
      </c>
      <c r="C594" s="1" t="s">
        <v>793</v>
      </c>
      <c r="D594" s="1" t="s">
        <v>272</v>
      </c>
      <c r="E594" s="1" t="s">
        <v>982</v>
      </c>
      <c r="F594" s="1" t="s">
        <v>686</v>
      </c>
      <c r="G594" s="1" t="s">
        <v>274</v>
      </c>
      <c r="H594" s="1" t="s">
        <v>272</v>
      </c>
      <c r="I594" s="8">
        <f t="shared" si="19"/>
        <v>56</v>
      </c>
      <c r="J594" t="str">
        <f>VLOOKUP($B594,taxonomy!$B:$Y,6,FALSE)</f>
        <v>Eukaryota</v>
      </c>
      <c r="K594" t="str">
        <f>VLOOKUP($B594,taxonomy!$B:$Y,7,FALSE)</f>
        <v xml:space="preserve"> Metazoa</v>
      </c>
      <c r="L594" t="str">
        <f>VLOOKUP($B594,taxonomy!$B:$Y,8,FALSE)</f>
        <v xml:space="preserve"> Chordata</v>
      </c>
      <c r="M594" t="str">
        <f>VLOOKUP($B594,taxonomy!$B:$Y,9,FALSE)</f>
        <v xml:space="preserve"> Craniata</v>
      </c>
      <c r="N594">
        <f>VLOOKUP(A594,'сводная таблица'!A$3:D$370,3,FALSE)</f>
        <v>1</v>
      </c>
      <c r="O594">
        <f>VLOOKUP(A594,'сводная таблица'!A$3:D$370,4,FALSE)</f>
        <v>1</v>
      </c>
      <c r="P594" s="7" t="b">
        <f t="shared" si="20"/>
        <v>0</v>
      </c>
      <c r="Q594" s="12"/>
      <c r="R594">
        <v>1</v>
      </c>
    </row>
    <row r="595" spans="1:18" hidden="1" x14ac:dyDescent="0.25">
      <c r="A595" s="1" t="s">
        <v>1220</v>
      </c>
      <c r="B595" s="1" t="s">
        <v>1221</v>
      </c>
      <c r="C595" s="1" t="s">
        <v>1222</v>
      </c>
      <c r="D595" s="1" t="s">
        <v>15</v>
      </c>
      <c r="E595" s="1" t="s">
        <v>158</v>
      </c>
      <c r="F595" s="1" t="s">
        <v>892</v>
      </c>
      <c r="G595" s="1" t="s">
        <v>18</v>
      </c>
      <c r="H595" s="1" t="s">
        <v>19</v>
      </c>
      <c r="I595" s="8">
        <f t="shared" si="19"/>
        <v>273</v>
      </c>
      <c r="J595" t="str">
        <f>VLOOKUP($B595,taxonomy!$B:$Y,6,FALSE)</f>
        <v>Eukaryota</v>
      </c>
      <c r="K595" t="str">
        <f>VLOOKUP($B595,taxonomy!$B:$Y,7,FALSE)</f>
        <v xml:space="preserve"> Fungi</v>
      </c>
      <c r="L595" t="str">
        <f>VLOOKUP($B595,taxonomy!$B:$Y,8,FALSE)</f>
        <v xml:space="preserve"> Dikarya</v>
      </c>
      <c r="M595" t="str">
        <f>VLOOKUP($B595,taxonomy!$B:$Y,9,FALSE)</f>
        <v xml:space="preserve"> Ascomycota</v>
      </c>
      <c r="N595">
        <f>VLOOKUP(A595,'сводная таблица'!A$3:D$370,3,FALSE)</f>
        <v>2</v>
      </c>
      <c r="O595">
        <f>VLOOKUP(A595,'сводная таблица'!A$3:D$370,4,FALSE)</f>
        <v>1</v>
      </c>
      <c r="P595" s="7" t="b">
        <f t="shared" si="20"/>
        <v>0</v>
      </c>
    </row>
    <row r="596" spans="1:18" hidden="1" x14ac:dyDescent="0.25">
      <c r="A596" s="1" t="s">
        <v>1220</v>
      </c>
      <c r="B596" s="1" t="s">
        <v>1221</v>
      </c>
      <c r="C596" s="1" t="s">
        <v>1222</v>
      </c>
      <c r="D596" s="1" t="s">
        <v>60</v>
      </c>
      <c r="E596" s="1" t="s">
        <v>267</v>
      </c>
      <c r="F596" s="1" t="s">
        <v>660</v>
      </c>
      <c r="G596" s="1" t="s">
        <v>63</v>
      </c>
      <c r="H596" s="1" t="s">
        <v>64</v>
      </c>
      <c r="I596" s="8">
        <f t="shared" si="19"/>
        <v>230</v>
      </c>
      <c r="J596" t="str">
        <f>VLOOKUP($B596,taxonomy!$B:$Y,6,FALSE)</f>
        <v>Eukaryota</v>
      </c>
      <c r="K596" t="str">
        <f>VLOOKUP($B596,taxonomy!$B:$Y,7,FALSE)</f>
        <v xml:space="preserve"> Fungi</v>
      </c>
      <c r="L596" t="str">
        <f>VLOOKUP($B596,taxonomy!$B:$Y,8,FALSE)</f>
        <v xml:space="preserve"> Dikarya</v>
      </c>
      <c r="M596" t="str">
        <f>VLOOKUP($B596,taxonomy!$B:$Y,9,FALSE)</f>
        <v xml:space="preserve"> Ascomycota</v>
      </c>
      <c r="N596">
        <f>VLOOKUP(A596,'сводная таблица'!A$3:D$370,3,FALSE)</f>
        <v>2</v>
      </c>
      <c r="O596">
        <f>VLOOKUP(A596,'сводная таблица'!A$3:D$370,4,FALSE)</f>
        <v>1</v>
      </c>
      <c r="P596" s="7" t="b">
        <f t="shared" si="20"/>
        <v>1</v>
      </c>
    </row>
    <row r="597" spans="1:18" hidden="1" x14ac:dyDescent="0.25">
      <c r="A597" s="1" t="s">
        <v>1220</v>
      </c>
      <c r="B597" s="1" t="s">
        <v>1221</v>
      </c>
      <c r="C597" s="1" t="s">
        <v>1222</v>
      </c>
      <c r="D597" s="1" t="s">
        <v>60</v>
      </c>
      <c r="E597" s="1" t="s">
        <v>1223</v>
      </c>
      <c r="F597" s="1" t="s">
        <v>1224</v>
      </c>
      <c r="G597" s="1" t="s">
        <v>63</v>
      </c>
      <c r="H597" s="1" t="s">
        <v>64</v>
      </c>
      <c r="I597" s="8">
        <f t="shared" si="19"/>
        <v>151</v>
      </c>
      <c r="J597" t="str">
        <f>VLOOKUP($B597,taxonomy!$B:$Y,6,FALSE)</f>
        <v>Eukaryota</v>
      </c>
      <c r="K597" t="str">
        <f>VLOOKUP($B597,taxonomy!$B:$Y,7,FALSE)</f>
        <v xml:space="preserve"> Fungi</v>
      </c>
      <c r="L597" t="str">
        <f>VLOOKUP($B597,taxonomy!$B:$Y,8,FALSE)</f>
        <v xml:space="preserve"> Dikarya</v>
      </c>
      <c r="M597" t="str">
        <f>VLOOKUP($B597,taxonomy!$B:$Y,9,FALSE)</f>
        <v xml:space="preserve"> Ascomycota</v>
      </c>
      <c r="N597">
        <f>VLOOKUP(A597,'сводная таблица'!A$3:D$370,3,FALSE)</f>
        <v>2</v>
      </c>
      <c r="O597">
        <f>VLOOKUP(A597,'сводная таблица'!A$3:D$370,4,FALSE)</f>
        <v>1</v>
      </c>
      <c r="P597" s="7" t="b">
        <f t="shared" si="20"/>
        <v>1</v>
      </c>
    </row>
    <row r="598" spans="1:18" hidden="1" x14ac:dyDescent="0.25">
      <c r="A598" s="1" t="s">
        <v>1225</v>
      </c>
      <c r="B598" s="1" t="s">
        <v>1226</v>
      </c>
      <c r="C598" s="1" t="s">
        <v>1227</v>
      </c>
      <c r="D598" s="1" t="s">
        <v>15</v>
      </c>
      <c r="E598" s="1" t="s">
        <v>83</v>
      </c>
      <c r="F598" s="1" t="s">
        <v>211</v>
      </c>
      <c r="G598" s="1" t="s">
        <v>18</v>
      </c>
      <c r="H598" s="1" t="s">
        <v>19</v>
      </c>
      <c r="I598" s="8">
        <f t="shared" si="19"/>
        <v>266</v>
      </c>
      <c r="J598" t="str">
        <f>VLOOKUP($B598,taxonomy!$B:$Y,6,FALSE)</f>
        <v>Eukaryota</v>
      </c>
      <c r="K598" t="str">
        <f>VLOOKUP($B598,taxonomy!$B:$Y,7,FALSE)</f>
        <v xml:space="preserve"> Metazoa</v>
      </c>
      <c r="L598" t="str">
        <f>VLOOKUP($B598,taxonomy!$B:$Y,8,FALSE)</f>
        <v xml:space="preserve"> Platyhelminthes</v>
      </c>
      <c r="M598" t="str">
        <f>VLOOKUP($B598,taxonomy!$B:$Y,9,FALSE)</f>
        <v xml:space="preserve"> Trematoda</v>
      </c>
      <c r="N598">
        <f>VLOOKUP(A598,'сводная таблица'!A$3:D$370,3,FALSE)</f>
        <v>1</v>
      </c>
      <c r="O598">
        <f>VLOOKUP(A598,'сводная таблица'!A$3:D$370,4,FALSE)</f>
        <v>1</v>
      </c>
      <c r="P598" s="7" t="b">
        <f t="shared" si="20"/>
        <v>0</v>
      </c>
    </row>
    <row r="599" spans="1:18" hidden="1" x14ac:dyDescent="0.25">
      <c r="A599" s="1" t="s">
        <v>1225</v>
      </c>
      <c r="B599" s="1" t="s">
        <v>1226</v>
      </c>
      <c r="C599" s="1" t="s">
        <v>1227</v>
      </c>
      <c r="D599" s="1" t="s">
        <v>60</v>
      </c>
      <c r="E599" s="1" t="s">
        <v>1228</v>
      </c>
      <c r="F599" s="1" t="s">
        <v>1229</v>
      </c>
      <c r="G599" s="1" t="s">
        <v>63</v>
      </c>
      <c r="H599" s="1" t="s">
        <v>64</v>
      </c>
      <c r="I599" s="8">
        <f t="shared" si="19"/>
        <v>338</v>
      </c>
      <c r="J599" t="str">
        <f>VLOOKUP($B599,taxonomy!$B:$Y,6,FALSE)</f>
        <v>Eukaryota</v>
      </c>
      <c r="K599" t="str">
        <f>VLOOKUP($B599,taxonomy!$B:$Y,7,FALSE)</f>
        <v xml:space="preserve"> Metazoa</v>
      </c>
      <c r="L599" t="str">
        <f>VLOOKUP($B599,taxonomy!$B:$Y,8,FALSE)</f>
        <v xml:space="preserve"> Platyhelminthes</v>
      </c>
      <c r="M599" t="str">
        <f>VLOOKUP($B599,taxonomy!$B:$Y,9,FALSE)</f>
        <v xml:space="preserve"> Trematoda</v>
      </c>
      <c r="N599">
        <f>VLOOKUP(A599,'сводная таблица'!A$3:D$370,3,FALSE)</f>
        <v>1</v>
      </c>
      <c r="O599">
        <f>VLOOKUP(A599,'сводная таблица'!A$3:D$370,4,FALSE)</f>
        <v>1</v>
      </c>
      <c r="P599" s="7" t="b">
        <f t="shared" si="20"/>
        <v>1</v>
      </c>
    </row>
    <row r="600" spans="1:18" hidden="1" x14ac:dyDescent="0.25">
      <c r="A600" s="1" t="s">
        <v>1230</v>
      </c>
      <c r="B600" s="1" t="s">
        <v>1231</v>
      </c>
      <c r="C600" s="1" t="s">
        <v>1232</v>
      </c>
      <c r="D600" s="1" t="s">
        <v>1233</v>
      </c>
      <c r="E600" s="1" t="s">
        <v>366</v>
      </c>
      <c r="F600" s="1" t="s">
        <v>86</v>
      </c>
      <c r="G600" s="1" t="s">
        <v>123</v>
      </c>
      <c r="H600" s="1" t="s">
        <v>1233</v>
      </c>
      <c r="I600" s="8">
        <f t="shared" si="19"/>
        <v>46</v>
      </c>
      <c r="J600" t="str">
        <f>VLOOKUP($B600,taxonomy!$B:$Y,6,FALSE)</f>
        <v>Eukaryota</v>
      </c>
      <c r="K600" t="str">
        <f>VLOOKUP($B600,taxonomy!$B:$Y,7,FALSE)</f>
        <v xml:space="preserve"> Fungi</v>
      </c>
      <c r="L600" t="str">
        <f>VLOOKUP($B600,taxonomy!$B:$Y,8,FALSE)</f>
        <v xml:space="preserve"> Dikarya</v>
      </c>
      <c r="M600" t="str">
        <f>VLOOKUP($B600,taxonomy!$B:$Y,9,FALSE)</f>
        <v xml:space="preserve"> Basidiomycota</v>
      </c>
      <c r="N600">
        <f>VLOOKUP(A600,'сводная таблица'!A$3:D$370,3,FALSE)</f>
        <v>1</v>
      </c>
      <c r="O600">
        <f>VLOOKUP(A600,'сводная таблица'!A$3:D$370,4,FALSE)</f>
        <v>1</v>
      </c>
      <c r="P600" s="7" t="b">
        <f t="shared" si="20"/>
        <v>0</v>
      </c>
    </row>
    <row r="601" spans="1:18" hidden="1" x14ac:dyDescent="0.25">
      <c r="A601" s="1" t="s">
        <v>1230</v>
      </c>
      <c r="B601" s="1" t="s">
        <v>1231</v>
      </c>
      <c r="C601" s="1" t="s">
        <v>1232</v>
      </c>
      <c r="D601" s="1" t="s">
        <v>1234</v>
      </c>
      <c r="E601" s="1" t="s">
        <v>633</v>
      </c>
      <c r="F601" s="1" t="s">
        <v>1235</v>
      </c>
      <c r="G601" s="1" t="s">
        <v>873</v>
      </c>
      <c r="H601" s="1" t="s">
        <v>1234</v>
      </c>
      <c r="I601" s="8">
        <f t="shared" si="19"/>
        <v>129</v>
      </c>
      <c r="J601" t="str">
        <f>VLOOKUP($B601,taxonomy!$B:$Y,6,FALSE)</f>
        <v>Eukaryota</v>
      </c>
      <c r="K601" t="str">
        <f>VLOOKUP($B601,taxonomy!$B:$Y,7,FALSE)</f>
        <v xml:space="preserve"> Fungi</v>
      </c>
      <c r="L601" t="str">
        <f>VLOOKUP($B601,taxonomy!$B:$Y,8,FALSE)</f>
        <v xml:space="preserve"> Dikarya</v>
      </c>
      <c r="M601" t="str">
        <f>VLOOKUP($B601,taxonomy!$B:$Y,9,FALSE)</f>
        <v xml:space="preserve"> Basidiomycota</v>
      </c>
      <c r="N601">
        <f>VLOOKUP(A601,'сводная таблица'!A$3:D$370,3,FALSE)</f>
        <v>1</v>
      </c>
      <c r="O601">
        <f>VLOOKUP(A601,'сводная таблица'!A$3:D$370,4,FALSE)</f>
        <v>1</v>
      </c>
      <c r="P601" s="7" t="b">
        <f t="shared" si="20"/>
        <v>1</v>
      </c>
    </row>
    <row r="602" spans="1:18" hidden="1" x14ac:dyDescent="0.25">
      <c r="A602" s="1" t="s">
        <v>1230</v>
      </c>
      <c r="B602" s="1" t="s">
        <v>1231</v>
      </c>
      <c r="C602" s="1" t="s">
        <v>1232</v>
      </c>
      <c r="D602" s="1" t="s">
        <v>220</v>
      </c>
      <c r="E602" s="1" t="s">
        <v>1236</v>
      </c>
      <c r="F602" s="1" t="s">
        <v>152</v>
      </c>
      <c r="G602" s="1" t="s">
        <v>222</v>
      </c>
      <c r="H602" s="1" t="s">
        <v>220</v>
      </c>
      <c r="I602" s="8">
        <f t="shared" si="19"/>
        <v>56</v>
      </c>
      <c r="J602" t="str">
        <f>VLOOKUP($B602,taxonomy!$B:$Y,6,FALSE)</f>
        <v>Eukaryota</v>
      </c>
      <c r="K602" t="str">
        <f>VLOOKUP($B602,taxonomy!$B:$Y,7,FALSE)</f>
        <v xml:space="preserve"> Fungi</v>
      </c>
      <c r="L602" t="str">
        <f>VLOOKUP($B602,taxonomy!$B:$Y,8,FALSE)</f>
        <v xml:space="preserve"> Dikarya</v>
      </c>
      <c r="M602" t="str">
        <f>VLOOKUP($B602,taxonomy!$B:$Y,9,FALSE)</f>
        <v xml:space="preserve"> Basidiomycota</v>
      </c>
      <c r="N602">
        <f>VLOOKUP(A602,'сводная таблица'!A$3:D$370,3,FALSE)</f>
        <v>1</v>
      </c>
      <c r="O602">
        <f>VLOOKUP(A602,'сводная таблица'!A$3:D$370,4,FALSE)</f>
        <v>1</v>
      </c>
      <c r="P602" s="7" t="b">
        <f t="shared" si="20"/>
        <v>1</v>
      </c>
    </row>
    <row r="603" spans="1:18" hidden="1" x14ac:dyDescent="0.25">
      <c r="A603" s="1" t="s">
        <v>1230</v>
      </c>
      <c r="B603" s="1" t="s">
        <v>1231</v>
      </c>
      <c r="C603" s="1" t="s">
        <v>1232</v>
      </c>
      <c r="D603" s="1" t="s">
        <v>15</v>
      </c>
      <c r="E603" s="1" t="s">
        <v>221</v>
      </c>
      <c r="F603" s="1" t="s">
        <v>558</v>
      </c>
      <c r="G603" s="1" t="s">
        <v>18</v>
      </c>
      <c r="H603" s="1" t="s">
        <v>19</v>
      </c>
      <c r="I603" s="8">
        <f t="shared" si="19"/>
        <v>270</v>
      </c>
      <c r="J603" t="str">
        <f>VLOOKUP($B603,taxonomy!$B:$Y,6,FALSE)</f>
        <v>Eukaryota</v>
      </c>
      <c r="K603" t="str">
        <f>VLOOKUP($B603,taxonomy!$B:$Y,7,FALSE)</f>
        <v xml:space="preserve"> Fungi</v>
      </c>
      <c r="L603" t="str">
        <f>VLOOKUP($B603,taxonomy!$B:$Y,8,FALSE)</f>
        <v xml:space="preserve"> Dikarya</v>
      </c>
      <c r="M603" t="str">
        <f>VLOOKUP($B603,taxonomy!$B:$Y,9,FALSE)</f>
        <v xml:space="preserve"> Basidiomycota</v>
      </c>
      <c r="N603">
        <f>VLOOKUP(A603,'сводная таблица'!A$3:D$370,3,FALSE)</f>
        <v>1</v>
      </c>
      <c r="O603">
        <f>VLOOKUP(A603,'сводная таблица'!A$3:D$370,4,FALSE)</f>
        <v>1</v>
      </c>
      <c r="P603" s="7" t="b">
        <f t="shared" si="20"/>
        <v>1</v>
      </c>
    </row>
    <row r="604" spans="1:18" hidden="1" x14ac:dyDescent="0.25">
      <c r="A604" s="1" t="s">
        <v>1230</v>
      </c>
      <c r="B604" s="1" t="s">
        <v>1231</v>
      </c>
      <c r="C604" s="1" t="s">
        <v>1232</v>
      </c>
      <c r="D604" s="1" t="s">
        <v>60</v>
      </c>
      <c r="E604" s="1" t="s">
        <v>1237</v>
      </c>
      <c r="F604" s="1" t="s">
        <v>489</v>
      </c>
      <c r="G604" s="1" t="s">
        <v>63</v>
      </c>
      <c r="H604" s="1" t="s">
        <v>64</v>
      </c>
      <c r="I604" s="8">
        <f t="shared" si="19"/>
        <v>109</v>
      </c>
      <c r="J604" t="str">
        <f>VLOOKUP($B604,taxonomy!$B:$Y,6,FALSE)</f>
        <v>Eukaryota</v>
      </c>
      <c r="K604" t="str">
        <f>VLOOKUP($B604,taxonomy!$B:$Y,7,FALSE)</f>
        <v xml:space="preserve"> Fungi</v>
      </c>
      <c r="L604" t="str">
        <f>VLOOKUP($B604,taxonomy!$B:$Y,8,FALSE)</f>
        <v xml:space="preserve"> Dikarya</v>
      </c>
      <c r="M604" t="str">
        <f>VLOOKUP($B604,taxonomy!$B:$Y,9,FALSE)</f>
        <v xml:space="preserve"> Basidiomycota</v>
      </c>
      <c r="N604">
        <f>VLOOKUP(A604,'сводная таблица'!A$3:D$370,3,FALSE)</f>
        <v>1</v>
      </c>
      <c r="O604">
        <f>VLOOKUP(A604,'сводная таблица'!A$3:D$370,4,FALSE)</f>
        <v>1</v>
      </c>
      <c r="P604" s="7" t="b">
        <f t="shared" si="20"/>
        <v>1</v>
      </c>
    </row>
    <row r="605" spans="1:18" hidden="1" x14ac:dyDescent="0.25">
      <c r="A605" s="1" t="s">
        <v>1294</v>
      </c>
      <c r="B605" s="1" t="s">
        <v>1295</v>
      </c>
      <c r="C605" s="1" t="s">
        <v>1296</v>
      </c>
      <c r="D605" s="1" t="s">
        <v>76</v>
      </c>
      <c r="E605" s="1" t="s">
        <v>1297</v>
      </c>
      <c r="F605" s="1" t="s">
        <v>1298</v>
      </c>
      <c r="G605" s="1" t="s">
        <v>79</v>
      </c>
      <c r="H605" s="1" t="s">
        <v>76</v>
      </c>
      <c r="I605" s="8">
        <f t="shared" si="19"/>
        <v>54</v>
      </c>
      <c r="J605" t="str">
        <f>VLOOKUP($B605,taxonomy!$B:$Y,6,FALSE)</f>
        <v>Eukaryota</v>
      </c>
      <c r="K605" t="str">
        <f>VLOOKUP($B605,taxonomy!$B:$Y,7,FALSE)</f>
        <v xml:space="preserve"> Fungi</v>
      </c>
      <c r="L605" t="str">
        <f>VLOOKUP($B605,taxonomy!$B:$Y,8,FALSE)</f>
        <v xml:space="preserve"> Dikarya</v>
      </c>
      <c r="M605" t="str">
        <f>VLOOKUP($B605,taxonomy!$B:$Y,9,FALSE)</f>
        <v xml:space="preserve"> Ascomycota</v>
      </c>
      <c r="N605">
        <f>VLOOKUP(A605,'сводная таблица'!A$3:D$370,3,FALSE)</f>
        <v>0</v>
      </c>
      <c r="O605">
        <f>VLOOKUP(A605,'сводная таблица'!A$3:D$370,4,FALSE)</f>
        <v>1</v>
      </c>
      <c r="P605" s="7" t="b">
        <f t="shared" si="20"/>
        <v>0</v>
      </c>
    </row>
    <row r="606" spans="1:18" hidden="1" x14ac:dyDescent="0.25">
      <c r="A606" s="1" t="s">
        <v>1294</v>
      </c>
      <c r="B606" s="1" t="s">
        <v>1295</v>
      </c>
      <c r="C606" s="1" t="s">
        <v>1296</v>
      </c>
      <c r="D606" s="1" t="s">
        <v>84</v>
      </c>
      <c r="E606" s="1" t="s">
        <v>1293</v>
      </c>
      <c r="F606" s="1" t="s">
        <v>317</v>
      </c>
      <c r="G606" s="1" t="s">
        <v>68</v>
      </c>
      <c r="H606" s="1" t="s">
        <v>84</v>
      </c>
      <c r="I606" s="8">
        <f t="shared" si="19"/>
        <v>222</v>
      </c>
      <c r="J606" t="str">
        <f>VLOOKUP($B606,taxonomy!$B:$Y,6,FALSE)</f>
        <v>Eukaryota</v>
      </c>
      <c r="K606" t="str">
        <f>VLOOKUP($B606,taxonomy!$B:$Y,7,FALSE)</f>
        <v xml:space="preserve"> Fungi</v>
      </c>
      <c r="L606" t="str">
        <f>VLOOKUP($B606,taxonomy!$B:$Y,8,FALSE)</f>
        <v xml:space="preserve"> Dikarya</v>
      </c>
      <c r="M606" t="str">
        <f>VLOOKUP($B606,taxonomy!$B:$Y,9,FALSE)</f>
        <v xml:space="preserve"> Ascomycota</v>
      </c>
      <c r="N606">
        <f>VLOOKUP(A606,'сводная таблица'!A$3:D$370,3,FALSE)</f>
        <v>0</v>
      </c>
      <c r="O606">
        <f>VLOOKUP(A606,'сводная таблица'!A$3:D$370,4,FALSE)</f>
        <v>1</v>
      </c>
      <c r="P606" s="7" t="b">
        <f t="shared" si="20"/>
        <v>1</v>
      </c>
    </row>
    <row r="607" spans="1:18" hidden="1" x14ac:dyDescent="0.25">
      <c r="A607" s="1" t="s">
        <v>1294</v>
      </c>
      <c r="B607" s="1" t="s">
        <v>1295</v>
      </c>
      <c r="C607" s="1" t="s">
        <v>1296</v>
      </c>
      <c r="D607" s="1" t="s">
        <v>15</v>
      </c>
      <c r="E607" s="1" t="s">
        <v>451</v>
      </c>
      <c r="F607" s="1" t="s">
        <v>814</v>
      </c>
      <c r="G607" s="1" t="s">
        <v>18</v>
      </c>
      <c r="H607" s="1" t="s">
        <v>19</v>
      </c>
      <c r="I607" s="8">
        <f t="shared" si="19"/>
        <v>307</v>
      </c>
      <c r="J607" t="str">
        <f>VLOOKUP($B607,taxonomy!$B:$Y,6,FALSE)</f>
        <v>Eukaryota</v>
      </c>
      <c r="K607" t="str">
        <f>VLOOKUP($B607,taxonomy!$B:$Y,7,FALSE)</f>
        <v xml:space="preserve"> Fungi</v>
      </c>
      <c r="L607" t="str">
        <f>VLOOKUP($B607,taxonomy!$B:$Y,8,FALSE)</f>
        <v xml:space="preserve"> Dikarya</v>
      </c>
      <c r="M607" t="str">
        <f>VLOOKUP($B607,taxonomy!$B:$Y,9,FALSE)</f>
        <v xml:space="preserve"> Ascomycota</v>
      </c>
      <c r="N607">
        <f>VLOOKUP(A607,'сводная таблица'!A$3:D$370,3,FALSE)</f>
        <v>0</v>
      </c>
      <c r="O607">
        <f>VLOOKUP(A607,'сводная таблица'!A$3:D$370,4,FALSE)</f>
        <v>1</v>
      </c>
      <c r="P607" s="7" t="b">
        <f t="shared" si="20"/>
        <v>1</v>
      </c>
    </row>
    <row r="608" spans="1:18" hidden="1" x14ac:dyDescent="0.25">
      <c r="A608" s="1" t="s">
        <v>1240</v>
      </c>
      <c r="B608" s="1" t="s">
        <v>1241</v>
      </c>
      <c r="C608" s="1" t="s">
        <v>1242</v>
      </c>
      <c r="D608" s="1" t="s">
        <v>678</v>
      </c>
      <c r="E608" s="1" t="s">
        <v>1244</v>
      </c>
      <c r="F608" s="1" t="s">
        <v>528</v>
      </c>
      <c r="G608" s="1" t="s">
        <v>680</v>
      </c>
      <c r="H608" s="1" t="s">
        <v>678</v>
      </c>
      <c r="I608" s="8">
        <f t="shared" si="19"/>
        <v>106</v>
      </c>
      <c r="J608" t="str">
        <f>VLOOKUP($B608,taxonomy!$B:$Y,6,FALSE)</f>
        <v>Eukaryota</v>
      </c>
      <c r="K608" t="str">
        <f>VLOOKUP($B608,taxonomy!$B:$Y,7,FALSE)</f>
        <v xml:space="preserve"> Stramenopiles</v>
      </c>
      <c r="L608" t="str">
        <f>VLOOKUP($B608,taxonomy!$B:$Y,8,FALSE)</f>
        <v xml:space="preserve"> Oomycetes</v>
      </c>
      <c r="M608" t="str">
        <f>VLOOKUP($B608,taxonomy!$B:$Y,9,FALSE)</f>
        <v xml:space="preserve"> Peronosporales</v>
      </c>
      <c r="N608">
        <f>VLOOKUP(A608,'сводная таблица'!A$3:D$370,3,FALSE)</f>
        <v>0</v>
      </c>
      <c r="O608">
        <f>VLOOKUP(A608,'сводная таблица'!A$3:D$370,4,FALSE)</f>
        <v>1</v>
      </c>
      <c r="P608" s="7" t="b">
        <f t="shared" si="20"/>
        <v>0</v>
      </c>
      <c r="Q608">
        <v>1</v>
      </c>
    </row>
    <row r="609" spans="1:17" hidden="1" x14ac:dyDescent="0.25">
      <c r="A609" s="1" t="s">
        <v>1240</v>
      </c>
      <c r="B609" s="1" t="s">
        <v>1241</v>
      </c>
      <c r="C609" s="1" t="s">
        <v>1242</v>
      </c>
      <c r="D609" s="1" t="s">
        <v>15</v>
      </c>
      <c r="E609" s="1" t="s">
        <v>42</v>
      </c>
      <c r="F609" s="1" t="s">
        <v>1129</v>
      </c>
      <c r="G609" s="1" t="s">
        <v>18</v>
      </c>
      <c r="H609" s="1" t="s">
        <v>19</v>
      </c>
      <c r="I609" s="8">
        <f t="shared" si="19"/>
        <v>281</v>
      </c>
      <c r="J609" t="str">
        <f>VLOOKUP($B609,taxonomy!$B:$Y,6,FALSE)</f>
        <v>Eukaryota</v>
      </c>
      <c r="K609" t="str">
        <f>VLOOKUP($B609,taxonomy!$B:$Y,7,FALSE)</f>
        <v xml:space="preserve"> Stramenopiles</v>
      </c>
      <c r="L609" t="str">
        <f>VLOOKUP($B609,taxonomy!$B:$Y,8,FALSE)</f>
        <v xml:space="preserve"> Oomycetes</v>
      </c>
      <c r="M609" t="str">
        <f>VLOOKUP($B609,taxonomy!$B:$Y,9,FALSE)</f>
        <v xml:space="preserve"> Peronosporales</v>
      </c>
      <c r="N609">
        <f>VLOOKUP(A609,'сводная таблица'!A$3:D$370,3,FALSE)</f>
        <v>0</v>
      </c>
      <c r="O609">
        <f>VLOOKUP(A609,'сводная таблица'!A$3:D$370,4,FALSE)</f>
        <v>1</v>
      </c>
      <c r="P609" s="7" t="b">
        <f t="shared" si="20"/>
        <v>1</v>
      </c>
    </row>
    <row r="610" spans="1:17" hidden="1" x14ac:dyDescent="0.25">
      <c r="A610" s="1" t="s">
        <v>980</v>
      </c>
      <c r="B610" s="1" t="s">
        <v>981</v>
      </c>
      <c r="C610" s="1" t="s">
        <v>793</v>
      </c>
      <c r="D610" s="1" t="s">
        <v>15</v>
      </c>
      <c r="E610" s="1" t="s">
        <v>43</v>
      </c>
      <c r="F610" s="1" t="s">
        <v>250</v>
      </c>
      <c r="G610" s="1" t="s">
        <v>18</v>
      </c>
      <c r="H610" s="1" t="s">
        <v>19</v>
      </c>
      <c r="I610" s="8">
        <f t="shared" si="19"/>
        <v>265</v>
      </c>
      <c r="J610" t="str">
        <f>VLOOKUP($B610,taxonomy!$B:$Y,6,FALSE)</f>
        <v>Eukaryota</v>
      </c>
      <c r="K610" t="str">
        <f>VLOOKUP($B610,taxonomy!$B:$Y,7,FALSE)</f>
        <v xml:space="preserve"> Metazoa</v>
      </c>
      <c r="L610" t="str">
        <f>VLOOKUP($B610,taxonomy!$B:$Y,8,FALSE)</f>
        <v xml:space="preserve"> Chordata</v>
      </c>
      <c r="M610" t="str">
        <f>VLOOKUP($B610,taxonomy!$B:$Y,9,FALSE)</f>
        <v xml:space="preserve"> Craniata</v>
      </c>
      <c r="N610">
        <f>VLOOKUP(A610,'сводная таблица'!A$3:D$370,3,FALSE)</f>
        <v>1</v>
      </c>
      <c r="O610">
        <f>VLOOKUP(A610,'сводная таблица'!A$3:D$370,4,FALSE)</f>
        <v>1</v>
      </c>
      <c r="P610" s="7" t="b">
        <f t="shared" si="20"/>
        <v>0</v>
      </c>
      <c r="Q610" s="12"/>
    </row>
    <row r="611" spans="1:17" hidden="1" x14ac:dyDescent="0.25">
      <c r="A611" s="1" t="s">
        <v>980</v>
      </c>
      <c r="B611" s="1" t="s">
        <v>981</v>
      </c>
      <c r="C611" s="1" t="s">
        <v>793</v>
      </c>
      <c r="D611" s="1" t="s">
        <v>60</v>
      </c>
      <c r="E611" s="1" t="s">
        <v>983</v>
      </c>
      <c r="F611" s="1" t="s">
        <v>793</v>
      </c>
      <c r="G611" s="1" t="s">
        <v>63</v>
      </c>
      <c r="H611" s="1" t="s">
        <v>64</v>
      </c>
      <c r="I611" s="8">
        <f t="shared" si="19"/>
        <v>491</v>
      </c>
      <c r="J611" t="str">
        <f>VLOOKUP($B611,taxonomy!$B:$Y,6,FALSE)</f>
        <v>Eukaryota</v>
      </c>
      <c r="K611" t="str">
        <f>VLOOKUP($B611,taxonomy!$B:$Y,7,FALSE)</f>
        <v xml:space="preserve"> Metazoa</v>
      </c>
      <c r="L611" t="str">
        <f>VLOOKUP($B611,taxonomy!$B:$Y,8,FALSE)</f>
        <v xml:space="preserve"> Chordata</v>
      </c>
      <c r="M611" t="str">
        <f>VLOOKUP($B611,taxonomy!$B:$Y,9,FALSE)</f>
        <v xml:space="preserve"> Craniata</v>
      </c>
      <c r="N611">
        <f>VLOOKUP(A611,'сводная таблица'!A$3:D$370,3,FALSE)</f>
        <v>1</v>
      </c>
      <c r="O611">
        <f>VLOOKUP(A611,'сводная таблица'!A$3:D$370,4,FALSE)</f>
        <v>1</v>
      </c>
      <c r="P611" s="7" t="b">
        <f t="shared" si="20"/>
        <v>1</v>
      </c>
      <c r="Q611" s="12"/>
    </row>
    <row r="612" spans="1:17" hidden="1" x14ac:dyDescent="0.25">
      <c r="A612" s="1" t="s">
        <v>984</v>
      </c>
      <c r="B612" s="1" t="s">
        <v>985</v>
      </c>
      <c r="C612" s="1" t="s">
        <v>259</v>
      </c>
      <c r="D612" s="1" t="s">
        <v>272</v>
      </c>
      <c r="E612" s="1" t="s">
        <v>986</v>
      </c>
      <c r="F612" s="1" t="s">
        <v>987</v>
      </c>
      <c r="G612" s="1" t="s">
        <v>274</v>
      </c>
      <c r="H612" s="1" t="s">
        <v>272</v>
      </c>
      <c r="I612" s="8">
        <f t="shared" si="19"/>
        <v>56</v>
      </c>
      <c r="J612" t="str">
        <f>VLOOKUP($B612,taxonomy!$B:$Y,6,FALSE)</f>
        <v>Eukaryota</v>
      </c>
      <c r="K612" t="str">
        <f>VLOOKUP($B612,taxonomy!$B:$Y,7,FALSE)</f>
        <v xml:space="preserve"> Metazoa</v>
      </c>
      <c r="L612" t="str">
        <f>VLOOKUP($B612,taxonomy!$B:$Y,8,FALSE)</f>
        <v xml:space="preserve"> Chordata</v>
      </c>
      <c r="M612" t="str">
        <f>VLOOKUP($B612,taxonomy!$B:$Y,9,FALSE)</f>
        <v xml:space="preserve"> Craniata</v>
      </c>
      <c r="N612">
        <f>VLOOKUP(A612,'сводная таблица'!A$3:D$370,3,FALSE)</f>
        <v>1</v>
      </c>
      <c r="O612">
        <f>VLOOKUP(A612,'сводная таблица'!A$3:D$370,4,FALSE)</f>
        <v>1</v>
      </c>
      <c r="P612" s="7" t="b">
        <f t="shared" si="20"/>
        <v>0</v>
      </c>
      <c r="Q612" s="12"/>
    </row>
    <row r="613" spans="1:17" hidden="1" x14ac:dyDescent="0.25">
      <c r="A613" s="1" t="s">
        <v>984</v>
      </c>
      <c r="B613" s="1" t="s">
        <v>985</v>
      </c>
      <c r="C613" s="1" t="s">
        <v>259</v>
      </c>
      <c r="D613" s="1" t="s">
        <v>15</v>
      </c>
      <c r="E613" s="1" t="s">
        <v>35</v>
      </c>
      <c r="F613" s="1" t="s">
        <v>229</v>
      </c>
      <c r="G613" s="1" t="s">
        <v>18</v>
      </c>
      <c r="H613" s="1" t="s">
        <v>19</v>
      </c>
      <c r="I613" s="8">
        <f t="shared" si="19"/>
        <v>265</v>
      </c>
      <c r="J613" t="str">
        <f>VLOOKUP($B613,taxonomy!$B:$Y,6,FALSE)</f>
        <v>Eukaryota</v>
      </c>
      <c r="K613" t="str">
        <f>VLOOKUP($B613,taxonomy!$B:$Y,7,FALSE)</f>
        <v xml:space="preserve"> Metazoa</v>
      </c>
      <c r="L613" t="str">
        <f>VLOOKUP($B613,taxonomy!$B:$Y,8,FALSE)</f>
        <v xml:space="preserve"> Chordata</v>
      </c>
      <c r="M613" t="str">
        <f>VLOOKUP($B613,taxonomy!$B:$Y,9,FALSE)</f>
        <v xml:space="preserve"> Craniata</v>
      </c>
      <c r="N613">
        <f>VLOOKUP(A613,'сводная таблица'!A$3:D$370,3,FALSE)</f>
        <v>1</v>
      </c>
      <c r="O613">
        <f>VLOOKUP(A613,'сводная таблица'!A$3:D$370,4,FALSE)</f>
        <v>1</v>
      </c>
      <c r="P613" s="7" t="b">
        <f t="shared" si="20"/>
        <v>1</v>
      </c>
      <c r="Q613" s="12"/>
    </row>
    <row r="614" spans="1:17" hidden="1" x14ac:dyDescent="0.25">
      <c r="A614" s="1" t="s">
        <v>984</v>
      </c>
      <c r="B614" s="1" t="s">
        <v>985</v>
      </c>
      <c r="C614" s="1" t="s">
        <v>259</v>
      </c>
      <c r="D614" s="1" t="s">
        <v>60</v>
      </c>
      <c r="E614" s="1" t="s">
        <v>498</v>
      </c>
      <c r="F614" s="1" t="s">
        <v>988</v>
      </c>
      <c r="G614" s="1" t="s">
        <v>63</v>
      </c>
      <c r="H614" s="1" t="s">
        <v>64</v>
      </c>
      <c r="I614" s="8">
        <f t="shared" si="19"/>
        <v>484</v>
      </c>
      <c r="J614" t="str">
        <f>VLOOKUP($B614,taxonomy!$B:$Y,6,FALSE)</f>
        <v>Eukaryota</v>
      </c>
      <c r="K614" t="str">
        <f>VLOOKUP($B614,taxonomy!$B:$Y,7,FALSE)</f>
        <v xml:space="preserve"> Metazoa</v>
      </c>
      <c r="L614" t="str">
        <f>VLOOKUP($B614,taxonomy!$B:$Y,8,FALSE)</f>
        <v xml:space="preserve"> Chordata</v>
      </c>
      <c r="M614" t="str">
        <f>VLOOKUP($B614,taxonomy!$B:$Y,9,FALSE)</f>
        <v xml:space="preserve"> Craniata</v>
      </c>
      <c r="N614">
        <f>VLOOKUP(A614,'сводная таблица'!A$3:D$370,3,FALSE)</f>
        <v>1</v>
      </c>
      <c r="O614">
        <f>VLOOKUP(A614,'сводная таблица'!A$3:D$370,4,FALSE)</f>
        <v>1</v>
      </c>
      <c r="P614" s="7" t="b">
        <f t="shared" si="20"/>
        <v>1</v>
      </c>
      <c r="Q614" s="12"/>
    </row>
    <row r="615" spans="1:17" hidden="1" x14ac:dyDescent="0.25">
      <c r="A615" s="1" t="s">
        <v>1254</v>
      </c>
      <c r="B615" s="1" t="s">
        <v>1255</v>
      </c>
      <c r="C615" s="1" t="s">
        <v>1256</v>
      </c>
      <c r="D615" s="1" t="s">
        <v>220</v>
      </c>
      <c r="E615" s="1" t="s">
        <v>609</v>
      </c>
      <c r="F615" s="1" t="s">
        <v>1257</v>
      </c>
      <c r="G615" s="1" t="s">
        <v>222</v>
      </c>
      <c r="H615" s="1" t="s">
        <v>220</v>
      </c>
      <c r="I615" s="8">
        <f t="shared" si="19"/>
        <v>81</v>
      </c>
      <c r="J615" t="str">
        <f>VLOOKUP($B615,taxonomy!$B:$Y,6,FALSE)</f>
        <v>Eukaryota</v>
      </c>
      <c r="K615" t="str">
        <f>VLOOKUP($B615,taxonomy!$B:$Y,7,FALSE)</f>
        <v xml:space="preserve"> Fungi</v>
      </c>
      <c r="L615" t="str">
        <f>VLOOKUP($B615,taxonomy!$B:$Y,8,FALSE)</f>
        <v xml:space="preserve"> Dikarya</v>
      </c>
      <c r="M615" t="str">
        <f>VLOOKUP($B615,taxonomy!$B:$Y,9,FALSE)</f>
        <v xml:space="preserve"> Basidiomycota</v>
      </c>
      <c r="N615">
        <f>VLOOKUP(A615,'сводная таблица'!A$3:D$370,3,FALSE)</f>
        <v>1</v>
      </c>
      <c r="O615">
        <f>VLOOKUP(A615,'сводная таблица'!A$3:D$370,4,FALSE)</f>
        <v>1</v>
      </c>
      <c r="P615" s="7" t="b">
        <f t="shared" si="20"/>
        <v>0</v>
      </c>
    </row>
    <row r="616" spans="1:17" hidden="1" x14ac:dyDescent="0.25">
      <c r="A616" s="1" t="s">
        <v>1254</v>
      </c>
      <c r="B616" s="1" t="s">
        <v>1255</v>
      </c>
      <c r="C616" s="1" t="s">
        <v>1256</v>
      </c>
      <c r="D616" s="1" t="s">
        <v>15</v>
      </c>
      <c r="E616" s="1" t="s">
        <v>625</v>
      </c>
      <c r="F616" s="1" t="s">
        <v>1053</v>
      </c>
      <c r="G616" s="1" t="s">
        <v>18</v>
      </c>
      <c r="H616" s="1" t="s">
        <v>19</v>
      </c>
      <c r="I616" s="8">
        <f t="shared" si="19"/>
        <v>278</v>
      </c>
      <c r="J616" t="str">
        <f>VLOOKUP($B616,taxonomy!$B:$Y,6,FALSE)</f>
        <v>Eukaryota</v>
      </c>
      <c r="K616" t="str">
        <f>VLOOKUP($B616,taxonomy!$B:$Y,7,FALSE)</f>
        <v xml:space="preserve"> Fungi</v>
      </c>
      <c r="L616" t="str">
        <f>VLOOKUP($B616,taxonomy!$B:$Y,8,FALSE)</f>
        <v xml:space="preserve"> Dikarya</v>
      </c>
      <c r="M616" t="str">
        <f>VLOOKUP($B616,taxonomy!$B:$Y,9,FALSE)</f>
        <v xml:space="preserve"> Basidiomycota</v>
      </c>
      <c r="N616">
        <f>VLOOKUP(A616,'сводная таблица'!A$3:D$370,3,FALSE)</f>
        <v>1</v>
      </c>
      <c r="O616">
        <f>VLOOKUP(A616,'сводная таблица'!A$3:D$370,4,FALSE)</f>
        <v>1</v>
      </c>
      <c r="P616" s="7" t="b">
        <f t="shared" si="20"/>
        <v>1</v>
      </c>
    </row>
    <row r="617" spans="1:17" hidden="1" x14ac:dyDescent="0.25">
      <c r="A617" s="1" t="s">
        <v>1254</v>
      </c>
      <c r="B617" s="1" t="s">
        <v>1255</v>
      </c>
      <c r="C617" s="1" t="s">
        <v>1256</v>
      </c>
      <c r="D617" s="1" t="s">
        <v>60</v>
      </c>
      <c r="E617" s="1" t="s">
        <v>181</v>
      </c>
      <c r="F617" s="1" t="s">
        <v>315</v>
      </c>
      <c r="G617" s="1" t="s">
        <v>63</v>
      </c>
      <c r="H617" s="1" t="s">
        <v>64</v>
      </c>
      <c r="I617" s="8">
        <f t="shared" si="19"/>
        <v>351</v>
      </c>
      <c r="J617" t="str">
        <f>VLOOKUP($B617,taxonomy!$B:$Y,6,FALSE)</f>
        <v>Eukaryota</v>
      </c>
      <c r="K617" t="str">
        <f>VLOOKUP($B617,taxonomy!$B:$Y,7,FALSE)</f>
        <v xml:space="preserve"> Fungi</v>
      </c>
      <c r="L617" t="str">
        <f>VLOOKUP($B617,taxonomy!$B:$Y,8,FALSE)</f>
        <v xml:space="preserve"> Dikarya</v>
      </c>
      <c r="M617" t="str">
        <f>VLOOKUP($B617,taxonomy!$B:$Y,9,FALSE)</f>
        <v xml:space="preserve"> Basidiomycota</v>
      </c>
      <c r="N617">
        <f>VLOOKUP(A617,'сводная таблица'!A$3:D$370,3,FALSE)</f>
        <v>1</v>
      </c>
      <c r="O617">
        <f>VLOOKUP(A617,'сводная таблица'!A$3:D$370,4,FALSE)</f>
        <v>1</v>
      </c>
      <c r="P617" s="7" t="b">
        <f t="shared" si="20"/>
        <v>1</v>
      </c>
    </row>
    <row r="618" spans="1:17" hidden="1" x14ac:dyDescent="0.25">
      <c r="A618" s="1" t="s">
        <v>1258</v>
      </c>
      <c r="B618" s="1" t="s">
        <v>1259</v>
      </c>
      <c r="C618" s="1" t="s">
        <v>1260</v>
      </c>
      <c r="D618" s="1" t="s">
        <v>15</v>
      </c>
      <c r="E618" s="1" t="s">
        <v>83</v>
      </c>
      <c r="F618" s="1" t="s">
        <v>151</v>
      </c>
      <c r="G618" s="1" t="s">
        <v>18</v>
      </c>
      <c r="H618" s="1" t="s">
        <v>19</v>
      </c>
      <c r="I618" s="8">
        <f t="shared" si="19"/>
        <v>267</v>
      </c>
      <c r="J618" t="str">
        <f>VLOOKUP($B618,taxonomy!$B:$Y,6,FALSE)</f>
        <v>Eukaryota</v>
      </c>
      <c r="K618" t="str">
        <f>VLOOKUP($B618,taxonomy!$B:$Y,7,FALSE)</f>
        <v xml:space="preserve"> Viridiplantae</v>
      </c>
      <c r="L618" t="str">
        <f>VLOOKUP($B618,taxonomy!$B:$Y,8,FALSE)</f>
        <v xml:space="preserve"> Streptophyta</v>
      </c>
      <c r="M618" t="str">
        <f>VLOOKUP($B618,taxonomy!$B:$Y,9,FALSE)</f>
        <v xml:space="preserve"> Embryophyta</v>
      </c>
      <c r="N618">
        <f>VLOOKUP(A618,'сводная таблица'!A$3:D$370,3,FALSE)</f>
        <v>1</v>
      </c>
      <c r="O618">
        <f>VLOOKUP(A618,'сводная таблица'!A$3:D$370,4,FALSE)</f>
        <v>1</v>
      </c>
      <c r="P618" s="7" t="b">
        <f t="shared" si="20"/>
        <v>0</v>
      </c>
    </row>
    <row r="619" spans="1:17" hidden="1" x14ac:dyDescent="0.25">
      <c r="A619" s="1" t="s">
        <v>1258</v>
      </c>
      <c r="B619" s="1" t="s">
        <v>1259</v>
      </c>
      <c r="C619" s="1" t="s">
        <v>1260</v>
      </c>
      <c r="D619" s="1" t="s">
        <v>60</v>
      </c>
      <c r="E619" s="1" t="s">
        <v>927</v>
      </c>
      <c r="F619" s="1" t="s">
        <v>1100</v>
      </c>
      <c r="G619" s="1" t="s">
        <v>63</v>
      </c>
      <c r="H619" s="1" t="s">
        <v>64</v>
      </c>
      <c r="I619" s="8">
        <f t="shared" si="19"/>
        <v>262</v>
      </c>
      <c r="J619" t="str">
        <f>VLOOKUP($B619,taxonomy!$B:$Y,6,FALSE)</f>
        <v>Eukaryota</v>
      </c>
      <c r="K619" t="str">
        <f>VLOOKUP($B619,taxonomy!$B:$Y,7,FALSE)</f>
        <v xml:space="preserve"> Viridiplantae</v>
      </c>
      <c r="L619" t="str">
        <f>VLOOKUP($B619,taxonomy!$B:$Y,8,FALSE)</f>
        <v xml:space="preserve"> Streptophyta</v>
      </c>
      <c r="M619" t="str">
        <f>VLOOKUP($B619,taxonomy!$B:$Y,9,FALSE)</f>
        <v xml:space="preserve"> Embryophyta</v>
      </c>
      <c r="N619">
        <f>VLOOKUP(A619,'сводная таблица'!A$3:D$370,3,FALSE)</f>
        <v>1</v>
      </c>
      <c r="O619">
        <f>VLOOKUP(A619,'сводная таблица'!A$3:D$370,4,FALSE)</f>
        <v>1</v>
      </c>
      <c r="P619" s="7" t="b">
        <f t="shared" si="20"/>
        <v>1</v>
      </c>
    </row>
    <row r="620" spans="1:17" hidden="1" x14ac:dyDescent="0.25">
      <c r="A620" s="1" t="s">
        <v>1042</v>
      </c>
      <c r="B620" s="1" t="s">
        <v>1043</v>
      </c>
      <c r="C620" s="1" t="s">
        <v>1044</v>
      </c>
      <c r="D620" s="1" t="s">
        <v>272</v>
      </c>
      <c r="E620" s="1" t="s">
        <v>982</v>
      </c>
      <c r="F620" s="1" t="s">
        <v>686</v>
      </c>
      <c r="G620" s="1" t="s">
        <v>274</v>
      </c>
      <c r="H620" s="1" t="s">
        <v>272</v>
      </c>
      <c r="I620" s="8">
        <f t="shared" si="19"/>
        <v>56</v>
      </c>
      <c r="J620" t="str">
        <f>VLOOKUP($B620,taxonomy!$B:$Y,6,FALSE)</f>
        <v>Eukaryota</v>
      </c>
      <c r="K620" t="str">
        <f>VLOOKUP($B620,taxonomy!$B:$Y,7,FALSE)</f>
        <v xml:space="preserve"> Metazoa</v>
      </c>
      <c r="L620" t="str">
        <f>VLOOKUP($B620,taxonomy!$B:$Y,8,FALSE)</f>
        <v xml:space="preserve"> Chordata</v>
      </c>
      <c r="M620" t="str">
        <f>VLOOKUP($B620,taxonomy!$B:$Y,9,FALSE)</f>
        <v xml:space="preserve"> Craniata</v>
      </c>
      <c r="N620">
        <f>VLOOKUP(A620,'сводная таблица'!A$3:D$370,3,FALSE)</f>
        <v>1</v>
      </c>
      <c r="O620">
        <f>VLOOKUP(A620,'сводная таблица'!A$3:D$370,4,FALSE)</f>
        <v>1</v>
      </c>
      <c r="P620" s="7" t="b">
        <f t="shared" si="20"/>
        <v>0</v>
      </c>
      <c r="Q620" s="12"/>
    </row>
    <row r="621" spans="1:17" hidden="1" x14ac:dyDescent="0.25">
      <c r="A621" s="1" t="s">
        <v>1042</v>
      </c>
      <c r="B621" s="1" t="s">
        <v>1043</v>
      </c>
      <c r="C621" s="1" t="s">
        <v>1044</v>
      </c>
      <c r="D621" s="1" t="s">
        <v>15</v>
      </c>
      <c r="E621" s="1" t="s">
        <v>43</v>
      </c>
      <c r="F621" s="1" t="s">
        <v>250</v>
      </c>
      <c r="G621" s="1" t="s">
        <v>18</v>
      </c>
      <c r="H621" s="1" t="s">
        <v>19</v>
      </c>
      <c r="I621" s="8">
        <f t="shared" si="19"/>
        <v>265</v>
      </c>
      <c r="J621" t="str">
        <f>VLOOKUP($B621,taxonomy!$B:$Y,6,FALSE)</f>
        <v>Eukaryota</v>
      </c>
      <c r="K621" t="str">
        <f>VLOOKUP($B621,taxonomy!$B:$Y,7,FALSE)</f>
        <v xml:space="preserve"> Metazoa</v>
      </c>
      <c r="L621" t="str">
        <f>VLOOKUP($B621,taxonomy!$B:$Y,8,FALSE)</f>
        <v xml:space="preserve"> Chordata</v>
      </c>
      <c r="M621" t="str">
        <f>VLOOKUP($B621,taxonomy!$B:$Y,9,FALSE)</f>
        <v xml:space="preserve"> Craniata</v>
      </c>
      <c r="N621">
        <f>VLOOKUP(A621,'сводная таблица'!A$3:D$370,3,FALSE)</f>
        <v>1</v>
      </c>
      <c r="O621">
        <f>VLOOKUP(A621,'сводная таблица'!A$3:D$370,4,FALSE)</f>
        <v>1</v>
      </c>
      <c r="P621" s="7" t="b">
        <f t="shared" si="20"/>
        <v>1</v>
      </c>
      <c r="Q621" s="12"/>
    </row>
    <row r="622" spans="1:17" hidden="1" x14ac:dyDescent="0.25">
      <c r="A622" s="1" t="s">
        <v>1042</v>
      </c>
      <c r="B622" s="1" t="s">
        <v>1043</v>
      </c>
      <c r="C622" s="1" t="s">
        <v>1044</v>
      </c>
      <c r="D622" s="1" t="s">
        <v>60</v>
      </c>
      <c r="E622" s="1" t="s">
        <v>360</v>
      </c>
      <c r="F622" s="1" t="s">
        <v>1044</v>
      </c>
      <c r="G622" s="1" t="s">
        <v>63</v>
      </c>
      <c r="H622" s="1" t="s">
        <v>64</v>
      </c>
      <c r="I622" s="8">
        <f t="shared" si="19"/>
        <v>478</v>
      </c>
      <c r="J622" t="str">
        <f>VLOOKUP($B622,taxonomy!$B:$Y,6,FALSE)</f>
        <v>Eukaryota</v>
      </c>
      <c r="K622" t="str">
        <f>VLOOKUP($B622,taxonomy!$B:$Y,7,FALSE)</f>
        <v xml:space="preserve"> Metazoa</v>
      </c>
      <c r="L622" t="str">
        <f>VLOOKUP($B622,taxonomy!$B:$Y,8,FALSE)</f>
        <v xml:space="preserve"> Chordata</v>
      </c>
      <c r="M622" t="str">
        <f>VLOOKUP($B622,taxonomy!$B:$Y,9,FALSE)</f>
        <v xml:space="preserve"> Craniata</v>
      </c>
      <c r="N622">
        <f>VLOOKUP(A622,'сводная таблица'!A$3:D$370,3,FALSE)</f>
        <v>1</v>
      </c>
      <c r="O622">
        <f>VLOOKUP(A622,'сводная таблица'!A$3:D$370,4,FALSE)</f>
        <v>1</v>
      </c>
      <c r="P622" s="7" t="b">
        <f t="shared" si="20"/>
        <v>1</v>
      </c>
      <c r="Q622" s="12"/>
    </row>
    <row r="623" spans="1:17" hidden="1" x14ac:dyDescent="0.25">
      <c r="A623" s="1" t="s">
        <v>1045</v>
      </c>
      <c r="B623" s="1" t="s">
        <v>1046</v>
      </c>
      <c r="C623" s="1" t="s">
        <v>1047</v>
      </c>
      <c r="D623" s="1" t="s">
        <v>272</v>
      </c>
      <c r="E623" s="1" t="s">
        <v>982</v>
      </c>
      <c r="F623" s="1" t="s">
        <v>686</v>
      </c>
      <c r="G623" s="1" t="s">
        <v>274</v>
      </c>
      <c r="H623" s="1" t="s">
        <v>272</v>
      </c>
      <c r="I623" s="8">
        <f t="shared" si="19"/>
        <v>56</v>
      </c>
      <c r="J623" t="str">
        <f>VLOOKUP($B623,taxonomy!$B:$Y,6,FALSE)</f>
        <v>Eukaryota</v>
      </c>
      <c r="K623" t="str">
        <f>VLOOKUP($B623,taxonomy!$B:$Y,7,FALSE)</f>
        <v xml:space="preserve"> Metazoa</v>
      </c>
      <c r="L623" t="str">
        <f>VLOOKUP($B623,taxonomy!$B:$Y,8,FALSE)</f>
        <v xml:space="preserve"> Chordata</v>
      </c>
      <c r="M623" t="str">
        <f>VLOOKUP($B623,taxonomy!$B:$Y,9,FALSE)</f>
        <v xml:space="preserve"> Craniata</v>
      </c>
      <c r="N623">
        <f>VLOOKUP(A623,'сводная таблица'!A$3:D$370,3,FALSE)</f>
        <v>1</v>
      </c>
      <c r="O623">
        <f>VLOOKUP(A623,'сводная таблица'!A$3:D$370,4,FALSE)</f>
        <v>1</v>
      </c>
      <c r="P623" s="7" t="b">
        <f t="shared" si="20"/>
        <v>0</v>
      </c>
      <c r="Q623" s="12"/>
    </row>
    <row r="624" spans="1:17" hidden="1" x14ac:dyDescent="0.25">
      <c r="A624" s="1" t="s">
        <v>1045</v>
      </c>
      <c r="B624" s="1" t="s">
        <v>1046</v>
      </c>
      <c r="C624" s="1" t="s">
        <v>1047</v>
      </c>
      <c r="D624" s="1" t="s">
        <v>15</v>
      </c>
      <c r="E624" s="1" t="s">
        <v>43</v>
      </c>
      <c r="F624" s="1" t="s">
        <v>250</v>
      </c>
      <c r="G624" s="1" t="s">
        <v>18</v>
      </c>
      <c r="H624" s="1" t="s">
        <v>19</v>
      </c>
      <c r="I624" s="8">
        <f t="shared" si="19"/>
        <v>265</v>
      </c>
      <c r="J624" t="str">
        <f>VLOOKUP($B624,taxonomy!$B:$Y,6,FALSE)</f>
        <v>Eukaryota</v>
      </c>
      <c r="K624" t="str">
        <f>VLOOKUP($B624,taxonomy!$B:$Y,7,FALSE)</f>
        <v xml:space="preserve"> Metazoa</v>
      </c>
      <c r="L624" t="str">
        <f>VLOOKUP($B624,taxonomy!$B:$Y,8,FALSE)</f>
        <v xml:space="preserve"> Chordata</v>
      </c>
      <c r="M624" t="str">
        <f>VLOOKUP($B624,taxonomy!$B:$Y,9,FALSE)</f>
        <v xml:space="preserve"> Craniata</v>
      </c>
      <c r="N624">
        <f>VLOOKUP(A624,'сводная таблица'!A$3:D$370,3,FALSE)</f>
        <v>1</v>
      </c>
      <c r="O624">
        <f>VLOOKUP(A624,'сводная таблица'!A$3:D$370,4,FALSE)</f>
        <v>1</v>
      </c>
      <c r="P624" s="7" t="b">
        <f t="shared" si="20"/>
        <v>1</v>
      </c>
      <c r="Q624" s="12"/>
    </row>
    <row r="625" spans="1:17" hidden="1" x14ac:dyDescent="0.25">
      <c r="A625" s="1" t="s">
        <v>1045</v>
      </c>
      <c r="B625" s="1" t="s">
        <v>1046</v>
      </c>
      <c r="C625" s="1" t="s">
        <v>1047</v>
      </c>
      <c r="D625" s="1" t="s">
        <v>60</v>
      </c>
      <c r="E625" s="1" t="s">
        <v>936</v>
      </c>
      <c r="F625" s="1" t="s">
        <v>1047</v>
      </c>
      <c r="G625" s="1" t="s">
        <v>63</v>
      </c>
      <c r="H625" s="1" t="s">
        <v>64</v>
      </c>
      <c r="I625" s="8">
        <f t="shared" si="19"/>
        <v>485</v>
      </c>
      <c r="J625" t="str">
        <f>VLOOKUP($B625,taxonomy!$B:$Y,6,FALSE)</f>
        <v>Eukaryota</v>
      </c>
      <c r="K625" t="str">
        <f>VLOOKUP($B625,taxonomy!$B:$Y,7,FALSE)</f>
        <v xml:space="preserve"> Metazoa</v>
      </c>
      <c r="L625" t="str">
        <f>VLOOKUP($B625,taxonomy!$B:$Y,8,FALSE)</f>
        <v xml:space="preserve"> Chordata</v>
      </c>
      <c r="M625" t="str">
        <f>VLOOKUP($B625,taxonomy!$B:$Y,9,FALSE)</f>
        <v xml:space="preserve"> Craniata</v>
      </c>
      <c r="N625">
        <f>VLOOKUP(A625,'сводная таблица'!A$3:D$370,3,FALSE)</f>
        <v>1</v>
      </c>
      <c r="O625">
        <f>VLOOKUP(A625,'сводная таблица'!A$3:D$370,4,FALSE)</f>
        <v>1</v>
      </c>
      <c r="P625" s="7" t="b">
        <f t="shared" si="20"/>
        <v>1</v>
      </c>
      <c r="Q625" s="12"/>
    </row>
    <row r="626" spans="1:17" hidden="1" x14ac:dyDescent="0.25">
      <c r="A626" s="1" t="s">
        <v>1299</v>
      </c>
      <c r="B626" s="1" t="s">
        <v>1300</v>
      </c>
      <c r="C626" s="1" t="s">
        <v>795</v>
      </c>
      <c r="D626" s="1" t="s">
        <v>1125</v>
      </c>
      <c r="E626" s="1" t="s">
        <v>1301</v>
      </c>
      <c r="F626" s="1" t="s">
        <v>1302</v>
      </c>
      <c r="G626" s="1" t="s">
        <v>873</v>
      </c>
      <c r="H626" s="1" t="s">
        <v>1125</v>
      </c>
      <c r="I626" s="8">
        <f t="shared" si="19"/>
        <v>54</v>
      </c>
      <c r="J626" t="str">
        <f>VLOOKUP($B626,taxonomy!$B:$Y,6,FALSE)</f>
        <v>Eukaryota</v>
      </c>
      <c r="K626" t="str">
        <f>VLOOKUP($B626,taxonomy!$B:$Y,7,FALSE)</f>
        <v xml:space="preserve"> Fungi</v>
      </c>
      <c r="L626" t="str">
        <f>VLOOKUP($B626,taxonomy!$B:$Y,8,FALSE)</f>
        <v xml:space="preserve"> Dikarya</v>
      </c>
      <c r="M626" t="str">
        <f>VLOOKUP($B626,taxonomy!$B:$Y,9,FALSE)</f>
        <v xml:space="preserve"> Ascomycota</v>
      </c>
      <c r="N626">
        <f>VLOOKUP(A626,'сводная таблица'!A$3:D$370,3,FALSE)</f>
        <v>0</v>
      </c>
      <c r="O626">
        <f>VLOOKUP(A626,'сводная таблица'!A$3:D$370,4,FALSE)</f>
        <v>1</v>
      </c>
      <c r="P626" s="7" t="b">
        <f t="shared" si="20"/>
        <v>0</v>
      </c>
    </row>
    <row r="627" spans="1:17" hidden="1" x14ac:dyDescent="0.25">
      <c r="A627" s="1" t="s">
        <v>1311</v>
      </c>
      <c r="B627" s="1" t="s">
        <v>1312</v>
      </c>
      <c r="C627" s="1" t="s">
        <v>1313</v>
      </c>
      <c r="D627" s="1" t="s">
        <v>15</v>
      </c>
      <c r="E627" s="1" t="s">
        <v>104</v>
      </c>
      <c r="F627" s="1" t="s">
        <v>367</v>
      </c>
      <c r="G627" s="1" t="s">
        <v>18</v>
      </c>
      <c r="H627" s="1" t="s">
        <v>19</v>
      </c>
      <c r="I627" s="8">
        <f t="shared" si="19"/>
        <v>274</v>
      </c>
      <c r="J627" t="str">
        <f>VLOOKUP($B627,taxonomy!$B:$Y,6,FALSE)</f>
        <v>Eukaryota</v>
      </c>
      <c r="K627" t="str">
        <f>VLOOKUP($B627,taxonomy!$B:$Y,7,FALSE)</f>
        <v xml:space="preserve"> Fungi</v>
      </c>
      <c r="L627" t="str">
        <f>VLOOKUP($B627,taxonomy!$B:$Y,8,FALSE)</f>
        <v xml:space="preserve"> Dikarya</v>
      </c>
      <c r="M627" t="str">
        <f>VLOOKUP($B627,taxonomy!$B:$Y,9,FALSE)</f>
        <v xml:space="preserve"> Ascomycota</v>
      </c>
      <c r="N627">
        <f>VLOOKUP(A627,'сводная таблица'!A$3:D$370,3,FALSE)</f>
        <v>1</v>
      </c>
      <c r="O627">
        <f>VLOOKUP(A627,'сводная таблица'!A$3:D$370,4,FALSE)</f>
        <v>1</v>
      </c>
      <c r="P627" s="7" t="b">
        <f t="shared" si="20"/>
        <v>0</v>
      </c>
    </row>
    <row r="628" spans="1:17" hidden="1" x14ac:dyDescent="0.25">
      <c r="A628" s="1" t="s">
        <v>1311</v>
      </c>
      <c r="B628" s="1" t="s">
        <v>1312</v>
      </c>
      <c r="C628" s="1" t="s">
        <v>1313</v>
      </c>
      <c r="D628" s="1" t="s">
        <v>60</v>
      </c>
      <c r="E628" s="1" t="s">
        <v>1314</v>
      </c>
      <c r="F628" s="1" t="s">
        <v>1315</v>
      </c>
      <c r="G628" s="1" t="s">
        <v>63</v>
      </c>
      <c r="H628" s="1" t="s">
        <v>64</v>
      </c>
      <c r="I628" s="8">
        <f t="shared" si="19"/>
        <v>365</v>
      </c>
      <c r="J628" t="str">
        <f>VLOOKUP($B628,taxonomy!$B:$Y,6,FALSE)</f>
        <v>Eukaryota</v>
      </c>
      <c r="K628" t="str">
        <f>VLOOKUP($B628,taxonomy!$B:$Y,7,FALSE)</f>
        <v xml:space="preserve"> Fungi</v>
      </c>
      <c r="L628" t="str">
        <f>VLOOKUP($B628,taxonomy!$B:$Y,8,FALSE)</f>
        <v xml:space="preserve"> Dikarya</v>
      </c>
      <c r="M628" t="str">
        <f>VLOOKUP($B628,taxonomy!$B:$Y,9,FALSE)</f>
        <v xml:space="preserve"> Ascomycota</v>
      </c>
      <c r="N628">
        <f>VLOOKUP(A628,'сводная таблица'!A$3:D$370,3,FALSE)</f>
        <v>1</v>
      </c>
      <c r="O628">
        <f>VLOOKUP(A628,'сводная таблица'!A$3:D$370,4,FALSE)</f>
        <v>1</v>
      </c>
      <c r="P628" s="7" t="b">
        <f t="shared" si="20"/>
        <v>1</v>
      </c>
    </row>
    <row r="629" spans="1:17" hidden="1" x14ac:dyDescent="0.25">
      <c r="A629" s="1" t="s">
        <v>1316</v>
      </c>
      <c r="B629" s="1" t="s">
        <v>1317</v>
      </c>
      <c r="C629" s="1" t="s">
        <v>71</v>
      </c>
      <c r="D629" s="1" t="s">
        <v>72</v>
      </c>
      <c r="E629" s="1" t="s">
        <v>73</v>
      </c>
      <c r="F629" s="1" t="s">
        <v>74</v>
      </c>
      <c r="G629" s="1" t="s">
        <v>75</v>
      </c>
      <c r="H629" s="1" t="s">
        <v>72</v>
      </c>
      <c r="I629" s="8">
        <f t="shared" si="19"/>
        <v>149</v>
      </c>
      <c r="J629" t="str">
        <f>VLOOKUP($B629,taxonomy!$B:$Y,6,FALSE)</f>
        <v>Eukaryota</v>
      </c>
      <c r="K629" t="str">
        <f>VLOOKUP($B629,taxonomy!$B:$Y,7,FALSE)</f>
        <v xml:space="preserve"> Fungi</v>
      </c>
      <c r="L629" t="str">
        <f>VLOOKUP($B629,taxonomy!$B:$Y,8,FALSE)</f>
        <v xml:space="preserve"> Dikarya</v>
      </c>
      <c r="M629" t="str">
        <f>VLOOKUP($B629,taxonomy!$B:$Y,9,FALSE)</f>
        <v xml:space="preserve"> Ascomycota</v>
      </c>
      <c r="N629">
        <f>VLOOKUP(A629,'сводная таблица'!A$3:D$370,3,FALSE)</f>
        <v>0</v>
      </c>
      <c r="O629">
        <f>VLOOKUP(A629,'сводная таблица'!A$3:D$370,4,FALSE)</f>
        <v>1</v>
      </c>
      <c r="P629" s="7" t="b">
        <f t="shared" si="20"/>
        <v>0</v>
      </c>
    </row>
    <row r="630" spans="1:17" hidden="1" x14ac:dyDescent="0.25">
      <c r="A630" s="1" t="s">
        <v>1316</v>
      </c>
      <c r="B630" s="1" t="s">
        <v>1317</v>
      </c>
      <c r="C630" s="1" t="s">
        <v>71</v>
      </c>
      <c r="D630" s="1" t="s">
        <v>76</v>
      </c>
      <c r="E630" s="1" t="s">
        <v>77</v>
      </c>
      <c r="F630" s="1" t="s">
        <v>78</v>
      </c>
      <c r="G630" s="1" t="s">
        <v>79</v>
      </c>
      <c r="H630" s="1" t="s">
        <v>76</v>
      </c>
      <c r="I630" s="8">
        <f t="shared" si="19"/>
        <v>169</v>
      </c>
      <c r="J630" t="str">
        <f>VLOOKUP($B630,taxonomy!$B:$Y,6,FALSE)</f>
        <v>Eukaryota</v>
      </c>
      <c r="K630" t="str">
        <f>VLOOKUP($B630,taxonomy!$B:$Y,7,FALSE)</f>
        <v xml:space="preserve"> Fungi</v>
      </c>
      <c r="L630" t="str">
        <f>VLOOKUP($B630,taxonomy!$B:$Y,8,FALSE)</f>
        <v xml:space="preserve"> Dikarya</v>
      </c>
      <c r="M630" t="str">
        <f>VLOOKUP($B630,taxonomy!$B:$Y,9,FALSE)</f>
        <v xml:space="preserve"> Ascomycota</v>
      </c>
      <c r="N630">
        <f>VLOOKUP(A630,'сводная таблица'!A$3:D$370,3,FALSE)</f>
        <v>0</v>
      </c>
      <c r="O630">
        <f>VLOOKUP(A630,'сводная таблица'!A$3:D$370,4,FALSE)</f>
        <v>1</v>
      </c>
      <c r="P630" s="7" t="b">
        <f t="shared" si="20"/>
        <v>1</v>
      </c>
    </row>
    <row r="631" spans="1:17" hidden="1" x14ac:dyDescent="0.25">
      <c r="A631" s="1" t="s">
        <v>1316</v>
      </c>
      <c r="B631" s="1" t="s">
        <v>1317</v>
      </c>
      <c r="C631" s="1" t="s">
        <v>71</v>
      </c>
      <c r="D631" s="1" t="s">
        <v>80</v>
      </c>
      <c r="E631" s="1" t="s">
        <v>81</v>
      </c>
      <c r="F631" s="1" t="s">
        <v>82</v>
      </c>
      <c r="G631" s="1" t="s">
        <v>83</v>
      </c>
      <c r="H631" s="1" t="s">
        <v>80</v>
      </c>
      <c r="I631" s="8">
        <f t="shared" si="19"/>
        <v>79</v>
      </c>
      <c r="J631" t="str">
        <f>VLOOKUP($B631,taxonomy!$B:$Y,6,FALSE)</f>
        <v>Eukaryota</v>
      </c>
      <c r="K631" t="str">
        <f>VLOOKUP($B631,taxonomy!$B:$Y,7,FALSE)</f>
        <v xml:space="preserve"> Fungi</v>
      </c>
      <c r="L631" t="str">
        <f>VLOOKUP($B631,taxonomy!$B:$Y,8,FALSE)</f>
        <v xml:space="preserve"> Dikarya</v>
      </c>
      <c r="M631" t="str">
        <f>VLOOKUP($B631,taxonomy!$B:$Y,9,FALSE)</f>
        <v xml:space="preserve"> Ascomycota</v>
      </c>
      <c r="N631">
        <f>VLOOKUP(A631,'сводная таблица'!A$3:D$370,3,FALSE)</f>
        <v>0</v>
      </c>
      <c r="O631">
        <f>VLOOKUP(A631,'сводная таблица'!A$3:D$370,4,FALSE)</f>
        <v>1</v>
      </c>
      <c r="P631" s="7" t="b">
        <f t="shared" si="20"/>
        <v>1</v>
      </c>
    </row>
    <row r="632" spans="1:17" hidden="1" x14ac:dyDescent="0.25">
      <c r="A632" s="1" t="s">
        <v>1316</v>
      </c>
      <c r="B632" s="1" t="s">
        <v>1317</v>
      </c>
      <c r="C632" s="1" t="s">
        <v>71</v>
      </c>
      <c r="D632" s="1" t="s">
        <v>84</v>
      </c>
      <c r="E632" s="1" t="s">
        <v>85</v>
      </c>
      <c r="F632" s="1" t="s">
        <v>86</v>
      </c>
      <c r="G632" s="1" t="s">
        <v>68</v>
      </c>
      <c r="H632" s="1" t="s">
        <v>84</v>
      </c>
      <c r="I632" s="8">
        <f t="shared" si="19"/>
        <v>149</v>
      </c>
      <c r="J632" t="str">
        <f>VLOOKUP($B632,taxonomy!$B:$Y,6,FALSE)</f>
        <v>Eukaryota</v>
      </c>
      <c r="K632" t="str">
        <f>VLOOKUP($B632,taxonomy!$B:$Y,7,FALSE)</f>
        <v xml:space="preserve"> Fungi</v>
      </c>
      <c r="L632" t="str">
        <f>VLOOKUP($B632,taxonomy!$B:$Y,8,FALSE)</f>
        <v xml:space="preserve"> Dikarya</v>
      </c>
      <c r="M632" t="str">
        <f>VLOOKUP($B632,taxonomy!$B:$Y,9,FALSE)</f>
        <v xml:space="preserve"> Ascomycota</v>
      </c>
      <c r="N632">
        <f>VLOOKUP(A632,'сводная таблица'!A$3:D$370,3,FALSE)</f>
        <v>0</v>
      </c>
      <c r="O632">
        <f>VLOOKUP(A632,'сводная таблица'!A$3:D$370,4,FALSE)</f>
        <v>1</v>
      </c>
      <c r="P632" s="7" t="b">
        <f t="shared" si="20"/>
        <v>1</v>
      </c>
    </row>
    <row r="633" spans="1:17" hidden="1" x14ac:dyDescent="0.25">
      <c r="A633" s="1" t="s">
        <v>1316</v>
      </c>
      <c r="B633" s="1" t="s">
        <v>1317</v>
      </c>
      <c r="C633" s="1" t="s">
        <v>71</v>
      </c>
      <c r="D633" s="1" t="s">
        <v>87</v>
      </c>
      <c r="E633" s="1" t="s">
        <v>88</v>
      </c>
      <c r="F633" s="1" t="s">
        <v>89</v>
      </c>
      <c r="G633" s="1" t="s">
        <v>90</v>
      </c>
      <c r="H633" s="1" t="s">
        <v>87</v>
      </c>
      <c r="I633" s="8">
        <f t="shared" si="19"/>
        <v>56</v>
      </c>
      <c r="J633" t="str">
        <f>VLOOKUP($B633,taxonomy!$B:$Y,6,FALSE)</f>
        <v>Eukaryota</v>
      </c>
      <c r="K633" t="str">
        <f>VLOOKUP($B633,taxonomy!$B:$Y,7,FALSE)</f>
        <v xml:space="preserve"> Fungi</v>
      </c>
      <c r="L633" t="str">
        <f>VLOOKUP($B633,taxonomy!$B:$Y,8,FALSE)</f>
        <v xml:space="preserve"> Dikarya</v>
      </c>
      <c r="M633" t="str">
        <f>VLOOKUP($B633,taxonomy!$B:$Y,9,FALSE)</f>
        <v xml:space="preserve"> Ascomycota</v>
      </c>
      <c r="N633">
        <f>VLOOKUP(A633,'сводная таблица'!A$3:D$370,3,FALSE)</f>
        <v>0</v>
      </c>
      <c r="O633">
        <f>VLOOKUP(A633,'сводная таблица'!A$3:D$370,4,FALSE)</f>
        <v>1</v>
      </c>
      <c r="P633" s="7" t="b">
        <f t="shared" si="20"/>
        <v>1</v>
      </c>
    </row>
    <row r="634" spans="1:17" hidden="1" x14ac:dyDescent="0.25">
      <c r="A634" s="1" t="s">
        <v>1316</v>
      </c>
      <c r="B634" s="1" t="s">
        <v>1317</v>
      </c>
      <c r="C634" s="1" t="s">
        <v>71</v>
      </c>
      <c r="D634" s="1" t="s">
        <v>91</v>
      </c>
      <c r="E634" s="1" t="s">
        <v>92</v>
      </c>
      <c r="F634" s="1" t="s">
        <v>93</v>
      </c>
      <c r="G634" s="1" t="s">
        <v>94</v>
      </c>
      <c r="H634" s="1" t="s">
        <v>91</v>
      </c>
      <c r="I634" s="8">
        <f t="shared" si="19"/>
        <v>129</v>
      </c>
      <c r="J634" t="str">
        <f>VLOOKUP($B634,taxonomy!$B:$Y,6,FALSE)</f>
        <v>Eukaryota</v>
      </c>
      <c r="K634" t="str">
        <f>VLOOKUP($B634,taxonomy!$B:$Y,7,FALSE)</f>
        <v xml:space="preserve"> Fungi</v>
      </c>
      <c r="L634" t="str">
        <f>VLOOKUP($B634,taxonomy!$B:$Y,8,FALSE)</f>
        <v xml:space="preserve"> Dikarya</v>
      </c>
      <c r="M634" t="str">
        <f>VLOOKUP($B634,taxonomy!$B:$Y,9,FALSE)</f>
        <v xml:space="preserve"> Ascomycota</v>
      </c>
      <c r="N634">
        <f>VLOOKUP(A634,'сводная таблица'!A$3:D$370,3,FALSE)</f>
        <v>0</v>
      </c>
      <c r="O634">
        <f>VLOOKUP(A634,'сводная таблица'!A$3:D$370,4,FALSE)</f>
        <v>1</v>
      </c>
      <c r="P634" s="7" t="b">
        <f t="shared" si="20"/>
        <v>1</v>
      </c>
    </row>
    <row r="635" spans="1:17" hidden="1" x14ac:dyDescent="0.25">
      <c r="A635" s="1" t="s">
        <v>1324</v>
      </c>
      <c r="B635" s="1" t="s">
        <v>1325</v>
      </c>
      <c r="C635" s="1" t="s">
        <v>1326</v>
      </c>
      <c r="D635" s="1" t="s">
        <v>15</v>
      </c>
      <c r="E635" s="1" t="s">
        <v>104</v>
      </c>
      <c r="F635" s="1" t="s">
        <v>367</v>
      </c>
      <c r="G635" s="1" t="s">
        <v>18</v>
      </c>
      <c r="H635" s="1" t="s">
        <v>19</v>
      </c>
      <c r="I635" s="8">
        <f t="shared" si="19"/>
        <v>274</v>
      </c>
      <c r="J635" t="str">
        <f>VLOOKUP($B635,taxonomy!$B:$Y,6,FALSE)</f>
        <v>Eukaryota</v>
      </c>
      <c r="K635" t="str">
        <f>VLOOKUP($B635,taxonomy!$B:$Y,7,FALSE)</f>
        <v xml:space="preserve"> Fungi</v>
      </c>
      <c r="L635" t="str">
        <f>VLOOKUP($B635,taxonomy!$B:$Y,8,FALSE)</f>
        <v xml:space="preserve"> Dikarya</v>
      </c>
      <c r="M635" t="str">
        <f>VLOOKUP($B635,taxonomy!$B:$Y,9,FALSE)</f>
        <v xml:space="preserve"> Ascomycota</v>
      </c>
      <c r="N635">
        <f>VLOOKUP(A635,'сводная таблица'!A$3:D$370,3,FALSE)</f>
        <v>1</v>
      </c>
      <c r="O635">
        <f>VLOOKUP(A635,'сводная таблица'!A$3:D$370,4,FALSE)</f>
        <v>1</v>
      </c>
      <c r="P635" s="7" t="b">
        <f t="shared" si="20"/>
        <v>0</v>
      </c>
    </row>
    <row r="636" spans="1:17" hidden="1" x14ac:dyDescent="0.25">
      <c r="A636" s="1" t="s">
        <v>1324</v>
      </c>
      <c r="B636" s="1" t="s">
        <v>1325</v>
      </c>
      <c r="C636" s="1" t="s">
        <v>1326</v>
      </c>
      <c r="D636" s="1" t="s">
        <v>60</v>
      </c>
      <c r="E636" s="1" t="s">
        <v>1314</v>
      </c>
      <c r="F636" s="1" t="s">
        <v>315</v>
      </c>
      <c r="G636" s="1" t="s">
        <v>63</v>
      </c>
      <c r="H636" s="1" t="s">
        <v>64</v>
      </c>
      <c r="I636" s="8">
        <f t="shared" si="19"/>
        <v>395</v>
      </c>
      <c r="J636" t="str">
        <f>VLOOKUP($B636,taxonomy!$B:$Y,6,FALSE)</f>
        <v>Eukaryota</v>
      </c>
      <c r="K636" t="str">
        <f>VLOOKUP($B636,taxonomy!$B:$Y,7,FALSE)</f>
        <v xml:space="preserve"> Fungi</v>
      </c>
      <c r="L636" t="str">
        <f>VLOOKUP($B636,taxonomy!$B:$Y,8,FALSE)</f>
        <v xml:space="preserve"> Dikarya</v>
      </c>
      <c r="M636" t="str">
        <f>VLOOKUP($B636,taxonomy!$B:$Y,9,FALSE)</f>
        <v xml:space="preserve"> Ascomycota</v>
      </c>
      <c r="N636">
        <f>VLOOKUP(A636,'сводная таблица'!A$3:D$370,3,FALSE)</f>
        <v>1</v>
      </c>
      <c r="O636">
        <f>VLOOKUP(A636,'сводная таблица'!A$3:D$370,4,FALSE)</f>
        <v>1</v>
      </c>
      <c r="P636" s="7" t="b">
        <f t="shared" si="20"/>
        <v>1</v>
      </c>
    </row>
    <row r="637" spans="1:17" hidden="1" x14ac:dyDescent="0.25">
      <c r="A637" s="1" t="s">
        <v>1327</v>
      </c>
      <c r="B637" s="1" t="s">
        <v>1328</v>
      </c>
      <c r="C637" s="1" t="s">
        <v>1329</v>
      </c>
      <c r="D637" s="1" t="s">
        <v>76</v>
      </c>
      <c r="E637" s="1" t="s">
        <v>1001</v>
      </c>
      <c r="F637" s="1" t="s">
        <v>1330</v>
      </c>
      <c r="G637" s="1" t="s">
        <v>79</v>
      </c>
      <c r="H637" s="1" t="s">
        <v>76</v>
      </c>
      <c r="I637" s="8">
        <f t="shared" si="19"/>
        <v>38</v>
      </c>
      <c r="J637" t="str">
        <f>VLOOKUP($B637,taxonomy!$B:$Y,6,FALSE)</f>
        <v>Eukaryota</v>
      </c>
      <c r="K637" t="str">
        <f>VLOOKUP($B637,taxonomy!$B:$Y,7,FALSE)</f>
        <v xml:space="preserve"> Fungi</v>
      </c>
      <c r="L637" t="str">
        <f>VLOOKUP($B637,taxonomy!$B:$Y,8,FALSE)</f>
        <v xml:space="preserve"> Dikarya</v>
      </c>
      <c r="M637" t="str">
        <f>VLOOKUP($B637,taxonomy!$B:$Y,9,FALSE)</f>
        <v xml:space="preserve"> Ascomycota</v>
      </c>
      <c r="N637">
        <f>VLOOKUP(A637,'сводная таблица'!A$3:D$370,3,FALSE)</f>
        <v>0</v>
      </c>
      <c r="O637">
        <f>VLOOKUP(A637,'сводная таблица'!A$3:D$370,4,FALSE)</f>
        <v>1</v>
      </c>
      <c r="P637" s="7" t="b">
        <f t="shared" si="20"/>
        <v>0</v>
      </c>
    </row>
    <row r="638" spans="1:17" hidden="1" x14ac:dyDescent="0.25">
      <c r="A638" s="1" t="s">
        <v>1327</v>
      </c>
      <c r="B638" s="1" t="s">
        <v>1328</v>
      </c>
      <c r="C638" s="1" t="s">
        <v>1329</v>
      </c>
      <c r="D638" s="1" t="s">
        <v>1125</v>
      </c>
      <c r="E638" s="1" t="s">
        <v>1331</v>
      </c>
      <c r="F638" s="1" t="s">
        <v>686</v>
      </c>
      <c r="G638" s="1" t="s">
        <v>873</v>
      </c>
      <c r="H638" s="1" t="s">
        <v>1125</v>
      </c>
      <c r="I638" s="8">
        <f t="shared" si="19"/>
        <v>171</v>
      </c>
      <c r="J638" t="str">
        <f>VLOOKUP($B638,taxonomy!$B:$Y,6,FALSE)</f>
        <v>Eukaryota</v>
      </c>
      <c r="K638" t="str">
        <f>VLOOKUP($B638,taxonomy!$B:$Y,7,FALSE)</f>
        <v xml:space="preserve"> Fungi</v>
      </c>
      <c r="L638" t="str">
        <f>VLOOKUP($B638,taxonomy!$B:$Y,8,FALSE)</f>
        <v xml:space="preserve"> Dikarya</v>
      </c>
      <c r="M638" t="str">
        <f>VLOOKUP($B638,taxonomy!$B:$Y,9,FALSE)</f>
        <v xml:space="preserve"> Ascomycota</v>
      </c>
      <c r="N638">
        <f>VLOOKUP(A638,'сводная таблица'!A$3:D$370,3,FALSE)</f>
        <v>0</v>
      </c>
      <c r="O638">
        <f>VLOOKUP(A638,'сводная таблица'!A$3:D$370,4,FALSE)</f>
        <v>1</v>
      </c>
      <c r="P638" s="7" t="b">
        <f t="shared" si="20"/>
        <v>1</v>
      </c>
    </row>
    <row r="639" spans="1:17" hidden="1" x14ac:dyDescent="0.25">
      <c r="A639" s="1" t="s">
        <v>1327</v>
      </c>
      <c r="B639" s="1" t="s">
        <v>1328</v>
      </c>
      <c r="C639" s="1" t="s">
        <v>1329</v>
      </c>
      <c r="D639" s="1" t="s">
        <v>80</v>
      </c>
      <c r="E639" s="1" t="s">
        <v>1332</v>
      </c>
      <c r="F639" s="1" t="s">
        <v>1333</v>
      </c>
      <c r="G639" s="1" t="s">
        <v>83</v>
      </c>
      <c r="H639" s="1" t="s">
        <v>80</v>
      </c>
      <c r="I639" s="8">
        <f t="shared" si="19"/>
        <v>37</v>
      </c>
      <c r="J639" t="str">
        <f>VLOOKUP($B639,taxonomy!$B:$Y,6,FALSE)</f>
        <v>Eukaryota</v>
      </c>
      <c r="K639" t="str">
        <f>VLOOKUP($B639,taxonomy!$B:$Y,7,FALSE)</f>
        <v xml:space="preserve"> Fungi</v>
      </c>
      <c r="L639" t="str">
        <f>VLOOKUP($B639,taxonomy!$B:$Y,8,FALSE)</f>
        <v xml:space="preserve"> Dikarya</v>
      </c>
      <c r="M639" t="str">
        <f>VLOOKUP($B639,taxonomy!$B:$Y,9,FALSE)</f>
        <v xml:space="preserve"> Ascomycota</v>
      </c>
      <c r="N639">
        <f>VLOOKUP(A639,'сводная таблица'!A$3:D$370,3,FALSE)</f>
        <v>0</v>
      </c>
      <c r="O639">
        <f>VLOOKUP(A639,'сводная таблица'!A$3:D$370,4,FALSE)</f>
        <v>1</v>
      </c>
      <c r="P639" s="7" t="b">
        <f t="shared" si="20"/>
        <v>1</v>
      </c>
    </row>
    <row r="640" spans="1:17" hidden="1" x14ac:dyDescent="0.25">
      <c r="A640" s="1" t="s">
        <v>1394</v>
      </c>
      <c r="B640" s="1" t="s">
        <v>1395</v>
      </c>
      <c r="C640" s="1" t="s">
        <v>1396</v>
      </c>
      <c r="D640" s="1" t="s">
        <v>597</v>
      </c>
      <c r="E640" s="1" t="s">
        <v>928</v>
      </c>
      <c r="F640" s="1" t="s">
        <v>952</v>
      </c>
      <c r="G640" s="1" t="s">
        <v>600</v>
      </c>
      <c r="H640" s="1" t="s">
        <v>597</v>
      </c>
      <c r="I640" s="8">
        <f t="shared" si="19"/>
        <v>34</v>
      </c>
      <c r="J640" t="str">
        <f>VLOOKUP($B640,taxonomy!$B:$Y,6,FALSE)</f>
        <v>Eukaryota</v>
      </c>
      <c r="K640" t="str">
        <f>VLOOKUP($B640,taxonomy!$B:$Y,7,FALSE)</f>
        <v xml:space="preserve"> Fungi</v>
      </c>
      <c r="L640" t="str">
        <f>VLOOKUP($B640,taxonomy!$B:$Y,8,FALSE)</f>
        <v xml:space="preserve"> Dikarya</v>
      </c>
      <c r="M640" t="str">
        <f>VLOOKUP($B640,taxonomy!$B:$Y,9,FALSE)</f>
        <v xml:space="preserve"> Ascomycota</v>
      </c>
      <c r="N640">
        <f>VLOOKUP(A640,'сводная таблица'!A$3:D$370,3,FALSE)</f>
        <v>0</v>
      </c>
      <c r="O640">
        <f>VLOOKUP(A640,'сводная таблица'!A$3:D$370,4,FALSE)</f>
        <v>1</v>
      </c>
      <c r="P640" s="7" t="b">
        <f t="shared" si="20"/>
        <v>0</v>
      </c>
    </row>
    <row r="641" spans="1:18" hidden="1" x14ac:dyDescent="0.25">
      <c r="A641" s="1" t="s">
        <v>1455</v>
      </c>
      <c r="B641" s="1" t="s">
        <v>1456</v>
      </c>
      <c r="C641" s="1" t="s">
        <v>1198</v>
      </c>
      <c r="D641" s="1" t="s">
        <v>60</v>
      </c>
      <c r="E641" s="1" t="s">
        <v>342</v>
      </c>
      <c r="F641" s="1" t="s">
        <v>1457</v>
      </c>
      <c r="G641" s="1" t="s">
        <v>63</v>
      </c>
      <c r="H641" s="1" t="s">
        <v>64</v>
      </c>
      <c r="I641" s="8">
        <f t="shared" si="19"/>
        <v>523</v>
      </c>
      <c r="J641" t="str">
        <f>VLOOKUP($B641,taxonomy!$B:$Y,6,FALSE)</f>
        <v>Eukaryota</v>
      </c>
      <c r="K641" t="str">
        <f>VLOOKUP($B641,taxonomy!$B:$Y,7,FALSE)</f>
        <v xml:space="preserve"> Fungi</v>
      </c>
      <c r="L641" t="str">
        <f>VLOOKUP($B641,taxonomy!$B:$Y,8,FALSE)</f>
        <v xml:space="preserve"> Dikarya</v>
      </c>
      <c r="M641" t="str">
        <f>VLOOKUP($B641,taxonomy!$B:$Y,9,FALSE)</f>
        <v xml:space="preserve"> Ascomycota</v>
      </c>
      <c r="N641">
        <f>VLOOKUP(A641,'сводная таблица'!A$3:D$370,3,FALSE)</f>
        <v>1</v>
      </c>
      <c r="O641">
        <f>VLOOKUP(A641,'сводная таблица'!A$3:D$370,4,FALSE)</f>
        <v>1</v>
      </c>
      <c r="P641" s="7" t="b">
        <f t="shared" si="20"/>
        <v>0</v>
      </c>
    </row>
    <row r="642" spans="1:18" hidden="1" x14ac:dyDescent="0.25">
      <c r="A642" s="1" t="s">
        <v>1617</v>
      </c>
      <c r="B642" s="1" t="s">
        <v>1618</v>
      </c>
      <c r="C642" s="1" t="s">
        <v>1619</v>
      </c>
      <c r="D642" s="1" t="s">
        <v>121</v>
      </c>
      <c r="E642" s="1" t="s">
        <v>1620</v>
      </c>
      <c r="F642" s="1" t="s">
        <v>618</v>
      </c>
      <c r="G642" s="1" t="s">
        <v>123</v>
      </c>
      <c r="H642" s="1" t="s">
        <v>121</v>
      </c>
      <c r="I642" s="8">
        <f t="shared" ref="I642:I705" si="21">F642-E642+1</f>
        <v>71</v>
      </c>
      <c r="J642" t="str">
        <f>VLOOKUP($B642,taxonomy!$B:$Y,6,FALSE)</f>
        <v>Eukaryota</v>
      </c>
      <c r="K642" t="str">
        <f>VLOOKUP($B642,taxonomy!$B:$Y,7,FALSE)</f>
        <v xml:space="preserve"> Fungi</v>
      </c>
      <c r="L642" t="str">
        <f>VLOOKUP($B642,taxonomy!$B:$Y,8,FALSE)</f>
        <v xml:space="preserve"> Dikarya</v>
      </c>
      <c r="M642" t="str">
        <f>VLOOKUP($B642,taxonomy!$B:$Y,9,FALSE)</f>
        <v xml:space="preserve"> Ascomycota</v>
      </c>
      <c r="N642">
        <f>VLOOKUP(A642,'сводная таблица'!A$3:D$370,3,FALSE)</f>
        <v>0</v>
      </c>
      <c r="O642">
        <f>VLOOKUP(A642,'сводная таблица'!A$3:D$370,4,FALSE)</f>
        <v>1</v>
      </c>
      <c r="P642" s="7" t="b">
        <f t="shared" si="20"/>
        <v>0</v>
      </c>
    </row>
    <row r="643" spans="1:18" hidden="1" x14ac:dyDescent="0.25">
      <c r="A643" s="1" t="s">
        <v>1617</v>
      </c>
      <c r="B643" s="1" t="s">
        <v>1618</v>
      </c>
      <c r="C643" s="1" t="s">
        <v>1619</v>
      </c>
      <c r="D643" s="1" t="s">
        <v>1286</v>
      </c>
      <c r="E643" s="1" t="s">
        <v>1487</v>
      </c>
      <c r="F643" s="1" t="s">
        <v>1237</v>
      </c>
      <c r="G643" s="1" t="s">
        <v>114</v>
      </c>
      <c r="H643" s="1" t="s">
        <v>1286</v>
      </c>
      <c r="I643" s="8">
        <f t="shared" si="21"/>
        <v>80</v>
      </c>
      <c r="J643" t="str">
        <f>VLOOKUP($B643,taxonomy!$B:$Y,6,FALSE)</f>
        <v>Eukaryota</v>
      </c>
      <c r="K643" t="str">
        <f>VLOOKUP($B643,taxonomy!$B:$Y,7,FALSE)</f>
        <v xml:space="preserve"> Fungi</v>
      </c>
      <c r="L643" t="str">
        <f>VLOOKUP($B643,taxonomy!$B:$Y,8,FALSE)</f>
        <v xml:space="preserve"> Dikarya</v>
      </c>
      <c r="M643" t="str">
        <f>VLOOKUP($B643,taxonomy!$B:$Y,9,FALSE)</f>
        <v xml:space="preserve"> Ascomycota</v>
      </c>
      <c r="N643">
        <f>VLOOKUP(A643,'сводная таблица'!A$3:D$370,3,FALSE)</f>
        <v>0</v>
      </c>
      <c r="O643">
        <f>VLOOKUP(A643,'сводная таблица'!A$3:D$370,4,FALSE)</f>
        <v>1</v>
      </c>
      <c r="P643" s="7" t="b">
        <f t="shared" si="20"/>
        <v>1</v>
      </c>
    </row>
    <row r="644" spans="1:18" hidden="1" x14ac:dyDescent="0.25">
      <c r="A644" s="1" t="s">
        <v>1636</v>
      </c>
      <c r="B644" s="1" t="s">
        <v>1637</v>
      </c>
      <c r="C644" s="1" t="s">
        <v>217</v>
      </c>
      <c r="D644" s="1" t="s">
        <v>60</v>
      </c>
      <c r="E644" s="1" t="s">
        <v>551</v>
      </c>
      <c r="F644" s="1" t="s">
        <v>1638</v>
      </c>
      <c r="G644" s="1" t="s">
        <v>63</v>
      </c>
      <c r="H644" s="1" t="s">
        <v>64</v>
      </c>
      <c r="I644" s="8">
        <f t="shared" si="21"/>
        <v>314</v>
      </c>
      <c r="J644" t="str">
        <f>VLOOKUP($B644,taxonomy!$B:$Y,6,FALSE)</f>
        <v>Eukaryota</v>
      </c>
      <c r="K644" t="str">
        <f>VLOOKUP($B644,taxonomy!$B:$Y,7,FALSE)</f>
        <v xml:space="preserve"> Fungi</v>
      </c>
      <c r="L644" t="str">
        <f>VLOOKUP($B644,taxonomy!$B:$Y,8,FALSE)</f>
        <v xml:space="preserve"> Dikarya</v>
      </c>
      <c r="M644" t="str">
        <f>VLOOKUP($B644,taxonomy!$B:$Y,9,FALSE)</f>
        <v xml:space="preserve"> Ascomycota</v>
      </c>
      <c r="N644">
        <f>VLOOKUP(A644,'сводная таблица'!A$3:D$370,3,FALSE)</f>
        <v>2</v>
      </c>
      <c r="O644">
        <f>VLOOKUP(A644,'сводная таблица'!A$3:D$370,4,FALSE)</f>
        <v>1</v>
      </c>
      <c r="P644" s="7" t="b">
        <f t="shared" ref="P644:P707" si="22">EXACT(A643,A644)</f>
        <v>0</v>
      </c>
    </row>
    <row r="645" spans="1:18" hidden="1" x14ac:dyDescent="0.25">
      <c r="A645" s="1" t="s">
        <v>1636</v>
      </c>
      <c r="B645" s="1" t="s">
        <v>1637</v>
      </c>
      <c r="C645" s="1" t="s">
        <v>217</v>
      </c>
      <c r="D645" s="1" t="s">
        <v>60</v>
      </c>
      <c r="E645" s="1" t="s">
        <v>1639</v>
      </c>
      <c r="F645" s="1" t="s">
        <v>435</v>
      </c>
      <c r="G645" s="1" t="s">
        <v>63</v>
      </c>
      <c r="H645" s="1" t="s">
        <v>64</v>
      </c>
      <c r="I645" s="8">
        <f t="shared" si="21"/>
        <v>115</v>
      </c>
      <c r="J645" t="str">
        <f>VLOOKUP($B645,taxonomy!$B:$Y,6,FALSE)</f>
        <v>Eukaryota</v>
      </c>
      <c r="K645" t="str">
        <f>VLOOKUP($B645,taxonomy!$B:$Y,7,FALSE)</f>
        <v xml:space="preserve"> Fungi</v>
      </c>
      <c r="L645" t="str">
        <f>VLOOKUP($B645,taxonomy!$B:$Y,8,FALSE)</f>
        <v xml:space="preserve"> Dikarya</v>
      </c>
      <c r="M645" t="str">
        <f>VLOOKUP($B645,taxonomy!$B:$Y,9,FALSE)</f>
        <v xml:space="preserve"> Ascomycota</v>
      </c>
      <c r="N645">
        <f>VLOOKUP(A645,'сводная таблица'!A$3:D$370,3,FALSE)</f>
        <v>2</v>
      </c>
      <c r="O645">
        <f>VLOOKUP(A645,'сводная таблица'!A$3:D$370,4,FALSE)</f>
        <v>1</v>
      </c>
      <c r="P645" s="7" t="b">
        <f t="shared" si="22"/>
        <v>1</v>
      </c>
    </row>
    <row r="646" spans="1:18" hidden="1" x14ac:dyDescent="0.25">
      <c r="A646" s="1" t="s">
        <v>1640</v>
      </c>
      <c r="B646" s="1" t="s">
        <v>1641</v>
      </c>
      <c r="C646" s="1" t="s">
        <v>139</v>
      </c>
      <c r="D646" s="1" t="s">
        <v>597</v>
      </c>
      <c r="E646" s="1" t="s">
        <v>598</v>
      </c>
      <c r="F646" s="1" t="s">
        <v>599</v>
      </c>
      <c r="G646" s="1" t="s">
        <v>600</v>
      </c>
      <c r="H646" s="1" t="s">
        <v>597</v>
      </c>
      <c r="I646" s="8">
        <f t="shared" si="21"/>
        <v>34</v>
      </c>
      <c r="J646" t="str">
        <f>VLOOKUP($B646,taxonomy!$B:$Y,6,FALSE)</f>
        <v>Eukaryota</v>
      </c>
      <c r="K646" t="str">
        <f>VLOOKUP($B646,taxonomy!$B:$Y,7,FALSE)</f>
        <v xml:space="preserve"> Fungi</v>
      </c>
      <c r="L646" t="str">
        <f>VLOOKUP($B646,taxonomy!$B:$Y,8,FALSE)</f>
        <v xml:space="preserve"> Dikarya</v>
      </c>
      <c r="M646" t="str">
        <f>VLOOKUP($B646,taxonomy!$B:$Y,9,FALSE)</f>
        <v xml:space="preserve"> Ascomycota</v>
      </c>
      <c r="N646">
        <f>VLOOKUP(A646,'сводная таблица'!A$3:D$370,3,FALSE)</f>
        <v>0</v>
      </c>
      <c r="O646">
        <f>VLOOKUP(A646,'сводная таблица'!A$3:D$370,4,FALSE)</f>
        <v>1</v>
      </c>
      <c r="P646" s="7" t="b">
        <f t="shared" si="22"/>
        <v>0</v>
      </c>
    </row>
    <row r="647" spans="1:18" hidden="1" x14ac:dyDescent="0.25">
      <c r="A647" s="1" t="s">
        <v>1299</v>
      </c>
      <c r="B647" s="1" t="s">
        <v>1300</v>
      </c>
      <c r="C647" s="1" t="s">
        <v>795</v>
      </c>
      <c r="D647" s="1" t="s">
        <v>84</v>
      </c>
      <c r="E647" s="1" t="s">
        <v>1154</v>
      </c>
      <c r="F647" s="1" t="s">
        <v>1303</v>
      </c>
      <c r="G647" s="1" t="s">
        <v>68</v>
      </c>
      <c r="H647" s="1" t="s">
        <v>84</v>
      </c>
      <c r="I647" s="8">
        <f t="shared" si="21"/>
        <v>38</v>
      </c>
      <c r="J647" t="str">
        <f>VLOOKUP($B647,taxonomy!$B:$Y,6,FALSE)</f>
        <v>Eukaryota</v>
      </c>
      <c r="K647" t="str">
        <f>VLOOKUP($B647,taxonomy!$B:$Y,7,FALSE)</f>
        <v xml:space="preserve"> Fungi</v>
      </c>
      <c r="L647" t="str">
        <f>VLOOKUP($B647,taxonomy!$B:$Y,8,FALSE)</f>
        <v xml:space="preserve"> Dikarya</v>
      </c>
      <c r="M647" t="str">
        <f>VLOOKUP($B647,taxonomy!$B:$Y,9,FALSE)</f>
        <v xml:space="preserve"> Ascomycota</v>
      </c>
      <c r="N647">
        <f>VLOOKUP(A647,'сводная таблица'!A$3:D$370,3,FALSE)</f>
        <v>0</v>
      </c>
      <c r="O647">
        <f>VLOOKUP(A647,'сводная таблица'!A$3:D$370,4,FALSE)</f>
        <v>1</v>
      </c>
      <c r="P647" s="7" t="b">
        <f t="shared" si="22"/>
        <v>0</v>
      </c>
    </row>
    <row r="648" spans="1:18" hidden="1" x14ac:dyDescent="0.25">
      <c r="A648" s="1" t="s">
        <v>1299</v>
      </c>
      <c r="B648" s="1" t="s">
        <v>1300</v>
      </c>
      <c r="C648" s="1" t="s">
        <v>795</v>
      </c>
      <c r="D648" s="1" t="s">
        <v>15</v>
      </c>
      <c r="E648" s="1" t="s">
        <v>158</v>
      </c>
      <c r="F648" s="1" t="s">
        <v>1304</v>
      </c>
      <c r="G648" s="1" t="s">
        <v>18</v>
      </c>
      <c r="H648" s="1" t="s">
        <v>19</v>
      </c>
      <c r="I648" s="8">
        <f t="shared" si="21"/>
        <v>322</v>
      </c>
      <c r="J648" t="str">
        <f>VLOOKUP($B648,taxonomy!$B:$Y,6,FALSE)</f>
        <v>Eukaryota</v>
      </c>
      <c r="K648" t="str">
        <f>VLOOKUP($B648,taxonomy!$B:$Y,7,FALSE)</f>
        <v xml:space="preserve"> Fungi</v>
      </c>
      <c r="L648" t="str">
        <f>VLOOKUP($B648,taxonomy!$B:$Y,8,FALSE)</f>
        <v xml:space="preserve"> Dikarya</v>
      </c>
      <c r="M648" t="str">
        <f>VLOOKUP($B648,taxonomy!$B:$Y,9,FALSE)</f>
        <v xml:space="preserve"> Ascomycota</v>
      </c>
      <c r="N648">
        <f>VLOOKUP(A648,'сводная таблица'!A$3:D$370,3,FALSE)</f>
        <v>0</v>
      </c>
      <c r="O648">
        <f>VLOOKUP(A648,'сводная таблица'!A$3:D$370,4,FALSE)</f>
        <v>1</v>
      </c>
      <c r="P648" s="7" t="b">
        <f t="shared" si="22"/>
        <v>1</v>
      </c>
    </row>
    <row r="649" spans="1:18" hidden="1" x14ac:dyDescent="0.25">
      <c r="A649" s="1" t="s">
        <v>1060</v>
      </c>
      <c r="B649" s="1" t="s">
        <v>1061</v>
      </c>
      <c r="C649" s="1" t="s">
        <v>684</v>
      </c>
      <c r="D649" s="1" t="s">
        <v>272</v>
      </c>
      <c r="E649" s="1" t="s">
        <v>1062</v>
      </c>
      <c r="F649" s="1" t="s">
        <v>987</v>
      </c>
      <c r="G649" s="1" t="s">
        <v>274</v>
      </c>
      <c r="H649" s="1" t="s">
        <v>272</v>
      </c>
      <c r="I649" s="8">
        <f t="shared" si="21"/>
        <v>46</v>
      </c>
      <c r="J649" t="str">
        <f>VLOOKUP($B649,taxonomy!$B:$Y,6,FALSE)</f>
        <v>Eukaryota</v>
      </c>
      <c r="K649" t="str">
        <f>VLOOKUP($B649,taxonomy!$B:$Y,7,FALSE)</f>
        <v xml:space="preserve"> Metazoa</v>
      </c>
      <c r="L649" t="str">
        <f>VLOOKUP($B649,taxonomy!$B:$Y,8,FALSE)</f>
        <v xml:space="preserve"> Chordata</v>
      </c>
      <c r="M649" t="str">
        <f>VLOOKUP($B649,taxonomy!$B:$Y,9,FALSE)</f>
        <v xml:space="preserve"> Craniata</v>
      </c>
      <c r="N649">
        <f>VLOOKUP(A649,'сводная таблица'!A$3:D$370,3,FALSE)</f>
        <v>1</v>
      </c>
      <c r="O649">
        <f>VLOOKUP(A649,'сводная таблица'!A$3:D$370,4,FALSE)</f>
        <v>1</v>
      </c>
      <c r="P649" s="7" t="b">
        <f t="shared" si="22"/>
        <v>0</v>
      </c>
      <c r="Q649" s="12"/>
      <c r="R649">
        <v>1</v>
      </c>
    </row>
    <row r="650" spans="1:18" hidden="1" x14ac:dyDescent="0.25">
      <c r="A650" s="1" t="s">
        <v>1060</v>
      </c>
      <c r="B650" s="1" t="s">
        <v>1061</v>
      </c>
      <c r="C650" s="1" t="s">
        <v>684</v>
      </c>
      <c r="D650" s="1" t="s">
        <v>15</v>
      </c>
      <c r="E650" s="1" t="s">
        <v>43</v>
      </c>
      <c r="F650" s="1" t="s">
        <v>250</v>
      </c>
      <c r="G650" s="1" t="s">
        <v>18</v>
      </c>
      <c r="H650" s="1" t="s">
        <v>19</v>
      </c>
      <c r="I650" s="8">
        <f t="shared" si="21"/>
        <v>265</v>
      </c>
      <c r="J650" t="str">
        <f>VLOOKUP($B650,taxonomy!$B:$Y,6,FALSE)</f>
        <v>Eukaryota</v>
      </c>
      <c r="K650" t="str">
        <f>VLOOKUP($B650,taxonomy!$B:$Y,7,FALSE)</f>
        <v xml:space="preserve"> Metazoa</v>
      </c>
      <c r="L650" t="str">
        <f>VLOOKUP($B650,taxonomy!$B:$Y,8,FALSE)</f>
        <v xml:space="preserve"> Chordata</v>
      </c>
      <c r="M650" t="str">
        <f>VLOOKUP($B650,taxonomy!$B:$Y,9,FALSE)</f>
        <v xml:space="preserve"> Craniata</v>
      </c>
      <c r="N650">
        <f>VLOOKUP(A650,'сводная таблица'!A$3:D$370,3,FALSE)</f>
        <v>1</v>
      </c>
      <c r="O650">
        <f>VLOOKUP(A650,'сводная таблица'!A$3:D$370,4,FALSE)</f>
        <v>1</v>
      </c>
      <c r="P650" s="7" t="b">
        <f t="shared" si="22"/>
        <v>1</v>
      </c>
      <c r="Q650" s="12"/>
    </row>
    <row r="651" spans="1:18" hidden="1" x14ac:dyDescent="0.25">
      <c r="A651" s="1" t="s">
        <v>1307</v>
      </c>
      <c r="B651" s="1" t="s">
        <v>1308</v>
      </c>
      <c r="C651" s="1" t="s">
        <v>502</v>
      </c>
      <c r="D651" s="1" t="s">
        <v>659</v>
      </c>
      <c r="E651" s="1" t="s">
        <v>639</v>
      </c>
      <c r="F651" s="1" t="s">
        <v>1309</v>
      </c>
      <c r="G651" s="1" t="s">
        <v>633</v>
      </c>
      <c r="H651" s="1" t="s">
        <v>659</v>
      </c>
      <c r="I651" s="8">
        <f t="shared" si="21"/>
        <v>59</v>
      </c>
      <c r="J651" t="str">
        <f>VLOOKUP($B651,taxonomy!$B:$Y,6,FALSE)</f>
        <v>Eukaryota</v>
      </c>
      <c r="K651" t="str">
        <f>VLOOKUP($B651,taxonomy!$B:$Y,7,FALSE)</f>
        <v xml:space="preserve"> Fungi</v>
      </c>
      <c r="L651" t="str">
        <f>VLOOKUP($B651,taxonomy!$B:$Y,8,FALSE)</f>
        <v xml:space="preserve"> Dikarya</v>
      </c>
      <c r="M651" t="str">
        <f>VLOOKUP($B651,taxonomy!$B:$Y,9,FALSE)</f>
        <v xml:space="preserve"> Ascomycota</v>
      </c>
      <c r="N651">
        <f>VLOOKUP(A651,'сводная таблица'!A$3:D$370,3,FALSE)</f>
        <v>1</v>
      </c>
      <c r="O651">
        <f>VLOOKUP(A651,'сводная таблица'!A$3:D$370,4,FALSE)</f>
        <v>1</v>
      </c>
      <c r="P651" s="7" t="b">
        <f t="shared" si="22"/>
        <v>0</v>
      </c>
    </row>
    <row r="652" spans="1:18" hidden="1" x14ac:dyDescent="0.25">
      <c r="A652" s="1" t="s">
        <v>1307</v>
      </c>
      <c r="B652" s="1" t="s">
        <v>1308</v>
      </c>
      <c r="C652" s="1" t="s">
        <v>502</v>
      </c>
      <c r="D652" s="1" t="s">
        <v>15</v>
      </c>
      <c r="E652" s="1" t="s">
        <v>104</v>
      </c>
      <c r="F652" s="1" t="s">
        <v>367</v>
      </c>
      <c r="G652" s="1" t="s">
        <v>18</v>
      </c>
      <c r="H652" s="1" t="s">
        <v>19</v>
      </c>
      <c r="I652" s="8">
        <f t="shared" si="21"/>
        <v>274</v>
      </c>
      <c r="J652" t="str">
        <f>VLOOKUP($B652,taxonomy!$B:$Y,6,FALSE)</f>
        <v>Eukaryota</v>
      </c>
      <c r="K652" t="str">
        <f>VLOOKUP($B652,taxonomy!$B:$Y,7,FALSE)</f>
        <v xml:space="preserve"> Fungi</v>
      </c>
      <c r="L652" t="str">
        <f>VLOOKUP($B652,taxonomy!$B:$Y,8,FALSE)</f>
        <v xml:space="preserve"> Dikarya</v>
      </c>
      <c r="M652" t="str">
        <f>VLOOKUP($B652,taxonomy!$B:$Y,9,FALSE)</f>
        <v xml:space="preserve"> Ascomycota</v>
      </c>
      <c r="N652">
        <f>VLOOKUP(A652,'сводная таблица'!A$3:D$370,3,FALSE)</f>
        <v>1</v>
      </c>
      <c r="O652">
        <f>VLOOKUP(A652,'сводная таблица'!A$3:D$370,4,FALSE)</f>
        <v>1</v>
      </c>
      <c r="P652" s="7" t="b">
        <f t="shared" si="22"/>
        <v>1</v>
      </c>
    </row>
    <row r="653" spans="1:18" hidden="1" x14ac:dyDescent="0.25">
      <c r="A653" s="1" t="s">
        <v>1307</v>
      </c>
      <c r="B653" s="1" t="s">
        <v>1308</v>
      </c>
      <c r="C653" s="1" t="s">
        <v>502</v>
      </c>
      <c r="D653" s="1" t="s">
        <v>60</v>
      </c>
      <c r="E653" s="1" t="s">
        <v>514</v>
      </c>
      <c r="F653" s="1" t="s">
        <v>1310</v>
      </c>
      <c r="G653" s="1" t="s">
        <v>63</v>
      </c>
      <c r="H653" s="1" t="s">
        <v>64</v>
      </c>
      <c r="I653" s="8">
        <f t="shared" si="21"/>
        <v>174</v>
      </c>
      <c r="J653" t="str">
        <f>VLOOKUP($B653,taxonomy!$B:$Y,6,FALSE)</f>
        <v>Eukaryota</v>
      </c>
      <c r="K653" t="str">
        <f>VLOOKUP($B653,taxonomy!$B:$Y,7,FALSE)</f>
        <v xml:space="preserve"> Fungi</v>
      </c>
      <c r="L653" t="str">
        <f>VLOOKUP($B653,taxonomy!$B:$Y,8,FALSE)</f>
        <v xml:space="preserve"> Dikarya</v>
      </c>
      <c r="M653" t="str">
        <f>VLOOKUP($B653,taxonomy!$B:$Y,9,FALSE)</f>
        <v xml:space="preserve"> Ascomycota</v>
      </c>
      <c r="N653">
        <f>VLOOKUP(A653,'сводная таблица'!A$3:D$370,3,FALSE)</f>
        <v>1</v>
      </c>
      <c r="O653">
        <f>VLOOKUP(A653,'сводная таблица'!A$3:D$370,4,FALSE)</f>
        <v>1</v>
      </c>
      <c r="P653" s="7" t="b">
        <f t="shared" si="22"/>
        <v>1</v>
      </c>
    </row>
    <row r="654" spans="1:18" hidden="1" x14ac:dyDescent="0.25">
      <c r="A654" s="1" t="s">
        <v>1640</v>
      </c>
      <c r="B654" s="1" t="s">
        <v>1641</v>
      </c>
      <c r="C654" s="1" t="s">
        <v>139</v>
      </c>
      <c r="D654" s="1" t="s">
        <v>543</v>
      </c>
      <c r="E654" s="1" t="s">
        <v>601</v>
      </c>
      <c r="F654" s="1" t="s">
        <v>266</v>
      </c>
      <c r="G654" s="1" t="s">
        <v>289</v>
      </c>
      <c r="H654" s="1" t="s">
        <v>543</v>
      </c>
      <c r="I654" s="8">
        <f t="shared" si="21"/>
        <v>69</v>
      </c>
      <c r="J654" t="str">
        <f>VLOOKUP($B654,taxonomy!$B:$Y,6,FALSE)</f>
        <v>Eukaryota</v>
      </c>
      <c r="K654" t="str">
        <f>VLOOKUP($B654,taxonomy!$B:$Y,7,FALSE)</f>
        <v xml:space="preserve"> Fungi</v>
      </c>
      <c r="L654" t="str">
        <f>VLOOKUP($B654,taxonomy!$B:$Y,8,FALSE)</f>
        <v xml:space="preserve"> Dikarya</v>
      </c>
      <c r="M654" t="str">
        <f>VLOOKUP($B654,taxonomy!$B:$Y,9,FALSE)</f>
        <v xml:space="preserve"> Ascomycota</v>
      </c>
      <c r="N654">
        <f>VLOOKUP(A654,'сводная таблица'!A$3:D$370,3,FALSE)</f>
        <v>0</v>
      </c>
      <c r="O654">
        <f>VLOOKUP(A654,'сводная таблица'!A$3:D$370,4,FALSE)</f>
        <v>1</v>
      </c>
      <c r="P654" s="7" t="b">
        <f t="shared" si="22"/>
        <v>0</v>
      </c>
    </row>
    <row r="655" spans="1:18" hidden="1" x14ac:dyDescent="0.25">
      <c r="A655" s="1" t="s">
        <v>1640</v>
      </c>
      <c r="B655" s="1" t="s">
        <v>1641</v>
      </c>
      <c r="C655" s="1" t="s">
        <v>139</v>
      </c>
      <c r="D655" s="1" t="s">
        <v>15</v>
      </c>
      <c r="E655" s="1" t="s">
        <v>546</v>
      </c>
      <c r="F655" s="1" t="s">
        <v>602</v>
      </c>
      <c r="G655" s="1" t="s">
        <v>18</v>
      </c>
      <c r="H655" s="1" t="s">
        <v>19</v>
      </c>
      <c r="I655" s="8">
        <f t="shared" si="21"/>
        <v>261</v>
      </c>
      <c r="J655" t="str">
        <f>VLOOKUP($B655,taxonomy!$B:$Y,6,FALSE)</f>
        <v>Eukaryota</v>
      </c>
      <c r="K655" t="str">
        <f>VLOOKUP($B655,taxonomy!$B:$Y,7,FALSE)</f>
        <v xml:space="preserve"> Fungi</v>
      </c>
      <c r="L655" t="str">
        <f>VLOOKUP($B655,taxonomy!$B:$Y,8,FALSE)</f>
        <v xml:space="preserve"> Dikarya</v>
      </c>
      <c r="M655" t="str">
        <f>VLOOKUP($B655,taxonomy!$B:$Y,9,FALSE)</f>
        <v xml:space="preserve"> Ascomycota</v>
      </c>
      <c r="N655">
        <f>VLOOKUP(A655,'сводная таблица'!A$3:D$370,3,FALSE)</f>
        <v>0</v>
      </c>
      <c r="O655">
        <f>VLOOKUP(A655,'сводная таблица'!A$3:D$370,4,FALSE)</f>
        <v>1</v>
      </c>
      <c r="P655" s="7" t="b">
        <f t="shared" si="22"/>
        <v>1</v>
      </c>
    </row>
    <row r="656" spans="1:18" hidden="1" x14ac:dyDescent="0.25">
      <c r="A656" s="1" t="s">
        <v>1642</v>
      </c>
      <c r="B656" s="1" t="s">
        <v>1643</v>
      </c>
      <c r="C656" s="1" t="s">
        <v>243</v>
      </c>
      <c r="D656" s="1" t="s">
        <v>121</v>
      </c>
      <c r="E656" s="1" t="s">
        <v>888</v>
      </c>
      <c r="F656" s="1" t="s">
        <v>1359</v>
      </c>
      <c r="G656" s="1" t="s">
        <v>123</v>
      </c>
      <c r="H656" s="1" t="s">
        <v>121</v>
      </c>
      <c r="I656" s="8">
        <f t="shared" si="21"/>
        <v>71</v>
      </c>
      <c r="J656" t="str">
        <f>VLOOKUP($B656,taxonomy!$B:$Y,6,FALSE)</f>
        <v>Eukaryota</v>
      </c>
      <c r="K656" t="str">
        <f>VLOOKUP($B656,taxonomy!$B:$Y,7,FALSE)</f>
        <v xml:space="preserve"> Fungi</v>
      </c>
      <c r="L656" t="str">
        <f>VLOOKUP($B656,taxonomy!$B:$Y,8,FALSE)</f>
        <v xml:space="preserve"> Dikarya</v>
      </c>
      <c r="M656" t="str">
        <f>VLOOKUP($B656,taxonomy!$B:$Y,9,FALSE)</f>
        <v xml:space="preserve"> Ascomycota</v>
      </c>
      <c r="N656">
        <f>VLOOKUP(A656,'сводная таблица'!A$3:D$370,3,FALSE)</f>
        <v>0</v>
      </c>
      <c r="O656">
        <f>VLOOKUP(A656,'сводная таблица'!A$3:D$370,4,FALSE)</f>
        <v>1</v>
      </c>
      <c r="P656" s="7" t="b">
        <f t="shared" si="22"/>
        <v>0</v>
      </c>
    </row>
    <row r="657" spans="1:17" hidden="1" x14ac:dyDescent="0.25">
      <c r="A657" s="1" t="s">
        <v>1642</v>
      </c>
      <c r="B657" s="1" t="s">
        <v>1643</v>
      </c>
      <c r="C657" s="1" t="s">
        <v>243</v>
      </c>
      <c r="D657" s="1" t="s">
        <v>72</v>
      </c>
      <c r="E657" s="1" t="s">
        <v>785</v>
      </c>
      <c r="F657" s="1" t="s">
        <v>1644</v>
      </c>
      <c r="G657" s="1" t="s">
        <v>75</v>
      </c>
      <c r="H657" s="1" t="s">
        <v>72</v>
      </c>
      <c r="I657" s="8">
        <f t="shared" si="21"/>
        <v>114</v>
      </c>
      <c r="J657" t="str">
        <f>VLOOKUP($B657,taxonomy!$B:$Y,6,FALSE)</f>
        <v>Eukaryota</v>
      </c>
      <c r="K657" t="str">
        <f>VLOOKUP($B657,taxonomy!$B:$Y,7,FALSE)</f>
        <v xml:space="preserve"> Fungi</v>
      </c>
      <c r="L657" t="str">
        <f>VLOOKUP($B657,taxonomy!$B:$Y,8,FALSE)</f>
        <v xml:space="preserve"> Dikarya</v>
      </c>
      <c r="M657" t="str">
        <f>VLOOKUP($B657,taxonomy!$B:$Y,9,FALSE)</f>
        <v xml:space="preserve"> Ascomycota</v>
      </c>
      <c r="N657">
        <f>VLOOKUP(A657,'сводная таблица'!A$3:D$370,3,FALSE)</f>
        <v>0</v>
      </c>
      <c r="O657">
        <f>VLOOKUP(A657,'сводная таблица'!A$3:D$370,4,FALSE)</f>
        <v>1</v>
      </c>
      <c r="P657" s="7" t="b">
        <f t="shared" si="22"/>
        <v>1</v>
      </c>
    </row>
    <row r="658" spans="1:17" hidden="1" x14ac:dyDescent="0.25">
      <c r="A658" s="1" t="s">
        <v>1642</v>
      </c>
      <c r="B658" s="1" t="s">
        <v>1643</v>
      </c>
      <c r="C658" s="1" t="s">
        <v>243</v>
      </c>
      <c r="D658" s="1" t="s">
        <v>91</v>
      </c>
      <c r="E658" s="1" t="s">
        <v>1645</v>
      </c>
      <c r="F658" s="1" t="s">
        <v>773</v>
      </c>
      <c r="G658" s="1" t="s">
        <v>94</v>
      </c>
      <c r="H658" s="1" t="s">
        <v>91</v>
      </c>
      <c r="I658" s="8">
        <f t="shared" si="21"/>
        <v>90</v>
      </c>
      <c r="J658" t="str">
        <f>VLOOKUP($B658,taxonomy!$B:$Y,6,FALSE)</f>
        <v>Eukaryota</v>
      </c>
      <c r="K658" t="str">
        <f>VLOOKUP($B658,taxonomy!$B:$Y,7,FALSE)</f>
        <v xml:space="preserve"> Fungi</v>
      </c>
      <c r="L658" t="str">
        <f>VLOOKUP($B658,taxonomy!$B:$Y,8,FALSE)</f>
        <v xml:space="preserve"> Dikarya</v>
      </c>
      <c r="M658" t="str">
        <f>VLOOKUP($B658,taxonomy!$B:$Y,9,FALSE)</f>
        <v xml:space="preserve"> Ascomycota</v>
      </c>
      <c r="N658">
        <f>VLOOKUP(A658,'сводная таблица'!A$3:D$370,3,FALSE)</f>
        <v>0</v>
      </c>
      <c r="O658">
        <f>VLOOKUP(A658,'сводная таблица'!A$3:D$370,4,FALSE)</f>
        <v>1</v>
      </c>
      <c r="P658" s="7" t="b">
        <f t="shared" si="22"/>
        <v>1</v>
      </c>
    </row>
    <row r="659" spans="1:17" hidden="1" x14ac:dyDescent="0.25">
      <c r="A659" s="1" t="s">
        <v>1656</v>
      </c>
      <c r="B659" s="1" t="s">
        <v>1657</v>
      </c>
      <c r="C659" s="1" t="s">
        <v>1330</v>
      </c>
      <c r="D659" s="1" t="s">
        <v>15</v>
      </c>
      <c r="E659" s="1" t="s">
        <v>839</v>
      </c>
      <c r="F659" s="1" t="s">
        <v>742</v>
      </c>
      <c r="G659" s="1" t="s">
        <v>18</v>
      </c>
      <c r="H659" s="1" t="s">
        <v>19</v>
      </c>
      <c r="I659" s="8">
        <f t="shared" si="21"/>
        <v>269</v>
      </c>
      <c r="J659" t="str">
        <f>VLOOKUP($B659,taxonomy!$B:$Y,6,FALSE)</f>
        <v>Eukaryota</v>
      </c>
      <c r="K659" t="str">
        <f>VLOOKUP($B659,taxonomy!$B:$Y,7,FALSE)</f>
        <v xml:space="preserve"> Fungi</v>
      </c>
      <c r="L659" t="str">
        <f>VLOOKUP($B659,taxonomy!$B:$Y,8,FALSE)</f>
        <v xml:space="preserve"> Dikarya</v>
      </c>
      <c r="M659" t="str">
        <f>VLOOKUP($B659,taxonomy!$B:$Y,9,FALSE)</f>
        <v xml:space="preserve"> Basidiomycota</v>
      </c>
      <c r="N659">
        <f>VLOOKUP(A659,'сводная таблица'!A$3:D$370,3,FALSE)</f>
        <v>1</v>
      </c>
      <c r="O659">
        <f>VLOOKUP(A659,'сводная таблица'!A$3:D$370,4,FALSE)</f>
        <v>1</v>
      </c>
      <c r="P659" s="7" t="b">
        <f t="shared" si="22"/>
        <v>0</v>
      </c>
    </row>
    <row r="660" spans="1:17" hidden="1" x14ac:dyDescent="0.25">
      <c r="A660" s="1" t="s">
        <v>1656</v>
      </c>
      <c r="B660" s="1" t="s">
        <v>1657</v>
      </c>
      <c r="C660" s="1" t="s">
        <v>1330</v>
      </c>
      <c r="D660" s="1" t="s">
        <v>60</v>
      </c>
      <c r="E660" s="1" t="s">
        <v>1301</v>
      </c>
      <c r="F660" s="1" t="s">
        <v>1655</v>
      </c>
      <c r="G660" s="1" t="s">
        <v>63</v>
      </c>
      <c r="H660" s="1" t="s">
        <v>64</v>
      </c>
      <c r="I660" s="8">
        <f t="shared" si="21"/>
        <v>179</v>
      </c>
      <c r="J660" t="str">
        <f>VLOOKUP($B660,taxonomy!$B:$Y,6,FALSE)</f>
        <v>Eukaryota</v>
      </c>
      <c r="K660" t="str">
        <f>VLOOKUP($B660,taxonomy!$B:$Y,7,FALSE)</f>
        <v xml:space="preserve"> Fungi</v>
      </c>
      <c r="L660" t="str">
        <f>VLOOKUP($B660,taxonomy!$B:$Y,8,FALSE)</f>
        <v xml:space="preserve"> Dikarya</v>
      </c>
      <c r="M660" t="str">
        <f>VLOOKUP($B660,taxonomy!$B:$Y,9,FALSE)</f>
        <v xml:space="preserve"> Basidiomycota</v>
      </c>
      <c r="N660">
        <f>VLOOKUP(A660,'сводная таблица'!A$3:D$370,3,FALSE)</f>
        <v>1</v>
      </c>
      <c r="O660">
        <f>VLOOKUP(A660,'сводная таблица'!A$3:D$370,4,FALSE)</f>
        <v>1</v>
      </c>
      <c r="P660" s="7" t="b">
        <f t="shared" si="22"/>
        <v>1</v>
      </c>
    </row>
    <row r="661" spans="1:17" hidden="1" x14ac:dyDescent="0.25">
      <c r="A661" s="1" t="s">
        <v>1658</v>
      </c>
      <c r="B661" s="1" t="s">
        <v>1659</v>
      </c>
      <c r="C661" s="1" t="s">
        <v>1660</v>
      </c>
      <c r="D661" s="1" t="s">
        <v>597</v>
      </c>
      <c r="E661" s="1" t="s">
        <v>592</v>
      </c>
      <c r="F661" s="1" t="s">
        <v>1095</v>
      </c>
      <c r="G661" s="1" t="s">
        <v>600</v>
      </c>
      <c r="H661" s="1" t="s">
        <v>597</v>
      </c>
      <c r="I661" s="8">
        <f t="shared" si="21"/>
        <v>34</v>
      </c>
      <c r="J661" t="str">
        <f>VLOOKUP($B661,taxonomy!$B:$Y,6,FALSE)</f>
        <v>Eukaryota</v>
      </c>
      <c r="K661" t="str">
        <f>VLOOKUP($B661,taxonomy!$B:$Y,7,FALSE)</f>
        <v xml:space="preserve"> Fungi</v>
      </c>
      <c r="L661" t="str">
        <f>VLOOKUP($B661,taxonomy!$B:$Y,8,FALSE)</f>
        <v xml:space="preserve"> Dikarya</v>
      </c>
      <c r="M661" t="str">
        <f>VLOOKUP($B661,taxonomy!$B:$Y,9,FALSE)</f>
        <v xml:space="preserve"> Ascomycota</v>
      </c>
      <c r="N661">
        <f>VLOOKUP(A661,'сводная таблица'!A$3:D$370,3,FALSE)</f>
        <v>0</v>
      </c>
      <c r="O661">
        <f>VLOOKUP(A661,'сводная таблица'!A$3:D$370,4,FALSE)</f>
        <v>1</v>
      </c>
      <c r="P661" s="7" t="b">
        <f t="shared" si="22"/>
        <v>0</v>
      </c>
    </row>
    <row r="662" spans="1:17" hidden="1" x14ac:dyDescent="0.25">
      <c r="A662" s="1" t="s">
        <v>1316</v>
      </c>
      <c r="B662" s="1" t="s">
        <v>1317</v>
      </c>
      <c r="C662" s="1" t="s">
        <v>71</v>
      </c>
      <c r="D662" s="1" t="s">
        <v>95</v>
      </c>
      <c r="E662" s="1" t="s">
        <v>96</v>
      </c>
      <c r="F662" s="1" t="s">
        <v>97</v>
      </c>
      <c r="G662" s="1" t="s">
        <v>98</v>
      </c>
      <c r="H662" s="1" t="s">
        <v>95</v>
      </c>
      <c r="I662" s="8">
        <f t="shared" si="21"/>
        <v>99</v>
      </c>
      <c r="J662" t="str">
        <f>VLOOKUP($B662,taxonomy!$B:$Y,6,FALSE)</f>
        <v>Eukaryota</v>
      </c>
      <c r="K662" t="str">
        <f>VLOOKUP($B662,taxonomy!$B:$Y,7,FALSE)</f>
        <v xml:space="preserve"> Fungi</v>
      </c>
      <c r="L662" t="str">
        <f>VLOOKUP($B662,taxonomy!$B:$Y,8,FALSE)</f>
        <v xml:space="preserve"> Dikarya</v>
      </c>
      <c r="M662" t="str">
        <f>VLOOKUP($B662,taxonomy!$B:$Y,9,FALSE)</f>
        <v xml:space="preserve"> Ascomycota</v>
      </c>
      <c r="N662">
        <f>VLOOKUP(A662,'сводная таблица'!A$3:D$370,3,FALSE)</f>
        <v>0</v>
      </c>
      <c r="O662">
        <f>VLOOKUP(A662,'сводная таблица'!A$3:D$370,4,FALSE)</f>
        <v>1</v>
      </c>
      <c r="P662" s="7" t="b">
        <f t="shared" si="22"/>
        <v>0</v>
      </c>
    </row>
    <row r="663" spans="1:17" hidden="1" x14ac:dyDescent="0.25">
      <c r="A663" s="1" t="s">
        <v>1316</v>
      </c>
      <c r="B663" s="1" t="s">
        <v>1317</v>
      </c>
      <c r="C663" s="1" t="s">
        <v>71</v>
      </c>
      <c r="D663" s="1" t="s">
        <v>15</v>
      </c>
      <c r="E663" s="1" t="s">
        <v>99</v>
      </c>
      <c r="F663" s="1" t="s">
        <v>100</v>
      </c>
      <c r="G663" s="1" t="s">
        <v>18</v>
      </c>
      <c r="H663" s="1" t="s">
        <v>19</v>
      </c>
      <c r="I663" s="8">
        <f t="shared" si="21"/>
        <v>327</v>
      </c>
      <c r="J663" t="str">
        <f>VLOOKUP($B663,taxonomy!$B:$Y,6,FALSE)</f>
        <v>Eukaryota</v>
      </c>
      <c r="K663" t="str">
        <f>VLOOKUP($B663,taxonomy!$B:$Y,7,FALSE)</f>
        <v xml:space="preserve"> Fungi</v>
      </c>
      <c r="L663" t="str">
        <f>VLOOKUP($B663,taxonomy!$B:$Y,8,FALSE)</f>
        <v xml:space="preserve"> Dikarya</v>
      </c>
      <c r="M663" t="str">
        <f>VLOOKUP($B663,taxonomy!$B:$Y,9,FALSE)</f>
        <v xml:space="preserve"> Ascomycota</v>
      </c>
      <c r="N663">
        <f>VLOOKUP(A663,'сводная таблица'!A$3:D$370,3,FALSE)</f>
        <v>0</v>
      </c>
      <c r="O663">
        <f>VLOOKUP(A663,'сводная таблица'!A$3:D$370,4,FALSE)</f>
        <v>1</v>
      </c>
      <c r="P663" s="7" t="b">
        <f t="shared" si="22"/>
        <v>1</v>
      </c>
    </row>
    <row r="664" spans="1:17" hidden="1" x14ac:dyDescent="0.25">
      <c r="A664" s="1" t="s">
        <v>1060</v>
      </c>
      <c r="B664" s="1" t="s">
        <v>1061</v>
      </c>
      <c r="C664" s="1" t="s">
        <v>684</v>
      </c>
      <c r="D664" s="1" t="s">
        <v>60</v>
      </c>
      <c r="E664" s="1" t="s">
        <v>687</v>
      </c>
      <c r="F664" s="1" t="s">
        <v>684</v>
      </c>
      <c r="G664" s="1" t="s">
        <v>63</v>
      </c>
      <c r="H664" s="1" t="s">
        <v>64</v>
      </c>
      <c r="I664" s="8">
        <f t="shared" si="21"/>
        <v>480</v>
      </c>
      <c r="J664" t="str">
        <f>VLOOKUP($B664,taxonomy!$B:$Y,6,FALSE)</f>
        <v>Eukaryota</v>
      </c>
      <c r="K664" t="str">
        <f>VLOOKUP($B664,taxonomy!$B:$Y,7,FALSE)</f>
        <v xml:space="preserve"> Metazoa</v>
      </c>
      <c r="L664" t="str">
        <f>VLOOKUP($B664,taxonomy!$B:$Y,8,FALSE)</f>
        <v xml:space="preserve"> Chordata</v>
      </c>
      <c r="M664" t="str">
        <f>VLOOKUP($B664,taxonomy!$B:$Y,9,FALSE)</f>
        <v xml:space="preserve"> Craniata</v>
      </c>
      <c r="N664">
        <f>VLOOKUP(A664,'сводная таблица'!A$3:D$370,3,FALSE)</f>
        <v>1</v>
      </c>
      <c r="O664">
        <f>VLOOKUP(A664,'сводная таблица'!A$3:D$370,4,FALSE)</f>
        <v>1</v>
      </c>
      <c r="P664" s="7" t="b">
        <f t="shared" si="22"/>
        <v>0</v>
      </c>
      <c r="Q664" s="12"/>
    </row>
    <row r="665" spans="1:17" hidden="1" x14ac:dyDescent="0.25">
      <c r="A665" s="1" t="s">
        <v>1063</v>
      </c>
      <c r="B665" s="1" t="s">
        <v>1064</v>
      </c>
      <c r="C665" s="1" t="s">
        <v>698</v>
      </c>
      <c r="D665" s="1" t="s">
        <v>272</v>
      </c>
      <c r="E665" s="1" t="s">
        <v>934</v>
      </c>
      <c r="F665" s="1" t="s">
        <v>1065</v>
      </c>
      <c r="G665" s="1" t="s">
        <v>274</v>
      </c>
      <c r="H665" s="1" t="s">
        <v>272</v>
      </c>
      <c r="I665" s="8">
        <f t="shared" si="21"/>
        <v>46</v>
      </c>
      <c r="J665" t="str">
        <f>VLOOKUP($B665,taxonomy!$B:$Y,6,FALSE)</f>
        <v>Eukaryota</v>
      </c>
      <c r="K665" t="str">
        <f>VLOOKUP($B665,taxonomy!$B:$Y,7,FALSE)</f>
        <v xml:space="preserve"> Metazoa</v>
      </c>
      <c r="L665" t="str">
        <f>VLOOKUP($B665,taxonomy!$B:$Y,8,FALSE)</f>
        <v xml:space="preserve"> Chordata</v>
      </c>
      <c r="M665" t="str">
        <f>VLOOKUP($B665,taxonomy!$B:$Y,9,FALSE)</f>
        <v xml:space="preserve"> Craniata</v>
      </c>
      <c r="N665">
        <f>VLOOKUP(A665,'сводная таблица'!A$3:D$370,3,FALSE)</f>
        <v>1</v>
      </c>
      <c r="O665">
        <f>VLOOKUP(A665,'сводная таблица'!A$3:D$370,4,FALSE)</f>
        <v>1</v>
      </c>
      <c r="P665" s="7" t="b">
        <f t="shared" si="22"/>
        <v>0</v>
      </c>
      <c r="Q665" s="12"/>
    </row>
    <row r="666" spans="1:17" hidden="1" x14ac:dyDescent="0.25">
      <c r="A666" s="1" t="s">
        <v>1063</v>
      </c>
      <c r="B666" s="1" t="s">
        <v>1064</v>
      </c>
      <c r="C666" s="1" t="s">
        <v>698</v>
      </c>
      <c r="D666" s="1" t="s">
        <v>15</v>
      </c>
      <c r="E666" s="1" t="s">
        <v>43</v>
      </c>
      <c r="F666" s="1" t="s">
        <v>250</v>
      </c>
      <c r="G666" s="1" t="s">
        <v>18</v>
      </c>
      <c r="H666" s="1" t="s">
        <v>19</v>
      </c>
      <c r="I666" s="8">
        <f t="shared" si="21"/>
        <v>265</v>
      </c>
      <c r="J666" t="str">
        <f>VLOOKUP($B666,taxonomy!$B:$Y,6,FALSE)</f>
        <v>Eukaryota</v>
      </c>
      <c r="K666" t="str">
        <f>VLOOKUP($B666,taxonomy!$B:$Y,7,FALSE)</f>
        <v xml:space="preserve"> Metazoa</v>
      </c>
      <c r="L666" t="str">
        <f>VLOOKUP($B666,taxonomy!$B:$Y,8,FALSE)</f>
        <v xml:space="preserve"> Chordata</v>
      </c>
      <c r="M666" t="str">
        <f>VLOOKUP($B666,taxonomy!$B:$Y,9,FALSE)</f>
        <v xml:space="preserve"> Craniata</v>
      </c>
      <c r="N666">
        <f>VLOOKUP(A666,'сводная таблица'!A$3:D$370,3,FALSE)</f>
        <v>1</v>
      </c>
      <c r="O666">
        <f>VLOOKUP(A666,'сводная таблица'!A$3:D$370,4,FALSE)</f>
        <v>1</v>
      </c>
      <c r="P666" s="7" t="b">
        <f t="shared" si="22"/>
        <v>1</v>
      </c>
      <c r="Q666" s="12"/>
    </row>
    <row r="667" spans="1:17" hidden="1" x14ac:dyDescent="0.25">
      <c r="A667" s="1" t="s">
        <v>1063</v>
      </c>
      <c r="B667" s="1" t="s">
        <v>1064</v>
      </c>
      <c r="C667" s="1" t="s">
        <v>698</v>
      </c>
      <c r="D667" s="1" t="s">
        <v>60</v>
      </c>
      <c r="E667" s="1" t="s">
        <v>126</v>
      </c>
      <c r="F667" s="1" t="s">
        <v>698</v>
      </c>
      <c r="G667" s="1" t="s">
        <v>63</v>
      </c>
      <c r="H667" s="1" t="s">
        <v>64</v>
      </c>
      <c r="I667" s="8">
        <f t="shared" si="21"/>
        <v>410</v>
      </c>
      <c r="J667" t="str">
        <f>VLOOKUP($B667,taxonomy!$B:$Y,6,FALSE)</f>
        <v>Eukaryota</v>
      </c>
      <c r="K667" t="str">
        <f>VLOOKUP($B667,taxonomy!$B:$Y,7,FALSE)</f>
        <v xml:space="preserve"> Metazoa</v>
      </c>
      <c r="L667" t="str">
        <f>VLOOKUP($B667,taxonomy!$B:$Y,8,FALSE)</f>
        <v xml:space="preserve"> Chordata</v>
      </c>
      <c r="M667" t="str">
        <f>VLOOKUP($B667,taxonomy!$B:$Y,9,FALSE)</f>
        <v xml:space="preserve"> Craniata</v>
      </c>
      <c r="N667">
        <f>VLOOKUP(A667,'сводная таблица'!A$3:D$370,3,FALSE)</f>
        <v>1</v>
      </c>
      <c r="O667">
        <f>VLOOKUP(A667,'сводная таблица'!A$3:D$370,4,FALSE)</f>
        <v>1</v>
      </c>
      <c r="P667" s="7" t="b">
        <f t="shared" si="22"/>
        <v>1</v>
      </c>
      <c r="Q667" s="12"/>
    </row>
    <row r="668" spans="1:17" hidden="1" x14ac:dyDescent="0.25">
      <c r="A668" s="1" t="s">
        <v>1066</v>
      </c>
      <c r="B668" s="1" t="s">
        <v>1067</v>
      </c>
      <c r="C668" s="1" t="s">
        <v>1068</v>
      </c>
      <c r="D668" s="1" t="s">
        <v>15</v>
      </c>
      <c r="E668" s="1" t="s">
        <v>43</v>
      </c>
      <c r="F668" s="1" t="s">
        <v>250</v>
      </c>
      <c r="G668" s="1" t="s">
        <v>18</v>
      </c>
      <c r="H668" s="1" t="s">
        <v>19</v>
      </c>
      <c r="I668" s="8">
        <f t="shared" si="21"/>
        <v>265</v>
      </c>
      <c r="J668" t="str">
        <f>VLOOKUP($B668,taxonomy!$B:$Y,6,FALSE)</f>
        <v>Eukaryota</v>
      </c>
      <c r="K668" t="str">
        <f>VLOOKUP($B668,taxonomy!$B:$Y,7,FALSE)</f>
        <v xml:space="preserve"> Metazoa</v>
      </c>
      <c r="L668" t="str">
        <f>VLOOKUP($B668,taxonomy!$B:$Y,8,FALSE)</f>
        <v xml:space="preserve"> Chordata</v>
      </c>
      <c r="M668" t="str">
        <f>VLOOKUP($B668,taxonomy!$B:$Y,9,FALSE)</f>
        <v xml:space="preserve"> Craniata</v>
      </c>
      <c r="N668">
        <f>VLOOKUP(A668,'сводная таблица'!A$3:D$370,3,FALSE)</f>
        <v>1</v>
      </c>
      <c r="O668">
        <f>VLOOKUP(A668,'сводная таблица'!A$3:D$370,4,FALSE)</f>
        <v>1</v>
      </c>
      <c r="P668" s="7" t="b">
        <f t="shared" si="22"/>
        <v>0</v>
      </c>
      <c r="Q668" s="12"/>
    </row>
    <row r="669" spans="1:17" hidden="1" x14ac:dyDescent="0.25">
      <c r="A669" s="1" t="s">
        <v>1066</v>
      </c>
      <c r="B669" s="1" t="s">
        <v>1067</v>
      </c>
      <c r="C669" s="1" t="s">
        <v>1068</v>
      </c>
      <c r="D669" s="1" t="s">
        <v>60</v>
      </c>
      <c r="E669" s="1" t="s">
        <v>1069</v>
      </c>
      <c r="F669" s="1" t="s">
        <v>330</v>
      </c>
      <c r="G669" s="1" t="s">
        <v>63</v>
      </c>
      <c r="H669" s="1" t="s">
        <v>64</v>
      </c>
      <c r="I669" s="8">
        <f t="shared" si="21"/>
        <v>408</v>
      </c>
      <c r="J669" t="str">
        <f>VLOOKUP($B669,taxonomy!$B:$Y,6,FALSE)</f>
        <v>Eukaryota</v>
      </c>
      <c r="K669" t="str">
        <f>VLOOKUP($B669,taxonomy!$B:$Y,7,FALSE)</f>
        <v xml:space="preserve"> Metazoa</v>
      </c>
      <c r="L669" t="str">
        <f>VLOOKUP($B669,taxonomy!$B:$Y,8,FALSE)</f>
        <v xml:space="preserve"> Chordata</v>
      </c>
      <c r="M669" t="str">
        <f>VLOOKUP($B669,taxonomy!$B:$Y,9,FALSE)</f>
        <v xml:space="preserve"> Craniata</v>
      </c>
      <c r="N669">
        <f>VLOOKUP(A669,'сводная таблица'!A$3:D$370,3,FALSE)</f>
        <v>1</v>
      </c>
      <c r="O669">
        <f>VLOOKUP(A669,'сводная таблица'!A$3:D$370,4,FALSE)</f>
        <v>1</v>
      </c>
      <c r="P669" s="7" t="b">
        <f t="shared" si="22"/>
        <v>1</v>
      </c>
      <c r="Q669" s="12"/>
    </row>
    <row r="670" spans="1:17" hidden="1" x14ac:dyDescent="0.25">
      <c r="A670" s="1" t="s">
        <v>1324</v>
      </c>
      <c r="B670" s="1" t="s">
        <v>1325</v>
      </c>
      <c r="C670" s="1" t="s">
        <v>1326</v>
      </c>
      <c r="D670" s="1" t="s">
        <v>882</v>
      </c>
      <c r="E670" s="1" t="s">
        <v>883</v>
      </c>
      <c r="F670" s="1" t="s">
        <v>884</v>
      </c>
      <c r="G670" s="1" t="s">
        <v>114</v>
      </c>
      <c r="H670" s="1" t="s">
        <v>882</v>
      </c>
      <c r="I670" s="8">
        <f t="shared" si="21"/>
        <v>43</v>
      </c>
      <c r="J670" t="str">
        <f>VLOOKUP($B670,taxonomy!$B:$Y,6,FALSE)</f>
        <v>Eukaryota</v>
      </c>
      <c r="K670" t="str">
        <f>VLOOKUP($B670,taxonomy!$B:$Y,7,FALSE)</f>
        <v xml:space="preserve"> Fungi</v>
      </c>
      <c r="L670" t="str">
        <f>VLOOKUP($B670,taxonomy!$B:$Y,8,FALSE)</f>
        <v xml:space="preserve"> Dikarya</v>
      </c>
      <c r="M670" t="str">
        <f>VLOOKUP($B670,taxonomy!$B:$Y,9,FALSE)</f>
        <v xml:space="preserve"> Ascomycota</v>
      </c>
      <c r="N670">
        <f>VLOOKUP(A670,'сводная таблица'!A$3:D$370,3,FALSE)</f>
        <v>1</v>
      </c>
      <c r="O670">
        <f>VLOOKUP(A670,'сводная таблица'!A$3:D$370,4,FALSE)</f>
        <v>1</v>
      </c>
      <c r="P670" s="7" t="b">
        <f t="shared" si="22"/>
        <v>0</v>
      </c>
    </row>
    <row r="671" spans="1:17" hidden="1" x14ac:dyDescent="0.25">
      <c r="A671" s="1" t="s">
        <v>1661</v>
      </c>
      <c r="B671" s="1" t="s">
        <v>1662</v>
      </c>
      <c r="C671" s="1" t="s">
        <v>614</v>
      </c>
      <c r="D671" s="1" t="s">
        <v>60</v>
      </c>
      <c r="E671" s="1" t="s">
        <v>957</v>
      </c>
      <c r="F671" s="1" t="s">
        <v>1663</v>
      </c>
      <c r="G671" s="1" t="s">
        <v>63</v>
      </c>
      <c r="H671" s="1" t="s">
        <v>64</v>
      </c>
      <c r="I671" s="8">
        <f t="shared" si="21"/>
        <v>81</v>
      </c>
      <c r="J671" t="str">
        <f>VLOOKUP($B671,taxonomy!$B:$Y,6,FALSE)</f>
        <v>Eukaryota</v>
      </c>
      <c r="K671" t="str">
        <f>VLOOKUP($B671,taxonomy!$B:$Y,7,FALSE)</f>
        <v xml:space="preserve"> Fungi</v>
      </c>
      <c r="L671" t="str">
        <f>VLOOKUP($B671,taxonomy!$B:$Y,8,FALSE)</f>
        <v xml:space="preserve"> Dikarya</v>
      </c>
      <c r="M671" t="str">
        <f>VLOOKUP($B671,taxonomy!$B:$Y,9,FALSE)</f>
        <v xml:space="preserve"> Ascomycota</v>
      </c>
      <c r="N671">
        <f>VLOOKUP(A671,'сводная таблица'!A$3:D$370,3,FALSE)</f>
        <v>3</v>
      </c>
      <c r="O671">
        <f>VLOOKUP(A671,'сводная таблица'!A$3:D$370,4,FALSE)</f>
        <v>1</v>
      </c>
      <c r="P671" s="7" t="b">
        <f t="shared" si="22"/>
        <v>0</v>
      </c>
    </row>
    <row r="672" spans="1:17" hidden="1" x14ac:dyDescent="0.25">
      <c r="A672" s="1" t="s">
        <v>1661</v>
      </c>
      <c r="B672" s="1" t="s">
        <v>1662</v>
      </c>
      <c r="C672" s="1" t="s">
        <v>614</v>
      </c>
      <c r="D672" s="1" t="s">
        <v>60</v>
      </c>
      <c r="E672" s="1" t="s">
        <v>888</v>
      </c>
      <c r="F672" s="1" t="s">
        <v>614</v>
      </c>
      <c r="G672" s="1" t="s">
        <v>63</v>
      </c>
      <c r="H672" s="1" t="s">
        <v>64</v>
      </c>
      <c r="I672" s="8">
        <f t="shared" si="21"/>
        <v>149</v>
      </c>
      <c r="J672" t="str">
        <f>VLOOKUP($B672,taxonomy!$B:$Y,6,FALSE)</f>
        <v>Eukaryota</v>
      </c>
      <c r="K672" t="str">
        <f>VLOOKUP($B672,taxonomy!$B:$Y,7,FALSE)</f>
        <v xml:space="preserve"> Fungi</v>
      </c>
      <c r="L672" t="str">
        <f>VLOOKUP($B672,taxonomy!$B:$Y,8,FALSE)</f>
        <v xml:space="preserve"> Dikarya</v>
      </c>
      <c r="M672" t="str">
        <f>VLOOKUP($B672,taxonomy!$B:$Y,9,FALSE)</f>
        <v xml:space="preserve"> Ascomycota</v>
      </c>
      <c r="N672">
        <f>VLOOKUP(A672,'сводная таблица'!A$3:D$370,3,FALSE)</f>
        <v>3</v>
      </c>
      <c r="O672">
        <f>VLOOKUP(A672,'сводная таблица'!A$3:D$370,4,FALSE)</f>
        <v>1</v>
      </c>
      <c r="P672" s="7" t="b">
        <f t="shared" si="22"/>
        <v>1</v>
      </c>
    </row>
    <row r="673" spans="1:18" hidden="1" x14ac:dyDescent="0.25">
      <c r="A673" s="1" t="s">
        <v>1664</v>
      </c>
      <c r="B673" s="1" t="s">
        <v>1665</v>
      </c>
      <c r="C673" s="1" t="s">
        <v>1198</v>
      </c>
      <c r="D673" s="1" t="s">
        <v>1284</v>
      </c>
      <c r="E673" s="1" t="s">
        <v>1212</v>
      </c>
      <c r="F673" s="1" t="s">
        <v>124</v>
      </c>
      <c r="G673" s="1" t="s">
        <v>114</v>
      </c>
      <c r="H673" s="1" t="s">
        <v>1284</v>
      </c>
      <c r="I673" s="8">
        <f t="shared" si="21"/>
        <v>34</v>
      </c>
      <c r="J673" t="str">
        <f>VLOOKUP($B673,taxonomy!$B:$Y,6,FALSE)</f>
        <v>Eukaryota</v>
      </c>
      <c r="K673" t="str">
        <f>VLOOKUP($B673,taxonomy!$B:$Y,7,FALSE)</f>
        <v xml:space="preserve"> Fungi</v>
      </c>
      <c r="L673" t="str">
        <f>VLOOKUP($B673,taxonomy!$B:$Y,8,FALSE)</f>
        <v xml:space="preserve"> Dikarya</v>
      </c>
      <c r="M673" t="str">
        <f>VLOOKUP($B673,taxonomy!$B:$Y,9,FALSE)</f>
        <v xml:space="preserve"> Ascomycota</v>
      </c>
      <c r="N673">
        <f>VLOOKUP(A673,'сводная таблица'!A$3:D$370,3,FALSE)</f>
        <v>0</v>
      </c>
      <c r="O673">
        <f>VLOOKUP(A673,'сводная таблица'!A$3:D$370,4,FALSE)</f>
        <v>1</v>
      </c>
      <c r="P673" s="7" t="b">
        <f t="shared" si="22"/>
        <v>0</v>
      </c>
    </row>
    <row r="674" spans="1:18" hidden="1" x14ac:dyDescent="0.25">
      <c r="A674" s="1" t="s">
        <v>1664</v>
      </c>
      <c r="B674" s="1" t="s">
        <v>1665</v>
      </c>
      <c r="C674" s="1" t="s">
        <v>1198</v>
      </c>
      <c r="D674" s="1" t="s">
        <v>15</v>
      </c>
      <c r="E674" s="1" t="s">
        <v>1666</v>
      </c>
      <c r="F674" s="1" t="s">
        <v>1667</v>
      </c>
      <c r="G674" s="1" t="s">
        <v>18</v>
      </c>
      <c r="H674" s="1" t="s">
        <v>19</v>
      </c>
      <c r="I674" s="8">
        <f t="shared" si="21"/>
        <v>322</v>
      </c>
      <c r="J674" t="str">
        <f>VLOOKUP($B674,taxonomy!$B:$Y,6,FALSE)</f>
        <v>Eukaryota</v>
      </c>
      <c r="K674" t="str">
        <f>VLOOKUP($B674,taxonomy!$B:$Y,7,FALSE)</f>
        <v xml:space="preserve"> Fungi</v>
      </c>
      <c r="L674" t="str">
        <f>VLOOKUP($B674,taxonomy!$B:$Y,8,FALSE)</f>
        <v xml:space="preserve"> Dikarya</v>
      </c>
      <c r="M674" t="str">
        <f>VLOOKUP($B674,taxonomy!$B:$Y,9,FALSE)</f>
        <v xml:space="preserve"> Ascomycota</v>
      </c>
      <c r="N674">
        <f>VLOOKUP(A674,'сводная таблица'!A$3:D$370,3,FALSE)</f>
        <v>0</v>
      </c>
      <c r="O674">
        <f>VLOOKUP(A674,'сводная таблица'!A$3:D$370,4,FALSE)</f>
        <v>1</v>
      </c>
      <c r="P674" s="7" t="b">
        <f t="shared" si="22"/>
        <v>1</v>
      </c>
    </row>
    <row r="675" spans="1:18" hidden="1" x14ac:dyDescent="0.25">
      <c r="A675" s="1" t="s">
        <v>1668</v>
      </c>
      <c r="B675" s="1" t="s">
        <v>1669</v>
      </c>
      <c r="C675" s="1" t="s">
        <v>1256</v>
      </c>
      <c r="D675" s="1" t="s">
        <v>76</v>
      </c>
      <c r="E675" s="1" t="s">
        <v>1638</v>
      </c>
      <c r="F675" s="1" t="s">
        <v>1326</v>
      </c>
      <c r="G675" s="1" t="s">
        <v>79</v>
      </c>
      <c r="H675" s="1" t="s">
        <v>76</v>
      </c>
      <c r="I675" s="8">
        <f t="shared" si="21"/>
        <v>190</v>
      </c>
      <c r="J675" t="str">
        <f>VLOOKUP($B675,taxonomy!$B:$Y,6,FALSE)</f>
        <v>Eukaryota</v>
      </c>
      <c r="K675" t="str">
        <f>VLOOKUP($B675,taxonomy!$B:$Y,7,FALSE)</f>
        <v xml:space="preserve"> Fungi</v>
      </c>
      <c r="L675" t="str">
        <f>VLOOKUP($B675,taxonomy!$B:$Y,8,FALSE)</f>
        <v xml:space="preserve"> Dikarya</v>
      </c>
      <c r="M675" t="str">
        <f>VLOOKUP($B675,taxonomy!$B:$Y,9,FALSE)</f>
        <v xml:space="preserve"> Ascomycota</v>
      </c>
      <c r="N675">
        <f>VLOOKUP(A675,'сводная таблица'!A$3:D$370,3,FALSE)</f>
        <v>0</v>
      </c>
      <c r="O675">
        <f>VLOOKUP(A675,'сводная таблица'!A$3:D$370,4,FALSE)</f>
        <v>1</v>
      </c>
      <c r="P675" s="7" t="b">
        <f t="shared" si="22"/>
        <v>0</v>
      </c>
    </row>
    <row r="676" spans="1:18" hidden="1" x14ac:dyDescent="0.25">
      <c r="A676" s="1" t="s">
        <v>1327</v>
      </c>
      <c r="B676" s="1" t="s">
        <v>1328</v>
      </c>
      <c r="C676" s="1" t="s">
        <v>1329</v>
      </c>
      <c r="D676" s="1" t="s">
        <v>84</v>
      </c>
      <c r="E676" s="1" t="s">
        <v>965</v>
      </c>
      <c r="F676" s="1" t="s">
        <v>1334</v>
      </c>
      <c r="G676" s="1" t="s">
        <v>68</v>
      </c>
      <c r="H676" s="1" t="s">
        <v>84</v>
      </c>
      <c r="I676" s="8">
        <f t="shared" si="21"/>
        <v>149</v>
      </c>
      <c r="J676" t="str">
        <f>VLOOKUP($B676,taxonomy!$B:$Y,6,FALSE)</f>
        <v>Eukaryota</v>
      </c>
      <c r="K676" t="str">
        <f>VLOOKUP($B676,taxonomy!$B:$Y,7,FALSE)</f>
        <v xml:space="preserve"> Fungi</v>
      </c>
      <c r="L676" t="str">
        <f>VLOOKUP($B676,taxonomy!$B:$Y,8,FALSE)</f>
        <v xml:space="preserve"> Dikarya</v>
      </c>
      <c r="M676" t="str">
        <f>VLOOKUP($B676,taxonomy!$B:$Y,9,FALSE)</f>
        <v xml:space="preserve"> Ascomycota</v>
      </c>
      <c r="N676">
        <f>VLOOKUP(A676,'сводная таблица'!A$3:D$370,3,FALSE)</f>
        <v>0</v>
      </c>
      <c r="O676">
        <f>VLOOKUP(A676,'сводная таблица'!A$3:D$370,4,FALSE)</f>
        <v>1</v>
      </c>
      <c r="P676" s="7" t="b">
        <f t="shared" si="22"/>
        <v>0</v>
      </c>
    </row>
    <row r="677" spans="1:18" hidden="1" x14ac:dyDescent="0.25">
      <c r="A677" s="1" t="s">
        <v>1327</v>
      </c>
      <c r="B677" s="1" t="s">
        <v>1328</v>
      </c>
      <c r="C677" s="1" t="s">
        <v>1329</v>
      </c>
      <c r="D677" s="1" t="s">
        <v>15</v>
      </c>
      <c r="E677" s="1" t="s">
        <v>104</v>
      </c>
      <c r="F677" s="1" t="s">
        <v>1129</v>
      </c>
      <c r="G677" s="1" t="s">
        <v>18</v>
      </c>
      <c r="H677" s="1" t="s">
        <v>19</v>
      </c>
      <c r="I677" s="8">
        <f t="shared" si="21"/>
        <v>328</v>
      </c>
      <c r="J677" t="str">
        <f>VLOOKUP($B677,taxonomy!$B:$Y,6,FALSE)</f>
        <v>Eukaryota</v>
      </c>
      <c r="K677" t="str">
        <f>VLOOKUP($B677,taxonomy!$B:$Y,7,FALSE)</f>
        <v xml:space="preserve"> Fungi</v>
      </c>
      <c r="L677" t="str">
        <f>VLOOKUP($B677,taxonomy!$B:$Y,8,FALSE)</f>
        <v xml:space="preserve"> Dikarya</v>
      </c>
      <c r="M677" t="str">
        <f>VLOOKUP($B677,taxonomy!$B:$Y,9,FALSE)</f>
        <v xml:space="preserve"> Ascomycota</v>
      </c>
      <c r="N677">
        <f>VLOOKUP(A677,'сводная таблица'!A$3:D$370,3,FALSE)</f>
        <v>0</v>
      </c>
      <c r="O677">
        <f>VLOOKUP(A677,'сводная таблица'!A$3:D$370,4,FALSE)</f>
        <v>1</v>
      </c>
      <c r="P677" s="7" t="b">
        <f t="shared" si="22"/>
        <v>1</v>
      </c>
    </row>
    <row r="678" spans="1:18" hidden="1" x14ac:dyDescent="0.25">
      <c r="A678" s="1" t="s">
        <v>1070</v>
      </c>
      <c r="B678" s="1" t="s">
        <v>1071</v>
      </c>
      <c r="C678" s="1" t="s">
        <v>1072</v>
      </c>
      <c r="D678" s="1" t="s">
        <v>272</v>
      </c>
      <c r="E678" s="1" t="s">
        <v>1073</v>
      </c>
      <c r="F678" s="1" t="s">
        <v>565</v>
      </c>
      <c r="G678" s="1" t="s">
        <v>274</v>
      </c>
      <c r="H678" s="1" t="s">
        <v>272</v>
      </c>
      <c r="I678" s="8">
        <f t="shared" si="21"/>
        <v>56</v>
      </c>
      <c r="J678" t="str">
        <f>VLOOKUP($B678,taxonomy!$B:$Y,6,FALSE)</f>
        <v>Eukaryota</v>
      </c>
      <c r="K678" t="str">
        <f>VLOOKUP($B678,taxonomy!$B:$Y,7,FALSE)</f>
        <v xml:space="preserve"> Metazoa</v>
      </c>
      <c r="L678" t="str">
        <f>VLOOKUP($B678,taxonomy!$B:$Y,8,FALSE)</f>
        <v xml:space="preserve"> Chordata</v>
      </c>
      <c r="M678" t="str">
        <f>VLOOKUP($B678,taxonomy!$B:$Y,9,FALSE)</f>
        <v xml:space="preserve"> Craniata</v>
      </c>
      <c r="N678">
        <f>VLOOKUP(A678,'сводная таблица'!A$3:D$370,3,FALSE)</f>
        <v>1</v>
      </c>
      <c r="O678">
        <f>VLOOKUP(A678,'сводная таблица'!A$3:D$370,4,FALSE)</f>
        <v>1</v>
      </c>
      <c r="P678" s="7" t="b">
        <f t="shared" si="22"/>
        <v>0</v>
      </c>
      <c r="Q678" s="12"/>
      <c r="R678">
        <v>1</v>
      </c>
    </row>
    <row r="679" spans="1:18" hidden="1" x14ac:dyDescent="0.25">
      <c r="A679" s="1" t="s">
        <v>1070</v>
      </c>
      <c r="B679" s="1" t="s">
        <v>1071</v>
      </c>
      <c r="C679" s="1" t="s">
        <v>1072</v>
      </c>
      <c r="D679" s="1" t="s">
        <v>15</v>
      </c>
      <c r="E679" s="1" t="s">
        <v>43</v>
      </c>
      <c r="F679" s="1" t="s">
        <v>250</v>
      </c>
      <c r="G679" s="1" t="s">
        <v>18</v>
      </c>
      <c r="H679" s="1" t="s">
        <v>19</v>
      </c>
      <c r="I679" s="8">
        <f t="shared" si="21"/>
        <v>265</v>
      </c>
      <c r="J679" t="str">
        <f>VLOOKUP($B679,taxonomy!$B:$Y,6,FALSE)</f>
        <v>Eukaryota</v>
      </c>
      <c r="K679" t="str">
        <f>VLOOKUP($B679,taxonomy!$B:$Y,7,FALSE)</f>
        <v xml:space="preserve"> Metazoa</v>
      </c>
      <c r="L679" t="str">
        <f>VLOOKUP($B679,taxonomy!$B:$Y,8,FALSE)</f>
        <v xml:space="preserve"> Chordata</v>
      </c>
      <c r="M679" t="str">
        <f>VLOOKUP($B679,taxonomy!$B:$Y,9,FALSE)</f>
        <v xml:space="preserve"> Craniata</v>
      </c>
      <c r="N679">
        <f>VLOOKUP(A679,'сводная таблица'!A$3:D$370,3,FALSE)</f>
        <v>1</v>
      </c>
      <c r="O679">
        <f>VLOOKUP(A679,'сводная таблица'!A$3:D$370,4,FALSE)</f>
        <v>1</v>
      </c>
      <c r="P679" s="7" t="b">
        <f t="shared" si="22"/>
        <v>1</v>
      </c>
      <c r="Q679" s="12"/>
    </row>
    <row r="680" spans="1:18" hidden="1" x14ac:dyDescent="0.25">
      <c r="A680" s="1" t="s">
        <v>1337</v>
      </c>
      <c r="B680" s="1" t="s">
        <v>1338</v>
      </c>
      <c r="C680" s="1" t="s">
        <v>1339</v>
      </c>
      <c r="D680" s="1" t="s">
        <v>15</v>
      </c>
      <c r="E680" s="1" t="s">
        <v>1012</v>
      </c>
      <c r="F680" s="1" t="s">
        <v>526</v>
      </c>
      <c r="G680" s="1" t="s">
        <v>18</v>
      </c>
      <c r="H680" s="1" t="s">
        <v>19</v>
      </c>
      <c r="I680" s="8">
        <f t="shared" si="21"/>
        <v>262</v>
      </c>
      <c r="J680" t="str">
        <f>VLOOKUP($B680,taxonomy!$B:$Y,6,FALSE)</f>
        <v>Eukaryota</v>
      </c>
      <c r="K680" t="str">
        <f>VLOOKUP($B680,taxonomy!$B:$Y,7,FALSE)</f>
        <v xml:space="preserve"> Metazoa</v>
      </c>
      <c r="L680" t="str">
        <f>VLOOKUP($B680,taxonomy!$B:$Y,8,FALSE)</f>
        <v xml:space="preserve"> Platyhelminthes</v>
      </c>
      <c r="M680" t="str">
        <f>VLOOKUP($B680,taxonomy!$B:$Y,9,FALSE)</f>
        <v xml:space="preserve"> Trematoda</v>
      </c>
      <c r="N680">
        <f>VLOOKUP(A680,'сводная таблица'!A$3:D$370,3,FALSE)</f>
        <v>1</v>
      </c>
      <c r="O680">
        <f>VLOOKUP(A680,'сводная таблица'!A$3:D$370,4,FALSE)</f>
        <v>1</v>
      </c>
      <c r="P680" s="7" t="b">
        <f t="shared" si="22"/>
        <v>0</v>
      </c>
    </row>
    <row r="681" spans="1:18" hidden="1" x14ac:dyDescent="0.25">
      <c r="A681" s="1" t="s">
        <v>1337</v>
      </c>
      <c r="B681" s="1" t="s">
        <v>1338</v>
      </c>
      <c r="C681" s="1" t="s">
        <v>1339</v>
      </c>
      <c r="D681" s="1" t="s">
        <v>60</v>
      </c>
      <c r="E681" s="1" t="s">
        <v>1340</v>
      </c>
      <c r="F681" s="1" t="s">
        <v>1000</v>
      </c>
      <c r="G681" s="1" t="s">
        <v>63</v>
      </c>
      <c r="H681" s="1" t="s">
        <v>64</v>
      </c>
      <c r="I681" s="8">
        <f t="shared" si="21"/>
        <v>333</v>
      </c>
      <c r="J681" t="str">
        <f>VLOOKUP($B681,taxonomy!$B:$Y,6,FALSE)</f>
        <v>Eukaryota</v>
      </c>
      <c r="K681" t="str">
        <f>VLOOKUP($B681,taxonomy!$B:$Y,7,FALSE)</f>
        <v xml:space="preserve"> Metazoa</v>
      </c>
      <c r="L681" t="str">
        <f>VLOOKUP($B681,taxonomy!$B:$Y,8,FALSE)</f>
        <v xml:space="preserve"> Platyhelminthes</v>
      </c>
      <c r="M681" t="str">
        <f>VLOOKUP($B681,taxonomy!$B:$Y,9,FALSE)</f>
        <v xml:space="preserve"> Trematoda</v>
      </c>
      <c r="N681">
        <f>VLOOKUP(A681,'сводная таблица'!A$3:D$370,3,FALSE)</f>
        <v>1</v>
      </c>
      <c r="O681">
        <f>VLOOKUP(A681,'сводная таблица'!A$3:D$370,4,FALSE)</f>
        <v>1</v>
      </c>
      <c r="P681" s="7" t="b">
        <f t="shared" si="22"/>
        <v>1</v>
      </c>
    </row>
    <row r="682" spans="1:18" hidden="1" x14ac:dyDescent="0.25">
      <c r="A682" s="1" t="s">
        <v>1070</v>
      </c>
      <c r="B682" s="1" t="s">
        <v>1071</v>
      </c>
      <c r="C682" s="1" t="s">
        <v>1072</v>
      </c>
      <c r="D682" s="1" t="s">
        <v>60</v>
      </c>
      <c r="E682" s="1" t="s">
        <v>335</v>
      </c>
      <c r="F682" s="1" t="s">
        <v>1074</v>
      </c>
      <c r="G682" s="1" t="s">
        <v>63</v>
      </c>
      <c r="H682" s="1" t="s">
        <v>64</v>
      </c>
      <c r="I682" s="8">
        <f t="shared" si="21"/>
        <v>480</v>
      </c>
      <c r="J682" t="str">
        <f>VLOOKUP($B682,taxonomy!$B:$Y,6,FALSE)</f>
        <v>Eukaryota</v>
      </c>
      <c r="K682" t="str">
        <f>VLOOKUP($B682,taxonomy!$B:$Y,7,FALSE)</f>
        <v xml:space="preserve"> Metazoa</v>
      </c>
      <c r="L682" t="str">
        <f>VLOOKUP($B682,taxonomy!$B:$Y,8,FALSE)</f>
        <v xml:space="preserve"> Chordata</v>
      </c>
      <c r="M682" t="str">
        <f>VLOOKUP($B682,taxonomy!$B:$Y,9,FALSE)</f>
        <v xml:space="preserve"> Craniata</v>
      </c>
      <c r="N682">
        <f>VLOOKUP(A682,'сводная таблица'!A$3:D$370,3,FALSE)</f>
        <v>1</v>
      </c>
      <c r="O682">
        <f>VLOOKUP(A682,'сводная таблица'!A$3:D$370,4,FALSE)</f>
        <v>1</v>
      </c>
      <c r="P682" s="7" t="b">
        <f t="shared" si="22"/>
        <v>0</v>
      </c>
      <c r="Q682" s="12"/>
    </row>
    <row r="683" spans="1:18" hidden="1" x14ac:dyDescent="0.25">
      <c r="A683" s="1" t="s">
        <v>1075</v>
      </c>
      <c r="B683" s="1" t="s">
        <v>1076</v>
      </c>
      <c r="C683" s="1" t="s">
        <v>1077</v>
      </c>
      <c r="D683" s="1" t="s">
        <v>272</v>
      </c>
      <c r="E683" s="1" t="s">
        <v>924</v>
      </c>
      <c r="F683" s="1" t="s">
        <v>113</v>
      </c>
      <c r="G683" s="1" t="s">
        <v>274</v>
      </c>
      <c r="H683" s="1" t="s">
        <v>272</v>
      </c>
      <c r="I683" s="8">
        <f t="shared" si="21"/>
        <v>56</v>
      </c>
      <c r="J683" t="str">
        <f>VLOOKUP($B683,taxonomy!$B:$Y,6,FALSE)</f>
        <v>Eukaryota</v>
      </c>
      <c r="K683" t="str">
        <f>VLOOKUP($B683,taxonomy!$B:$Y,7,FALSE)</f>
        <v xml:space="preserve"> Metazoa</v>
      </c>
      <c r="L683" t="str">
        <f>VLOOKUP($B683,taxonomy!$B:$Y,8,FALSE)</f>
        <v xml:space="preserve"> Chordata</v>
      </c>
      <c r="M683" t="str">
        <f>VLOOKUP($B683,taxonomy!$B:$Y,9,FALSE)</f>
        <v xml:space="preserve"> Craniata</v>
      </c>
      <c r="N683">
        <f>VLOOKUP(A683,'сводная таблица'!A$3:D$370,3,FALSE)</f>
        <v>1</v>
      </c>
      <c r="O683">
        <f>VLOOKUP(A683,'сводная таблица'!A$3:D$370,4,FALSE)</f>
        <v>1</v>
      </c>
      <c r="P683" s="7" t="b">
        <f t="shared" si="22"/>
        <v>0</v>
      </c>
      <c r="Q683" s="12"/>
    </row>
    <row r="684" spans="1:18" hidden="1" x14ac:dyDescent="0.25">
      <c r="A684" s="1" t="s">
        <v>1075</v>
      </c>
      <c r="B684" s="1" t="s">
        <v>1076</v>
      </c>
      <c r="C684" s="1" t="s">
        <v>1077</v>
      </c>
      <c r="D684" s="1" t="s">
        <v>15</v>
      </c>
      <c r="E684" s="1" t="s">
        <v>43</v>
      </c>
      <c r="F684" s="1" t="s">
        <v>211</v>
      </c>
      <c r="G684" s="1" t="s">
        <v>18</v>
      </c>
      <c r="H684" s="1" t="s">
        <v>19</v>
      </c>
      <c r="I684" s="8">
        <f t="shared" si="21"/>
        <v>268</v>
      </c>
      <c r="J684" t="str">
        <f>VLOOKUP($B684,taxonomy!$B:$Y,6,FALSE)</f>
        <v>Eukaryota</v>
      </c>
      <c r="K684" t="str">
        <f>VLOOKUP($B684,taxonomy!$B:$Y,7,FALSE)</f>
        <v xml:space="preserve"> Metazoa</v>
      </c>
      <c r="L684" t="str">
        <f>VLOOKUP($B684,taxonomy!$B:$Y,8,FALSE)</f>
        <v xml:space="preserve"> Chordata</v>
      </c>
      <c r="M684" t="str">
        <f>VLOOKUP($B684,taxonomy!$B:$Y,9,FALSE)</f>
        <v xml:space="preserve"> Craniata</v>
      </c>
      <c r="N684">
        <f>VLOOKUP(A684,'сводная таблица'!A$3:D$370,3,FALSE)</f>
        <v>1</v>
      </c>
      <c r="O684">
        <f>VLOOKUP(A684,'сводная таблица'!A$3:D$370,4,FALSE)</f>
        <v>1</v>
      </c>
      <c r="P684" s="7" t="b">
        <f t="shared" si="22"/>
        <v>1</v>
      </c>
      <c r="Q684" s="12"/>
    </row>
    <row r="685" spans="1:18" hidden="1" x14ac:dyDescent="0.25">
      <c r="A685" s="1" t="s">
        <v>1075</v>
      </c>
      <c r="B685" s="1" t="s">
        <v>1076</v>
      </c>
      <c r="C685" s="1" t="s">
        <v>1077</v>
      </c>
      <c r="D685" s="1" t="s">
        <v>60</v>
      </c>
      <c r="E685" s="1" t="s">
        <v>1078</v>
      </c>
      <c r="F685" s="1" t="s">
        <v>1000</v>
      </c>
      <c r="G685" s="1" t="s">
        <v>63</v>
      </c>
      <c r="H685" s="1" t="s">
        <v>64</v>
      </c>
      <c r="I685" s="8">
        <f t="shared" si="21"/>
        <v>479</v>
      </c>
      <c r="J685" t="str">
        <f>VLOOKUP($B685,taxonomy!$B:$Y,6,FALSE)</f>
        <v>Eukaryota</v>
      </c>
      <c r="K685" t="str">
        <f>VLOOKUP($B685,taxonomy!$B:$Y,7,FALSE)</f>
        <v xml:space="preserve"> Metazoa</v>
      </c>
      <c r="L685" t="str">
        <f>VLOOKUP($B685,taxonomy!$B:$Y,8,FALSE)</f>
        <v xml:space="preserve"> Chordata</v>
      </c>
      <c r="M685" t="str">
        <f>VLOOKUP($B685,taxonomy!$B:$Y,9,FALSE)</f>
        <v xml:space="preserve"> Craniata</v>
      </c>
      <c r="N685">
        <f>VLOOKUP(A685,'сводная таблица'!A$3:D$370,3,FALSE)</f>
        <v>1</v>
      </c>
      <c r="O685">
        <f>VLOOKUP(A685,'сводная таблица'!A$3:D$370,4,FALSE)</f>
        <v>1</v>
      </c>
      <c r="P685" s="7" t="b">
        <f t="shared" si="22"/>
        <v>1</v>
      </c>
      <c r="Q685" s="12"/>
    </row>
    <row r="686" spans="1:18" hidden="1" x14ac:dyDescent="0.25">
      <c r="A686" s="1" t="s">
        <v>1141</v>
      </c>
      <c r="B686" s="1" t="s">
        <v>1142</v>
      </c>
      <c r="C686" s="1" t="s">
        <v>688</v>
      </c>
      <c r="D686" s="1" t="s">
        <v>15</v>
      </c>
      <c r="E686" s="1" t="s">
        <v>43</v>
      </c>
      <c r="F686" s="1" t="s">
        <v>250</v>
      </c>
      <c r="G686" s="1" t="s">
        <v>18</v>
      </c>
      <c r="H686" s="1" t="s">
        <v>19</v>
      </c>
      <c r="I686" s="8">
        <f t="shared" si="21"/>
        <v>265</v>
      </c>
      <c r="J686" t="str">
        <f>VLOOKUP($B686,taxonomy!$B:$Y,6,FALSE)</f>
        <v>Eukaryota</v>
      </c>
      <c r="K686" t="str">
        <f>VLOOKUP($B686,taxonomy!$B:$Y,7,FALSE)</f>
        <v xml:space="preserve"> Metazoa</v>
      </c>
      <c r="L686" t="str">
        <f>VLOOKUP($B686,taxonomy!$B:$Y,8,FALSE)</f>
        <v xml:space="preserve"> Chordata</v>
      </c>
      <c r="M686" t="str">
        <f>VLOOKUP($B686,taxonomy!$B:$Y,9,FALSE)</f>
        <v xml:space="preserve"> Craniata</v>
      </c>
      <c r="N686">
        <f>VLOOKUP(A686,'сводная таблица'!A$3:D$370,3,FALSE)</f>
        <v>1</v>
      </c>
      <c r="O686">
        <f>VLOOKUP(A686,'сводная таблица'!A$3:D$370,4,FALSE)</f>
        <v>1</v>
      </c>
      <c r="P686" s="7" t="b">
        <f t="shared" si="22"/>
        <v>0</v>
      </c>
      <c r="Q686" s="12"/>
    </row>
    <row r="687" spans="1:18" hidden="1" x14ac:dyDescent="0.25">
      <c r="A687" s="1" t="s">
        <v>1141</v>
      </c>
      <c r="B687" s="1" t="s">
        <v>1142</v>
      </c>
      <c r="C687" s="1" t="s">
        <v>688</v>
      </c>
      <c r="D687" s="1" t="s">
        <v>60</v>
      </c>
      <c r="E687" s="1" t="s">
        <v>687</v>
      </c>
      <c r="F687" s="1" t="s">
        <v>954</v>
      </c>
      <c r="G687" s="1" t="s">
        <v>63</v>
      </c>
      <c r="H687" s="1" t="s">
        <v>64</v>
      </c>
      <c r="I687" s="8">
        <f t="shared" si="21"/>
        <v>477</v>
      </c>
      <c r="J687" t="str">
        <f>VLOOKUP($B687,taxonomy!$B:$Y,6,FALSE)</f>
        <v>Eukaryota</v>
      </c>
      <c r="K687" t="str">
        <f>VLOOKUP($B687,taxonomy!$B:$Y,7,FALSE)</f>
        <v xml:space="preserve"> Metazoa</v>
      </c>
      <c r="L687" t="str">
        <f>VLOOKUP($B687,taxonomy!$B:$Y,8,FALSE)</f>
        <v xml:space="preserve"> Chordata</v>
      </c>
      <c r="M687" t="str">
        <f>VLOOKUP($B687,taxonomy!$B:$Y,9,FALSE)</f>
        <v xml:space="preserve"> Craniata</v>
      </c>
      <c r="N687">
        <f>VLOOKUP(A687,'сводная таблица'!A$3:D$370,3,FALSE)</f>
        <v>1</v>
      </c>
      <c r="O687">
        <f>VLOOKUP(A687,'сводная таблица'!A$3:D$370,4,FALSE)</f>
        <v>1</v>
      </c>
      <c r="P687" s="7" t="b">
        <f t="shared" si="22"/>
        <v>1</v>
      </c>
      <c r="Q687" s="12"/>
    </row>
    <row r="688" spans="1:18" hidden="1" x14ac:dyDescent="0.25">
      <c r="A688" s="1" t="s">
        <v>1143</v>
      </c>
      <c r="B688" s="1" t="s">
        <v>1144</v>
      </c>
      <c r="C688" s="1" t="s">
        <v>988</v>
      </c>
      <c r="D688" s="1" t="s">
        <v>272</v>
      </c>
      <c r="E688" s="1" t="s">
        <v>1062</v>
      </c>
      <c r="F688" s="1" t="s">
        <v>1065</v>
      </c>
      <c r="G688" s="1" t="s">
        <v>274</v>
      </c>
      <c r="H688" s="1" t="s">
        <v>272</v>
      </c>
      <c r="I688" s="8">
        <f t="shared" si="21"/>
        <v>49</v>
      </c>
      <c r="J688" t="str">
        <f>VLOOKUP($B688,taxonomy!$B:$Y,6,FALSE)</f>
        <v>Eukaryota</v>
      </c>
      <c r="K688" t="str">
        <f>VLOOKUP($B688,taxonomy!$B:$Y,7,FALSE)</f>
        <v xml:space="preserve"> Metazoa</v>
      </c>
      <c r="L688" t="str">
        <f>VLOOKUP($B688,taxonomy!$B:$Y,8,FALSE)</f>
        <v xml:space="preserve"> Chordata</v>
      </c>
      <c r="M688" t="str">
        <f>VLOOKUP($B688,taxonomy!$B:$Y,9,FALSE)</f>
        <v xml:space="preserve"> Craniata</v>
      </c>
      <c r="N688">
        <f>VLOOKUP(A688,'сводная таблица'!A$3:D$370,3,FALSE)</f>
        <v>1</v>
      </c>
      <c r="O688">
        <f>VLOOKUP(A688,'сводная таблица'!A$3:D$370,4,FALSE)</f>
        <v>1</v>
      </c>
      <c r="P688" s="7" t="b">
        <f t="shared" si="22"/>
        <v>0</v>
      </c>
      <c r="Q688" s="12"/>
    </row>
    <row r="689" spans="1:18" hidden="1" x14ac:dyDescent="0.25">
      <c r="A689" s="1" t="s">
        <v>1143</v>
      </c>
      <c r="B689" s="1" t="s">
        <v>1144</v>
      </c>
      <c r="C689" s="1" t="s">
        <v>988</v>
      </c>
      <c r="D689" s="1" t="s">
        <v>15</v>
      </c>
      <c r="E689" s="1" t="s">
        <v>43</v>
      </c>
      <c r="F689" s="1" t="s">
        <v>1145</v>
      </c>
      <c r="G689" s="1" t="s">
        <v>18</v>
      </c>
      <c r="H689" s="1" t="s">
        <v>19</v>
      </c>
      <c r="I689" s="8">
        <f t="shared" si="21"/>
        <v>266</v>
      </c>
      <c r="J689" t="str">
        <f>VLOOKUP($B689,taxonomy!$B:$Y,6,FALSE)</f>
        <v>Eukaryota</v>
      </c>
      <c r="K689" t="str">
        <f>VLOOKUP($B689,taxonomy!$B:$Y,7,FALSE)</f>
        <v xml:space="preserve"> Metazoa</v>
      </c>
      <c r="L689" t="str">
        <f>VLOOKUP($B689,taxonomy!$B:$Y,8,FALSE)</f>
        <v xml:space="preserve"> Chordata</v>
      </c>
      <c r="M689" t="str">
        <f>VLOOKUP($B689,taxonomy!$B:$Y,9,FALSE)</f>
        <v xml:space="preserve"> Craniata</v>
      </c>
      <c r="N689">
        <f>VLOOKUP(A689,'сводная таблица'!A$3:D$370,3,FALSE)</f>
        <v>1</v>
      </c>
      <c r="O689">
        <f>VLOOKUP(A689,'сводная таблица'!A$3:D$370,4,FALSE)</f>
        <v>1</v>
      </c>
      <c r="P689" s="7" t="b">
        <f t="shared" si="22"/>
        <v>1</v>
      </c>
      <c r="Q689" s="12"/>
    </row>
    <row r="690" spans="1:18" hidden="1" x14ac:dyDescent="0.25">
      <c r="A690" s="1" t="s">
        <v>1143</v>
      </c>
      <c r="B690" s="1" t="s">
        <v>1144</v>
      </c>
      <c r="C690" s="1" t="s">
        <v>988</v>
      </c>
      <c r="D690" s="1" t="s">
        <v>60</v>
      </c>
      <c r="E690" s="1" t="s">
        <v>983</v>
      </c>
      <c r="F690" s="1" t="s">
        <v>988</v>
      </c>
      <c r="G690" s="1" t="s">
        <v>63</v>
      </c>
      <c r="H690" s="1" t="s">
        <v>64</v>
      </c>
      <c r="I690" s="8">
        <f t="shared" si="21"/>
        <v>482</v>
      </c>
      <c r="J690" t="str">
        <f>VLOOKUP($B690,taxonomy!$B:$Y,6,FALSE)</f>
        <v>Eukaryota</v>
      </c>
      <c r="K690" t="str">
        <f>VLOOKUP($B690,taxonomy!$B:$Y,7,FALSE)</f>
        <v xml:space="preserve"> Metazoa</v>
      </c>
      <c r="L690" t="str">
        <f>VLOOKUP($B690,taxonomy!$B:$Y,8,FALSE)</f>
        <v xml:space="preserve"> Chordata</v>
      </c>
      <c r="M690" t="str">
        <f>VLOOKUP($B690,taxonomy!$B:$Y,9,FALSE)</f>
        <v xml:space="preserve"> Craniata</v>
      </c>
      <c r="N690">
        <f>VLOOKUP(A690,'сводная таблица'!A$3:D$370,3,FALSE)</f>
        <v>1</v>
      </c>
      <c r="O690">
        <f>VLOOKUP(A690,'сводная таблица'!A$3:D$370,4,FALSE)</f>
        <v>1</v>
      </c>
      <c r="P690" s="7" t="b">
        <f t="shared" si="22"/>
        <v>1</v>
      </c>
      <c r="Q690" s="12"/>
    </row>
    <row r="691" spans="1:18" hidden="1" x14ac:dyDescent="0.25">
      <c r="A691" s="1" t="s">
        <v>1146</v>
      </c>
      <c r="B691" s="1" t="s">
        <v>1147</v>
      </c>
      <c r="C691" s="1" t="s">
        <v>1148</v>
      </c>
      <c r="D691" s="1" t="s">
        <v>272</v>
      </c>
      <c r="E691" s="1" t="s">
        <v>986</v>
      </c>
      <c r="F691" s="1" t="s">
        <v>1149</v>
      </c>
      <c r="G691" s="1" t="s">
        <v>274</v>
      </c>
      <c r="H691" s="1" t="s">
        <v>272</v>
      </c>
      <c r="I691" s="8">
        <f t="shared" si="21"/>
        <v>50</v>
      </c>
      <c r="J691" t="str">
        <f>VLOOKUP($B691,taxonomy!$B:$Y,6,FALSE)</f>
        <v>Eukaryota</v>
      </c>
      <c r="K691" t="str">
        <f>VLOOKUP($B691,taxonomy!$B:$Y,7,FALSE)</f>
        <v xml:space="preserve"> Metazoa</v>
      </c>
      <c r="L691" t="str">
        <f>VLOOKUP($B691,taxonomy!$B:$Y,8,FALSE)</f>
        <v xml:space="preserve"> Chordata</v>
      </c>
      <c r="M691" t="str">
        <f>VLOOKUP($B691,taxonomy!$B:$Y,9,FALSE)</f>
        <v xml:space="preserve"> Craniata</v>
      </c>
      <c r="N691">
        <f>VLOOKUP(A691,'сводная таблица'!A$3:D$370,3,FALSE)</f>
        <v>1</v>
      </c>
      <c r="O691">
        <f>VLOOKUP(A691,'сводная таблица'!A$3:D$370,4,FALSE)</f>
        <v>1</v>
      </c>
      <c r="P691" s="7" t="b">
        <f t="shared" si="22"/>
        <v>0</v>
      </c>
      <c r="Q691" s="12"/>
    </row>
    <row r="692" spans="1:18" hidden="1" x14ac:dyDescent="0.25">
      <c r="A692" s="1" t="s">
        <v>1146</v>
      </c>
      <c r="B692" s="1" t="s">
        <v>1147</v>
      </c>
      <c r="C692" s="1" t="s">
        <v>1148</v>
      </c>
      <c r="D692" s="1" t="s">
        <v>15</v>
      </c>
      <c r="E692" s="1" t="s">
        <v>51</v>
      </c>
      <c r="F692" s="1" t="s">
        <v>52</v>
      </c>
      <c r="G692" s="1" t="s">
        <v>18</v>
      </c>
      <c r="H692" s="1" t="s">
        <v>19</v>
      </c>
      <c r="I692" s="8">
        <f t="shared" si="21"/>
        <v>265</v>
      </c>
      <c r="J692" t="str">
        <f>VLOOKUP($B692,taxonomy!$B:$Y,6,FALSE)</f>
        <v>Eukaryota</v>
      </c>
      <c r="K692" t="str">
        <f>VLOOKUP($B692,taxonomy!$B:$Y,7,FALSE)</f>
        <v xml:space="preserve"> Metazoa</v>
      </c>
      <c r="L692" t="str">
        <f>VLOOKUP($B692,taxonomy!$B:$Y,8,FALSE)</f>
        <v xml:space="preserve"> Chordata</v>
      </c>
      <c r="M692" t="str">
        <f>VLOOKUP($B692,taxonomy!$B:$Y,9,FALSE)</f>
        <v xml:space="preserve"> Craniata</v>
      </c>
      <c r="N692">
        <f>VLOOKUP(A692,'сводная таблица'!A$3:D$370,3,FALSE)</f>
        <v>1</v>
      </c>
      <c r="O692">
        <f>VLOOKUP(A692,'сводная таблица'!A$3:D$370,4,FALSE)</f>
        <v>1</v>
      </c>
      <c r="P692" s="7" t="b">
        <f t="shared" si="22"/>
        <v>1</v>
      </c>
      <c r="Q692" s="12"/>
    </row>
    <row r="693" spans="1:18" hidden="1" x14ac:dyDescent="0.25">
      <c r="A693" s="1" t="s">
        <v>1146</v>
      </c>
      <c r="B693" s="1" t="s">
        <v>1147</v>
      </c>
      <c r="C693" s="1" t="s">
        <v>1148</v>
      </c>
      <c r="D693" s="1" t="s">
        <v>60</v>
      </c>
      <c r="E693" s="1" t="s">
        <v>850</v>
      </c>
      <c r="F693" s="1" t="s">
        <v>1148</v>
      </c>
      <c r="G693" s="1" t="s">
        <v>63</v>
      </c>
      <c r="H693" s="1" t="s">
        <v>64</v>
      </c>
      <c r="I693" s="8">
        <f t="shared" si="21"/>
        <v>86</v>
      </c>
      <c r="J693" t="str">
        <f>VLOOKUP($B693,taxonomy!$B:$Y,6,FALSE)</f>
        <v>Eukaryota</v>
      </c>
      <c r="K693" t="str">
        <f>VLOOKUP($B693,taxonomy!$B:$Y,7,FALSE)</f>
        <v xml:space="preserve"> Metazoa</v>
      </c>
      <c r="L693" t="str">
        <f>VLOOKUP($B693,taxonomy!$B:$Y,8,FALSE)</f>
        <v xml:space="preserve"> Chordata</v>
      </c>
      <c r="M693" t="str">
        <f>VLOOKUP($B693,taxonomy!$B:$Y,9,FALSE)</f>
        <v xml:space="preserve"> Craniata</v>
      </c>
      <c r="N693">
        <f>VLOOKUP(A693,'сводная таблица'!A$3:D$370,3,FALSE)</f>
        <v>1</v>
      </c>
      <c r="O693">
        <f>VLOOKUP(A693,'сводная таблица'!A$3:D$370,4,FALSE)</f>
        <v>1</v>
      </c>
      <c r="P693" s="7" t="b">
        <f t="shared" si="22"/>
        <v>1</v>
      </c>
      <c r="Q693" s="12"/>
    </row>
    <row r="694" spans="1:18" hidden="1" x14ac:dyDescent="0.25">
      <c r="A694" s="1" t="s">
        <v>1150</v>
      </c>
      <c r="B694" s="1" t="s">
        <v>1151</v>
      </c>
      <c r="C694" s="1" t="s">
        <v>1074</v>
      </c>
      <c r="D694" s="1" t="s">
        <v>272</v>
      </c>
      <c r="E694" s="1" t="s">
        <v>1152</v>
      </c>
      <c r="F694" s="1" t="s">
        <v>1065</v>
      </c>
      <c r="G694" s="1" t="s">
        <v>274</v>
      </c>
      <c r="H694" s="1" t="s">
        <v>272</v>
      </c>
      <c r="I694" s="8">
        <f t="shared" si="21"/>
        <v>56</v>
      </c>
      <c r="J694" t="str">
        <f>VLOOKUP($B694,taxonomy!$B:$Y,6,FALSE)</f>
        <v>Eukaryota</v>
      </c>
      <c r="K694" t="str">
        <f>VLOOKUP($B694,taxonomy!$B:$Y,7,FALSE)</f>
        <v xml:space="preserve"> Metazoa</v>
      </c>
      <c r="L694" t="str">
        <f>VLOOKUP($B694,taxonomy!$B:$Y,8,FALSE)</f>
        <v xml:space="preserve"> Chordata</v>
      </c>
      <c r="M694" t="str">
        <f>VLOOKUP($B694,taxonomy!$B:$Y,9,FALSE)</f>
        <v xml:space="preserve"> Craniata</v>
      </c>
      <c r="N694">
        <f>VLOOKUP(A694,'сводная таблица'!A$3:D$370,3,FALSE)</f>
        <v>1</v>
      </c>
      <c r="O694">
        <f>VLOOKUP(A694,'сводная таблица'!A$3:D$370,4,FALSE)</f>
        <v>1</v>
      </c>
      <c r="P694" s="7" t="b">
        <f t="shared" si="22"/>
        <v>0</v>
      </c>
      <c r="Q694" s="12"/>
    </row>
    <row r="695" spans="1:18" hidden="1" x14ac:dyDescent="0.25">
      <c r="A695" s="1" t="s">
        <v>1150</v>
      </c>
      <c r="B695" s="1" t="s">
        <v>1151</v>
      </c>
      <c r="C695" s="1" t="s">
        <v>1074</v>
      </c>
      <c r="D695" s="1" t="s">
        <v>15</v>
      </c>
      <c r="E695" s="1" t="s">
        <v>43</v>
      </c>
      <c r="F695" s="1" t="s">
        <v>1153</v>
      </c>
      <c r="G695" s="1" t="s">
        <v>18</v>
      </c>
      <c r="H695" s="1" t="s">
        <v>19</v>
      </c>
      <c r="I695" s="8">
        <f t="shared" si="21"/>
        <v>264</v>
      </c>
      <c r="J695" t="str">
        <f>VLOOKUP($B695,taxonomy!$B:$Y,6,FALSE)</f>
        <v>Eukaryota</v>
      </c>
      <c r="K695" t="str">
        <f>VLOOKUP($B695,taxonomy!$B:$Y,7,FALSE)</f>
        <v xml:space="preserve"> Metazoa</v>
      </c>
      <c r="L695" t="str">
        <f>VLOOKUP($B695,taxonomy!$B:$Y,8,FALSE)</f>
        <v xml:space="preserve"> Chordata</v>
      </c>
      <c r="M695" t="str">
        <f>VLOOKUP($B695,taxonomy!$B:$Y,9,FALSE)</f>
        <v xml:space="preserve"> Craniata</v>
      </c>
      <c r="N695">
        <f>VLOOKUP(A695,'сводная таблица'!A$3:D$370,3,FALSE)</f>
        <v>1</v>
      </c>
      <c r="O695">
        <f>VLOOKUP(A695,'сводная таблица'!A$3:D$370,4,FALSE)</f>
        <v>1</v>
      </c>
      <c r="P695" s="7" t="b">
        <f t="shared" si="22"/>
        <v>1</v>
      </c>
      <c r="Q695" s="12"/>
    </row>
    <row r="696" spans="1:18" hidden="1" x14ac:dyDescent="0.25">
      <c r="A696" s="1" t="s">
        <v>1150</v>
      </c>
      <c r="B696" s="1" t="s">
        <v>1151</v>
      </c>
      <c r="C696" s="1" t="s">
        <v>1074</v>
      </c>
      <c r="D696" s="1" t="s">
        <v>60</v>
      </c>
      <c r="E696" s="1" t="s">
        <v>1154</v>
      </c>
      <c r="F696" s="1" t="s">
        <v>1074</v>
      </c>
      <c r="G696" s="1" t="s">
        <v>63</v>
      </c>
      <c r="H696" s="1" t="s">
        <v>64</v>
      </c>
      <c r="I696" s="8">
        <f t="shared" si="21"/>
        <v>481</v>
      </c>
      <c r="J696" t="str">
        <f>VLOOKUP($B696,taxonomy!$B:$Y,6,FALSE)</f>
        <v>Eukaryota</v>
      </c>
      <c r="K696" t="str">
        <f>VLOOKUP($B696,taxonomy!$B:$Y,7,FALSE)</f>
        <v xml:space="preserve"> Metazoa</v>
      </c>
      <c r="L696" t="str">
        <f>VLOOKUP($B696,taxonomy!$B:$Y,8,FALSE)</f>
        <v xml:space="preserve"> Chordata</v>
      </c>
      <c r="M696" t="str">
        <f>VLOOKUP($B696,taxonomy!$B:$Y,9,FALSE)</f>
        <v xml:space="preserve"> Craniata</v>
      </c>
      <c r="N696">
        <f>VLOOKUP(A696,'сводная таблица'!A$3:D$370,3,FALSE)</f>
        <v>1</v>
      </c>
      <c r="O696">
        <f>VLOOKUP(A696,'сводная таблица'!A$3:D$370,4,FALSE)</f>
        <v>1</v>
      </c>
      <c r="P696" s="7" t="b">
        <f t="shared" si="22"/>
        <v>1</v>
      </c>
      <c r="Q696" s="12"/>
    </row>
    <row r="697" spans="1:18" hidden="1" x14ac:dyDescent="0.25">
      <c r="A697" s="1" t="s">
        <v>1157</v>
      </c>
      <c r="B697" s="1" t="s">
        <v>1158</v>
      </c>
      <c r="C697" s="1" t="s">
        <v>1044</v>
      </c>
      <c r="D697" s="1" t="s">
        <v>272</v>
      </c>
      <c r="E697" s="1" t="s">
        <v>982</v>
      </c>
      <c r="F697" s="1" t="s">
        <v>1065</v>
      </c>
      <c r="G697" s="1" t="s">
        <v>274</v>
      </c>
      <c r="H697" s="1" t="s">
        <v>272</v>
      </c>
      <c r="I697" s="8">
        <f t="shared" si="21"/>
        <v>57</v>
      </c>
      <c r="J697" t="str">
        <f>VLOOKUP($B697,taxonomy!$B:$Y,6,FALSE)</f>
        <v>Eukaryota</v>
      </c>
      <c r="K697" t="str">
        <f>VLOOKUP($B697,taxonomy!$B:$Y,7,FALSE)</f>
        <v xml:space="preserve"> Metazoa</v>
      </c>
      <c r="L697" t="str">
        <f>VLOOKUP($B697,taxonomy!$B:$Y,8,FALSE)</f>
        <v xml:space="preserve"> Chordata</v>
      </c>
      <c r="M697" t="str">
        <f>VLOOKUP($B697,taxonomy!$B:$Y,9,FALSE)</f>
        <v xml:space="preserve"> Craniata</v>
      </c>
      <c r="N697">
        <f>VLOOKUP(A697,'сводная таблица'!A$3:D$370,3,FALSE)</f>
        <v>1</v>
      </c>
      <c r="O697">
        <f>VLOOKUP(A697,'сводная таблица'!A$3:D$370,4,FALSE)</f>
        <v>1</v>
      </c>
      <c r="P697" s="7" t="b">
        <f t="shared" si="22"/>
        <v>0</v>
      </c>
      <c r="Q697" s="12"/>
      <c r="R697">
        <v>1</v>
      </c>
    </row>
    <row r="698" spans="1:18" hidden="1" x14ac:dyDescent="0.25">
      <c r="A698" s="1" t="s">
        <v>1157</v>
      </c>
      <c r="B698" s="1" t="s">
        <v>1158</v>
      </c>
      <c r="C698" s="1" t="s">
        <v>1044</v>
      </c>
      <c r="D698" s="1" t="s">
        <v>15</v>
      </c>
      <c r="E698" s="1" t="s">
        <v>43</v>
      </c>
      <c r="F698" s="1" t="s">
        <v>250</v>
      </c>
      <c r="G698" s="1" t="s">
        <v>18</v>
      </c>
      <c r="H698" s="1" t="s">
        <v>19</v>
      </c>
      <c r="I698" s="8">
        <f t="shared" si="21"/>
        <v>265</v>
      </c>
      <c r="J698" t="str">
        <f>VLOOKUP($B698,taxonomy!$B:$Y,6,FALSE)</f>
        <v>Eukaryota</v>
      </c>
      <c r="K698" t="str">
        <f>VLOOKUP($B698,taxonomy!$B:$Y,7,FALSE)</f>
        <v xml:space="preserve"> Metazoa</v>
      </c>
      <c r="L698" t="str">
        <f>VLOOKUP($B698,taxonomy!$B:$Y,8,FALSE)</f>
        <v xml:space="preserve"> Chordata</v>
      </c>
      <c r="M698" t="str">
        <f>VLOOKUP($B698,taxonomy!$B:$Y,9,FALSE)</f>
        <v xml:space="preserve"> Craniata</v>
      </c>
      <c r="N698">
        <f>VLOOKUP(A698,'сводная таблица'!A$3:D$370,3,FALSE)</f>
        <v>1</v>
      </c>
      <c r="O698">
        <f>VLOOKUP(A698,'сводная таблица'!A$3:D$370,4,FALSE)</f>
        <v>1</v>
      </c>
      <c r="P698" s="7" t="b">
        <f t="shared" si="22"/>
        <v>1</v>
      </c>
      <c r="Q698" s="12"/>
    </row>
    <row r="699" spans="1:18" hidden="1" x14ac:dyDescent="0.25">
      <c r="A699" s="1" t="s">
        <v>1157</v>
      </c>
      <c r="B699" s="1" t="s">
        <v>1158</v>
      </c>
      <c r="C699" s="1" t="s">
        <v>1044</v>
      </c>
      <c r="D699" s="1" t="s">
        <v>60</v>
      </c>
      <c r="E699" s="1" t="s">
        <v>983</v>
      </c>
      <c r="F699" s="1" t="s">
        <v>688</v>
      </c>
      <c r="G699" s="1" t="s">
        <v>63</v>
      </c>
      <c r="H699" s="1" t="s">
        <v>64</v>
      </c>
      <c r="I699" s="8">
        <f t="shared" si="21"/>
        <v>478</v>
      </c>
      <c r="J699" t="str">
        <f>VLOOKUP($B699,taxonomy!$B:$Y,6,FALSE)</f>
        <v>Eukaryota</v>
      </c>
      <c r="K699" t="str">
        <f>VLOOKUP($B699,taxonomy!$B:$Y,7,FALSE)</f>
        <v xml:space="preserve"> Metazoa</v>
      </c>
      <c r="L699" t="str">
        <f>VLOOKUP($B699,taxonomy!$B:$Y,8,FALSE)</f>
        <v xml:space="preserve"> Chordata</v>
      </c>
      <c r="M699" t="str">
        <f>VLOOKUP($B699,taxonomy!$B:$Y,9,FALSE)</f>
        <v xml:space="preserve"> Craniata</v>
      </c>
      <c r="N699">
        <f>VLOOKUP(A699,'сводная таблица'!A$3:D$370,3,FALSE)</f>
        <v>1</v>
      </c>
      <c r="O699">
        <f>VLOOKUP(A699,'сводная таблица'!A$3:D$370,4,FALSE)</f>
        <v>1</v>
      </c>
      <c r="P699" s="7" t="b">
        <f t="shared" si="22"/>
        <v>1</v>
      </c>
      <c r="Q699" s="12"/>
    </row>
    <row r="700" spans="1:18" hidden="1" x14ac:dyDescent="0.25">
      <c r="A700" s="1" t="s">
        <v>1191</v>
      </c>
      <c r="B700" s="1" t="s">
        <v>1192</v>
      </c>
      <c r="C700" s="1" t="s">
        <v>1193</v>
      </c>
      <c r="D700" s="1" t="s">
        <v>272</v>
      </c>
      <c r="E700" s="1" t="s">
        <v>1194</v>
      </c>
      <c r="F700" s="1" t="s">
        <v>273</v>
      </c>
      <c r="G700" s="1" t="s">
        <v>274</v>
      </c>
      <c r="H700" s="1" t="s">
        <v>272</v>
      </c>
      <c r="I700" s="8">
        <f t="shared" si="21"/>
        <v>55</v>
      </c>
      <c r="J700" t="str">
        <f>VLOOKUP($B700,taxonomy!$B:$Y,6,FALSE)</f>
        <v>Eukaryota</v>
      </c>
      <c r="K700" t="str">
        <f>VLOOKUP($B700,taxonomy!$B:$Y,7,FALSE)</f>
        <v xml:space="preserve"> Metazoa</v>
      </c>
      <c r="L700" t="str">
        <f>VLOOKUP($B700,taxonomy!$B:$Y,8,FALSE)</f>
        <v xml:space="preserve"> Chordata</v>
      </c>
      <c r="M700" t="str">
        <f>VLOOKUP($B700,taxonomy!$B:$Y,9,FALSE)</f>
        <v xml:space="preserve"> Craniata</v>
      </c>
      <c r="N700">
        <f>VLOOKUP(A700,'сводная таблица'!A$3:D$370,3,FALSE)</f>
        <v>1</v>
      </c>
      <c r="O700">
        <f>VLOOKUP(A700,'сводная таблица'!A$3:D$370,4,FALSE)</f>
        <v>1</v>
      </c>
      <c r="P700" s="7" t="b">
        <f t="shared" si="22"/>
        <v>0</v>
      </c>
      <c r="Q700" s="12"/>
    </row>
    <row r="701" spans="1:18" hidden="1" x14ac:dyDescent="0.25">
      <c r="A701" s="1" t="s">
        <v>1191</v>
      </c>
      <c r="B701" s="1" t="s">
        <v>1192</v>
      </c>
      <c r="C701" s="1" t="s">
        <v>1193</v>
      </c>
      <c r="D701" s="1" t="s">
        <v>15</v>
      </c>
      <c r="E701" s="1" t="s">
        <v>190</v>
      </c>
      <c r="F701" s="1" t="s">
        <v>191</v>
      </c>
      <c r="G701" s="1" t="s">
        <v>18</v>
      </c>
      <c r="H701" s="1" t="s">
        <v>19</v>
      </c>
      <c r="I701" s="8">
        <f t="shared" si="21"/>
        <v>265</v>
      </c>
      <c r="J701" t="str">
        <f>VLOOKUP($B701,taxonomy!$B:$Y,6,FALSE)</f>
        <v>Eukaryota</v>
      </c>
      <c r="K701" t="str">
        <f>VLOOKUP($B701,taxonomy!$B:$Y,7,FALSE)</f>
        <v xml:space="preserve"> Metazoa</v>
      </c>
      <c r="L701" t="str">
        <f>VLOOKUP($B701,taxonomy!$B:$Y,8,FALSE)</f>
        <v xml:space="preserve"> Chordata</v>
      </c>
      <c r="M701" t="str">
        <f>VLOOKUP($B701,taxonomy!$B:$Y,9,FALSE)</f>
        <v xml:space="preserve"> Craniata</v>
      </c>
      <c r="N701">
        <f>VLOOKUP(A701,'сводная таблица'!A$3:D$370,3,FALSE)</f>
        <v>1</v>
      </c>
      <c r="O701">
        <f>VLOOKUP(A701,'сводная таблица'!A$3:D$370,4,FALSE)</f>
        <v>1</v>
      </c>
      <c r="P701" s="7" t="b">
        <f t="shared" si="22"/>
        <v>1</v>
      </c>
      <c r="Q701" s="12"/>
    </row>
    <row r="702" spans="1:18" hidden="1" x14ac:dyDescent="0.25">
      <c r="A702" s="1" t="s">
        <v>1191</v>
      </c>
      <c r="B702" s="1" t="s">
        <v>1192</v>
      </c>
      <c r="C702" s="1" t="s">
        <v>1193</v>
      </c>
      <c r="D702" s="1" t="s">
        <v>60</v>
      </c>
      <c r="E702" s="1" t="s">
        <v>275</v>
      </c>
      <c r="F702" s="1" t="s">
        <v>1195</v>
      </c>
      <c r="G702" s="1" t="s">
        <v>63</v>
      </c>
      <c r="H702" s="1" t="s">
        <v>64</v>
      </c>
      <c r="I702" s="8">
        <f t="shared" si="21"/>
        <v>478</v>
      </c>
      <c r="J702" t="str">
        <f>VLOOKUP($B702,taxonomy!$B:$Y,6,FALSE)</f>
        <v>Eukaryota</v>
      </c>
      <c r="K702" t="str">
        <f>VLOOKUP($B702,taxonomy!$B:$Y,7,FALSE)</f>
        <v xml:space="preserve"> Metazoa</v>
      </c>
      <c r="L702" t="str">
        <f>VLOOKUP($B702,taxonomy!$B:$Y,8,FALSE)</f>
        <v xml:space="preserve"> Chordata</v>
      </c>
      <c r="M702" t="str">
        <f>VLOOKUP($B702,taxonomy!$B:$Y,9,FALSE)</f>
        <v xml:space="preserve"> Craniata</v>
      </c>
      <c r="N702">
        <f>VLOOKUP(A702,'сводная таблица'!A$3:D$370,3,FALSE)</f>
        <v>1</v>
      </c>
      <c r="O702">
        <f>VLOOKUP(A702,'сводная таблица'!A$3:D$370,4,FALSE)</f>
        <v>1</v>
      </c>
      <c r="P702" s="7" t="b">
        <f t="shared" si="22"/>
        <v>1</v>
      </c>
      <c r="Q702" s="12"/>
    </row>
    <row r="703" spans="1:18" hidden="1" x14ac:dyDescent="0.25">
      <c r="A703" s="1" t="s">
        <v>1200</v>
      </c>
      <c r="B703" s="1" t="s">
        <v>1201</v>
      </c>
      <c r="C703" s="1" t="s">
        <v>1039</v>
      </c>
      <c r="D703" s="1" t="s">
        <v>15</v>
      </c>
      <c r="E703" s="1" t="s">
        <v>43</v>
      </c>
      <c r="F703" s="1" t="s">
        <v>250</v>
      </c>
      <c r="G703" s="1" t="s">
        <v>18</v>
      </c>
      <c r="H703" s="1" t="s">
        <v>19</v>
      </c>
      <c r="I703" s="8">
        <f t="shared" si="21"/>
        <v>265</v>
      </c>
      <c r="J703" t="str">
        <f>VLOOKUP($B703,taxonomy!$B:$Y,6,FALSE)</f>
        <v>Eukaryota</v>
      </c>
      <c r="K703" t="str">
        <f>VLOOKUP($B703,taxonomy!$B:$Y,7,FALSE)</f>
        <v xml:space="preserve"> Metazoa</v>
      </c>
      <c r="L703" t="str">
        <f>VLOOKUP($B703,taxonomy!$B:$Y,8,FALSE)</f>
        <v xml:space="preserve"> Chordata</v>
      </c>
      <c r="M703" t="str">
        <f>VLOOKUP($B703,taxonomy!$B:$Y,9,FALSE)</f>
        <v xml:space="preserve"> Craniata</v>
      </c>
      <c r="N703">
        <f>VLOOKUP(A703,'сводная таблица'!A$3:D$370,3,FALSE)</f>
        <v>1</v>
      </c>
      <c r="O703">
        <f>VLOOKUP(A703,'сводная таблица'!A$3:D$370,4,FALSE)</f>
        <v>1</v>
      </c>
      <c r="P703" s="7" t="b">
        <f t="shared" si="22"/>
        <v>0</v>
      </c>
      <c r="Q703" s="12"/>
    </row>
    <row r="704" spans="1:18" hidden="1" x14ac:dyDescent="0.25">
      <c r="A704" s="1" t="s">
        <v>1200</v>
      </c>
      <c r="B704" s="1" t="s">
        <v>1201</v>
      </c>
      <c r="C704" s="1" t="s">
        <v>1039</v>
      </c>
      <c r="D704" s="1" t="s">
        <v>60</v>
      </c>
      <c r="E704" s="1" t="s">
        <v>983</v>
      </c>
      <c r="F704" s="1" t="s">
        <v>1039</v>
      </c>
      <c r="G704" s="1" t="s">
        <v>63</v>
      </c>
      <c r="H704" s="1" t="s">
        <v>64</v>
      </c>
      <c r="I704" s="8">
        <f t="shared" si="21"/>
        <v>418</v>
      </c>
      <c r="J704" t="str">
        <f>VLOOKUP($B704,taxonomy!$B:$Y,6,FALSE)</f>
        <v>Eukaryota</v>
      </c>
      <c r="K704" t="str">
        <f>VLOOKUP($B704,taxonomy!$B:$Y,7,FALSE)</f>
        <v xml:space="preserve"> Metazoa</v>
      </c>
      <c r="L704" t="str">
        <f>VLOOKUP($B704,taxonomy!$B:$Y,8,FALSE)</f>
        <v xml:space="preserve"> Chordata</v>
      </c>
      <c r="M704" t="str">
        <f>VLOOKUP($B704,taxonomy!$B:$Y,9,FALSE)</f>
        <v xml:space="preserve"> Craniata</v>
      </c>
      <c r="N704">
        <f>VLOOKUP(A704,'сводная таблица'!A$3:D$370,3,FALSE)</f>
        <v>1</v>
      </c>
      <c r="O704">
        <f>VLOOKUP(A704,'сводная таблица'!A$3:D$370,4,FALSE)</f>
        <v>1</v>
      </c>
      <c r="P704" s="7" t="b">
        <f t="shared" si="22"/>
        <v>1</v>
      </c>
      <c r="Q704" s="12"/>
    </row>
    <row r="705" spans="1:18" hidden="1" x14ac:dyDescent="0.25">
      <c r="A705" s="1" t="s">
        <v>1202</v>
      </c>
      <c r="B705" s="1" t="s">
        <v>1203</v>
      </c>
      <c r="C705" s="1" t="s">
        <v>78</v>
      </c>
      <c r="D705" s="1" t="s">
        <v>272</v>
      </c>
      <c r="E705" s="1" t="s">
        <v>1204</v>
      </c>
      <c r="F705" s="1" t="s">
        <v>1205</v>
      </c>
      <c r="G705" s="1" t="s">
        <v>274</v>
      </c>
      <c r="H705" s="1" t="s">
        <v>272</v>
      </c>
      <c r="I705" s="8">
        <f t="shared" si="21"/>
        <v>56</v>
      </c>
      <c r="J705" t="str">
        <f>VLOOKUP($B705,taxonomy!$B:$Y,6,FALSE)</f>
        <v>Eukaryota</v>
      </c>
      <c r="K705" t="str">
        <f>VLOOKUP($B705,taxonomy!$B:$Y,7,FALSE)</f>
        <v xml:space="preserve"> Metazoa</v>
      </c>
      <c r="L705" t="str">
        <f>VLOOKUP($B705,taxonomy!$B:$Y,8,FALSE)</f>
        <v xml:space="preserve"> Chordata</v>
      </c>
      <c r="M705" t="str">
        <f>VLOOKUP($B705,taxonomy!$B:$Y,9,FALSE)</f>
        <v xml:space="preserve"> Craniata</v>
      </c>
      <c r="N705">
        <f>VLOOKUP(A705,'сводная таблица'!A$3:D$370,3,FALSE)</f>
        <v>1</v>
      </c>
      <c r="O705">
        <f>VLOOKUP(A705,'сводная таблица'!A$3:D$370,4,FALSE)</f>
        <v>1</v>
      </c>
      <c r="P705" s="7" t="b">
        <f t="shared" si="22"/>
        <v>0</v>
      </c>
      <c r="Q705" s="12"/>
      <c r="R705">
        <v>1</v>
      </c>
    </row>
    <row r="706" spans="1:18" hidden="1" x14ac:dyDescent="0.25">
      <c r="A706" s="1" t="s">
        <v>1668</v>
      </c>
      <c r="B706" s="1" t="s">
        <v>1669</v>
      </c>
      <c r="C706" s="1" t="s">
        <v>1256</v>
      </c>
      <c r="D706" s="1" t="s">
        <v>80</v>
      </c>
      <c r="E706" s="1" t="s">
        <v>592</v>
      </c>
      <c r="F706" s="1" t="s">
        <v>764</v>
      </c>
      <c r="G706" s="1" t="s">
        <v>83</v>
      </c>
      <c r="H706" s="1" t="s">
        <v>80</v>
      </c>
      <c r="I706" s="8">
        <f t="shared" ref="I706:I769" si="23">F706-E706+1</f>
        <v>79</v>
      </c>
      <c r="J706" t="str">
        <f>VLOOKUP($B706,taxonomy!$B:$Y,6,FALSE)</f>
        <v>Eukaryota</v>
      </c>
      <c r="K706" t="str">
        <f>VLOOKUP($B706,taxonomy!$B:$Y,7,FALSE)</f>
        <v xml:space="preserve"> Fungi</v>
      </c>
      <c r="L706" t="str">
        <f>VLOOKUP($B706,taxonomy!$B:$Y,8,FALSE)</f>
        <v xml:space="preserve"> Dikarya</v>
      </c>
      <c r="M706" t="str">
        <f>VLOOKUP($B706,taxonomy!$B:$Y,9,FALSE)</f>
        <v xml:space="preserve"> Ascomycota</v>
      </c>
      <c r="N706">
        <f>VLOOKUP(A706,'сводная таблица'!A$3:D$370,3,FALSE)</f>
        <v>0</v>
      </c>
      <c r="O706">
        <f>VLOOKUP(A706,'сводная таблица'!A$3:D$370,4,FALSE)</f>
        <v>1</v>
      </c>
      <c r="P706" s="7" t="b">
        <f t="shared" si="22"/>
        <v>0</v>
      </c>
    </row>
    <row r="707" spans="1:18" hidden="1" x14ac:dyDescent="0.25">
      <c r="A707" s="1" t="s">
        <v>1680</v>
      </c>
      <c r="B707" s="1" t="s">
        <v>1681</v>
      </c>
      <c r="C707" s="1" t="s">
        <v>517</v>
      </c>
      <c r="D707" s="1" t="s">
        <v>15</v>
      </c>
      <c r="E707" s="1" t="s">
        <v>56</v>
      </c>
      <c r="F707" s="1" t="s">
        <v>254</v>
      </c>
      <c r="G707" s="1" t="s">
        <v>18</v>
      </c>
      <c r="H707" s="1" t="s">
        <v>19</v>
      </c>
      <c r="I707" s="8">
        <f t="shared" si="23"/>
        <v>274</v>
      </c>
      <c r="J707" t="str">
        <f>VLOOKUP($B707,taxonomy!$B:$Y,6,FALSE)</f>
        <v>Eukaryota</v>
      </c>
      <c r="K707" t="str">
        <f>VLOOKUP($B707,taxonomy!$B:$Y,7,FALSE)</f>
        <v xml:space="preserve"> Fungi</v>
      </c>
      <c r="L707" t="str">
        <f>VLOOKUP($B707,taxonomy!$B:$Y,8,FALSE)</f>
        <v xml:space="preserve"> Dikarya</v>
      </c>
      <c r="M707" t="str">
        <f>VLOOKUP($B707,taxonomy!$B:$Y,9,FALSE)</f>
        <v xml:space="preserve"> Ascomycota</v>
      </c>
      <c r="N707">
        <f>VLOOKUP(A707,'сводная таблица'!A$3:D$370,3,FALSE)</f>
        <v>1</v>
      </c>
      <c r="O707">
        <f>VLOOKUP(A707,'сводная таблица'!A$3:D$370,4,FALSE)</f>
        <v>1</v>
      </c>
      <c r="P707" s="7" t="b">
        <f t="shared" si="22"/>
        <v>0</v>
      </c>
    </row>
    <row r="708" spans="1:18" hidden="1" x14ac:dyDescent="0.25">
      <c r="A708" s="1" t="s">
        <v>1370</v>
      </c>
      <c r="B708" s="1" t="s">
        <v>1371</v>
      </c>
      <c r="C708" s="1" t="s">
        <v>1372</v>
      </c>
      <c r="D708" s="1" t="s">
        <v>15</v>
      </c>
      <c r="E708" s="1" t="s">
        <v>39</v>
      </c>
      <c r="F708" s="1" t="s">
        <v>1374</v>
      </c>
      <c r="G708" s="1" t="s">
        <v>18</v>
      </c>
      <c r="H708" s="1" t="s">
        <v>19</v>
      </c>
      <c r="I708" s="8">
        <f t="shared" si="23"/>
        <v>276</v>
      </c>
      <c r="J708" t="str">
        <f>VLOOKUP($B708,taxonomy!$B:$Y,6,FALSE)</f>
        <v>Eukaryota</v>
      </c>
      <c r="K708" t="str">
        <f>VLOOKUP($B708,taxonomy!$B:$Y,7,FALSE)</f>
        <v xml:space="preserve"> Stramenopiles</v>
      </c>
      <c r="L708" t="str">
        <f>VLOOKUP($B708,taxonomy!$B:$Y,8,FALSE)</f>
        <v xml:space="preserve"> Oomycetes</v>
      </c>
      <c r="M708" t="str">
        <f>VLOOKUP($B708,taxonomy!$B:$Y,9,FALSE)</f>
        <v xml:space="preserve"> Peronosporales</v>
      </c>
      <c r="N708">
        <f>VLOOKUP(A708,'сводная таблица'!A$3:D$370,3,FALSE)</f>
        <v>0</v>
      </c>
      <c r="O708">
        <f>VLOOKUP(A708,'сводная таблица'!A$3:D$370,4,FALSE)</f>
        <v>1</v>
      </c>
      <c r="P708" s="7" t="b">
        <f t="shared" ref="P708:P771" si="24">EXACT(A707,A708)</f>
        <v>0</v>
      </c>
    </row>
    <row r="709" spans="1:18" hidden="1" x14ac:dyDescent="0.25">
      <c r="A709" s="1" t="s">
        <v>1375</v>
      </c>
      <c r="B709" s="1" t="s">
        <v>1376</v>
      </c>
      <c r="C709" s="1" t="s">
        <v>1377</v>
      </c>
      <c r="D709" s="1" t="s">
        <v>15</v>
      </c>
      <c r="E709" s="1" t="s">
        <v>1378</v>
      </c>
      <c r="F709" s="1" t="s">
        <v>149</v>
      </c>
      <c r="G709" s="1" t="s">
        <v>18</v>
      </c>
      <c r="H709" s="1" t="s">
        <v>19</v>
      </c>
      <c r="I709" s="8">
        <f t="shared" si="23"/>
        <v>265</v>
      </c>
      <c r="J709" t="e">
        <f>VLOOKUP($B709,taxonomy!$B:$Y,6,FALSE)</f>
        <v>#N/A</v>
      </c>
      <c r="K709" t="e">
        <f>VLOOKUP($B709,taxonomy!$B:$Y,7,FALSE)</f>
        <v>#N/A</v>
      </c>
      <c r="L709" t="e">
        <f>VLOOKUP($B709,taxonomy!$B:$Y,8,FALSE)</f>
        <v>#N/A</v>
      </c>
      <c r="M709" t="e">
        <f>VLOOKUP($B709,taxonomy!$B:$Y,9,FALSE)</f>
        <v>#N/A</v>
      </c>
      <c r="N709">
        <f>VLOOKUP(A709,'сводная таблица'!A$3:D$370,3,FALSE)</f>
        <v>0</v>
      </c>
      <c r="O709">
        <f>VLOOKUP(A709,'сводная таблица'!A$3:D$370,4,FALSE)</f>
        <v>1</v>
      </c>
      <c r="P709" s="7" t="b">
        <f t="shared" si="24"/>
        <v>0</v>
      </c>
    </row>
    <row r="710" spans="1:18" hidden="1" x14ac:dyDescent="0.25">
      <c r="A710" s="1" t="s">
        <v>1379</v>
      </c>
      <c r="B710" s="1" t="s">
        <v>1380</v>
      </c>
      <c r="C710" s="1" t="s">
        <v>1381</v>
      </c>
      <c r="D710" s="1" t="s">
        <v>15</v>
      </c>
      <c r="E710" s="1" t="s">
        <v>114</v>
      </c>
      <c r="F710" s="1" t="s">
        <v>169</v>
      </c>
      <c r="G710" s="1" t="s">
        <v>18</v>
      </c>
      <c r="H710" s="1" t="s">
        <v>19</v>
      </c>
      <c r="I710" s="8">
        <f t="shared" si="23"/>
        <v>190</v>
      </c>
      <c r="J710" t="e">
        <f>VLOOKUP($B710,taxonomy!$B:$Y,6,FALSE)</f>
        <v>#N/A</v>
      </c>
      <c r="K710" t="e">
        <f>VLOOKUP($B710,taxonomy!$B:$Y,7,FALSE)</f>
        <v>#N/A</v>
      </c>
      <c r="L710" t="e">
        <f>VLOOKUP($B710,taxonomy!$B:$Y,8,FALSE)</f>
        <v>#N/A</v>
      </c>
      <c r="M710" t="e">
        <f>VLOOKUP($B710,taxonomy!$B:$Y,9,FALSE)</f>
        <v>#N/A</v>
      </c>
      <c r="N710">
        <f>VLOOKUP(A710,'сводная таблица'!A$3:D$370,3,FALSE)</f>
        <v>1</v>
      </c>
      <c r="O710">
        <f>VLOOKUP(A710,'сводная таблица'!A$3:D$370,4,FALSE)</f>
        <v>1</v>
      </c>
      <c r="P710" s="7" t="b">
        <f t="shared" si="24"/>
        <v>0</v>
      </c>
    </row>
    <row r="711" spans="1:18" hidden="1" x14ac:dyDescent="0.25">
      <c r="A711" s="1" t="s">
        <v>1379</v>
      </c>
      <c r="B711" s="1" t="s">
        <v>1380</v>
      </c>
      <c r="C711" s="1" t="s">
        <v>1381</v>
      </c>
      <c r="D711" s="1" t="s">
        <v>60</v>
      </c>
      <c r="E711" s="1" t="s">
        <v>924</v>
      </c>
      <c r="F711" s="1" t="s">
        <v>147</v>
      </c>
      <c r="G711" s="1" t="s">
        <v>63</v>
      </c>
      <c r="H711" s="1" t="s">
        <v>64</v>
      </c>
      <c r="I711" s="8">
        <f t="shared" si="23"/>
        <v>612</v>
      </c>
      <c r="J711" t="e">
        <f>VLOOKUP($B711,taxonomy!$B:$Y,6,FALSE)</f>
        <v>#N/A</v>
      </c>
      <c r="K711" t="e">
        <f>VLOOKUP($B711,taxonomy!$B:$Y,7,FALSE)</f>
        <v>#N/A</v>
      </c>
      <c r="L711" t="e">
        <f>VLOOKUP($B711,taxonomy!$B:$Y,8,FALSE)</f>
        <v>#N/A</v>
      </c>
      <c r="M711" t="e">
        <f>VLOOKUP($B711,taxonomy!$B:$Y,9,FALSE)</f>
        <v>#N/A</v>
      </c>
      <c r="N711">
        <f>VLOOKUP(A711,'сводная таблица'!A$3:D$370,3,FALSE)</f>
        <v>1</v>
      </c>
      <c r="O711">
        <f>VLOOKUP(A711,'сводная таблица'!A$3:D$370,4,FALSE)</f>
        <v>1</v>
      </c>
      <c r="P711" s="7" t="b">
        <f t="shared" si="24"/>
        <v>1</v>
      </c>
    </row>
    <row r="712" spans="1:18" hidden="1" x14ac:dyDescent="0.25">
      <c r="A712" s="1" t="s">
        <v>1382</v>
      </c>
      <c r="B712" s="1" t="s">
        <v>1383</v>
      </c>
      <c r="C712" s="1" t="s">
        <v>1006</v>
      </c>
      <c r="D712" s="1" t="s">
        <v>15</v>
      </c>
      <c r="E712" s="1" t="s">
        <v>58</v>
      </c>
      <c r="F712" s="1" t="s">
        <v>1384</v>
      </c>
      <c r="G712" s="1" t="s">
        <v>18</v>
      </c>
      <c r="H712" s="1" t="s">
        <v>19</v>
      </c>
      <c r="I712" s="8">
        <f t="shared" si="23"/>
        <v>253</v>
      </c>
      <c r="J712" t="e">
        <f>VLOOKUP($B712,taxonomy!$B:$Y,6,FALSE)</f>
        <v>#N/A</v>
      </c>
      <c r="K712" t="e">
        <f>VLOOKUP($B712,taxonomy!$B:$Y,7,FALSE)</f>
        <v>#N/A</v>
      </c>
      <c r="L712" t="e">
        <f>VLOOKUP($B712,taxonomy!$B:$Y,8,FALSE)</f>
        <v>#N/A</v>
      </c>
      <c r="M712" t="e">
        <f>VLOOKUP($B712,taxonomy!$B:$Y,9,FALSE)</f>
        <v>#N/A</v>
      </c>
      <c r="N712">
        <f>VLOOKUP(A712,'сводная таблица'!A$3:D$370,3,FALSE)</f>
        <v>0</v>
      </c>
      <c r="O712">
        <f>VLOOKUP(A712,'сводная таблица'!A$3:D$370,4,FALSE)</f>
        <v>1</v>
      </c>
      <c r="P712" s="7" t="b">
        <f t="shared" si="24"/>
        <v>0</v>
      </c>
    </row>
    <row r="713" spans="1:18" hidden="1" x14ac:dyDescent="0.25">
      <c r="A713" s="1" t="s">
        <v>1385</v>
      </c>
      <c r="B713" s="1" t="s">
        <v>1386</v>
      </c>
      <c r="C713" s="1" t="s">
        <v>1118</v>
      </c>
      <c r="D713" s="1" t="s">
        <v>15</v>
      </c>
      <c r="E713" s="1" t="s">
        <v>274</v>
      </c>
      <c r="F713" s="1" t="s">
        <v>254</v>
      </c>
      <c r="G713" s="1" t="s">
        <v>18</v>
      </c>
      <c r="H713" s="1" t="s">
        <v>19</v>
      </c>
      <c r="I713" s="8">
        <f t="shared" si="23"/>
        <v>273</v>
      </c>
      <c r="J713" t="str">
        <f>VLOOKUP($B713,taxonomy!$B:$Y,6,FALSE)</f>
        <v>Eukaryota</v>
      </c>
      <c r="K713" t="str">
        <f>VLOOKUP($B713,taxonomy!$B:$Y,7,FALSE)</f>
        <v xml:space="preserve"> Fungi</v>
      </c>
      <c r="L713" t="str">
        <f>VLOOKUP($B713,taxonomy!$B:$Y,8,FALSE)</f>
        <v xml:space="preserve"> Dikarya</v>
      </c>
      <c r="M713" t="str">
        <f>VLOOKUP($B713,taxonomy!$B:$Y,9,FALSE)</f>
        <v xml:space="preserve"> Ascomycota</v>
      </c>
      <c r="N713">
        <f>VLOOKUP(A713,'сводная таблица'!A$3:D$370,3,FALSE)</f>
        <v>1</v>
      </c>
      <c r="O713">
        <f>VLOOKUP(A713,'сводная таблица'!A$3:D$370,4,FALSE)</f>
        <v>1</v>
      </c>
      <c r="P713" s="7" t="b">
        <f t="shared" si="24"/>
        <v>0</v>
      </c>
    </row>
    <row r="714" spans="1:18" hidden="1" x14ac:dyDescent="0.25">
      <c r="A714" s="1" t="s">
        <v>1385</v>
      </c>
      <c r="B714" s="1" t="s">
        <v>1386</v>
      </c>
      <c r="C714" s="1" t="s">
        <v>1118</v>
      </c>
      <c r="D714" s="1" t="s">
        <v>60</v>
      </c>
      <c r="E714" s="1" t="s">
        <v>267</v>
      </c>
      <c r="F714" s="1" t="s">
        <v>1313</v>
      </c>
      <c r="G714" s="1" t="s">
        <v>63</v>
      </c>
      <c r="H714" s="1" t="s">
        <v>64</v>
      </c>
      <c r="I714" s="8">
        <f t="shared" si="23"/>
        <v>502</v>
      </c>
      <c r="J714" t="str">
        <f>VLOOKUP($B714,taxonomy!$B:$Y,6,FALSE)</f>
        <v>Eukaryota</v>
      </c>
      <c r="K714" t="str">
        <f>VLOOKUP($B714,taxonomy!$B:$Y,7,FALSE)</f>
        <v xml:space="preserve"> Fungi</v>
      </c>
      <c r="L714" t="str">
        <f>VLOOKUP($B714,taxonomy!$B:$Y,8,FALSE)</f>
        <v xml:space="preserve"> Dikarya</v>
      </c>
      <c r="M714" t="str">
        <f>VLOOKUP($B714,taxonomy!$B:$Y,9,FALSE)</f>
        <v xml:space="preserve"> Ascomycota</v>
      </c>
      <c r="N714">
        <f>VLOOKUP(A714,'сводная таблица'!A$3:D$370,3,FALSE)</f>
        <v>1</v>
      </c>
      <c r="O714">
        <f>VLOOKUP(A714,'сводная таблица'!A$3:D$370,4,FALSE)</f>
        <v>1</v>
      </c>
      <c r="P714" s="7" t="b">
        <f t="shared" si="24"/>
        <v>1</v>
      </c>
    </row>
    <row r="715" spans="1:18" hidden="1" x14ac:dyDescent="0.25">
      <c r="A715" s="1" t="s">
        <v>1202</v>
      </c>
      <c r="B715" s="1" t="s">
        <v>1203</v>
      </c>
      <c r="C715" s="1" t="s">
        <v>78</v>
      </c>
      <c r="D715" s="1" t="s">
        <v>15</v>
      </c>
      <c r="E715" s="1" t="s">
        <v>43</v>
      </c>
      <c r="F715" s="1" t="s">
        <v>233</v>
      </c>
      <c r="G715" s="1" t="s">
        <v>18</v>
      </c>
      <c r="H715" s="1" t="s">
        <v>19</v>
      </c>
      <c r="I715" s="8">
        <f t="shared" si="23"/>
        <v>262</v>
      </c>
      <c r="J715" t="str">
        <f>VLOOKUP($B715,taxonomy!$B:$Y,6,FALSE)</f>
        <v>Eukaryota</v>
      </c>
      <c r="K715" t="str">
        <f>VLOOKUP($B715,taxonomy!$B:$Y,7,FALSE)</f>
        <v xml:space="preserve"> Metazoa</v>
      </c>
      <c r="L715" t="str">
        <f>VLOOKUP($B715,taxonomy!$B:$Y,8,FALSE)</f>
        <v xml:space="preserve"> Chordata</v>
      </c>
      <c r="M715" t="str">
        <f>VLOOKUP($B715,taxonomy!$B:$Y,9,FALSE)</f>
        <v xml:space="preserve"> Craniata</v>
      </c>
      <c r="N715">
        <f>VLOOKUP(A715,'сводная таблица'!A$3:D$370,3,FALSE)</f>
        <v>1</v>
      </c>
      <c r="O715">
        <f>VLOOKUP(A715,'сводная таблица'!A$3:D$370,4,FALSE)</f>
        <v>1</v>
      </c>
      <c r="P715" s="7" t="b">
        <f t="shared" si="24"/>
        <v>0</v>
      </c>
      <c r="Q715" s="12"/>
    </row>
    <row r="716" spans="1:18" hidden="1" x14ac:dyDescent="0.25">
      <c r="A716" s="1" t="s">
        <v>1202</v>
      </c>
      <c r="B716" s="1" t="s">
        <v>1203</v>
      </c>
      <c r="C716" s="1" t="s">
        <v>78</v>
      </c>
      <c r="D716" s="1" t="s">
        <v>60</v>
      </c>
      <c r="E716" s="1" t="s">
        <v>1206</v>
      </c>
      <c r="F716" s="1" t="s">
        <v>1207</v>
      </c>
      <c r="G716" s="1" t="s">
        <v>63</v>
      </c>
      <c r="H716" s="1" t="s">
        <v>64</v>
      </c>
      <c r="I716" s="8">
        <f t="shared" si="23"/>
        <v>480</v>
      </c>
      <c r="J716" t="str">
        <f>VLOOKUP($B716,taxonomy!$B:$Y,6,FALSE)</f>
        <v>Eukaryota</v>
      </c>
      <c r="K716" t="str">
        <f>VLOOKUP($B716,taxonomy!$B:$Y,7,FALSE)</f>
        <v xml:space="preserve"> Metazoa</v>
      </c>
      <c r="L716" t="str">
        <f>VLOOKUP($B716,taxonomy!$B:$Y,8,FALSE)</f>
        <v xml:space="preserve"> Chordata</v>
      </c>
      <c r="M716" t="str">
        <f>VLOOKUP($B716,taxonomy!$B:$Y,9,FALSE)</f>
        <v xml:space="preserve"> Craniata</v>
      </c>
      <c r="N716">
        <f>VLOOKUP(A716,'сводная таблица'!A$3:D$370,3,FALSE)</f>
        <v>1</v>
      </c>
      <c r="O716">
        <f>VLOOKUP(A716,'сводная таблица'!A$3:D$370,4,FALSE)</f>
        <v>1</v>
      </c>
      <c r="P716" s="7" t="b">
        <f t="shared" si="24"/>
        <v>1</v>
      </c>
      <c r="Q716" s="12"/>
    </row>
    <row r="717" spans="1:18" hidden="1" x14ac:dyDescent="0.25">
      <c r="A717" s="1" t="s">
        <v>1680</v>
      </c>
      <c r="B717" s="1" t="s">
        <v>1681</v>
      </c>
      <c r="C717" s="1" t="s">
        <v>517</v>
      </c>
      <c r="D717" s="1" t="s">
        <v>60</v>
      </c>
      <c r="E717" s="1" t="s">
        <v>267</v>
      </c>
      <c r="F717" s="1" t="s">
        <v>315</v>
      </c>
      <c r="G717" s="1" t="s">
        <v>63</v>
      </c>
      <c r="H717" s="1" t="s">
        <v>64</v>
      </c>
      <c r="I717" s="8">
        <f t="shared" si="23"/>
        <v>386</v>
      </c>
      <c r="J717" t="str">
        <f>VLOOKUP($B717,taxonomy!$B:$Y,6,FALSE)</f>
        <v>Eukaryota</v>
      </c>
      <c r="K717" t="str">
        <f>VLOOKUP($B717,taxonomy!$B:$Y,7,FALSE)</f>
        <v xml:space="preserve"> Fungi</v>
      </c>
      <c r="L717" t="str">
        <f>VLOOKUP($B717,taxonomy!$B:$Y,8,FALSE)</f>
        <v xml:space="preserve"> Dikarya</v>
      </c>
      <c r="M717" t="str">
        <f>VLOOKUP($B717,taxonomy!$B:$Y,9,FALSE)</f>
        <v xml:space="preserve"> Ascomycota</v>
      </c>
      <c r="N717">
        <f>VLOOKUP(A717,'сводная таблица'!A$3:D$370,3,FALSE)</f>
        <v>1</v>
      </c>
      <c r="O717">
        <f>VLOOKUP(A717,'сводная таблица'!A$3:D$370,4,FALSE)</f>
        <v>1</v>
      </c>
      <c r="P717" s="7" t="b">
        <f t="shared" si="24"/>
        <v>0</v>
      </c>
    </row>
    <row r="718" spans="1:18" hidden="1" x14ac:dyDescent="0.25">
      <c r="A718" s="1" t="s">
        <v>1394</v>
      </c>
      <c r="B718" s="1" t="s">
        <v>1395</v>
      </c>
      <c r="C718" s="1" t="s">
        <v>1396</v>
      </c>
      <c r="D718" s="1" t="s">
        <v>76</v>
      </c>
      <c r="E718" s="1" t="s">
        <v>1237</v>
      </c>
      <c r="F718" s="1" t="s">
        <v>1397</v>
      </c>
      <c r="G718" s="1" t="s">
        <v>79</v>
      </c>
      <c r="H718" s="1" t="s">
        <v>76</v>
      </c>
      <c r="I718" s="8">
        <f t="shared" si="23"/>
        <v>61</v>
      </c>
      <c r="J718" t="str">
        <f>VLOOKUP($B718,taxonomy!$B:$Y,6,FALSE)</f>
        <v>Eukaryota</v>
      </c>
      <c r="K718" t="str">
        <f>VLOOKUP($B718,taxonomy!$B:$Y,7,FALSE)</f>
        <v xml:space="preserve"> Fungi</v>
      </c>
      <c r="L718" t="str">
        <f>VLOOKUP($B718,taxonomy!$B:$Y,8,FALSE)</f>
        <v xml:space="preserve"> Dikarya</v>
      </c>
      <c r="M718" t="str">
        <f>VLOOKUP($B718,taxonomy!$B:$Y,9,FALSE)</f>
        <v xml:space="preserve"> Ascomycota</v>
      </c>
      <c r="N718">
        <f>VLOOKUP(A718,'сводная таблица'!A$3:D$370,3,FALSE)</f>
        <v>0</v>
      </c>
      <c r="O718">
        <f>VLOOKUP(A718,'сводная таблица'!A$3:D$370,4,FALSE)</f>
        <v>1</v>
      </c>
      <c r="P718" s="7" t="b">
        <f t="shared" si="24"/>
        <v>0</v>
      </c>
    </row>
    <row r="719" spans="1:18" hidden="1" x14ac:dyDescent="0.25">
      <c r="A719" s="1" t="s">
        <v>1394</v>
      </c>
      <c r="B719" s="1" t="s">
        <v>1395</v>
      </c>
      <c r="C719" s="1" t="s">
        <v>1396</v>
      </c>
      <c r="D719" s="1" t="s">
        <v>15</v>
      </c>
      <c r="E719" s="1" t="s">
        <v>1398</v>
      </c>
      <c r="F719" s="1" t="s">
        <v>1331</v>
      </c>
      <c r="G719" s="1" t="s">
        <v>18</v>
      </c>
      <c r="H719" s="1" t="s">
        <v>19</v>
      </c>
      <c r="I719" s="8">
        <f t="shared" si="23"/>
        <v>311</v>
      </c>
      <c r="J719" t="str">
        <f>VLOOKUP($B719,taxonomy!$B:$Y,6,FALSE)</f>
        <v>Eukaryota</v>
      </c>
      <c r="K719" t="str">
        <f>VLOOKUP($B719,taxonomy!$B:$Y,7,FALSE)</f>
        <v xml:space="preserve"> Fungi</v>
      </c>
      <c r="L719" t="str">
        <f>VLOOKUP($B719,taxonomy!$B:$Y,8,FALSE)</f>
        <v xml:space="preserve"> Dikarya</v>
      </c>
      <c r="M719" t="str">
        <f>VLOOKUP($B719,taxonomy!$B:$Y,9,FALSE)</f>
        <v xml:space="preserve"> Ascomycota</v>
      </c>
      <c r="N719">
        <f>VLOOKUP(A719,'сводная таблица'!A$3:D$370,3,FALSE)</f>
        <v>0</v>
      </c>
      <c r="O719">
        <f>VLOOKUP(A719,'сводная таблица'!A$3:D$370,4,FALSE)</f>
        <v>1</v>
      </c>
      <c r="P719" s="7" t="b">
        <f t="shared" si="24"/>
        <v>1</v>
      </c>
    </row>
    <row r="720" spans="1:18" hidden="1" x14ac:dyDescent="0.25">
      <c r="A720" s="1" t="s">
        <v>1208</v>
      </c>
      <c r="B720" s="1" t="s">
        <v>1209</v>
      </c>
      <c r="C720" s="1" t="s">
        <v>1210</v>
      </c>
      <c r="D720" s="1" t="s">
        <v>272</v>
      </c>
      <c r="E720" s="1" t="s">
        <v>211</v>
      </c>
      <c r="F720" s="1" t="s">
        <v>1211</v>
      </c>
      <c r="G720" s="1" t="s">
        <v>274</v>
      </c>
      <c r="H720" s="1" t="s">
        <v>272</v>
      </c>
      <c r="I720" s="8">
        <f t="shared" si="23"/>
        <v>102</v>
      </c>
      <c r="J720" t="str">
        <f>VLOOKUP($B720,taxonomy!$B:$Y,6,FALSE)</f>
        <v>Eukaryota</v>
      </c>
      <c r="K720" t="str">
        <f>VLOOKUP($B720,taxonomy!$B:$Y,7,FALSE)</f>
        <v xml:space="preserve"> Metazoa</v>
      </c>
      <c r="L720" t="str">
        <f>VLOOKUP($B720,taxonomy!$B:$Y,8,FALSE)</f>
        <v xml:space="preserve"> Chordata</v>
      </c>
      <c r="M720" t="str">
        <f>VLOOKUP($B720,taxonomy!$B:$Y,9,FALSE)</f>
        <v xml:space="preserve"> Craniata</v>
      </c>
      <c r="N720">
        <f>VLOOKUP(A720,'сводная таблица'!A$3:D$370,3,FALSE)</f>
        <v>1</v>
      </c>
      <c r="O720">
        <f>VLOOKUP(A720,'сводная таблица'!A$3:D$370,4,FALSE)</f>
        <v>1</v>
      </c>
      <c r="P720" s="7" t="b">
        <f t="shared" si="24"/>
        <v>0</v>
      </c>
      <c r="Q720" s="12"/>
    </row>
    <row r="721" spans="1:17" hidden="1" x14ac:dyDescent="0.25">
      <c r="A721" s="1" t="s">
        <v>1208</v>
      </c>
      <c r="B721" s="1" t="s">
        <v>1209</v>
      </c>
      <c r="C721" s="1" t="s">
        <v>1210</v>
      </c>
      <c r="D721" s="1" t="s">
        <v>15</v>
      </c>
      <c r="E721" s="1" t="s">
        <v>43</v>
      </c>
      <c r="F721" s="1" t="s">
        <v>116</v>
      </c>
      <c r="G721" s="1" t="s">
        <v>18</v>
      </c>
      <c r="H721" s="1" t="s">
        <v>19</v>
      </c>
      <c r="I721" s="8">
        <f t="shared" si="23"/>
        <v>267</v>
      </c>
      <c r="J721" t="str">
        <f>VLOOKUP($B721,taxonomy!$B:$Y,6,FALSE)</f>
        <v>Eukaryota</v>
      </c>
      <c r="K721" t="str">
        <f>VLOOKUP($B721,taxonomy!$B:$Y,7,FALSE)</f>
        <v xml:space="preserve"> Metazoa</v>
      </c>
      <c r="L721" t="str">
        <f>VLOOKUP($B721,taxonomy!$B:$Y,8,FALSE)</f>
        <v xml:space="preserve"> Chordata</v>
      </c>
      <c r="M721" t="str">
        <f>VLOOKUP($B721,taxonomy!$B:$Y,9,FALSE)</f>
        <v xml:space="preserve"> Craniata</v>
      </c>
      <c r="N721">
        <f>VLOOKUP(A721,'сводная таблица'!A$3:D$370,3,FALSE)</f>
        <v>1</v>
      </c>
      <c r="O721">
        <f>VLOOKUP(A721,'сводная таблица'!A$3:D$370,4,FALSE)</f>
        <v>1</v>
      </c>
      <c r="P721" s="7" t="b">
        <f t="shared" si="24"/>
        <v>1</v>
      </c>
      <c r="Q721" s="12"/>
    </row>
    <row r="722" spans="1:17" hidden="1" x14ac:dyDescent="0.25">
      <c r="A722" s="1" t="s">
        <v>1403</v>
      </c>
      <c r="B722" s="1" t="s">
        <v>1404</v>
      </c>
      <c r="C722" s="1" t="s">
        <v>1405</v>
      </c>
      <c r="D722" s="1" t="s">
        <v>148</v>
      </c>
      <c r="E722" s="1" t="s">
        <v>211</v>
      </c>
      <c r="F722" s="1" t="s">
        <v>1384</v>
      </c>
      <c r="G722" s="1" t="s">
        <v>90</v>
      </c>
      <c r="H722" s="1" t="s">
        <v>148</v>
      </c>
      <c r="I722" s="8">
        <f t="shared" si="23"/>
        <v>30</v>
      </c>
      <c r="J722" t="e">
        <f>VLOOKUP($B722,taxonomy!$B:$Y,6,FALSE)</f>
        <v>#N/A</v>
      </c>
      <c r="K722" t="e">
        <f>VLOOKUP($B722,taxonomy!$B:$Y,7,FALSE)</f>
        <v>#N/A</v>
      </c>
      <c r="L722" t="e">
        <f>VLOOKUP($B722,taxonomy!$B:$Y,8,FALSE)</f>
        <v>#N/A</v>
      </c>
      <c r="M722" t="e">
        <f>VLOOKUP($B722,taxonomy!$B:$Y,9,FALSE)</f>
        <v>#N/A</v>
      </c>
      <c r="N722">
        <f>VLOOKUP(A722,'сводная таблица'!A$3:D$370,3,FALSE)</f>
        <v>0</v>
      </c>
      <c r="O722">
        <f>VLOOKUP(A722,'сводная таблица'!A$3:D$370,4,FALSE)</f>
        <v>1</v>
      </c>
      <c r="P722" s="7" t="b">
        <f t="shared" si="24"/>
        <v>0</v>
      </c>
    </row>
    <row r="723" spans="1:17" hidden="1" x14ac:dyDescent="0.25">
      <c r="A723" s="1" t="s">
        <v>1403</v>
      </c>
      <c r="B723" s="1" t="s">
        <v>1404</v>
      </c>
      <c r="C723" s="1" t="s">
        <v>1405</v>
      </c>
      <c r="D723" s="1" t="s">
        <v>15</v>
      </c>
      <c r="E723" s="1" t="s">
        <v>470</v>
      </c>
      <c r="F723" s="1" t="s">
        <v>116</v>
      </c>
      <c r="G723" s="1" t="s">
        <v>18</v>
      </c>
      <c r="H723" s="1" t="s">
        <v>19</v>
      </c>
      <c r="I723" s="8">
        <f t="shared" si="23"/>
        <v>266</v>
      </c>
      <c r="J723" t="e">
        <f>VLOOKUP($B723,taxonomy!$B:$Y,6,FALSE)</f>
        <v>#N/A</v>
      </c>
      <c r="K723" t="e">
        <f>VLOOKUP($B723,taxonomy!$B:$Y,7,FALSE)</f>
        <v>#N/A</v>
      </c>
      <c r="L723" t="e">
        <f>VLOOKUP($B723,taxonomy!$B:$Y,8,FALSE)</f>
        <v>#N/A</v>
      </c>
      <c r="M723" t="e">
        <f>VLOOKUP($B723,taxonomy!$B:$Y,9,FALSE)</f>
        <v>#N/A</v>
      </c>
      <c r="N723">
        <f>VLOOKUP(A723,'сводная таблица'!A$3:D$370,3,FALSE)</f>
        <v>0</v>
      </c>
      <c r="O723">
        <f>VLOOKUP(A723,'сводная таблица'!A$3:D$370,4,FALSE)</f>
        <v>1</v>
      </c>
      <c r="P723" s="7" t="b">
        <f t="shared" si="24"/>
        <v>1</v>
      </c>
    </row>
    <row r="724" spans="1:17" hidden="1" x14ac:dyDescent="0.25">
      <c r="A724" s="1" t="s">
        <v>1208</v>
      </c>
      <c r="B724" s="1" t="s">
        <v>1209</v>
      </c>
      <c r="C724" s="1" t="s">
        <v>1210</v>
      </c>
      <c r="D724" s="1" t="s">
        <v>60</v>
      </c>
      <c r="E724" s="1" t="s">
        <v>1212</v>
      </c>
      <c r="F724" s="1" t="s">
        <v>1210</v>
      </c>
      <c r="G724" s="1" t="s">
        <v>63</v>
      </c>
      <c r="H724" s="1" t="s">
        <v>64</v>
      </c>
      <c r="I724" s="8">
        <f t="shared" si="23"/>
        <v>349</v>
      </c>
      <c r="J724" t="str">
        <f>VLOOKUP($B724,taxonomy!$B:$Y,6,FALSE)</f>
        <v>Eukaryota</v>
      </c>
      <c r="K724" t="str">
        <f>VLOOKUP($B724,taxonomy!$B:$Y,7,FALSE)</f>
        <v xml:space="preserve"> Metazoa</v>
      </c>
      <c r="L724" t="str">
        <f>VLOOKUP($B724,taxonomy!$B:$Y,8,FALSE)</f>
        <v xml:space="preserve"> Chordata</v>
      </c>
      <c r="M724" t="str">
        <f>VLOOKUP($B724,taxonomy!$B:$Y,9,FALSE)</f>
        <v xml:space="preserve"> Craniata</v>
      </c>
      <c r="N724">
        <f>VLOOKUP(A724,'сводная таблица'!A$3:D$370,3,FALSE)</f>
        <v>1</v>
      </c>
      <c r="O724">
        <f>VLOOKUP(A724,'сводная таблица'!A$3:D$370,4,FALSE)</f>
        <v>1</v>
      </c>
      <c r="P724" s="7" t="b">
        <f t="shared" si="24"/>
        <v>0</v>
      </c>
      <c r="Q724" s="12"/>
    </row>
    <row r="725" spans="1:17" hidden="1" x14ac:dyDescent="0.25">
      <c r="A725" s="1" t="s">
        <v>1213</v>
      </c>
      <c r="B725" s="1" t="s">
        <v>1214</v>
      </c>
      <c r="C725" s="1" t="s">
        <v>1195</v>
      </c>
      <c r="D725" s="1" t="s">
        <v>272</v>
      </c>
      <c r="E725" s="1" t="s">
        <v>986</v>
      </c>
      <c r="F725" s="1" t="s">
        <v>987</v>
      </c>
      <c r="G725" s="1" t="s">
        <v>274</v>
      </c>
      <c r="H725" s="1" t="s">
        <v>272</v>
      </c>
      <c r="I725" s="8">
        <f t="shared" si="23"/>
        <v>56</v>
      </c>
      <c r="J725" t="str">
        <f>VLOOKUP($B725,taxonomy!$B:$Y,6,FALSE)</f>
        <v>Eukaryota</v>
      </c>
      <c r="K725" t="str">
        <f>VLOOKUP($B725,taxonomy!$B:$Y,7,FALSE)</f>
        <v xml:space="preserve"> Metazoa</v>
      </c>
      <c r="L725" t="str">
        <f>VLOOKUP($B725,taxonomy!$B:$Y,8,FALSE)</f>
        <v xml:space="preserve"> Chordata</v>
      </c>
      <c r="M725" t="str">
        <f>VLOOKUP($B725,taxonomy!$B:$Y,9,FALSE)</f>
        <v xml:space="preserve"> Craniata</v>
      </c>
      <c r="N725">
        <f>VLOOKUP(A725,'сводная таблица'!A$3:D$370,3,FALSE)</f>
        <v>1</v>
      </c>
      <c r="O725">
        <f>VLOOKUP(A725,'сводная таблица'!A$3:D$370,4,FALSE)</f>
        <v>1</v>
      </c>
      <c r="P725" s="7" t="b">
        <f t="shared" si="24"/>
        <v>0</v>
      </c>
      <c r="Q725" s="12"/>
    </row>
    <row r="726" spans="1:17" hidden="1" x14ac:dyDescent="0.25">
      <c r="A726" s="1" t="s">
        <v>1213</v>
      </c>
      <c r="B726" s="1" t="s">
        <v>1214</v>
      </c>
      <c r="C726" s="1" t="s">
        <v>1195</v>
      </c>
      <c r="D726" s="1" t="s">
        <v>15</v>
      </c>
      <c r="E726" s="1" t="s">
        <v>43</v>
      </c>
      <c r="F726" s="1" t="s">
        <v>250</v>
      </c>
      <c r="G726" s="1" t="s">
        <v>18</v>
      </c>
      <c r="H726" s="1" t="s">
        <v>19</v>
      </c>
      <c r="I726" s="8">
        <f t="shared" si="23"/>
        <v>265</v>
      </c>
      <c r="J726" t="str">
        <f>VLOOKUP($B726,taxonomy!$B:$Y,6,FALSE)</f>
        <v>Eukaryota</v>
      </c>
      <c r="K726" t="str">
        <f>VLOOKUP($B726,taxonomy!$B:$Y,7,FALSE)</f>
        <v xml:space="preserve"> Metazoa</v>
      </c>
      <c r="L726" t="str">
        <f>VLOOKUP($B726,taxonomy!$B:$Y,8,FALSE)</f>
        <v xml:space="preserve"> Chordata</v>
      </c>
      <c r="M726" t="str">
        <f>VLOOKUP($B726,taxonomy!$B:$Y,9,FALSE)</f>
        <v xml:space="preserve"> Craniata</v>
      </c>
      <c r="N726">
        <f>VLOOKUP(A726,'сводная таблица'!A$3:D$370,3,FALSE)</f>
        <v>1</v>
      </c>
      <c r="O726">
        <f>VLOOKUP(A726,'сводная таблица'!A$3:D$370,4,FALSE)</f>
        <v>1</v>
      </c>
      <c r="P726" s="7" t="b">
        <f t="shared" si="24"/>
        <v>1</v>
      </c>
      <c r="Q726" s="12"/>
    </row>
    <row r="727" spans="1:17" hidden="1" x14ac:dyDescent="0.25">
      <c r="A727" s="1" t="s">
        <v>1213</v>
      </c>
      <c r="B727" s="1" t="s">
        <v>1214</v>
      </c>
      <c r="C727" s="1" t="s">
        <v>1195</v>
      </c>
      <c r="D727" s="1" t="s">
        <v>60</v>
      </c>
      <c r="E727" s="1" t="s">
        <v>275</v>
      </c>
      <c r="F727" s="1" t="s">
        <v>1000</v>
      </c>
      <c r="G727" s="1" t="s">
        <v>63</v>
      </c>
      <c r="H727" s="1" t="s">
        <v>64</v>
      </c>
      <c r="I727" s="8">
        <f t="shared" si="23"/>
        <v>474</v>
      </c>
      <c r="J727" t="str">
        <f>VLOOKUP($B727,taxonomy!$B:$Y,6,FALSE)</f>
        <v>Eukaryota</v>
      </c>
      <c r="K727" t="str">
        <f>VLOOKUP($B727,taxonomy!$B:$Y,7,FALSE)</f>
        <v xml:space="preserve"> Metazoa</v>
      </c>
      <c r="L727" t="str">
        <f>VLOOKUP($B727,taxonomy!$B:$Y,8,FALSE)</f>
        <v xml:space="preserve"> Chordata</v>
      </c>
      <c r="M727" t="str">
        <f>VLOOKUP($B727,taxonomy!$B:$Y,9,FALSE)</f>
        <v xml:space="preserve"> Craniata</v>
      </c>
      <c r="N727">
        <f>VLOOKUP(A727,'сводная таблица'!A$3:D$370,3,FALSE)</f>
        <v>1</v>
      </c>
      <c r="O727">
        <f>VLOOKUP(A727,'сводная таблица'!A$3:D$370,4,FALSE)</f>
        <v>1</v>
      </c>
      <c r="P727" s="7" t="b">
        <f t="shared" si="24"/>
        <v>1</v>
      </c>
      <c r="Q727" s="12"/>
    </row>
    <row r="728" spans="1:17" hidden="1" x14ac:dyDescent="0.25">
      <c r="A728" s="1" t="s">
        <v>1215</v>
      </c>
      <c r="B728" s="1" t="s">
        <v>1216</v>
      </c>
      <c r="C728" s="1" t="s">
        <v>554</v>
      </c>
      <c r="D728" s="1" t="s">
        <v>272</v>
      </c>
      <c r="E728" s="1" t="s">
        <v>986</v>
      </c>
      <c r="F728" s="1" t="s">
        <v>987</v>
      </c>
      <c r="G728" s="1" t="s">
        <v>274</v>
      </c>
      <c r="H728" s="1" t="s">
        <v>272</v>
      </c>
      <c r="I728" s="8">
        <f t="shared" si="23"/>
        <v>56</v>
      </c>
      <c r="J728" t="str">
        <f>VLOOKUP($B728,taxonomy!$B:$Y,6,FALSE)</f>
        <v>Eukaryota</v>
      </c>
      <c r="K728" t="str">
        <f>VLOOKUP($B728,taxonomy!$B:$Y,7,FALSE)</f>
        <v xml:space="preserve"> Metazoa</v>
      </c>
      <c r="L728" t="str">
        <f>VLOOKUP($B728,taxonomy!$B:$Y,8,FALSE)</f>
        <v xml:space="preserve"> Chordata</v>
      </c>
      <c r="M728" t="str">
        <f>VLOOKUP($B728,taxonomy!$B:$Y,9,FALSE)</f>
        <v xml:space="preserve"> Craniata</v>
      </c>
      <c r="N728">
        <f>VLOOKUP(A728,'сводная таблица'!A$3:D$370,3,FALSE)</f>
        <v>1</v>
      </c>
      <c r="O728">
        <f>VLOOKUP(A728,'сводная таблица'!A$3:D$370,4,FALSE)</f>
        <v>1</v>
      </c>
      <c r="P728" s="7" t="b">
        <f t="shared" si="24"/>
        <v>0</v>
      </c>
      <c r="Q728" s="12"/>
    </row>
    <row r="729" spans="1:17" hidden="1" x14ac:dyDescent="0.25">
      <c r="A729" s="1" t="s">
        <v>1215</v>
      </c>
      <c r="B729" s="1" t="s">
        <v>1216</v>
      </c>
      <c r="C729" s="1" t="s">
        <v>554</v>
      </c>
      <c r="D729" s="1" t="s">
        <v>15</v>
      </c>
      <c r="E729" s="1" t="s">
        <v>43</v>
      </c>
      <c r="F729" s="1" t="s">
        <v>250</v>
      </c>
      <c r="G729" s="1" t="s">
        <v>18</v>
      </c>
      <c r="H729" s="1" t="s">
        <v>19</v>
      </c>
      <c r="I729" s="8">
        <f t="shared" si="23"/>
        <v>265</v>
      </c>
      <c r="J729" t="str">
        <f>VLOOKUP($B729,taxonomy!$B:$Y,6,FALSE)</f>
        <v>Eukaryota</v>
      </c>
      <c r="K729" t="str">
        <f>VLOOKUP($B729,taxonomy!$B:$Y,7,FALSE)</f>
        <v xml:space="preserve"> Metazoa</v>
      </c>
      <c r="L729" t="str">
        <f>VLOOKUP($B729,taxonomy!$B:$Y,8,FALSE)</f>
        <v xml:space="preserve"> Chordata</v>
      </c>
      <c r="M729" t="str">
        <f>VLOOKUP($B729,taxonomy!$B:$Y,9,FALSE)</f>
        <v xml:space="preserve"> Craniata</v>
      </c>
      <c r="N729">
        <f>VLOOKUP(A729,'сводная таблица'!A$3:D$370,3,FALSE)</f>
        <v>1</v>
      </c>
      <c r="O729">
        <f>VLOOKUP(A729,'сводная таблица'!A$3:D$370,4,FALSE)</f>
        <v>1</v>
      </c>
      <c r="P729" s="7" t="b">
        <f t="shared" si="24"/>
        <v>1</v>
      </c>
      <c r="Q729" s="12"/>
    </row>
    <row r="730" spans="1:17" hidden="1" x14ac:dyDescent="0.25">
      <c r="A730" s="1" t="s">
        <v>1215</v>
      </c>
      <c r="B730" s="1" t="s">
        <v>1216</v>
      </c>
      <c r="C730" s="1" t="s">
        <v>554</v>
      </c>
      <c r="D730" s="1" t="s">
        <v>60</v>
      </c>
      <c r="E730" s="1" t="s">
        <v>275</v>
      </c>
      <c r="F730" s="1" t="s">
        <v>1217</v>
      </c>
      <c r="G730" s="1" t="s">
        <v>63</v>
      </c>
      <c r="H730" s="1" t="s">
        <v>64</v>
      </c>
      <c r="I730" s="8">
        <f t="shared" si="23"/>
        <v>471</v>
      </c>
      <c r="J730" t="str">
        <f>VLOOKUP($B730,taxonomy!$B:$Y,6,FALSE)</f>
        <v>Eukaryota</v>
      </c>
      <c r="K730" t="str">
        <f>VLOOKUP($B730,taxonomy!$B:$Y,7,FALSE)</f>
        <v xml:space="preserve"> Metazoa</v>
      </c>
      <c r="L730" t="str">
        <f>VLOOKUP($B730,taxonomy!$B:$Y,8,FALSE)</f>
        <v xml:space="preserve"> Chordata</v>
      </c>
      <c r="M730" t="str">
        <f>VLOOKUP($B730,taxonomy!$B:$Y,9,FALSE)</f>
        <v xml:space="preserve"> Craniata</v>
      </c>
      <c r="N730">
        <f>VLOOKUP(A730,'сводная таблица'!A$3:D$370,3,FALSE)</f>
        <v>1</v>
      </c>
      <c r="O730">
        <f>VLOOKUP(A730,'сводная таблица'!A$3:D$370,4,FALSE)</f>
        <v>1</v>
      </c>
      <c r="P730" s="7" t="b">
        <f t="shared" si="24"/>
        <v>1</v>
      </c>
      <c r="Q730" s="12"/>
    </row>
    <row r="731" spans="1:17" hidden="1" x14ac:dyDescent="0.25">
      <c r="A731" s="1" t="s">
        <v>1218</v>
      </c>
      <c r="B731" s="1" t="s">
        <v>1219</v>
      </c>
      <c r="C731" s="1" t="s">
        <v>951</v>
      </c>
      <c r="D731" s="1" t="s">
        <v>272</v>
      </c>
      <c r="E731" s="1" t="s">
        <v>1062</v>
      </c>
      <c r="F731" s="1" t="s">
        <v>1065</v>
      </c>
      <c r="G731" s="1" t="s">
        <v>274</v>
      </c>
      <c r="H731" s="1" t="s">
        <v>272</v>
      </c>
      <c r="I731" s="8">
        <f t="shared" si="23"/>
        <v>49</v>
      </c>
      <c r="J731" t="str">
        <f>VLOOKUP($B731,taxonomy!$B:$Y,6,FALSE)</f>
        <v>Eukaryota</v>
      </c>
      <c r="K731" t="str">
        <f>VLOOKUP($B731,taxonomy!$B:$Y,7,FALSE)</f>
        <v xml:space="preserve"> Metazoa</v>
      </c>
      <c r="L731" t="str">
        <f>VLOOKUP($B731,taxonomy!$B:$Y,8,FALSE)</f>
        <v xml:space="preserve"> Chordata</v>
      </c>
      <c r="M731" t="str">
        <f>VLOOKUP($B731,taxonomy!$B:$Y,9,FALSE)</f>
        <v xml:space="preserve"> Craniata</v>
      </c>
      <c r="N731">
        <f>VLOOKUP(A731,'сводная таблица'!A$3:D$370,3,FALSE)</f>
        <v>1</v>
      </c>
      <c r="O731">
        <f>VLOOKUP(A731,'сводная таблица'!A$3:D$370,4,FALSE)</f>
        <v>1</v>
      </c>
      <c r="P731" s="7" t="b">
        <f t="shared" si="24"/>
        <v>0</v>
      </c>
      <c r="Q731" s="12"/>
    </row>
    <row r="732" spans="1:17" hidden="1" x14ac:dyDescent="0.25">
      <c r="A732" s="1" t="s">
        <v>1420</v>
      </c>
      <c r="B732" s="1" t="s">
        <v>1421</v>
      </c>
      <c r="C732" s="1" t="s">
        <v>1422</v>
      </c>
      <c r="D732" s="1" t="s">
        <v>15</v>
      </c>
      <c r="E732" s="1" t="s">
        <v>899</v>
      </c>
      <c r="F732" s="1" t="s">
        <v>1423</v>
      </c>
      <c r="G732" s="1" t="s">
        <v>18</v>
      </c>
      <c r="H732" s="1" t="s">
        <v>19</v>
      </c>
      <c r="I732" s="8">
        <f t="shared" si="23"/>
        <v>186</v>
      </c>
      <c r="J732" t="str">
        <f>VLOOKUP($B732,taxonomy!$B:$Y,6,FALSE)</f>
        <v>Eukaryota</v>
      </c>
      <c r="K732" t="str">
        <f>VLOOKUP($B732,taxonomy!$B:$Y,7,FALSE)</f>
        <v xml:space="preserve"> Viridiplantae</v>
      </c>
      <c r="L732" t="str">
        <f>VLOOKUP($B732,taxonomy!$B:$Y,8,FALSE)</f>
        <v xml:space="preserve"> Chlorophyta</v>
      </c>
      <c r="M732" t="str">
        <f>VLOOKUP($B732,taxonomy!$B:$Y,9,FALSE)</f>
        <v xml:space="preserve"> Trebouxiophyceae</v>
      </c>
      <c r="N732">
        <f>VLOOKUP(A732,'сводная таблица'!A$3:D$370,3,FALSE)</f>
        <v>0</v>
      </c>
      <c r="O732">
        <f>VLOOKUP(A732,'сводная таблица'!A$3:D$370,4,FALSE)</f>
        <v>1</v>
      </c>
      <c r="P732" s="7" t="b">
        <f t="shared" si="24"/>
        <v>0</v>
      </c>
    </row>
    <row r="733" spans="1:17" hidden="1" x14ac:dyDescent="0.25">
      <c r="A733" s="1" t="s">
        <v>1424</v>
      </c>
      <c r="B733" s="1" t="s">
        <v>1425</v>
      </c>
      <c r="C733" s="1" t="s">
        <v>1426</v>
      </c>
      <c r="D733" s="1" t="s">
        <v>15</v>
      </c>
      <c r="E733" s="1" t="s">
        <v>56</v>
      </c>
      <c r="F733" s="1" t="s">
        <v>278</v>
      </c>
      <c r="G733" s="1" t="s">
        <v>18</v>
      </c>
      <c r="H733" s="1" t="s">
        <v>19</v>
      </c>
      <c r="I733" s="8">
        <f t="shared" si="23"/>
        <v>131</v>
      </c>
      <c r="J733" t="str">
        <f>VLOOKUP($B733,taxonomy!$B:$Y,6,FALSE)</f>
        <v>Eukaryota</v>
      </c>
      <c r="K733" t="str">
        <f>VLOOKUP($B733,taxonomy!$B:$Y,7,FALSE)</f>
        <v xml:space="preserve"> Fungi</v>
      </c>
      <c r="L733" t="str">
        <f>VLOOKUP($B733,taxonomy!$B:$Y,8,FALSE)</f>
        <v xml:space="preserve"> Fungi incertae sedis</v>
      </c>
      <c r="M733" t="str">
        <f>VLOOKUP($B733,taxonomy!$B:$Y,9,FALSE)</f>
        <v>Early diverging fungal lineages</v>
      </c>
      <c r="N733">
        <f>VLOOKUP(A733,'сводная таблица'!A$3:D$370,3,FALSE)</f>
        <v>0</v>
      </c>
      <c r="O733">
        <f>VLOOKUP(A733,'сводная таблица'!A$3:D$370,4,FALSE)</f>
        <v>1</v>
      </c>
      <c r="P733" s="7" t="b">
        <f t="shared" si="24"/>
        <v>0</v>
      </c>
    </row>
    <row r="734" spans="1:17" hidden="1" x14ac:dyDescent="0.25">
      <c r="A734" s="1" t="s">
        <v>1427</v>
      </c>
      <c r="B734" s="1" t="s">
        <v>1428</v>
      </c>
      <c r="C734" s="1" t="s">
        <v>1429</v>
      </c>
      <c r="D734" s="1" t="s">
        <v>15</v>
      </c>
      <c r="E734" s="1" t="s">
        <v>634</v>
      </c>
      <c r="F734" s="1" t="s">
        <v>1092</v>
      </c>
      <c r="G734" s="1" t="s">
        <v>18</v>
      </c>
      <c r="H734" s="1" t="s">
        <v>19</v>
      </c>
      <c r="I734" s="8">
        <f t="shared" si="23"/>
        <v>103</v>
      </c>
      <c r="J734" t="str">
        <f>VLOOKUP($B734,taxonomy!$B:$Y,6,FALSE)</f>
        <v>Eukaryota</v>
      </c>
      <c r="K734" t="str">
        <f>VLOOKUP($B734,taxonomy!$B:$Y,7,FALSE)</f>
        <v xml:space="preserve"> Metazoa</v>
      </c>
      <c r="L734" t="str">
        <f>VLOOKUP($B734,taxonomy!$B:$Y,8,FALSE)</f>
        <v xml:space="preserve"> Porifera</v>
      </c>
      <c r="M734" t="str">
        <f>VLOOKUP($B734,taxonomy!$B:$Y,9,FALSE)</f>
        <v xml:space="preserve"> Demospongiae</v>
      </c>
      <c r="N734">
        <f>VLOOKUP(A734,'сводная таблица'!A$3:D$370,3,FALSE)</f>
        <v>1</v>
      </c>
      <c r="O734">
        <f>VLOOKUP(A734,'сводная таблица'!A$3:D$370,4,FALSE)</f>
        <v>2</v>
      </c>
      <c r="P734" s="7" t="b">
        <f t="shared" si="24"/>
        <v>0</v>
      </c>
    </row>
    <row r="735" spans="1:17" hidden="1" x14ac:dyDescent="0.25">
      <c r="A735" s="1" t="s">
        <v>1683</v>
      </c>
      <c r="B735" s="1" t="s">
        <v>1684</v>
      </c>
      <c r="C735" s="1" t="s">
        <v>793</v>
      </c>
      <c r="D735" s="1" t="s">
        <v>76</v>
      </c>
      <c r="E735" s="1" t="s">
        <v>77</v>
      </c>
      <c r="F735" s="1" t="s">
        <v>1229</v>
      </c>
      <c r="G735" s="1" t="s">
        <v>79</v>
      </c>
      <c r="H735" s="1" t="s">
        <v>76</v>
      </c>
      <c r="I735" s="8">
        <f t="shared" si="23"/>
        <v>149</v>
      </c>
      <c r="J735" t="str">
        <f>VLOOKUP($B735,taxonomy!$B:$Y,6,FALSE)</f>
        <v>Eukaryota</v>
      </c>
      <c r="K735" t="str">
        <f>VLOOKUP($B735,taxonomy!$B:$Y,7,FALSE)</f>
        <v xml:space="preserve"> Fungi</v>
      </c>
      <c r="L735" t="str">
        <f>VLOOKUP($B735,taxonomy!$B:$Y,8,FALSE)</f>
        <v xml:space="preserve"> Dikarya</v>
      </c>
      <c r="M735" t="str">
        <f>VLOOKUP($B735,taxonomy!$B:$Y,9,FALSE)</f>
        <v xml:space="preserve"> Ascomycota</v>
      </c>
      <c r="N735">
        <f>VLOOKUP(A735,'сводная таблица'!A$3:D$370,3,FALSE)</f>
        <v>0</v>
      </c>
      <c r="O735">
        <f>VLOOKUP(A735,'сводная таблица'!A$3:D$370,4,FALSE)</f>
        <v>1</v>
      </c>
      <c r="P735" s="7" t="b">
        <f t="shared" si="24"/>
        <v>0</v>
      </c>
    </row>
    <row r="736" spans="1:17" hidden="1" x14ac:dyDescent="0.25">
      <c r="A736" s="1" t="s">
        <v>1427</v>
      </c>
      <c r="B736" s="1" t="s">
        <v>1428</v>
      </c>
      <c r="C736" s="1" t="s">
        <v>1429</v>
      </c>
      <c r="D736" s="1" t="s">
        <v>60</v>
      </c>
      <c r="E736" s="1" t="s">
        <v>1431</v>
      </c>
      <c r="F736" s="1" t="s">
        <v>377</v>
      </c>
      <c r="G736" s="1" t="s">
        <v>63</v>
      </c>
      <c r="H736" s="1" t="s">
        <v>64</v>
      </c>
      <c r="I736" s="8">
        <f t="shared" si="23"/>
        <v>279</v>
      </c>
      <c r="J736" t="str">
        <f>VLOOKUP($B736,taxonomy!$B:$Y,6,FALSE)</f>
        <v>Eukaryota</v>
      </c>
      <c r="K736" t="str">
        <f>VLOOKUP($B736,taxonomy!$B:$Y,7,FALSE)</f>
        <v xml:space="preserve"> Metazoa</v>
      </c>
      <c r="L736" t="str">
        <f>VLOOKUP($B736,taxonomy!$B:$Y,8,FALSE)</f>
        <v xml:space="preserve"> Porifera</v>
      </c>
      <c r="M736" t="str">
        <f>VLOOKUP($B736,taxonomy!$B:$Y,9,FALSE)</f>
        <v xml:space="preserve"> Demospongiae</v>
      </c>
      <c r="N736">
        <f>VLOOKUP(A736,'сводная таблица'!A$3:D$370,3,FALSE)</f>
        <v>1</v>
      </c>
      <c r="O736">
        <f>VLOOKUP(A736,'сводная таблица'!A$3:D$370,4,FALSE)</f>
        <v>2</v>
      </c>
      <c r="P736" s="7" t="b">
        <f t="shared" si="24"/>
        <v>0</v>
      </c>
    </row>
    <row r="737" spans="1:18" hidden="1" x14ac:dyDescent="0.25">
      <c r="A737" s="1" t="s">
        <v>1432</v>
      </c>
      <c r="B737" s="1" t="s">
        <v>1433</v>
      </c>
      <c r="C737" s="1" t="s">
        <v>1434</v>
      </c>
      <c r="D737" s="1" t="s">
        <v>15</v>
      </c>
      <c r="E737" s="1" t="s">
        <v>190</v>
      </c>
      <c r="F737" s="1" t="s">
        <v>42</v>
      </c>
      <c r="G737" s="1" t="s">
        <v>18</v>
      </c>
      <c r="H737" s="1" t="s">
        <v>19</v>
      </c>
      <c r="I737" s="8">
        <f t="shared" si="23"/>
        <v>65</v>
      </c>
      <c r="J737" t="str">
        <f>VLOOKUP($B737,taxonomy!$B:$Y,6,FALSE)</f>
        <v>Eukaryota</v>
      </c>
      <c r="K737" t="str">
        <f>VLOOKUP($B737,taxonomy!$B:$Y,7,FALSE)</f>
        <v xml:space="preserve"> Metazoa</v>
      </c>
      <c r="L737" t="str">
        <f>VLOOKUP($B737,taxonomy!$B:$Y,8,FALSE)</f>
        <v xml:space="preserve"> Porifera</v>
      </c>
      <c r="M737" t="str">
        <f>VLOOKUP($B737,taxonomy!$B:$Y,9,FALSE)</f>
        <v xml:space="preserve"> Demospongiae</v>
      </c>
      <c r="N737">
        <f>VLOOKUP(A737,'сводная таблица'!A$3:D$370,3,FALSE)</f>
        <v>0</v>
      </c>
      <c r="O737">
        <f>VLOOKUP(A737,'сводная таблица'!A$3:D$370,4,FALSE)</f>
        <v>1</v>
      </c>
      <c r="P737" s="7" t="b">
        <f t="shared" si="24"/>
        <v>0</v>
      </c>
    </row>
    <row r="738" spans="1:18" hidden="1" x14ac:dyDescent="0.25">
      <c r="A738" s="1" t="s">
        <v>1435</v>
      </c>
      <c r="B738" s="1" t="s">
        <v>1436</v>
      </c>
      <c r="C738" s="1" t="s">
        <v>1437</v>
      </c>
      <c r="D738" s="1" t="s">
        <v>15</v>
      </c>
      <c r="E738" s="1" t="s">
        <v>13</v>
      </c>
      <c r="F738" s="1" t="s">
        <v>625</v>
      </c>
      <c r="G738" s="1" t="s">
        <v>18</v>
      </c>
      <c r="H738" s="1" t="s">
        <v>19</v>
      </c>
      <c r="I738" s="8">
        <f t="shared" si="23"/>
        <v>37</v>
      </c>
      <c r="J738" t="str">
        <f>VLOOKUP($B738,taxonomy!$B:$Y,6,FALSE)</f>
        <v>Eukaryota</v>
      </c>
      <c r="K738" t="str">
        <f>VLOOKUP($B738,taxonomy!$B:$Y,7,FALSE)</f>
        <v xml:space="preserve"> Metazoa</v>
      </c>
      <c r="L738" t="str">
        <f>VLOOKUP($B738,taxonomy!$B:$Y,8,FALSE)</f>
        <v xml:space="preserve"> Porifera</v>
      </c>
      <c r="M738" t="str">
        <f>VLOOKUP($B738,taxonomy!$B:$Y,9,FALSE)</f>
        <v xml:space="preserve"> Demospongiae</v>
      </c>
      <c r="N738">
        <f>VLOOKUP(A738,'сводная таблица'!A$3:D$370,3,FALSE)</f>
        <v>1</v>
      </c>
      <c r="O738">
        <f>VLOOKUP(A738,'сводная таблица'!A$3:D$370,4,FALSE)</f>
        <v>2</v>
      </c>
      <c r="P738" s="7" t="b">
        <f t="shared" si="24"/>
        <v>0</v>
      </c>
      <c r="R738">
        <v>1</v>
      </c>
    </row>
    <row r="739" spans="1:18" hidden="1" x14ac:dyDescent="0.25">
      <c r="A739" s="1" t="s">
        <v>1435</v>
      </c>
      <c r="B739" s="1" t="s">
        <v>1436</v>
      </c>
      <c r="C739" s="1" t="s">
        <v>1437</v>
      </c>
      <c r="D739" s="1" t="s">
        <v>15</v>
      </c>
      <c r="E739" s="1" t="s">
        <v>620</v>
      </c>
      <c r="F739" s="1" t="s">
        <v>481</v>
      </c>
      <c r="G739" s="1" t="s">
        <v>18</v>
      </c>
      <c r="H739" s="1" t="s">
        <v>19</v>
      </c>
      <c r="I739" s="8">
        <f t="shared" si="23"/>
        <v>78</v>
      </c>
      <c r="J739" t="str">
        <f>VLOOKUP($B739,taxonomy!$B:$Y,6,FALSE)</f>
        <v>Eukaryota</v>
      </c>
      <c r="K739" t="str">
        <f>VLOOKUP($B739,taxonomy!$B:$Y,7,FALSE)</f>
        <v xml:space="preserve"> Metazoa</v>
      </c>
      <c r="L739" t="str">
        <f>VLOOKUP($B739,taxonomy!$B:$Y,8,FALSE)</f>
        <v xml:space="preserve"> Porifera</v>
      </c>
      <c r="M739" t="str">
        <f>VLOOKUP($B739,taxonomy!$B:$Y,9,FALSE)</f>
        <v xml:space="preserve"> Demospongiae</v>
      </c>
      <c r="N739">
        <f>VLOOKUP(A739,'сводная таблица'!A$3:D$370,3,FALSE)</f>
        <v>1</v>
      </c>
      <c r="O739">
        <f>VLOOKUP(A739,'сводная таблица'!A$3:D$370,4,FALSE)</f>
        <v>2</v>
      </c>
      <c r="P739" s="7" t="b">
        <f t="shared" si="24"/>
        <v>1</v>
      </c>
    </row>
    <row r="740" spans="1:18" hidden="1" x14ac:dyDescent="0.25">
      <c r="A740" s="1" t="s">
        <v>1435</v>
      </c>
      <c r="B740" s="1" t="s">
        <v>1436</v>
      </c>
      <c r="C740" s="1" t="s">
        <v>1437</v>
      </c>
      <c r="D740" s="1" t="s">
        <v>60</v>
      </c>
      <c r="E740" s="1" t="s">
        <v>626</v>
      </c>
      <c r="F740" s="1" t="s">
        <v>1438</v>
      </c>
      <c r="G740" s="1" t="s">
        <v>63</v>
      </c>
      <c r="H740" s="1" t="s">
        <v>64</v>
      </c>
      <c r="I740" s="8">
        <f t="shared" si="23"/>
        <v>205</v>
      </c>
      <c r="J740" t="str">
        <f>VLOOKUP($B740,taxonomy!$B:$Y,6,FALSE)</f>
        <v>Eukaryota</v>
      </c>
      <c r="K740" t="str">
        <f>VLOOKUP($B740,taxonomy!$B:$Y,7,FALSE)</f>
        <v xml:space="preserve"> Metazoa</v>
      </c>
      <c r="L740" t="str">
        <f>VLOOKUP($B740,taxonomy!$B:$Y,8,FALSE)</f>
        <v xml:space="preserve"> Porifera</v>
      </c>
      <c r="M740" t="str">
        <f>VLOOKUP($B740,taxonomy!$B:$Y,9,FALSE)</f>
        <v xml:space="preserve"> Demospongiae</v>
      </c>
      <c r="N740">
        <f>VLOOKUP(A740,'сводная таблица'!A$3:D$370,3,FALSE)</f>
        <v>1</v>
      </c>
      <c r="O740">
        <f>VLOOKUP(A740,'сводная таблица'!A$3:D$370,4,FALSE)</f>
        <v>2</v>
      </c>
      <c r="P740" s="7" t="b">
        <f t="shared" si="24"/>
        <v>1</v>
      </c>
    </row>
    <row r="741" spans="1:18" hidden="1" x14ac:dyDescent="0.25">
      <c r="A741" s="1" t="s">
        <v>1439</v>
      </c>
      <c r="B741" s="1" t="s">
        <v>1440</v>
      </c>
      <c r="C741" s="1" t="s">
        <v>1441</v>
      </c>
      <c r="D741" s="1" t="s">
        <v>15</v>
      </c>
      <c r="E741" s="1" t="s">
        <v>497</v>
      </c>
      <c r="F741" s="1" t="s">
        <v>1033</v>
      </c>
      <c r="G741" s="1" t="s">
        <v>18</v>
      </c>
      <c r="H741" s="1" t="s">
        <v>19</v>
      </c>
      <c r="I741" s="8">
        <f t="shared" si="23"/>
        <v>227</v>
      </c>
      <c r="J741" t="str">
        <f>VLOOKUP($B741,taxonomy!$B:$Y,6,FALSE)</f>
        <v>Eukaryota</v>
      </c>
      <c r="K741" t="str">
        <f>VLOOKUP($B741,taxonomy!$B:$Y,7,FALSE)</f>
        <v xml:space="preserve"> Viridiplantae</v>
      </c>
      <c r="L741" t="str">
        <f>VLOOKUP($B741,taxonomy!$B:$Y,8,FALSE)</f>
        <v xml:space="preserve"> Streptophyta</v>
      </c>
      <c r="M741" t="str">
        <f>VLOOKUP($B741,taxonomy!$B:$Y,9,FALSE)</f>
        <v xml:space="preserve"> Embryophyta</v>
      </c>
      <c r="N741">
        <f>VLOOKUP(A741,'сводная таблица'!A$3:D$370,3,FALSE)</f>
        <v>1</v>
      </c>
      <c r="O741">
        <f>VLOOKUP(A741,'сводная таблица'!A$3:D$370,4,FALSE)</f>
        <v>1</v>
      </c>
      <c r="P741" s="7" t="b">
        <f t="shared" si="24"/>
        <v>0</v>
      </c>
    </row>
    <row r="742" spans="1:18" hidden="1" x14ac:dyDescent="0.25">
      <c r="A742" s="1" t="s">
        <v>1439</v>
      </c>
      <c r="B742" s="1" t="s">
        <v>1440</v>
      </c>
      <c r="C742" s="1" t="s">
        <v>1441</v>
      </c>
      <c r="D742" s="1" t="s">
        <v>60</v>
      </c>
      <c r="E742" s="1" t="s">
        <v>1442</v>
      </c>
      <c r="F742" s="1" t="s">
        <v>1443</v>
      </c>
      <c r="G742" s="1" t="s">
        <v>63</v>
      </c>
      <c r="H742" s="1" t="s">
        <v>64</v>
      </c>
      <c r="I742" s="8">
        <f t="shared" si="23"/>
        <v>103</v>
      </c>
      <c r="J742" t="str">
        <f>VLOOKUP($B742,taxonomy!$B:$Y,6,FALSE)</f>
        <v>Eukaryota</v>
      </c>
      <c r="K742" t="str">
        <f>VLOOKUP($B742,taxonomy!$B:$Y,7,FALSE)</f>
        <v xml:space="preserve"> Viridiplantae</v>
      </c>
      <c r="L742" t="str">
        <f>VLOOKUP($B742,taxonomy!$B:$Y,8,FALSE)</f>
        <v xml:space="preserve"> Streptophyta</v>
      </c>
      <c r="M742" t="str">
        <f>VLOOKUP($B742,taxonomy!$B:$Y,9,FALSE)</f>
        <v xml:space="preserve"> Embryophyta</v>
      </c>
      <c r="N742">
        <f>VLOOKUP(A742,'сводная таблица'!A$3:D$370,3,FALSE)</f>
        <v>1</v>
      </c>
      <c r="O742">
        <f>VLOOKUP(A742,'сводная таблица'!A$3:D$370,4,FALSE)</f>
        <v>1</v>
      </c>
      <c r="P742" s="7" t="b">
        <f t="shared" si="24"/>
        <v>1</v>
      </c>
    </row>
    <row r="743" spans="1:18" hidden="1" x14ac:dyDescent="0.25">
      <c r="A743" s="1" t="s">
        <v>1444</v>
      </c>
      <c r="B743" s="1" t="s">
        <v>1445</v>
      </c>
      <c r="C743" s="1" t="s">
        <v>684</v>
      </c>
      <c r="D743" s="1" t="s">
        <v>15</v>
      </c>
      <c r="E743" s="1" t="s">
        <v>83</v>
      </c>
      <c r="F743" s="1" t="s">
        <v>211</v>
      </c>
      <c r="G743" s="1" t="s">
        <v>18</v>
      </c>
      <c r="H743" s="1" t="s">
        <v>19</v>
      </c>
      <c r="I743" s="8">
        <f t="shared" si="23"/>
        <v>266</v>
      </c>
      <c r="J743" t="str">
        <f>VLOOKUP($B743,taxonomy!$B:$Y,6,FALSE)</f>
        <v>Eukaryota</v>
      </c>
      <c r="K743" t="str">
        <f>VLOOKUP($B743,taxonomy!$B:$Y,7,FALSE)</f>
        <v xml:space="preserve"> Viridiplantae</v>
      </c>
      <c r="L743" t="str">
        <f>VLOOKUP($B743,taxonomy!$B:$Y,8,FALSE)</f>
        <v xml:space="preserve"> Streptophyta</v>
      </c>
      <c r="M743" t="str">
        <f>VLOOKUP($B743,taxonomy!$B:$Y,9,FALSE)</f>
        <v xml:space="preserve"> Embryophyta</v>
      </c>
      <c r="N743">
        <f>VLOOKUP(A743,'сводная таблица'!A$3:D$370,3,FALSE)</f>
        <v>1</v>
      </c>
      <c r="O743">
        <f>VLOOKUP(A743,'сводная таблица'!A$3:D$370,4,FALSE)</f>
        <v>1</v>
      </c>
      <c r="P743" s="7" t="b">
        <f t="shared" si="24"/>
        <v>0</v>
      </c>
    </row>
    <row r="744" spans="1:18" hidden="1" x14ac:dyDescent="0.25">
      <c r="A744" s="1" t="s">
        <v>1444</v>
      </c>
      <c r="B744" s="1" t="s">
        <v>1445</v>
      </c>
      <c r="C744" s="1" t="s">
        <v>684</v>
      </c>
      <c r="D744" s="1" t="s">
        <v>60</v>
      </c>
      <c r="E744" s="1" t="s">
        <v>539</v>
      </c>
      <c r="F744" s="1" t="s">
        <v>1446</v>
      </c>
      <c r="G744" s="1" t="s">
        <v>63</v>
      </c>
      <c r="H744" s="1" t="s">
        <v>64</v>
      </c>
      <c r="I744" s="8">
        <f t="shared" si="23"/>
        <v>271</v>
      </c>
      <c r="J744" t="str">
        <f>VLOOKUP($B744,taxonomy!$B:$Y,6,FALSE)</f>
        <v>Eukaryota</v>
      </c>
      <c r="K744" t="str">
        <f>VLOOKUP($B744,taxonomy!$B:$Y,7,FALSE)</f>
        <v xml:space="preserve"> Viridiplantae</v>
      </c>
      <c r="L744" t="str">
        <f>VLOOKUP($B744,taxonomy!$B:$Y,8,FALSE)</f>
        <v xml:space="preserve"> Streptophyta</v>
      </c>
      <c r="M744" t="str">
        <f>VLOOKUP($B744,taxonomy!$B:$Y,9,FALSE)</f>
        <v xml:space="preserve"> Embryophyta</v>
      </c>
      <c r="N744">
        <f>VLOOKUP(A744,'сводная таблица'!A$3:D$370,3,FALSE)</f>
        <v>1</v>
      </c>
      <c r="O744">
        <f>VLOOKUP(A744,'сводная таблица'!A$3:D$370,4,FALSE)</f>
        <v>1</v>
      </c>
      <c r="P744" s="7" t="b">
        <f t="shared" si="24"/>
        <v>1</v>
      </c>
    </row>
    <row r="745" spans="1:18" hidden="1" x14ac:dyDescent="0.25">
      <c r="A745" s="1" t="s">
        <v>1447</v>
      </c>
      <c r="B745" s="1" t="s">
        <v>1448</v>
      </c>
      <c r="C745" s="1" t="s">
        <v>1449</v>
      </c>
      <c r="D745" s="1" t="s">
        <v>532</v>
      </c>
      <c r="E745" s="1" t="s">
        <v>1190</v>
      </c>
      <c r="F745" s="1" t="s">
        <v>765</v>
      </c>
      <c r="G745" s="1" t="s">
        <v>289</v>
      </c>
      <c r="H745" s="1" t="s">
        <v>532</v>
      </c>
      <c r="I745" s="8">
        <f t="shared" si="23"/>
        <v>47</v>
      </c>
      <c r="J745" t="str">
        <f>VLOOKUP($B745,taxonomy!$B:$Y,6,FALSE)</f>
        <v>Eukaryota</v>
      </c>
      <c r="K745" t="str">
        <f>VLOOKUP($B745,taxonomy!$B:$Y,7,FALSE)</f>
        <v xml:space="preserve"> Viridiplantae</v>
      </c>
      <c r="L745" t="str">
        <f>VLOOKUP($B745,taxonomy!$B:$Y,8,FALSE)</f>
        <v xml:space="preserve"> Streptophyta</v>
      </c>
      <c r="M745" t="str">
        <f>VLOOKUP($B745,taxonomy!$B:$Y,9,FALSE)</f>
        <v xml:space="preserve"> Embryophyta</v>
      </c>
      <c r="N745">
        <f>VLOOKUP(A745,'сводная таблица'!A$3:D$370,3,FALSE)</f>
        <v>1</v>
      </c>
      <c r="O745">
        <f>VLOOKUP(A745,'сводная таблица'!A$3:D$370,4,FALSE)</f>
        <v>1</v>
      </c>
      <c r="P745" s="7" t="b">
        <f t="shared" si="24"/>
        <v>0</v>
      </c>
    </row>
    <row r="746" spans="1:18" hidden="1" x14ac:dyDescent="0.25">
      <c r="A746" s="1" t="s">
        <v>1447</v>
      </c>
      <c r="B746" s="1" t="s">
        <v>1448</v>
      </c>
      <c r="C746" s="1" t="s">
        <v>1449</v>
      </c>
      <c r="D746" s="1" t="s">
        <v>15</v>
      </c>
      <c r="E746" s="1" t="s">
        <v>83</v>
      </c>
      <c r="F746" s="1" t="s">
        <v>151</v>
      </c>
      <c r="G746" s="1" t="s">
        <v>18</v>
      </c>
      <c r="H746" s="1" t="s">
        <v>19</v>
      </c>
      <c r="I746" s="8">
        <f t="shared" si="23"/>
        <v>267</v>
      </c>
      <c r="J746" t="str">
        <f>VLOOKUP($B746,taxonomy!$B:$Y,6,FALSE)</f>
        <v>Eukaryota</v>
      </c>
      <c r="K746" t="str">
        <f>VLOOKUP($B746,taxonomy!$B:$Y,7,FALSE)</f>
        <v xml:space="preserve"> Viridiplantae</v>
      </c>
      <c r="L746" t="str">
        <f>VLOOKUP($B746,taxonomy!$B:$Y,8,FALSE)</f>
        <v xml:space="preserve"> Streptophyta</v>
      </c>
      <c r="M746" t="str">
        <f>VLOOKUP($B746,taxonomy!$B:$Y,9,FALSE)</f>
        <v xml:space="preserve"> Embryophyta</v>
      </c>
      <c r="N746">
        <f>VLOOKUP(A746,'сводная таблица'!A$3:D$370,3,FALSE)</f>
        <v>1</v>
      </c>
      <c r="O746">
        <f>VLOOKUP(A746,'сводная таблица'!A$3:D$370,4,FALSE)</f>
        <v>1</v>
      </c>
      <c r="P746" s="7" t="b">
        <f t="shared" si="24"/>
        <v>1</v>
      </c>
    </row>
    <row r="747" spans="1:18" hidden="1" x14ac:dyDescent="0.25">
      <c r="A747" s="1" t="s">
        <v>1447</v>
      </c>
      <c r="B747" s="1" t="s">
        <v>1448</v>
      </c>
      <c r="C747" s="1" t="s">
        <v>1449</v>
      </c>
      <c r="D747" s="1" t="s">
        <v>60</v>
      </c>
      <c r="E747" s="1" t="s">
        <v>1450</v>
      </c>
      <c r="F747" s="1" t="s">
        <v>1449</v>
      </c>
      <c r="G747" s="1" t="s">
        <v>63</v>
      </c>
      <c r="H747" s="1" t="s">
        <v>64</v>
      </c>
      <c r="I747" s="8">
        <f t="shared" si="23"/>
        <v>510</v>
      </c>
      <c r="J747" t="str">
        <f>VLOOKUP($B747,taxonomy!$B:$Y,6,FALSE)</f>
        <v>Eukaryota</v>
      </c>
      <c r="K747" t="str">
        <f>VLOOKUP($B747,taxonomy!$B:$Y,7,FALSE)</f>
        <v xml:space="preserve"> Viridiplantae</v>
      </c>
      <c r="L747" t="str">
        <f>VLOOKUP($B747,taxonomy!$B:$Y,8,FALSE)</f>
        <v xml:space="preserve"> Streptophyta</v>
      </c>
      <c r="M747" t="str">
        <f>VLOOKUP($B747,taxonomy!$B:$Y,9,FALSE)</f>
        <v xml:space="preserve"> Embryophyta</v>
      </c>
      <c r="N747">
        <f>VLOOKUP(A747,'сводная таблица'!A$3:D$370,3,FALSE)</f>
        <v>1</v>
      </c>
      <c r="O747">
        <f>VLOOKUP(A747,'сводная таблица'!A$3:D$370,4,FALSE)</f>
        <v>1</v>
      </c>
      <c r="P747" s="7" t="b">
        <f t="shared" si="24"/>
        <v>1</v>
      </c>
    </row>
    <row r="748" spans="1:18" hidden="1" x14ac:dyDescent="0.25">
      <c r="A748" s="1" t="s">
        <v>1451</v>
      </c>
      <c r="B748" s="1" t="s">
        <v>1452</v>
      </c>
      <c r="C748" s="1" t="s">
        <v>1449</v>
      </c>
      <c r="D748" s="1" t="s">
        <v>15</v>
      </c>
      <c r="E748" s="1" t="s">
        <v>497</v>
      </c>
      <c r="F748" s="1" t="s">
        <v>1453</v>
      </c>
      <c r="G748" s="1" t="s">
        <v>18</v>
      </c>
      <c r="H748" s="1" t="s">
        <v>19</v>
      </c>
      <c r="I748" s="8">
        <f t="shared" si="23"/>
        <v>252</v>
      </c>
      <c r="J748" t="str">
        <f>VLOOKUP($B748,taxonomy!$B:$Y,6,FALSE)</f>
        <v>Eukaryota</v>
      </c>
      <c r="K748" t="str">
        <f>VLOOKUP($B748,taxonomy!$B:$Y,7,FALSE)</f>
        <v xml:space="preserve"> Viridiplantae</v>
      </c>
      <c r="L748" t="str">
        <f>VLOOKUP($B748,taxonomy!$B:$Y,8,FALSE)</f>
        <v xml:space="preserve"> Streptophyta</v>
      </c>
      <c r="M748" t="str">
        <f>VLOOKUP($B748,taxonomy!$B:$Y,9,FALSE)</f>
        <v xml:space="preserve"> Embryophyta</v>
      </c>
      <c r="N748">
        <f>VLOOKUP(A748,'сводная таблица'!A$3:D$370,3,FALSE)</f>
        <v>1</v>
      </c>
      <c r="O748">
        <f>VLOOKUP(A748,'сводная таблица'!A$3:D$370,4,FALSE)</f>
        <v>1</v>
      </c>
      <c r="P748" s="7" t="b">
        <f t="shared" si="24"/>
        <v>0</v>
      </c>
    </row>
    <row r="749" spans="1:18" hidden="1" x14ac:dyDescent="0.25">
      <c r="A749" s="1" t="s">
        <v>1451</v>
      </c>
      <c r="B749" s="1" t="s">
        <v>1452</v>
      </c>
      <c r="C749" s="1" t="s">
        <v>1449</v>
      </c>
      <c r="D749" s="1" t="s">
        <v>60</v>
      </c>
      <c r="E749" s="1" t="s">
        <v>1454</v>
      </c>
      <c r="F749" s="1" t="s">
        <v>1183</v>
      </c>
      <c r="G749" s="1" t="s">
        <v>63</v>
      </c>
      <c r="H749" s="1" t="s">
        <v>64</v>
      </c>
      <c r="I749" s="8">
        <f t="shared" si="23"/>
        <v>103</v>
      </c>
      <c r="J749" t="str">
        <f>VLOOKUP($B749,taxonomy!$B:$Y,6,FALSE)</f>
        <v>Eukaryota</v>
      </c>
      <c r="K749" t="str">
        <f>VLOOKUP($B749,taxonomy!$B:$Y,7,FALSE)</f>
        <v xml:space="preserve"> Viridiplantae</v>
      </c>
      <c r="L749" t="str">
        <f>VLOOKUP($B749,taxonomy!$B:$Y,8,FALSE)</f>
        <v xml:space="preserve"> Streptophyta</v>
      </c>
      <c r="M749" t="str">
        <f>VLOOKUP($B749,taxonomy!$B:$Y,9,FALSE)</f>
        <v xml:space="preserve"> Embryophyta</v>
      </c>
      <c r="N749">
        <f>VLOOKUP(A749,'сводная таблица'!A$3:D$370,3,FALSE)</f>
        <v>1</v>
      </c>
      <c r="O749">
        <f>VLOOKUP(A749,'сводная таблица'!A$3:D$370,4,FALSE)</f>
        <v>1</v>
      </c>
      <c r="P749" s="7" t="b">
        <f t="shared" si="24"/>
        <v>1</v>
      </c>
    </row>
    <row r="750" spans="1:18" hidden="1" x14ac:dyDescent="0.25">
      <c r="A750" s="1" t="s">
        <v>1455</v>
      </c>
      <c r="B750" s="1" t="s">
        <v>1456</v>
      </c>
      <c r="C750" s="1" t="s">
        <v>1198</v>
      </c>
      <c r="D750" s="1" t="s">
        <v>15</v>
      </c>
      <c r="E750" s="1" t="s">
        <v>203</v>
      </c>
      <c r="F750" s="1" t="s">
        <v>105</v>
      </c>
      <c r="G750" s="1" t="s">
        <v>18</v>
      </c>
      <c r="H750" s="1" t="s">
        <v>19</v>
      </c>
      <c r="I750" s="8">
        <f t="shared" si="23"/>
        <v>274</v>
      </c>
      <c r="J750" t="str">
        <f>VLOOKUP($B750,taxonomy!$B:$Y,6,FALSE)</f>
        <v>Eukaryota</v>
      </c>
      <c r="K750" t="str">
        <f>VLOOKUP($B750,taxonomy!$B:$Y,7,FALSE)</f>
        <v xml:space="preserve"> Fungi</v>
      </c>
      <c r="L750" t="str">
        <f>VLOOKUP($B750,taxonomy!$B:$Y,8,FALSE)</f>
        <v xml:space="preserve"> Dikarya</v>
      </c>
      <c r="M750" t="str">
        <f>VLOOKUP($B750,taxonomy!$B:$Y,9,FALSE)</f>
        <v xml:space="preserve"> Ascomycota</v>
      </c>
      <c r="N750">
        <f>VLOOKUP(A750,'сводная таблица'!A$3:D$370,3,FALSE)</f>
        <v>1</v>
      </c>
      <c r="O750">
        <f>VLOOKUP(A750,'сводная таблица'!A$3:D$370,4,FALSE)</f>
        <v>1</v>
      </c>
      <c r="P750" s="7" t="b">
        <f t="shared" si="24"/>
        <v>0</v>
      </c>
    </row>
    <row r="751" spans="1:18" hidden="1" x14ac:dyDescent="0.25">
      <c r="A751" s="1" t="s">
        <v>1683</v>
      </c>
      <c r="B751" s="1" t="s">
        <v>1684</v>
      </c>
      <c r="C751" s="1" t="s">
        <v>793</v>
      </c>
      <c r="D751" s="1" t="s">
        <v>80</v>
      </c>
      <c r="E751" s="1" t="s">
        <v>81</v>
      </c>
      <c r="F751" s="1" t="s">
        <v>82</v>
      </c>
      <c r="G751" s="1" t="s">
        <v>83</v>
      </c>
      <c r="H751" s="1" t="s">
        <v>80</v>
      </c>
      <c r="I751" s="8">
        <f t="shared" si="23"/>
        <v>79</v>
      </c>
      <c r="J751" t="str">
        <f>VLOOKUP($B751,taxonomy!$B:$Y,6,FALSE)</f>
        <v>Eukaryota</v>
      </c>
      <c r="K751" t="str">
        <f>VLOOKUP($B751,taxonomy!$B:$Y,7,FALSE)</f>
        <v xml:space="preserve"> Fungi</v>
      </c>
      <c r="L751" t="str">
        <f>VLOOKUP($B751,taxonomy!$B:$Y,8,FALSE)</f>
        <v xml:space="preserve"> Dikarya</v>
      </c>
      <c r="M751" t="str">
        <f>VLOOKUP($B751,taxonomy!$B:$Y,9,FALSE)</f>
        <v xml:space="preserve"> Ascomycota</v>
      </c>
      <c r="N751">
        <f>VLOOKUP(A751,'сводная таблица'!A$3:D$370,3,FALSE)</f>
        <v>0</v>
      </c>
      <c r="O751">
        <f>VLOOKUP(A751,'сводная таблица'!A$3:D$370,4,FALSE)</f>
        <v>1</v>
      </c>
      <c r="P751" s="7" t="b">
        <f t="shared" si="24"/>
        <v>0</v>
      </c>
    </row>
    <row r="752" spans="1:18" hidden="1" x14ac:dyDescent="0.25">
      <c r="A752" s="1" t="s">
        <v>1218</v>
      </c>
      <c r="B752" s="1" t="s">
        <v>1219</v>
      </c>
      <c r="C752" s="1" t="s">
        <v>951</v>
      </c>
      <c r="D752" s="1" t="s">
        <v>15</v>
      </c>
      <c r="E752" s="1" t="s">
        <v>43</v>
      </c>
      <c r="F752" s="1" t="s">
        <v>250</v>
      </c>
      <c r="G752" s="1" t="s">
        <v>18</v>
      </c>
      <c r="H752" s="1" t="s">
        <v>19</v>
      </c>
      <c r="I752" s="8">
        <f t="shared" si="23"/>
        <v>265</v>
      </c>
      <c r="J752" t="str">
        <f>VLOOKUP($B752,taxonomy!$B:$Y,6,FALSE)</f>
        <v>Eukaryota</v>
      </c>
      <c r="K752" t="str">
        <f>VLOOKUP($B752,taxonomy!$B:$Y,7,FALSE)</f>
        <v xml:space="preserve"> Metazoa</v>
      </c>
      <c r="L752" t="str">
        <f>VLOOKUP($B752,taxonomy!$B:$Y,8,FALSE)</f>
        <v xml:space="preserve"> Chordata</v>
      </c>
      <c r="M752" t="str">
        <f>VLOOKUP($B752,taxonomy!$B:$Y,9,FALSE)</f>
        <v xml:space="preserve"> Craniata</v>
      </c>
      <c r="N752">
        <f>VLOOKUP(A752,'сводная таблица'!A$3:D$370,3,FALSE)</f>
        <v>1</v>
      </c>
      <c r="O752">
        <f>VLOOKUP(A752,'сводная таблица'!A$3:D$370,4,FALSE)</f>
        <v>1</v>
      </c>
      <c r="P752" s="7" t="b">
        <f t="shared" si="24"/>
        <v>0</v>
      </c>
      <c r="Q752" s="12"/>
      <c r="R752">
        <v>1</v>
      </c>
    </row>
    <row r="753" spans="1:17" hidden="1" x14ac:dyDescent="0.25">
      <c r="A753" s="1" t="s">
        <v>1461</v>
      </c>
      <c r="B753" s="1" t="s">
        <v>1462</v>
      </c>
      <c r="C753" s="1" t="s">
        <v>1463</v>
      </c>
      <c r="D753" s="1" t="s">
        <v>1464</v>
      </c>
      <c r="E753" s="1" t="s">
        <v>162</v>
      </c>
      <c r="F753" s="1" t="s">
        <v>511</v>
      </c>
      <c r="G753" s="1" t="s">
        <v>239</v>
      </c>
      <c r="H753" s="1" t="s">
        <v>1464</v>
      </c>
      <c r="I753" s="8">
        <f t="shared" si="23"/>
        <v>85</v>
      </c>
      <c r="J753" t="str">
        <f>VLOOKUP($B753,taxonomy!$B:$Y,6,FALSE)</f>
        <v>Eukaryota</v>
      </c>
      <c r="K753" t="str">
        <f>VLOOKUP($B753,taxonomy!$B:$Y,7,FALSE)</f>
        <v xml:space="preserve"> Viridiplantae</v>
      </c>
      <c r="L753" t="str">
        <f>VLOOKUP($B753,taxonomy!$B:$Y,8,FALSE)</f>
        <v xml:space="preserve"> Chlorophyta</v>
      </c>
      <c r="M753" t="str">
        <f>VLOOKUP($B753,taxonomy!$B:$Y,9,FALSE)</f>
        <v xml:space="preserve"> Mamiellophyceae</v>
      </c>
      <c r="N753">
        <f>VLOOKUP(A753,'сводная таблица'!A$3:D$370,3,FALSE)</f>
        <v>0</v>
      </c>
      <c r="O753">
        <f>VLOOKUP(A753,'сводная таблица'!A$3:D$370,4,FALSE)</f>
        <v>1</v>
      </c>
      <c r="P753" s="7" t="b">
        <f t="shared" si="24"/>
        <v>0</v>
      </c>
      <c r="Q753">
        <v>1</v>
      </c>
    </row>
    <row r="754" spans="1:17" hidden="1" x14ac:dyDescent="0.25">
      <c r="A754" s="1" t="s">
        <v>1461</v>
      </c>
      <c r="B754" s="1" t="s">
        <v>1462</v>
      </c>
      <c r="C754" s="1" t="s">
        <v>1463</v>
      </c>
      <c r="D754" s="1" t="s">
        <v>15</v>
      </c>
      <c r="E754" s="1" t="s">
        <v>43</v>
      </c>
      <c r="F754" s="1" t="s">
        <v>1465</v>
      </c>
      <c r="G754" s="1" t="s">
        <v>18</v>
      </c>
      <c r="H754" s="1" t="s">
        <v>19</v>
      </c>
      <c r="I754" s="8">
        <f t="shared" si="23"/>
        <v>206</v>
      </c>
      <c r="J754" t="str">
        <f>VLOOKUP($B754,taxonomy!$B:$Y,6,FALSE)</f>
        <v>Eukaryota</v>
      </c>
      <c r="K754" t="str">
        <f>VLOOKUP($B754,taxonomy!$B:$Y,7,FALSE)</f>
        <v xml:space="preserve"> Viridiplantae</v>
      </c>
      <c r="L754" t="str">
        <f>VLOOKUP($B754,taxonomy!$B:$Y,8,FALSE)</f>
        <v xml:space="preserve"> Chlorophyta</v>
      </c>
      <c r="M754" t="str">
        <f>VLOOKUP($B754,taxonomy!$B:$Y,9,FALSE)</f>
        <v xml:space="preserve"> Mamiellophyceae</v>
      </c>
      <c r="N754">
        <f>VLOOKUP(A754,'сводная таблица'!A$3:D$370,3,FALSE)</f>
        <v>0</v>
      </c>
      <c r="O754">
        <f>VLOOKUP(A754,'сводная таблица'!A$3:D$370,4,FALSE)</f>
        <v>1</v>
      </c>
      <c r="P754" s="7" t="b">
        <f t="shared" si="24"/>
        <v>1</v>
      </c>
    </row>
    <row r="755" spans="1:17" hidden="1" x14ac:dyDescent="0.25">
      <c r="A755" s="1" t="s">
        <v>1218</v>
      </c>
      <c r="B755" s="1" t="s">
        <v>1219</v>
      </c>
      <c r="C755" s="1" t="s">
        <v>951</v>
      </c>
      <c r="D755" s="1" t="s">
        <v>60</v>
      </c>
      <c r="E755" s="1" t="s">
        <v>360</v>
      </c>
      <c r="F755" s="1" t="s">
        <v>554</v>
      </c>
      <c r="G755" s="1" t="s">
        <v>63</v>
      </c>
      <c r="H755" s="1" t="s">
        <v>64</v>
      </c>
      <c r="I755" s="8">
        <f t="shared" si="23"/>
        <v>466</v>
      </c>
      <c r="J755" t="str">
        <f>VLOOKUP($B755,taxonomy!$B:$Y,6,FALSE)</f>
        <v>Eukaryota</v>
      </c>
      <c r="K755" t="str">
        <f>VLOOKUP($B755,taxonomy!$B:$Y,7,FALSE)</f>
        <v xml:space="preserve"> Metazoa</v>
      </c>
      <c r="L755" t="str">
        <f>VLOOKUP($B755,taxonomy!$B:$Y,8,FALSE)</f>
        <v xml:space="preserve"> Chordata</v>
      </c>
      <c r="M755" t="str">
        <f>VLOOKUP($B755,taxonomy!$B:$Y,9,FALSE)</f>
        <v xml:space="preserve"> Craniata</v>
      </c>
      <c r="N755">
        <f>VLOOKUP(A755,'сводная таблица'!A$3:D$370,3,FALSE)</f>
        <v>1</v>
      </c>
      <c r="O755">
        <f>VLOOKUP(A755,'сводная таблица'!A$3:D$370,4,FALSE)</f>
        <v>1</v>
      </c>
      <c r="P755" s="7" t="b">
        <f t="shared" si="24"/>
        <v>0</v>
      </c>
      <c r="Q755" s="12"/>
    </row>
    <row r="756" spans="1:17" hidden="1" x14ac:dyDescent="0.25">
      <c r="A756" s="1" t="s">
        <v>1261</v>
      </c>
      <c r="B756" s="1" t="s">
        <v>1262</v>
      </c>
      <c r="C756" s="1" t="s">
        <v>1161</v>
      </c>
      <c r="D756" s="1" t="s">
        <v>272</v>
      </c>
      <c r="E756" s="1" t="s">
        <v>982</v>
      </c>
      <c r="F756" s="1" t="s">
        <v>686</v>
      </c>
      <c r="G756" s="1" t="s">
        <v>274</v>
      </c>
      <c r="H756" s="1" t="s">
        <v>272</v>
      </c>
      <c r="I756" s="8">
        <f t="shared" si="23"/>
        <v>56</v>
      </c>
      <c r="J756" t="str">
        <f>VLOOKUP($B756,taxonomy!$B:$Y,6,FALSE)</f>
        <v>Eukaryota</v>
      </c>
      <c r="K756" t="str">
        <f>VLOOKUP($B756,taxonomy!$B:$Y,7,FALSE)</f>
        <v xml:space="preserve"> Metazoa</v>
      </c>
      <c r="L756" t="str">
        <f>VLOOKUP($B756,taxonomy!$B:$Y,8,FALSE)</f>
        <v xml:space="preserve"> Chordata</v>
      </c>
      <c r="M756" t="str">
        <f>VLOOKUP($B756,taxonomy!$B:$Y,9,FALSE)</f>
        <v xml:space="preserve"> Craniata</v>
      </c>
      <c r="N756">
        <f>VLOOKUP(A756,'сводная таблица'!A$3:D$370,3,FALSE)</f>
        <v>1</v>
      </c>
      <c r="O756">
        <f>VLOOKUP(A756,'сводная таблица'!A$3:D$370,4,FALSE)</f>
        <v>1</v>
      </c>
      <c r="P756" s="7" t="b">
        <f t="shared" si="24"/>
        <v>0</v>
      </c>
      <c r="Q756" s="12"/>
    </row>
    <row r="757" spans="1:17" hidden="1" x14ac:dyDescent="0.25">
      <c r="A757" s="1" t="s">
        <v>1261</v>
      </c>
      <c r="B757" s="1" t="s">
        <v>1262</v>
      </c>
      <c r="C757" s="1" t="s">
        <v>1161</v>
      </c>
      <c r="D757" s="1" t="s">
        <v>15</v>
      </c>
      <c r="E757" s="1" t="s">
        <v>43</v>
      </c>
      <c r="F757" s="1" t="s">
        <v>250</v>
      </c>
      <c r="G757" s="1" t="s">
        <v>18</v>
      </c>
      <c r="H757" s="1" t="s">
        <v>19</v>
      </c>
      <c r="I757" s="8">
        <f t="shared" si="23"/>
        <v>265</v>
      </c>
      <c r="J757" t="str">
        <f>VLOOKUP($B757,taxonomy!$B:$Y,6,FALSE)</f>
        <v>Eukaryota</v>
      </c>
      <c r="K757" t="str">
        <f>VLOOKUP($B757,taxonomy!$B:$Y,7,FALSE)</f>
        <v xml:space="preserve"> Metazoa</v>
      </c>
      <c r="L757" t="str">
        <f>VLOOKUP($B757,taxonomy!$B:$Y,8,FALSE)</f>
        <v xml:space="preserve"> Chordata</v>
      </c>
      <c r="M757" t="str">
        <f>VLOOKUP($B757,taxonomy!$B:$Y,9,FALSE)</f>
        <v xml:space="preserve"> Craniata</v>
      </c>
      <c r="N757">
        <f>VLOOKUP(A757,'сводная таблица'!A$3:D$370,3,FALSE)</f>
        <v>1</v>
      </c>
      <c r="O757">
        <f>VLOOKUP(A757,'сводная таблица'!A$3:D$370,4,FALSE)</f>
        <v>1</v>
      </c>
      <c r="P757" s="7" t="b">
        <f t="shared" si="24"/>
        <v>1</v>
      </c>
      <c r="Q757" s="12"/>
    </row>
    <row r="758" spans="1:17" hidden="1" x14ac:dyDescent="0.25">
      <c r="A758" s="1" t="s">
        <v>1261</v>
      </c>
      <c r="B758" s="1" t="s">
        <v>1262</v>
      </c>
      <c r="C758" s="1" t="s">
        <v>1161</v>
      </c>
      <c r="D758" s="1" t="s">
        <v>60</v>
      </c>
      <c r="E758" s="1" t="s">
        <v>360</v>
      </c>
      <c r="F758" s="1" t="s">
        <v>1161</v>
      </c>
      <c r="G758" s="1" t="s">
        <v>63</v>
      </c>
      <c r="H758" s="1" t="s">
        <v>64</v>
      </c>
      <c r="I758" s="8">
        <f t="shared" si="23"/>
        <v>479</v>
      </c>
      <c r="J758" t="str">
        <f>VLOOKUP($B758,taxonomy!$B:$Y,6,FALSE)</f>
        <v>Eukaryota</v>
      </c>
      <c r="K758" t="str">
        <f>VLOOKUP($B758,taxonomy!$B:$Y,7,FALSE)</f>
        <v xml:space="preserve"> Metazoa</v>
      </c>
      <c r="L758" t="str">
        <f>VLOOKUP($B758,taxonomy!$B:$Y,8,FALSE)</f>
        <v xml:space="preserve"> Chordata</v>
      </c>
      <c r="M758" t="str">
        <f>VLOOKUP($B758,taxonomy!$B:$Y,9,FALSE)</f>
        <v xml:space="preserve"> Craniata</v>
      </c>
      <c r="N758">
        <f>VLOOKUP(A758,'сводная таблица'!A$3:D$370,3,FALSE)</f>
        <v>1</v>
      </c>
      <c r="O758">
        <f>VLOOKUP(A758,'сводная таблица'!A$3:D$370,4,FALSE)</f>
        <v>1</v>
      </c>
      <c r="P758" s="7" t="b">
        <f t="shared" si="24"/>
        <v>1</v>
      </c>
      <c r="Q758" s="12"/>
    </row>
    <row r="759" spans="1:17" hidden="1" x14ac:dyDescent="0.25">
      <c r="A759" s="1" t="s">
        <v>1263</v>
      </c>
      <c r="B759" s="1" t="s">
        <v>1264</v>
      </c>
      <c r="C759" s="1" t="s">
        <v>988</v>
      </c>
      <c r="D759" s="1" t="s">
        <v>272</v>
      </c>
      <c r="E759" s="1" t="s">
        <v>982</v>
      </c>
      <c r="F759" s="1" t="s">
        <v>686</v>
      </c>
      <c r="G759" s="1" t="s">
        <v>274</v>
      </c>
      <c r="H759" s="1" t="s">
        <v>272</v>
      </c>
      <c r="I759" s="8">
        <f t="shared" si="23"/>
        <v>56</v>
      </c>
      <c r="J759" t="str">
        <f>VLOOKUP($B759,taxonomy!$B:$Y,6,FALSE)</f>
        <v>Eukaryota</v>
      </c>
      <c r="K759" t="str">
        <f>VLOOKUP($B759,taxonomy!$B:$Y,7,FALSE)</f>
        <v xml:space="preserve"> Metazoa</v>
      </c>
      <c r="L759" t="str">
        <f>VLOOKUP($B759,taxonomy!$B:$Y,8,FALSE)</f>
        <v xml:space="preserve"> Chordata</v>
      </c>
      <c r="M759" t="str">
        <f>VLOOKUP($B759,taxonomy!$B:$Y,9,FALSE)</f>
        <v xml:space="preserve"> Craniata</v>
      </c>
      <c r="N759">
        <f>VLOOKUP(A759,'сводная таблица'!A$3:D$370,3,FALSE)</f>
        <v>1</v>
      </c>
      <c r="O759">
        <f>VLOOKUP(A759,'сводная таблица'!A$3:D$370,4,FALSE)</f>
        <v>1</v>
      </c>
      <c r="P759" s="7" t="b">
        <f t="shared" si="24"/>
        <v>0</v>
      </c>
      <c r="Q759" s="12"/>
    </row>
    <row r="760" spans="1:17" hidden="1" x14ac:dyDescent="0.25">
      <c r="A760" s="1" t="s">
        <v>1263</v>
      </c>
      <c r="B760" s="1" t="s">
        <v>1264</v>
      </c>
      <c r="C760" s="1" t="s">
        <v>988</v>
      </c>
      <c r="D760" s="1" t="s">
        <v>15</v>
      </c>
      <c r="E760" s="1" t="s">
        <v>43</v>
      </c>
      <c r="F760" s="1" t="s">
        <v>250</v>
      </c>
      <c r="G760" s="1" t="s">
        <v>18</v>
      </c>
      <c r="H760" s="1" t="s">
        <v>19</v>
      </c>
      <c r="I760" s="8">
        <f t="shared" si="23"/>
        <v>265</v>
      </c>
      <c r="J760" t="str">
        <f>VLOOKUP($B760,taxonomy!$B:$Y,6,FALSE)</f>
        <v>Eukaryota</v>
      </c>
      <c r="K760" t="str">
        <f>VLOOKUP($B760,taxonomy!$B:$Y,7,FALSE)</f>
        <v xml:space="preserve"> Metazoa</v>
      </c>
      <c r="L760" t="str">
        <f>VLOOKUP($B760,taxonomy!$B:$Y,8,FALSE)</f>
        <v xml:space="preserve"> Chordata</v>
      </c>
      <c r="M760" t="str">
        <f>VLOOKUP($B760,taxonomy!$B:$Y,9,FALSE)</f>
        <v xml:space="preserve"> Craniata</v>
      </c>
      <c r="N760">
        <f>VLOOKUP(A760,'сводная таблица'!A$3:D$370,3,FALSE)</f>
        <v>1</v>
      </c>
      <c r="O760">
        <f>VLOOKUP(A760,'сводная таблица'!A$3:D$370,4,FALSE)</f>
        <v>1</v>
      </c>
      <c r="P760" s="7" t="b">
        <f t="shared" si="24"/>
        <v>1</v>
      </c>
      <c r="Q760" s="12"/>
    </row>
    <row r="761" spans="1:17" hidden="1" x14ac:dyDescent="0.25">
      <c r="A761" s="1" t="s">
        <v>1263</v>
      </c>
      <c r="B761" s="1" t="s">
        <v>1264</v>
      </c>
      <c r="C761" s="1" t="s">
        <v>988</v>
      </c>
      <c r="D761" s="1" t="s">
        <v>60</v>
      </c>
      <c r="E761" s="1" t="s">
        <v>117</v>
      </c>
      <c r="F761" s="1" t="s">
        <v>988</v>
      </c>
      <c r="G761" s="1" t="s">
        <v>63</v>
      </c>
      <c r="H761" s="1" t="s">
        <v>64</v>
      </c>
      <c r="I761" s="8">
        <f t="shared" si="23"/>
        <v>479</v>
      </c>
      <c r="J761" t="str">
        <f>VLOOKUP($B761,taxonomy!$B:$Y,6,FALSE)</f>
        <v>Eukaryota</v>
      </c>
      <c r="K761" t="str">
        <f>VLOOKUP($B761,taxonomy!$B:$Y,7,FALSE)</f>
        <v xml:space="preserve"> Metazoa</v>
      </c>
      <c r="L761" t="str">
        <f>VLOOKUP($B761,taxonomy!$B:$Y,8,FALSE)</f>
        <v xml:space="preserve"> Chordata</v>
      </c>
      <c r="M761" t="str">
        <f>VLOOKUP($B761,taxonomy!$B:$Y,9,FALSE)</f>
        <v xml:space="preserve"> Craniata</v>
      </c>
      <c r="N761">
        <f>VLOOKUP(A761,'сводная таблица'!A$3:D$370,3,FALSE)</f>
        <v>1</v>
      </c>
      <c r="O761">
        <f>VLOOKUP(A761,'сводная таблица'!A$3:D$370,4,FALSE)</f>
        <v>1</v>
      </c>
      <c r="P761" s="7" t="b">
        <f t="shared" si="24"/>
        <v>1</v>
      </c>
      <c r="Q761" s="12"/>
    </row>
    <row r="762" spans="1:17" hidden="1" x14ac:dyDescent="0.25">
      <c r="A762" s="1" t="s">
        <v>1318</v>
      </c>
      <c r="B762" s="1" t="s">
        <v>1319</v>
      </c>
      <c r="C762" s="1" t="s">
        <v>1320</v>
      </c>
      <c r="D762" s="1" t="s">
        <v>272</v>
      </c>
      <c r="E762" s="1" t="s">
        <v>924</v>
      </c>
      <c r="F762" s="1" t="s">
        <v>565</v>
      </c>
      <c r="G762" s="1" t="s">
        <v>274</v>
      </c>
      <c r="H762" s="1" t="s">
        <v>272</v>
      </c>
      <c r="I762" s="8">
        <f t="shared" si="23"/>
        <v>55</v>
      </c>
      <c r="J762" t="str">
        <f>VLOOKUP($B762,taxonomy!$B:$Y,6,FALSE)</f>
        <v>Eukaryota</v>
      </c>
      <c r="K762" t="str">
        <f>VLOOKUP($B762,taxonomy!$B:$Y,7,FALSE)</f>
        <v xml:space="preserve"> Metazoa</v>
      </c>
      <c r="L762" t="str">
        <f>VLOOKUP($B762,taxonomy!$B:$Y,8,FALSE)</f>
        <v xml:space="preserve"> Chordata</v>
      </c>
      <c r="M762" t="str">
        <f>VLOOKUP($B762,taxonomy!$B:$Y,9,FALSE)</f>
        <v xml:space="preserve"> Craniata</v>
      </c>
      <c r="N762">
        <f>VLOOKUP(A762,'сводная таблица'!A$3:D$370,3,FALSE)</f>
        <v>1</v>
      </c>
      <c r="O762">
        <f>VLOOKUP(A762,'сводная таблица'!A$3:D$370,4,FALSE)</f>
        <v>1</v>
      </c>
      <c r="P762" s="7" t="b">
        <f t="shared" si="24"/>
        <v>0</v>
      </c>
      <c r="Q762" s="12"/>
    </row>
    <row r="763" spans="1:17" hidden="1" x14ac:dyDescent="0.25">
      <c r="A763" s="1" t="s">
        <v>1318</v>
      </c>
      <c r="B763" s="1" t="s">
        <v>1319</v>
      </c>
      <c r="C763" s="1" t="s">
        <v>1320</v>
      </c>
      <c r="D763" s="1" t="s">
        <v>15</v>
      </c>
      <c r="E763" s="1" t="s">
        <v>43</v>
      </c>
      <c r="F763" s="1" t="s">
        <v>250</v>
      </c>
      <c r="G763" s="1" t="s">
        <v>18</v>
      </c>
      <c r="H763" s="1" t="s">
        <v>19</v>
      </c>
      <c r="I763" s="8">
        <f t="shared" si="23"/>
        <v>265</v>
      </c>
      <c r="J763" t="str">
        <f>VLOOKUP($B763,taxonomy!$B:$Y,6,FALSE)</f>
        <v>Eukaryota</v>
      </c>
      <c r="K763" t="str">
        <f>VLOOKUP($B763,taxonomy!$B:$Y,7,FALSE)</f>
        <v xml:space="preserve"> Metazoa</v>
      </c>
      <c r="L763" t="str">
        <f>VLOOKUP($B763,taxonomy!$B:$Y,8,FALSE)</f>
        <v xml:space="preserve"> Chordata</v>
      </c>
      <c r="M763" t="str">
        <f>VLOOKUP($B763,taxonomy!$B:$Y,9,FALSE)</f>
        <v xml:space="preserve"> Craniata</v>
      </c>
      <c r="N763">
        <f>VLOOKUP(A763,'сводная таблица'!A$3:D$370,3,FALSE)</f>
        <v>1</v>
      </c>
      <c r="O763">
        <f>VLOOKUP(A763,'сводная таблица'!A$3:D$370,4,FALSE)</f>
        <v>1</v>
      </c>
      <c r="P763" s="7" t="b">
        <f t="shared" si="24"/>
        <v>1</v>
      </c>
      <c r="Q763" s="12"/>
    </row>
    <row r="764" spans="1:17" hidden="1" x14ac:dyDescent="0.25">
      <c r="A764" s="1" t="s">
        <v>1318</v>
      </c>
      <c r="B764" s="1" t="s">
        <v>1319</v>
      </c>
      <c r="C764" s="1" t="s">
        <v>1320</v>
      </c>
      <c r="D764" s="1" t="s">
        <v>60</v>
      </c>
      <c r="E764" s="1" t="s">
        <v>275</v>
      </c>
      <c r="F764" s="1" t="s">
        <v>1321</v>
      </c>
      <c r="G764" s="1" t="s">
        <v>63</v>
      </c>
      <c r="H764" s="1" t="s">
        <v>64</v>
      </c>
      <c r="I764" s="8">
        <f t="shared" si="23"/>
        <v>469</v>
      </c>
      <c r="J764" t="str">
        <f>VLOOKUP($B764,taxonomy!$B:$Y,6,FALSE)</f>
        <v>Eukaryota</v>
      </c>
      <c r="K764" t="str">
        <f>VLOOKUP($B764,taxonomy!$B:$Y,7,FALSE)</f>
        <v xml:space="preserve"> Metazoa</v>
      </c>
      <c r="L764" t="str">
        <f>VLOOKUP($B764,taxonomy!$B:$Y,8,FALSE)</f>
        <v xml:space="preserve"> Chordata</v>
      </c>
      <c r="M764" t="str">
        <f>VLOOKUP($B764,taxonomy!$B:$Y,9,FALSE)</f>
        <v xml:space="preserve"> Craniata</v>
      </c>
      <c r="N764">
        <f>VLOOKUP(A764,'сводная таблица'!A$3:D$370,3,FALSE)</f>
        <v>1</v>
      </c>
      <c r="O764">
        <f>VLOOKUP(A764,'сводная таблица'!A$3:D$370,4,FALSE)</f>
        <v>1</v>
      </c>
      <c r="P764" s="7" t="b">
        <f t="shared" si="24"/>
        <v>1</v>
      </c>
      <c r="Q764" s="12"/>
    </row>
    <row r="765" spans="1:17" hidden="1" x14ac:dyDescent="0.25">
      <c r="A765" s="1" t="s">
        <v>1322</v>
      </c>
      <c r="B765" s="1" t="s">
        <v>1323</v>
      </c>
      <c r="C765" s="1" t="s">
        <v>795</v>
      </c>
      <c r="D765" s="1" t="s">
        <v>272</v>
      </c>
      <c r="E765" s="1" t="s">
        <v>982</v>
      </c>
      <c r="F765" s="1" t="s">
        <v>686</v>
      </c>
      <c r="G765" s="1" t="s">
        <v>274</v>
      </c>
      <c r="H765" s="1" t="s">
        <v>272</v>
      </c>
      <c r="I765" s="8">
        <f t="shared" si="23"/>
        <v>56</v>
      </c>
      <c r="J765" t="str">
        <f>VLOOKUP($B765,taxonomy!$B:$Y,6,FALSE)</f>
        <v>Eukaryota</v>
      </c>
      <c r="K765" t="str">
        <f>VLOOKUP($B765,taxonomy!$B:$Y,7,FALSE)</f>
        <v xml:space="preserve"> Metazoa</v>
      </c>
      <c r="L765" t="str">
        <f>VLOOKUP($B765,taxonomy!$B:$Y,8,FALSE)</f>
        <v xml:space="preserve"> Chordata</v>
      </c>
      <c r="M765" t="str">
        <f>VLOOKUP($B765,taxonomy!$B:$Y,9,FALSE)</f>
        <v xml:space="preserve"> Craniata</v>
      </c>
      <c r="N765">
        <f>VLOOKUP(A765,'сводная таблица'!A$3:D$370,3,FALSE)</f>
        <v>1</v>
      </c>
      <c r="O765">
        <f>VLOOKUP(A765,'сводная таблица'!A$3:D$370,4,FALSE)</f>
        <v>1</v>
      </c>
      <c r="P765" s="7" t="b">
        <f t="shared" si="24"/>
        <v>0</v>
      </c>
      <c r="Q765" s="12"/>
    </row>
    <row r="766" spans="1:17" hidden="1" x14ac:dyDescent="0.25">
      <c r="A766" s="1" t="s">
        <v>1322</v>
      </c>
      <c r="B766" s="1" t="s">
        <v>1323</v>
      </c>
      <c r="C766" s="1" t="s">
        <v>795</v>
      </c>
      <c r="D766" s="1" t="s">
        <v>15</v>
      </c>
      <c r="E766" s="1" t="s">
        <v>43</v>
      </c>
      <c r="F766" s="1" t="s">
        <v>250</v>
      </c>
      <c r="G766" s="1" t="s">
        <v>18</v>
      </c>
      <c r="H766" s="1" t="s">
        <v>19</v>
      </c>
      <c r="I766" s="8">
        <f t="shared" si="23"/>
        <v>265</v>
      </c>
      <c r="J766" t="str">
        <f>VLOOKUP($B766,taxonomy!$B:$Y,6,FALSE)</f>
        <v>Eukaryota</v>
      </c>
      <c r="K766" t="str">
        <f>VLOOKUP($B766,taxonomy!$B:$Y,7,FALSE)</f>
        <v xml:space="preserve"> Metazoa</v>
      </c>
      <c r="L766" t="str">
        <f>VLOOKUP($B766,taxonomy!$B:$Y,8,FALSE)</f>
        <v xml:space="preserve"> Chordata</v>
      </c>
      <c r="M766" t="str">
        <f>VLOOKUP($B766,taxonomy!$B:$Y,9,FALSE)</f>
        <v xml:space="preserve"> Craniata</v>
      </c>
      <c r="N766">
        <f>VLOOKUP(A766,'сводная таблица'!A$3:D$370,3,FALSE)</f>
        <v>1</v>
      </c>
      <c r="O766">
        <f>VLOOKUP(A766,'сводная таблица'!A$3:D$370,4,FALSE)</f>
        <v>1</v>
      </c>
      <c r="P766" s="7" t="b">
        <f t="shared" si="24"/>
        <v>1</v>
      </c>
      <c r="Q766" s="12"/>
    </row>
    <row r="767" spans="1:17" hidden="1" x14ac:dyDescent="0.25">
      <c r="A767" s="1" t="s">
        <v>1322</v>
      </c>
      <c r="B767" s="1" t="s">
        <v>1323</v>
      </c>
      <c r="C767" s="1" t="s">
        <v>795</v>
      </c>
      <c r="D767" s="1" t="s">
        <v>60</v>
      </c>
      <c r="E767" s="1" t="s">
        <v>983</v>
      </c>
      <c r="F767" s="1" t="s">
        <v>795</v>
      </c>
      <c r="G767" s="1" t="s">
        <v>63</v>
      </c>
      <c r="H767" s="1" t="s">
        <v>64</v>
      </c>
      <c r="I767" s="8">
        <f t="shared" si="23"/>
        <v>490</v>
      </c>
      <c r="J767" t="str">
        <f>VLOOKUP($B767,taxonomy!$B:$Y,6,FALSE)</f>
        <v>Eukaryota</v>
      </c>
      <c r="K767" t="str">
        <f>VLOOKUP($B767,taxonomy!$B:$Y,7,FALSE)</f>
        <v xml:space="preserve"> Metazoa</v>
      </c>
      <c r="L767" t="str">
        <f>VLOOKUP($B767,taxonomy!$B:$Y,8,FALSE)</f>
        <v xml:space="preserve"> Chordata</v>
      </c>
      <c r="M767" t="str">
        <f>VLOOKUP($B767,taxonomy!$B:$Y,9,FALSE)</f>
        <v xml:space="preserve"> Craniata</v>
      </c>
      <c r="N767">
        <f>VLOOKUP(A767,'сводная таблица'!A$3:D$370,3,FALSE)</f>
        <v>1</v>
      </c>
      <c r="O767">
        <f>VLOOKUP(A767,'сводная таблица'!A$3:D$370,4,FALSE)</f>
        <v>1</v>
      </c>
      <c r="P767" s="7" t="b">
        <f t="shared" si="24"/>
        <v>1</v>
      </c>
      <c r="Q767" s="12"/>
    </row>
    <row r="768" spans="1:17" hidden="1" x14ac:dyDescent="0.25">
      <c r="A768" s="1" t="s">
        <v>1341</v>
      </c>
      <c r="B768" s="1" t="s">
        <v>1342</v>
      </c>
      <c r="C768" s="1" t="s">
        <v>1343</v>
      </c>
      <c r="D768" s="1" t="s">
        <v>15</v>
      </c>
      <c r="E768" s="1" t="s">
        <v>43</v>
      </c>
      <c r="F768" s="1" t="s">
        <v>250</v>
      </c>
      <c r="G768" s="1" t="s">
        <v>18</v>
      </c>
      <c r="H768" s="1" t="s">
        <v>19</v>
      </c>
      <c r="I768" s="8">
        <f t="shared" si="23"/>
        <v>265</v>
      </c>
      <c r="J768" t="str">
        <f>VLOOKUP($B768,taxonomy!$B:$Y,6,FALSE)</f>
        <v>Eukaryota</v>
      </c>
      <c r="K768" t="str">
        <f>VLOOKUP($B768,taxonomy!$B:$Y,7,FALSE)</f>
        <v xml:space="preserve"> Metazoa</v>
      </c>
      <c r="L768" t="str">
        <f>VLOOKUP($B768,taxonomy!$B:$Y,8,FALSE)</f>
        <v xml:space="preserve"> Chordata</v>
      </c>
      <c r="M768" t="str">
        <f>VLOOKUP($B768,taxonomy!$B:$Y,9,FALSE)</f>
        <v xml:space="preserve"> Craniata</v>
      </c>
      <c r="N768">
        <f>VLOOKUP(A768,'сводная таблица'!A$3:D$370,3,FALSE)</f>
        <v>1</v>
      </c>
      <c r="O768">
        <f>VLOOKUP(A768,'сводная таблица'!A$3:D$370,4,FALSE)</f>
        <v>1</v>
      </c>
      <c r="P768" s="7" t="b">
        <f t="shared" si="24"/>
        <v>0</v>
      </c>
      <c r="Q768" s="12"/>
    </row>
    <row r="769" spans="1:18" hidden="1" x14ac:dyDescent="0.25">
      <c r="A769" s="1" t="s">
        <v>1341</v>
      </c>
      <c r="B769" s="1" t="s">
        <v>1342</v>
      </c>
      <c r="C769" s="1" t="s">
        <v>1343</v>
      </c>
      <c r="D769" s="1" t="s">
        <v>60</v>
      </c>
      <c r="E769" s="1" t="s">
        <v>498</v>
      </c>
      <c r="F769" s="1" t="s">
        <v>795</v>
      </c>
      <c r="G769" s="1" t="s">
        <v>63</v>
      </c>
      <c r="H769" s="1" t="s">
        <v>64</v>
      </c>
      <c r="I769" s="8">
        <f t="shared" si="23"/>
        <v>492</v>
      </c>
      <c r="J769" t="str">
        <f>VLOOKUP($B769,taxonomy!$B:$Y,6,FALSE)</f>
        <v>Eukaryota</v>
      </c>
      <c r="K769" t="str">
        <f>VLOOKUP($B769,taxonomy!$B:$Y,7,FALSE)</f>
        <v xml:space="preserve"> Metazoa</v>
      </c>
      <c r="L769" t="str">
        <f>VLOOKUP($B769,taxonomy!$B:$Y,8,FALSE)</f>
        <v xml:space="preserve"> Chordata</v>
      </c>
      <c r="M769" t="str">
        <f>VLOOKUP($B769,taxonomy!$B:$Y,9,FALSE)</f>
        <v xml:space="preserve"> Craniata</v>
      </c>
      <c r="N769">
        <f>VLOOKUP(A769,'сводная таблица'!A$3:D$370,3,FALSE)</f>
        <v>1</v>
      </c>
      <c r="O769">
        <f>VLOOKUP(A769,'сводная таблица'!A$3:D$370,4,FALSE)</f>
        <v>1</v>
      </c>
      <c r="P769" s="7" t="b">
        <f t="shared" si="24"/>
        <v>1</v>
      </c>
      <c r="Q769" s="12"/>
    </row>
    <row r="770" spans="1:18" hidden="1" x14ac:dyDescent="0.25">
      <c r="A770" s="1" t="s">
        <v>1344</v>
      </c>
      <c r="B770" s="1" t="s">
        <v>1345</v>
      </c>
      <c r="C770" s="1" t="s">
        <v>1047</v>
      </c>
      <c r="D770" s="1" t="s">
        <v>272</v>
      </c>
      <c r="E770" s="1" t="s">
        <v>1152</v>
      </c>
      <c r="F770" s="1" t="s">
        <v>1065</v>
      </c>
      <c r="G770" s="1" t="s">
        <v>274</v>
      </c>
      <c r="H770" s="1" t="s">
        <v>272</v>
      </c>
      <c r="I770" s="8">
        <f t="shared" ref="I770:I833" si="25">F770-E770+1</f>
        <v>56</v>
      </c>
      <c r="J770" t="str">
        <f>VLOOKUP($B770,taxonomy!$B:$Y,6,FALSE)</f>
        <v>Eukaryota</v>
      </c>
      <c r="K770" t="str">
        <f>VLOOKUP($B770,taxonomy!$B:$Y,7,FALSE)</f>
        <v xml:space="preserve"> Metazoa</v>
      </c>
      <c r="L770" t="str">
        <f>VLOOKUP($B770,taxonomy!$B:$Y,8,FALSE)</f>
        <v xml:space="preserve"> Chordata</v>
      </c>
      <c r="M770" t="str">
        <f>VLOOKUP($B770,taxonomy!$B:$Y,9,FALSE)</f>
        <v xml:space="preserve"> Craniata</v>
      </c>
      <c r="N770">
        <f>VLOOKUP(A770,'сводная таблица'!A$3:D$370,3,FALSE)</f>
        <v>1</v>
      </c>
      <c r="O770">
        <f>VLOOKUP(A770,'сводная таблица'!A$3:D$370,4,FALSE)</f>
        <v>1</v>
      </c>
      <c r="P770" s="7" t="b">
        <f t="shared" si="24"/>
        <v>0</v>
      </c>
      <c r="Q770" s="12"/>
    </row>
    <row r="771" spans="1:18" hidden="1" x14ac:dyDescent="0.25">
      <c r="A771" s="1" t="s">
        <v>1489</v>
      </c>
      <c r="B771" s="1" t="s">
        <v>1490</v>
      </c>
      <c r="C771" s="1" t="s">
        <v>1491</v>
      </c>
      <c r="D771" s="1" t="s">
        <v>1492</v>
      </c>
      <c r="E771" s="1" t="s">
        <v>1140</v>
      </c>
      <c r="F771" s="1" t="s">
        <v>1493</v>
      </c>
      <c r="G771" s="1" t="s">
        <v>292</v>
      </c>
      <c r="H771" s="1" t="s">
        <v>1492</v>
      </c>
      <c r="I771" s="8">
        <f t="shared" si="25"/>
        <v>99</v>
      </c>
      <c r="J771" t="str">
        <f>VLOOKUP($B771,taxonomy!$B:$Y,6,FALSE)</f>
        <v>Eukaryota</v>
      </c>
      <c r="K771" t="str">
        <f>VLOOKUP($B771,taxonomy!$B:$Y,7,FALSE)</f>
        <v xml:space="preserve"> Alveolata</v>
      </c>
      <c r="L771" t="str">
        <f>VLOOKUP($B771,taxonomy!$B:$Y,8,FALSE)</f>
        <v xml:space="preserve"> Ciliophora</v>
      </c>
      <c r="M771" t="str">
        <f>VLOOKUP($B771,taxonomy!$B:$Y,9,FALSE)</f>
        <v xml:space="preserve"> Intramacronucleata</v>
      </c>
      <c r="N771">
        <f>VLOOKUP(A771,'сводная таблица'!A$3:D$370,3,FALSE)</f>
        <v>1</v>
      </c>
      <c r="O771">
        <f>VLOOKUP(A771,'сводная таблица'!A$3:D$370,4,FALSE)</f>
        <v>1</v>
      </c>
      <c r="P771" s="7" t="b">
        <f t="shared" si="24"/>
        <v>0</v>
      </c>
    </row>
    <row r="772" spans="1:18" hidden="1" x14ac:dyDescent="0.25">
      <c r="A772" s="1" t="s">
        <v>1489</v>
      </c>
      <c r="B772" s="1" t="s">
        <v>1490</v>
      </c>
      <c r="C772" s="1" t="s">
        <v>1491</v>
      </c>
      <c r="D772" s="1" t="s">
        <v>1494</v>
      </c>
      <c r="E772" s="1" t="s">
        <v>1028</v>
      </c>
      <c r="F772" s="1" t="s">
        <v>244</v>
      </c>
      <c r="G772" s="1" t="s">
        <v>292</v>
      </c>
      <c r="H772" s="1" t="s">
        <v>1494</v>
      </c>
      <c r="I772" s="8">
        <f t="shared" si="25"/>
        <v>139</v>
      </c>
      <c r="J772" t="str">
        <f>VLOOKUP($B772,taxonomy!$B:$Y,6,FALSE)</f>
        <v>Eukaryota</v>
      </c>
      <c r="K772" t="str">
        <f>VLOOKUP($B772,taxonomy!$B:$Y,7,FALSE)</f>
        <v xml:space="preserve"> Alveolata</v>
      </c>
      <c r="L772" t="str">
        <f>VLOOKUP($B772,taxonomy!$B:$Y,8,FALSE)</f>
        <v xml:space="preserve"> Ciliophora</v>
      </c>
      <c r="M772" t="str">
        <f>VLOOKUP($B772,taxonomy!$B:$Y,9,FALSE)</f>
        <v xml:space="preserve"> Intramacronucleata</v>
      </c>
      <c r="N772">
        <f>VLOOKUP(A772,'сводная таблица'!A$3:D$370,3,FALSE)</f>
        <v>1</v>
      </c>
      <c r="O772">
        <f>VLOOKUP(A772,'сводная таблица'!A$3:D$370,4,FALSE)</f>
        <v>1</v>
      </c>
      <c r="P772" s="7" t="b">
        <f t="shared" ref="P772:P835" si="26">EXACT(A771,A772)</f>
        <v>1</v>
      </c>
    </row>
    <row r="773" spans="1:18" hidden="1" x14ac:dyDescent="0.25">
      <c r="A773" s="1" t="s">
        <v>1489</v>
      </c>
      <c r="B773" s="1" t="s">
        <v>1490</v>
      </c>
      <c r="C773" s="1" t="s">
        <v>1491</v>
      </c>
      <c r="D773" s="1" t="s">
        <v>1495</v>
      </c>
      <c r="E773" s="1" t="s">
        <v>638</v>
      </c>
      <c r="F773" s="1" t="s">
        <v>1496</v>
      </c>
      <c r="G773" s="1" t="s">
        <v>114</v>
      </c>
      <c r="H773" s="1" t="s">
        <v>1495</v>
      </c>
      <c r="I773" s="8">
        <f t="shared" si="25"/>
        <v>64</v>
      </c>
      <c r="J773" t="str">
        <f>VLOOKUP($B773,taxonomy!$B:$Y,6,FALSE)</f>
        <v>Eukaryota</v>
      </c>
      <c r="K773" t="str">
        <f>VLOOKUP($B773,taxonomy!$B:$Y,7,FALSE)</f>
        <v xml:space="preserve"> Alveolata</v>
      </c>
      <c r="L773" t="str">
        <f>VLOOKUP($B773,taxonomy!$B:$Y,8,FALSE)</f>
        <v xml:space="preserve"> Ciliophora</v>
      </c>
      <c r="M773" t="str">
        <f>VLOOKUP($B773,taxonomy!$B:$Y,9,FALSE)</f>
        <v xml:space="preserve"> Intramacronucleata</v>
      </c>
      <c r="N773">
        <f>VLOOKUP(A773,'сводная таблица'!A$3:D$370,3,FALSE)</f>
        <v>1</v>
      </c>
      <c r="O773">
        <f>VLOOKUP(A773,'сводная таблица'!A$3:D$370,4,FALSE)</f>
        <v>1</v>
      </c>
      <c r="P773" s="7" t="b">
        <f t="shared" si="26"/>
        <v>1</v>
      </c>
    </row>
    <row r="774" spans="1:18" hidden="1" x14ac:dyDescent="0.25">
      <c r="A774" s="1" t="s">
        <v>1489</v>
      </c>
      <c r="B774" s="1" t="s">
        <v>1490</v>
      </c>
      <c r="C774" s="1" t="s">
        <v>1491</v>
      </c>
      <c r="D774" s="1" t="s">
        <v>15</v>
      </c>
      <c r="E774" s="1" t="s">
        <v>824</v>
      </c>
      <c r="F774" s="1" t="s">
        <v>1497</v>
      </c>
      <c r="G774" s="1" t="s">
        <v>18</v>
      </c>
      <c r="H774" s="1" t="s">
        <v>19</v>
      </c>
      <c r="I774" s="8">
        <f t="shared" si="25"/>
        <v>266</v>
      </c>
      <c r="J774" t="str">
        <f>VLOOKUP($B774,taxonomy!$B:$Y,6,FALSE)</f>
        <v>Eukaryota</v>
      </c>
      <c r="K774" t="str">
        <f>VLOOKUP($B774,taxonomy!$B:$Y,7,FALSE)</f>
        <v xml:space="preserve"> Alveolata</v>
      </c>
      <c r="L774" t="str">
        <f>VLOOKUP($B774,taxonomy!$B:$Y,8,FALSE)</f>
        <v xml:space="preserve"> Ciliophora</v>
      </c>
      <c r="M774" t="str">
        <f>VLOOKUP($B774,taxonomy!$B:$Y,9,FALSE)</f>
        <v xml:space="preserve"> Intramacronucleata</v>
      </c>
      <c r="N774">
        <f>VLOOKUP(A774,'сводная таблица'!A$3:D$370,3,FALSE)</f>
        <v>1</v>
      </c>
      <c r="O774">
        <f>VLOOKUP(A774,'сводная таблица'!A$3:D$370,4,FALSE)</f>
        <v>1</v>
      </c>
      <c r="P774" s="7" t="b">
        <f t="shared" si="26"/>
        <v>1</v>
      </c>
    </row>
    <row r="775" spans="1:18" hidden="1" x14ac:dyDescent="0.25">
      <c r="A775" s="1" t="s">
        <v>1489</v>
      </c>
      <c r="B775" s="1" t="s">
        <v>1490</v>
      </c>
      <c r="C775" s="1" t="s">
        <v>1491</v>
      </c>
      <c r="D775" s="1" t="s">
        <v>60</v>
      </c>
      <c r="E775" s="1" t="s">
        <v>378</v>
      </c>
      <c r="F775" s="1" t="s">
        <v>1498</v>
      </c>
      <c r="G775" s="1" t="s">
        <v>63</v>
      </c>
      <c r="H775" s="1" t="s">
        <v>64</v>
      </c>
      <c r="I775" s="8">
        <f t="shared" si="25"/>
        <v>220</v>
      </c>
      <c r="J775" t="str">
        <f>VLOOKUP($B775,taxonomy!$B:$Y,6,FALSE)</f>
        <v>Eukaryota</v>
      </c>
      <c r="K775" t="str">
        <f>VLOOKUP($B775,taxonomy!$B:$Y,7,FALSE)</f>
        <v xml:space="preserve"> Alveolata</v>
      </c>
      <c r="L775" t="str">
        <f>VLOOKUP($B775,taxonomy!$B:$Y,8,FALSE)</f>
        <v xml:space="preserve"> Ciliophora</v>
      </c>
      <c r="M775" t="str">
        <f>VLOOKUP($B775,taxonomy!$B:$Y,9,FALSE)</f>
        <v xml:space="preserve"> Intramacronucleata</v>
      </c>
      <c r="N775">
        <f>VLOOKUP(A775,'сводная таблица'!A$3:D$370,3,FALSE)</f>
        <v>1</v>
      </c>
      <c r="O775">
        <f>VLOOKUP(A775,'сводная таблица'!A$3:D$370,4,FALSE)</f>
        <v>1</v>
      </c>
      <c r="P775" s="7" t="b">
        <f t="shared" si="26"/>
        <v>1</v>
      </c>
    </row>
    <row r="776" spans="1:18" hidden="1" x14ac:dyDescent="0.25">
      <c r="A776" s="1" t="s">
        <v>1344</v>
      </c>
      <c r="B776" s="1" t="s">
        <v>1345</v>
      </c>
      <c r="C776" s="1" t="s">
        <v>1047</v>
      </c>
      <c r="D776" s="1" t="s">
        <v>15</v>
      </c>
      <c r="E776" s="1" t="s">
        <v>43</v>
      </c>
      <c r="F776" s="1" t="s">
        <v>250</v>
      </c>
      <c r="G776" s="1" t="s">
        <v>18</v>
      </c>
      <c r="H776" s="1" t="s">
        <v>19</v>
      </c>
      <c r="I776" s="8">
        <f t="shared" si="25"/>
        <v>265</v>
      </c>
      <c r="J776" t="str">
        <f>VLOOKUP($B776,taxonomy!$B:$Y,6,FALSE)</f>
        <v>Eukaryota</v>
      </c>
      <c r="K776" t="str">
        <f>VLOOKUP($B776,taxonomy!$B:$Y,7,FALSE)</f>
        <v xml:space="preserve"> Metazoa</v>
      </c>
      <c r="L776" t="str">
        <f>VLOOKUP($B776,taxonomy!$B:$Y,8,FALSE)</f>
        <v xml:space="preserve"> Chordata</v>
      </c>
      <c r="M776" t="str">
        <f>VLOOKUP($B776,taxonomy!$B:$Y,9,FALSE)</f>
        <v xml:space="preserve"> Craniata</v>
      </c>
      <c r="N776">
        <f>VLOOKUP(A776,'сводная таблица'!A$3:D$370,3,FALSE)</f>
        <v>1</v>
      </c>
      <c r="O776">
        <f>VLOOKUP(A776,'сводная таблица'!A$3:D$370,4,FALSE)</f>
        <v>1</v>
      </c>
      <c r="P776" s="7" t="b">
        <f t="shared" si="26"/>
        <v>0</v>
      </c>
      <c r="Q776" s="12"/>
      <c r="R776">
        <v>1</v>
      </c>
    </row>
    <row r="777" spans="1:18" hidden="1" x14ac:dyDescent="0.25">
      <c r="A777" s="1" t="s">
        <v>1344</v>
      </c>
      <c r="B777" s="1" t="s">
        <v>1345</v>
      </c>
      <c r="C777" s="1" t="s">
        <v>1047</v>
      </c>
      <c r="D777" s="1" t="s">
        <v>60</v>
      </c>
      <c r="E777" s="1" t="s">
        <v>335</v>
      </c>
      <c r="F777" s="1" t="s">
        <v>1074</v>
      </c>
      <c r="G777" s="1" t="s">
        <v>63</v>
      </c>
      <c r="H777" s="1" t="s">
        <v>64</v>
      </c>
      <c r="I777" s="8">
        <f t="shared" si="25"/>
        <v>480</v>
      </c>
      <c r="J777" t="str">
        <f>VLOOKUP($B777,taxonomy!$B:$Y,6,FALSE)</f>
        <v>Eukaryota</v>
      </c>
      <c r="K777" t="str">
        <f>VLOOKUP($B777,taxonomy!$B:$Y,7,FALSE)</f>
        <v xml:space="preserve"> Metazoa</v>
      </c>
      <c r="L777" t="str">
        <f>VLOOKUP($B777,taxonomy!$B:$Y,8,FALSE)</f>
        <v xml:space="preserve"> Chordata</v>
      </c>
      <c r="M777" t="str">
        <f>VLOOKUP($B777,taxonomy!$B:$Y,9,FALSE)</f>
        <v xml:space="preserve"> Craniata</v>
      </c>
      <c r="N777">
        <f>VLOOKUP(A777,'сводная таблица'!A$3:D$370,3,FALSE)</f>
        <v>1</v>
      </c>
      <c r="O777">
        <f>VLOOKUP(A777,'сводная таблица'!A$3:D$370,4,FALSE)</f>
        <v>1</v>
      </c>
      <c r="P777" s="7" t="b">
        <f t="shared" si="26"/>
        <v>1</v>
      </c>
      <c r="Q777" s="12"/>
    </row>
    <row r="778" spans="1:18" hidden="1" x14ac:dyDescent="0.25">
      <c r="A778" s="1" t="s">
        <v>1346</v>
      </c>
      <c r="B778" s="1" t="s">
        <v>1347</v>
      </c>
      <c r="C778" s="1" t="s">
        <v>731</v>
      </c>
      <c r="D778" s="1" t="s">
        <v>272</v>
      </c>
      <c r="E778" s="1" t="s">
        <v>1152</v>
      </c>
      <c r="F778" s="1" t="s">
        <v>1065</v>
      </c>
      <c r="G778" s="1" t="s">
        <v>274</v>
      </c>
      <c r="H778" s="1" t="s">
        <v>272</v>
      </c>
      <c r="I778" s="8">
        <f t="shared" si="25"/>
        <v>56</v>
      </c>
      <c r="J778" t="str">
        <f>VLOOKUP($B778,taxonomy!$B:$Y,6,FALSE)</f>
        <v>Eukaryota</v>
      </c>
      <c r="K778" t="str">
        <f>VLOOKUP($B778,taxonomy!$B:$Y,7,FALSE)</f>
        <v xml:space="preserve"> Metazoa</v>
      </c>
      <c r="L778" t="str">
        <f>VLOOKUP($B778,taxonomy!$B:$Y,8,FALSE)</f>
        <v xml:space="preserve"> Chordata</v>
      </c>
      <c r="M778" t="str">
        <f>VLOOKUP($B778,taxonomy!$B:$Y,9,FALSE)</f>
        <v xml:space="preserve"> Craniata</v>
      </c>
      <c r="N778">
        <f>VLOOKUP(A778,'сводная таблица'!A$3:D$370,3,FALSE)</f>
        <v>1</v>
      </c>
      <c r="O778">
        <f>VLOOKUP(A778,'сводная таблица'!A$3:D$370,4,FALSE)</f>
        <v>1</v>
      </c>
      <c r="P778" s="7" t="b">
        <f t="shared" si="26"/>
        <v>0</v>
      </c>
      <c r="Q778" s="12"/>
    </row>
    <row r="779" spans="1:18" hidden="1" x14ac:dyDescent="0.25">
      <c r="A779" s="1" t="s">
        <v>1346</v>
      </c>
      <c r="B779" s="1" t="s">
        <v>1347</v>
      </c>
      <c r="C779" s="1" t="s">
        <v>731</v>
      </c>
      <c r="D779" s="1" t="s">
        <v>15</v>
      </c>
      <c r="E779" s="1" t="s">
        <v>43</v>
      </c>
      <c r="F779" s="1" t="s">
        <v>250</v>
      </c>
      <c r="G779" s="1" t="s">
        <v>18</v>
      </c>
      <c r="H779" s="1" t="s">
        <v>19</v>
      </c>
      <c r="I779" s="8">
        <f t="shared" si="25"/>
        <v>265</v>
      </c>
      <c r="J779" t="str">
        <f>VLOOKUP($B779,taxonomy!$B:$Y,6,FALSE)</f>
        <v>Eukaryota</v>
      </c>
      <c r="K779" t="str">
        <f>VLOOKUP($B779,taxonomy!$B:$Y,7,FALSE)</f>
        <v xml:space="preserve"> Metazoa</v>
      </c>
      <c r="L779" t="str">
        <f>VLOOKUP($B779,taxonomy!$B:$Y,8,FALSE)</f>
        <v xml:space="preserve"> Chordata</v>
      </c>
      <c r="M779" t="str">
        <f>VLOOKUP($B779,taxonomy!$B:$Y,9,FALSE)</f>
        <v xml:space="preserve"> Craniata</v>
      </c>
      <c r="N779">
        <f>VLOOKUP(A779,'сводная таблица'!A$3:D$370,3,FALSE)</f>
        <v>1</v>
      </c>
      <c r="O779">
        <f>VLOOKUP(A779,'сводная таблица'!A$3:D$370,4,FALSE)</f>
        <v>1</v>
      </c>
      <c r="P779" s="7" t="b">
        <f t="shared" si="26"/>
        <v>1</v>
      </c>
      <c r="Q779" s="12"/>
    </row>
    <row r="780" spans="1:18" hidden="1" x14ac:dyDescent="0.25">
      <c r="A780" s="1" t="s">
        <v>1346</v>
      </c>
      <c r="B780" s="1" t="s">
        <v>1347</v>
      </c>
      <c r="C780" s="1" t="s">
        <v>731</v>
      </c>
      <c r="D780" s="1" t="s">
        <v>60</v>
      </c>
      <c r="E780" s="1" t="s">
        <v>117</v>
      </c>
      <c r="F780" s="1" t="s">
        <v>259</v>
      </c>
      <c r="G780" s="1" t="s">
        <v>63</v>
      </c>
      <c r="H780" s="1" t="s">
        <v>64</v>
      </c>
      <c r="I780" s="8">
        <f t="shared" si="25"/>
        <v>480</v>
      </c>
      <c r="J780" t="str">
        <f>VLOOKUP($B780,taxonomy!$B:$Y,6,FALSE)</f>
        <v>Eukaryota</v>
      </c>
      <c r="K780" t="str">
        <f>VLOOKUP($B780,taxonomy!$B:$Y,7,FALSE)</f>
        <v xml:space="preserve"> Metazoa</v>
      </c>
      <c r="L780" t="str">
        <f>VLOOKUP($B780,taxonomy!$B:$Y,8,FALSE)</f>
        <v xml:space="preserve"> Chordata</v>
      </c>
      <c r="M780" t="str">
        <f>VLOOKUP($B780,taxonomy!$B:$Y,9,FALSE)</f>
        <v xml:space="preserve"> Craniata</v>
      </c>
      <c r="N780">
        <f>VLOOKUP(A780,'сводная таблица'!A$3:D$370,3,FALSE)</f>
        <v>1</v>
      </c>
      <c r="O780">
        <f>VLOOKUP(A780,'сводная таблица'!A$3:D$370,4,FALSE)</f>
        <v>1</v>
      </c>
      <c r="P780" s="7" t="b">
        <f t="shared" si="26"/>
        <v>1</v>
      </c>
      <c r="Q780" s="12"/>
    </row>
    <row r="781" spans="1:18" hidden="1" x14ac:dyDescent="0.25">
      <c r="A781" s="1" t="s">
        <v>1348</v>
      </c>
      <c r="B781" s="1" t="s">
        <v>1349</v>
      </c>
      <c r="C781" s="1" t="s">
        <v>795</v>
      </c>
      <c r="D781" s="1" t="s">
        <v>15</v>
      </c>
      <c r="E781" s="1" t="s">
        <v>115</v>
      </c>
      <c r="F781" s="1" t="s">
        <v>1153</v>
      </c>
      <c r="G781" s="1" t="s">
        <v>18</v>
      </c>
      <c r="H781" s="1" t="s">
        <v>19</v>
      </c>
      <c r="I781" s="8">
        <f t="shared" si="25"/>
        <v>265</v>
      </c>
      <c r="J781" t="str">
        <f>VLOOKUP($B781,taxonomy!$B:$Y,6,FALSE)</f>
        <v>Eukaryota</v>
      </c>
      <c r="K781" t="str">
        <f>VLOOKUP($B781,taxonomy!$B:$Y,7,FALSE)</f>
        <v xml:space="preserve"> Metazoa</v>
      </c>
      <c r="L781" t="str">
        <f>VLOOKUP($B781,taxonomy!$B:$Y,8,FALSE)</f>
        <v xml:space="preserve"> Chordata</v>
      </c>
      <c r="M781" t="str">
        <f>VLOOKUP($B781,taxonomy!$B:$Y,9,FALSE)</f>
        <v xml:space="preserve"> Craniata</v>
      </c>
      <c r="N781">
        <f>VLOOKUP(A781,'сводная таблица'!A$3:D$370,3,FALSE)</f>
        <v>1</v>
      </c>
      <c r="O781">
        <f>VLOOKUP(A781,'сводная таблица'!A$3:D$370,4,FALSE)</f>
        <v>1</v>
      </c>
      <c r="P781" s="7" t="b">
        <f t="shared" si="26"/>
        <v>0</v>
      </c>
      <c r="Q781" s="12"/>
    </row>
    <row r="782" spans="1:18" hidden="1" x14ac:dyDescent="0.25">
      <c r="A782" s="1" t="s">
        <v>1348</v>
      </c>
      <c r="B782" s="1" t="s">
        <v>1349</v>
      </c>
      <c r="C782" s="1" t="s">
        <v>795</v>
      </c>
      <c r="D782" s="1" t="s">
        <v>60</v>
      </c>
      <c r="E782" s="1" t="s">
        <v>275</v>
      </c>
      <c r="F782" s="1" t="s">
        <v>253</v>
      </c>
      <c r="G782" s="1" t="s">
        <v>63</v>
      </c>
      <c r="H782" s="1" t="s">
        <v>64</v>
      </c>
      <c r="I782" s="8">
        <f t="shared" si="25"/>
        <v>493</v>
      </c>
      <c r="J782" t="str">
        <f>VLOOKUP($B782,taxonomy!$B:$Y,6,FALSE)</f>
        <v>Eukaryota</v>
      </c>
      <c r="K782" t="str">
        <f>VLOOKUP($B782,taxonomy!$B:$Y,7,FALSE)</f>
        <v xml:space="preserve"> Metazoa</v>
      </c>
      <c r="L782" t="str">
        <f>VLOOKUP($B782,taxonomy!$B:$Y,8,FALSE)</f>
        <v xml:space="preserve"> Chordata</v>
      </c>
      <c r="M782" t="str">
        <f>VLOOKUP($B782,taxonomy!$B:$Y,9,FALSE)</f>
        <v xml:space="preserve"> Craniata</v>
      </c>
      <c r="N782">
        <f>VLOOKUP(A782,'сводная таблица'!A$3:D$370,3,FALSE)</f>
        <v>1</v>
      </c>
      <c r="O782">
        <f>VLOOKUP(A782,'сводная таблица'!A$3:D$370,4,FALSE)</f>
        <v>1</v>
      </c>
      <c r="P782" s="7" t="b">
        <f t="shared" si="26"/>
        <v>1</v>
      </c>
      <c r="Q782" s="12"/>
    </row>
    <row r="783" spans="1:18" hidden="1" x14ac:dyDescent="0.25">
      <c r="A783" s="1" t="s">
        <v>1350</v>
      </c>
      <c r="B783" s="1" t="s">
        <v>1351</v>
      </c>
      <c r="C783" s="1" t="s">
        <v>731</v>
      </c>
      <c r="D783" s="1" t="s">
        <v>15</v>
      </c>
      <c r="E783" s="1" t="s">
        <v>115</v>
      </c>
      <c r="F783" s="1" t="s">
        <v>1153</v>
      </c>
      <c r="G783" s="1" t="s">
        <v>18</v>
      </c>
      <c r="H783" s="1" t="s">
        <v>19</v>
      </c>
      <c r="I783" s="8">
        <f t="shared" si="25"/>
        <v>265</v>
      </c>
      <c r="J783" t="str">
        <f>VLOOKUP($B783,taxonomy!$B:$Y,6,FALSE)</f>
        <v>Eukaryota</v>
      </c>
      <c r="K783" t="str">
        <f>VLOOKUP($B783,taxonomy!$B:$Y,7,FALSE)</f>
        <v xml:space="preserve"> Metazoa</v>
      </c>
      <c r="L783" t="str">
        <f>VLOOKUP($B783,taxonomy!$B:$Y,8,FALSE)</f>
        <v xml:space="preserve"> Chordata</v>
      </c>
      <c r="M783" t="str">
        <f>VLOOKUP($B783,taxonomy!$B:$Y,9,FALSE)</f>
        <v xml:space="preserve"> Craniata</v>
      </c>
      <c r="N783">
        <f>VLOOKUP(A783,'сводная таблица'!A$3:D$370,3,FALSE)</f>
        <v>1</v>
      </c>
      <c r="O783">
        <f>VLOOKUP(A783,'сводная таблица'!A$3:D$370,4,FALSE)</f>
        <v>1</v>
      </c>
      <c r="P783" s="7" t="b">
        <f t="shared" si="26"/>
        <v>0</v>
      </c>
      <c r="Q783" s="12"/>
    </row>
    <row r="784" spans="1:18" hidden="1" x14ac:dyDescent="0.25">
      <c r="A784" s="1" t="s">
        <v>1350</v>
      </c>
      <c r="B784" s="1" t="s">
        <v>1351</v>
      </c>
      <c r="C784" s="1" t="s">
        <v>731</v>
      </c>
      <c r="D784" s="1" t="s">
        <v>60</v>
      </c>
      <c r="E784" s="1" t="s">
        <v>850</v>
      </c>
      <c r="F784" s="1" t="s">
        <v>555</v>
      </c>
      <c r="G784" s="1" t="s">
        <v>63</v>
      </c>
      <c r="H784" s="1" t="s">
        <v>64</v>
      </c>
      <c r="I784" s="8">
        <f t="shared" si="25"/>
        <v>469</v>
      </c>
      <c r="J784" t="str">
        <f>VLOOKUP($B784,taxonomy!$B:$Y,6,FALSE)</f>
        <v>Eukaryota</v>
      </c>
      <c r="K784" t="str">
        <f>VLOOKUP($B784,taxonomy!$B:$Y,7,FALSE)</f>
        <v xml:space="preserve"> Metazoa</v>
      </c>
      <c r="L784" t="str">
        <f>VLOOKUP($B784,taxonomy!$B:$Y,8,FALSE)</f>
        <v xml:space="preserve"> Chordata</v>
      </c>
      <c r="M784" t="str">
        <f>VLOOKUP($B784,taxonomy!$B:$Y,9,FALSE)</f>
        <v xml:space="preserve"> Craniata</v>
      </c>
      <c r="N784">
        <f>VLOOKUP(A784,'сводная таблица'!A$3:D$370,3,FALSE)</f>
        <v>1</v>
      </c>
      <c r="O784">
        <f>VLOOKUP(A784,'сводная таблица'!A$3:D$370,4,FALSE)</f>
        <v>1</v>
      </c>
      <c r="P784" s="7" t="b">
        <f t="shared" si="26"/>
        <v>1</v>
      </c>
      <c r="Q784" s="12"/>
    </row>
    <row r="785" spans="1:18" hidden="1" x14ac:dyDescent="0.25">
      <c r="A785" s="1" t="s">
        <v>1352</v>
      </c>
      <c r="B785" s="1" t="s">
        <v>1353</v>
      </c>
      <c r="C785" s="1" t="s">
        <v>1000</v>
      </c>
      <c r="D785" s="1" t="s">
        <v>15</v>
      </c>
      <c r="E785" s="1" t="s">
        <v>115</v>
      </c>
      <c r="F785" s="1" t="s">
        <v>1153</v>
      </c>
      <c r="G785" s="1" t="s">
        <v>18</v>
      </c>
      <c r="H785" s="1" t="s">
        <v>19</v>
      </c>
      <c r="I785" s="8">
        <f t="shared" si="25"/>
        <v>265</v>
      </c>
      <c r="J785" t="str">
        <f>VLOOKUP($B785,taxonomy!$B:$Y,6,FALSE)</f>
        <v>Eukaryota</v>
      </c>
      <c r="K785" t="str">
        <f>VLOOKUP($B785,taxonomy!$B:$Y,7,FALSE)</f>
        <v xml:space="preserve"> Metazoa</v>
      </c>
      <c r="L785" t="str">
        <f>VLOOKUP($B785,taxonomy!$B:$Y,8,FALSE)</f>
        <v xml:space="preserve"> Chordata</v>
      </c>
      <c r="M785" t="str">
        <f>VLOOKUP($B785,taxonomy!$B:$Y,9,FALSE)</f>
        <v xml:space="preserve"> Craniata</v>
      </c>
      <c r="N785">
        <f>VLOOKUP(A785,'сводная таблица'!A$3:D$370,3,FALSE)</f>
        <v>1</v>
      </c>
      <c r="O785">
        <f>VLOOKUP(A785,'сводная таблица'!A$3:D$370,4,FALSE)</f>
        <v>1</v>
      </c>
      <c r="P785" s="7" t="b">
        <f t="shared" si="26"/>
        <v>0</v>
      </c>
      <c r="Q785" s="12"/>
    </row>
    <row r="786" spans="1:18" hidden="1" x14ac:dyDescent="0.25">
      <c r="A786" s="1" t="s">
        <v>1352</v>
      </c>
      <c r="B786" s="1" t="s">
        <v>1353</v>
      </c>
      <c r="C786" s="1" t="s">
        <v>1000</v>
      </c>
      <c r="D786" s="1" t="s">
        <v>60</v>
      </c>
      <c r="E786" s="1" t="s">
        <v>850</v>
      </c>
      <c r="F786" s="1" t="s">
        <v>1354</v>
      </c>
      <c r="G786" s="1" t="s">
        <v>63</v>
      </c>
      <c r="H786" s="1" t="s">
        <v>64</v>
      </c>
      <c r="I786" s="8">
        <f t="shared" si="25"/>
        <v>474</v>
      </c>
      <c r="J786" t="str">
        <f>VLOOKUP($B786,taxonomy!$B:$Y,6,FALSE)</f>
        <v>Eukaryota</v>
      </c>
      <c r="K786" t="str">
        <f>VLOOKUP($B786,taxonomy!$B:$Y,7,FALSE)</f>
        <v xml:space="preserve"> Metazoa</v>
      </c>
      <c r="L786" t="str">
        <f>VLOOKUP($B786,taxonomy!$B:$Y,8,FALSE)</f>
        <v xml:space="preserve"> Chordata</v>
      </c>
      <c r="M786" t="str">
        <f>VLOOKUP($B786,taxonomy!$B:$Y,9,FALSE)</f>
        <v xml:space="preserve"> Craniata</v>
      </c>
      <c r="N786">
        <f>VLOOKUP(A786,'сводная таблица'!A$3:D$370,3,FALSE)</f>
        <v>1</v>
      </c>
      <c r="O786">
        <f>VLOOKUP(A786,'сводная таблица'!A$3:D$370,4,FALSE)</f>
        <v>1</v>
      </c>
      <c r="P786" s="7" t="b">
        <f t="shared" si="26"/>
        <v>1</v>
      </c>
      <c r="Q786" s="12"/>
    </row>
    <row r="787" spans="1:18" hidden="1" x14ac:dyDescent="0.25">
      <c r="A787" s="1" t="s">
        <v>1362</v>
      </c>
      <c r="B787" s="1" t="s">
        <v>1363</v>
      </c>
      <c r="C787" s="1" t="s">
        <v>1364</v>
      </c>
      <c r="D787" s="1" t="s">
        <v>15</v>
      </c>
      <c r="E787" s="1" t="s">
        <v>43</v>
      </c>
      <c r="F787" s="1" t="s">
        <v>250</v>
      </c>
      <c r="G787" s="1" t="s">
        <v>18</v>
      </c>
      <c r="H787" s="1" t="s">
        <v>19</v>
      </c>
      <c r="I787" s="8">
        <f t="shared" si="25"/>
        <v>265</v>
      </c>
      <c r="J787" t="str">
        <f>VLOOKUP($B787,taxonomy!$B:$Y,6,FALSE)</f>
        <v>Eukaryota</v>
      </c>
      <c r="K787" t="str">
        <f>VLOOKUP($B787,taxonomy!$B:$Y,7,FALSE)</f>
        <v xml:space="preserve"> Metazoa</v>
      </c>
      <c r="L787" t="str">
        <f>VLOOKUP($B787,taxonomy!$B:$Y,8,FALSE)</f>
        <v xml:space="preserve"> Chordata</v>
      </c>
      <c r="M787" t="str">
        <f>VLOOKUP($B787,taxonomy!$B:$Y,9,FALSE)</f>
        <v xml:space="preserve"> Craniata</v>
      </c>
      <c r="N787">
        <f>VLOOKUP(A787,'сводная таблица'!A$3:D$370,3,FALSE)</f>
        <v>1</v>
      </c>
      <c r="O787">
        <f>VLOOKUP(A787,'сводная таблица'!A$3:D$370,4,FALSE)</f>
        <v>1</v>
      </c>
      <c r="P787" s="7" t="b">
        <f t="shared" si="26"/>
        <v>0</v>
      </c>
      <c r="Q787" s="12"/>
      <c r="R787">
        <v>1</v>
      </c>
    </row>
    <row r="788" spans="1:18" hidden="1" x14ac:dyDescent="0.25">
      <c r="A788" s="1" t="s">
        <v>1362</v>
      </c>
      <c r="B788" s="1" t="s">
        <v>1363</v>
      </c>
      <c r="C788" s="1" t="s">
        <v>1364</v>
      </c>
      <c r="D788" s="1" t="s">
        <v>60</v>
      </c>
      <c r="E788" s="1" t="s">
        <v>498</v>
      </c>
      <c r="F788" s="1" t="s">
        <v>1365</v>
      </c>
      <c r="G788" s="1" t="s">
        <v>63</v>
      </c>
      <c r="H788" s="1" t="s">
        <v>64</v>
      </c>
      <c r="I788" s="8">
        <f t="shared" si="25"/>
        <v>547</v>
      </c>
      <c r="J788" t="str">
        <f>VLOOKUP($B788,taxonomy!$B:$Y,6,FALSE)</f>
        <v>Eukaryota</v>
      </c>
      <c r="K788" t="str">
        <f>VLOOKUP($B788,taxonomy!$B:$Y,7,FALSE)</f>
        <v xml:space="preserve"> Metazoa</v>
      </c>
      <c r="L788" t="str">
        <f>VLOOKUP($B788,taxonomy!$B:$Y,8,FALSE)</f>
        <v xml:space="preserve"> Chordata</v>
      </c>
      <c r="M788" t="str">
        <f>VLOOKUP($B788,taxonomy!$B:$Y,9,FALSE)</f>
        <v xml:space="preserve"> Craniata</v>
      </c>
      <c r="N788">
        <f>VLOOKUP(A788,'сводная таблица'!A$3:D$370,3,FALSE)</f>
        <v>1</v>
      </c>
      <c r="O788">
        <f>VLOOKUP(A788,'сводная таблица'!A$3:D$370,4,FALSE)</f>
        <v>1</v>
      </c>
      <c r="P788" s="7" t="b">
        <f t="shared" si="26"/>
        <v>1</v>
      </c>
      <c r="Q788" s="12"/>
    </row>
    <row r="789" spans="1:18" hidden="1" x14ac:dyDescent="0.25">
      <c r="A789" s="1" t="s">
        <v>1366</v>
      </c>
      <c r="B789" s="1" t="s">
        <v>1367</v>
      </c>
      <c r="C789" s="1" t="s">
        <v>1014</v>
      </c>
      <c r="D789" s="1" t="s">
        <v>15</v>
      </c>
      <c r="E789" s="1" t="s">
        <v>115</v>
      </c>
      <c r="F789" s="1" t="s">
        <v>1153</v>
      </c>
      <c r="G789" s="1" t="s">
        <v>18</v>
      </c>
      <c r="H789" s="1" t="s">
        <v>19</v>
      </c>
      <c r="I789" s="8">
        <f t="shared" si="25"/>
        <v>265</v>
      </c>
      <c r="J789" t="str">
        <f>VLOOKUP($B789,taxonomy!$B:$Y,6,FALSE)</f>
        <v>Eukaryota</v>
      </c>
      <c r="K789" t="str">
        <f>VLOOKUP($B789,taxonomy!$B:$Y,7,FALSE)</f>
        <v xml:space="preserve"> Metazoa</v>
      </c>
      <c r="L789" t="str">
        <f>VLOOKUP($B789,taxonomy!$B:$Y,8,FALSE)</f>
        <v xml:space="preserve"> Chordata</v>
      </c>
      <c r="M789" t="str">
        <f>VLOOKUP($B789,taxonomy!$B:$Y,9,FALSE)</f>
        <v xml:space="preserve"> Craniata</v>
      </c>
      <c r="N789">
        <f>VLOOKUP(A789,'сводная таблица'!A$3:D$370,3,FALSE)</f>
        <v>1</v>
      </c>
      <c r="O789">
        <f>VLOOKUP(A789,'сводная таблица'!A$3:D$370,4,FALSE)</f>
        <v>1</v>
      </c>
      <c r="P789" s="7" t="b">
        <f t="shared" si="26"/>
        <v>0</v>
      </c>
      <c r="Q789" s="12"/>
    </row>
    <row r="790" spans="1:18" hidden="1" x14ac:dyDescent="0.25">
      <c r="A790" s="1" t="s">
        <v>1366</v>
      </c>
      <c r="B790" s="1" t="s">
        <v>1367</v>
      </c>
      <c r="C790" s="1" t="s">
        <v>1014</v>
      </c>
      <c r="D790" s="1" t="s">
        <v>60</v>
      </c>
      <c r="E790" s="1" t="s">
        <v>850</v>
      </c>
      <c r="F790" s="1" t="s">
        <v>1014</v>
      </c>
      <c r="G790" s="1" t="s">
        <v>63</v>
      </c>
      <c r="H790" s="1" t="s">
        <v>64</v>
      </c>
      <c r="I790" s="8">
        <f t="shared" si="25"/>
        <v>401</v>
      </c>
      <c r="J790" t="str">
        <f>VLOOKUP($B790,taxonomy!$B:$Y,6,FALSE)</f>
        <v>Eukaryota</v>
      </c>
      <c r="K790" t="str">
        <f>VLOOKUP($B790,taxonomy!$B:$Y,7,FALSE)</f>
        <v xml:space="preserve"> Metazoa</v>
      </c>
      <c r="L790" t="str">
        <f>VLOOKUP($B790,taxonomy!$B:$Y,8,FALSE)</f>
        <v xml:space="preserve"> Chordata</v>
      </c>
      <c r="M790" t="str">
        <f>VLOOKUP($B790,taxonomy!$B:$Y,9,FALSE)</f>
        <v xml:space="preserve"> Craniata</v>
      </c>
      <c r="N790">
        <f>VLOOKUP(A790,'сводная таблица'!A$3:D$370,3,FALSE)</f>
        <v>1</v>
      </c>
      <c r="O790">
        <f>VLOOKUP(A790,'сводная таблица'!A$3:D$370,4,FALSE)</f>
        <v>1</v>
      </c>
      <c r="P790" s="7" t="b">
        <f t="shared" si="26"/>
        <v>1</v>
      </c>
      <c r="Q790" s="12"/>
    </row>
    <row r="791" spans="1:18" hidden="1" x14ac:dyDescent="0.25">
      <c r="A791" s="1" t="s">
        <v>1387</v>
      </c>
      <c r="B791" s="1" t="s">
        <v>1388</v>
      </c>
      <c r="C791" s="1" t="s">
        <v>1389</v>
      </c>
      <c r="D791" s="1" t="s">
        <v>15</v>
      </c>
      <c r="E791" s="1" t="s">
        <v>1390</v>
      </c>
      <c r="F791" s="1" t="s">
        <v>1389</v>
      </c>
      <c r="G791" s="1" t="s">
        <v>18</v>
      </c>
      <c r="H791" s="1" t="s">
        <v>19</v>
      </c>
      <c r="I791" s="8">
        <f t="shared" si="25"/>
        <v>109</v>
      </c>
      <c r="J791" t="str">
        <f>VLOOKUP($B791,taxonomy!$B:$Y,6,FALSE)</f>
        <v>Eukaryota</v>
      </c>
      <c r="K791" t="str">
        <f>VLOOKUP($B791,taxonomy!$B:$Y,7,FALSE)</f>
        <v xml:space="preserve"> Metazoa</v>
      </c>
      <c r="L791" t="str">
        <f>VLOOKUP($B791,taxonomy!$B:$Y,8,FALSE)</f>
        <v xml:space="preserve"> Chordata</v>
      </c>
      <c r="M791" t="str">
        <f>VLOOKUP($B791,taxonomy!$B:$Y,9,FALSE)</f>
        <v xml:space="preserve"> Craniata</v>
      </c>
      <c r="N791">
        <f>VLOOKUP(A791,'сводная таблица'!A$3:D$370,3,FALSE)</f>
        <v>0</v>
      </c>
      <c r="O791">
        <f>VLOOKUP(A791,'сводная таблица'!A$3:D$370,4,FALSE)</f>
        <v>1</v>
      </c>
      <c r="P791" s="7" t="b">
        <f t="shared" si="26"/>
        <v>0</v>
      </c>
      <c r="Q791" s="12"/>
    </row>
    <row r="792" spans="1:18" hidden="1" x14ac:dyDescent="0.25">
      <c r="A792" s="1" t="s">
        <v>1518</v>
      </c>
      <c r="B792" s="1" t="s">
        <v>1519</v>
      </c>
      <c r="C792" s="1" t="s">
        <v>1520</v>
      </c>
      <c r="D792" s="1" t="s">
        <v>1521</v>
      </c>
      <c r="E792" s="1" t="s">
        <v>165</v>
      </c>
      <c r="F792" s="1" t="s">
        <v>1522</v>
      </c>
      <c r="G792" s="1" t="s">
        <v>123</v>
      </c>
      <c r="H792" s="1" t="s">
        <v>1521</v>
      </c>
      <c r="I792" s="8">
        <f t="shared" si="25"/>
        <v>31</v>
      </c>
      <c r="J792" t="str">
        <f>VLOOKUP($B792,taxonomy!$B:$Y,6,FALSE)</f>
        <v>Eukaryota</v>
      </c>
      <c r="K792" t="str">
        <f>VLOOKUP($B792,taxonomy!$B:$Y,7,FALSE)</f>
        <v xml:space="preserve"> Amoebozoa</v>
      </c>
      <c r="L792" t="str">
        <f>VLOOKUP($B792,taxonomy!$B:$Y,8,FALSE)</f>
        <v xml:space="preserve"> Mycetozoa</v>
      </c>
      <c r="M792" t="str">
        <f>VLOOKUP($B792,taxonomy!$B:$Y,9,FALSE)</f>
        <v xml:space="preserve"> Dictyosteliida</v>
      </c>
      <c r="N792">
        <f>VLOOKUP(A792,'сводная таблица'!A$3:D$370,3,FALSE)</f>
        <v>1</v>
      </c>
      <c r="O792">
        <f>VLOOKUP(A792,'сводная таблица'!A$3:D$370,4,FALSE)</f>
        <v>1</v>
      </c>
      <c r="P792" s="7" t="b">
        <f t="shared" si="26"/>
        <v>0</v>
      </c>
    </row>
    <row r="793" spans="1:18" hidden="1" x14ac:dyDescent="0.25">
      <c r="A793" s="1" t="s">
        <v>1518</v>
      </c>
      <c r="B793" s="1" t="s">
        <v>1519</v>
      </c>
      <c r="C793" s="1" t="s">
        <v>1520</v>
      </c>
      <c r="D793" s="1" t="s">
        <v>1523</v>
      </c>
      <c r="E793" s="1" t="s">
        <v>722</v>
      </c>
      <c r="F793" s="1" t="s">
        <v>1000</v>
      </c>
      <c r="G793" s="1" t="s">
        <v>287</v>
      </c>
      <c r="H793" s="1" t="s">
        <v>1523</v>
      </c>
      <c r="I793" s="8">
        <f t="shared" si="25"/>
        <v>51</v>
      </c>
      <c r="J793" t="str">
        <f>VLOOKUP($B793,taxonomy!$B:$Y,6,FALSE)</f>
        <v>Eukaryota</v>
      </c>
      <c r="K793" t="str">
        <f>VLOOKUP($B793,taxonomy!$B:$Y,7,FALSE)</f>
        <v xml:space="preserve"> Amoebozoa</v>
      </c>
      <c r="L793" t="str">
        <f>VLOOKUP($B793,taxonomy!$B:$Y,8,FALSE)</f>
        <v xml:space="preserve"> Mycetozoa</v>
      </c>
      <c r="M793" t="str">
        <f>VLOOKUP($B793,taxonomy!$B:$Y,9,FALSE)</f>
        <v xml:space="preserve"> Dictyosteliida</v>
      </c>
      <c r="N793">
        <f>VLOOKUP(A793,'сводная таблица'!A$3:D$370,3,FALSE)</f>
        <v>1</v>
      </c>
      <c r="O793">
        <f>VLOOKUP(A793,'сводная таблица'!A$3:D$370,4,FALSE)</f>
        <v>1</v>
      </c>
      <c r="P793" s="7" t="b">
        <f t="shared" si="26"/>
        <v>1</v>
      </c>
    </row>
    <row r="794" spans="1:18" hidden="1" x14ac:dyDescent="0.25">
      <c r="A794" s="1" t="s">
        <v>1683</v>
      </c>
      <c r="B794" s="1" t="s">
        <v>1684</v>
      </c>
      <c r="C794" s="1" t="s">
        <v>793</v>
      </c>
      <c r="D794" s="1" t="s">
        <v>84</v>
      </c>
      <c r="E794" s="1" t="s">
        <v>85</v>
      </c>
      <c r="F794" s="1" t="s">
        <v>86</v>
      </c>
      <c r="G794" s="1" t="s">
        <v>68</v>
      </c>
      <c r="H794" s="1" t="s">
        <v>84</v>
      </c>
      <c r="I794" s="8">
        <f t="shared" si="25"/>
        <v>149</v>
      </c>
      <c r="J794" t="str">
        <f>VLOOKUP($B794,taxonomy!$B:$Y,6,FALSE)</f>
        <v>Eukaryota</v>
      </c>
      <c r="K794" t="str">
        <f>VLOOKUP($B794,taxonomy!$B:$Y,7,FALSE)</f>
        <v xml:space="preserve"> Fungi</v>
      </c>
      <c r="L794" t="str">
        <f>VLOOKUP($B794,taxonomy!$B:$Y,8,FALSE)</f>
        <v xml:space="preserve"> Dikarya</v>
      </c>
      <c r="M794" t="str">
        <f>VLOOKUP($B794,taxonomy!$B:$Y,9,FALSE)</f>
        <v xml:space="preserve"> Ascomycota</v>
      </c>
      <c r="N794">
        <f>VLOOKUP(A794,'сводная таблица'!A$3:D$370,3,FALSE)</f>
        <v>0</v>
      </c>
      <c r="O794">
        <f>VLOOKUP(A794,'сводная таблица'!A$3:D$370,4,FALSE)</f>
        <v>1</v>
      </c>
      <c r="P794" s="7" t="b">
        <f t="shared" si="26"/>
        <v>0</v>
      </c>
    </row>
    <row r="795" spans="1:18" hidden="1" x14ac:dyDescent="0.25">
      <c r="A795" s="1" t="s">
        <v>1683</v>
      </c>
      <c r="B795" s="1" t="s">
        <v>1684</v>
      </c>
      <c r="C795" s="1" t="s">
        <v>793</v>
      </c>
      <c r="D795" s="1" t="s">
        <v>95</v>
      </c>
      <c r="E795" s="1" t="s">
        <v>96</v>
      </c>
      <c r="F795" s="1" t="s">
        <v>97</v>
      </c>
      <c r="G795" s="1" t="s">
        <v>98</v>
      </c>
      <c r="H795" s="1" t="s">
        <v>95</v>
      </c>
      <c r="I795" s="8">
        <f t="shared" si="25"/>
        <v>99</v>
      </c>
      <c r="J795" t="str">
        <f>VLOOKUP($B795,taxonomy!$B:$Y,6,FALSE)</f>
        <v>Eukaryota</v>
      </c>
      <c r="K795" t="str">
        <f>VLOOKUP($B795,taxonomy!$B:$Y,7,FALSE)</f>
        <v xml:space="preserve"> Fungi</v>
      </c>
      <c r="L795" t="str">
        <f>VLOOKUP($B795,taxonomy!$B:$Y,8,FALSE)</f>
        <v xml:space="preserve"> Dikarya</v>
      </c>
      <c r="M795" t="str">
        <f>VLOOKUP($B795,taxonomy!$B:$Y,9,FALSE)</f>
        <v xml:space="preserve"> Ascomycota</v>
      </c>
      <c r="N795">
        <f>VLOOKUP(A795,'сводная таблица'!A$3:D$370,3,FALSE)</f>
        <v>0</v>
      </c>
      <c r="O795">
        <f>VLOOKUP(A795,'сводная таблица'!A$3:D$370,4,FALSE)</f>
        <v>1</v>
      </c>
      <c r="P795" s="7" t="b">
        <f t="shared" si="26"/>
        <v>1</v>
      </c>
    </row>
    <row r="796" spans="1:18" hidden="1" x14ac:dyDescent="0.25">
      <c r="A796" s="1" t="s">
        <v>1526</v>
      </c>
      <c r="B796" s="1" t="s">
        <v>1527</v>
      </c>
      <c r="C796" s="1" t="s">
        <v>606</v>
      </c>
      <c r="D796" s="1" t="s">
        <v>140</v>
      </c>
      <c r="E796" s="1" t="s">
        <v>488</v>
      </c>
      <c r="F796" s="1" t="s">
        <v>489</v>
      </c>
      <c r="G796" s="1" t="s">
        <v>143</v>
      </c>
      <c r="H796" s="1" t="s">
        <v>140</v>
      </c>
      <c r="I796" s="8">
        <f t="shared" si="25"/>
        <v>46</v>
      </c>
      <c r="J796" t="e">
        <f>VLOOKUP($B796,taxonomy!$B:$Y,6,FALSE)</f>
        <v>#N/A</v>
      </c>
      <c r="K796" t="e">
        <f>VLOOKUP($B796,taxonomy!$B:$Y,7,FALSE)</f>
        <v>#N/A</v>
      </c>
      <c r="L796" t="e">
        <f>VLOOKUP($B796,taxonomy!$B:$Y,8,FALSE)</f>
        <v>#N/A</v>
      </c>
      <c r="M796" t="e">
        <f>VLOOKUP($B796,taxonomy!$B:$Y,9,FALSE)</f>
        <v>#N/A</v>
      </c>
      <c r="N796">
        <f>VLOOKUP(A796,'сводная таблица'!A$3:D$370,3,FALSE)</f>
        <v>0</v>
      </c>
      <c r="O796">
        <f>VLOOKUP(A796,'сводная таблица'!A$3:D$370,4,FALSE)</f>
        <v>1</v>
      </c>
      <c r="P796" s="7" t="b">
        <f t="shared" si="26"/>
        <v>0</v>
      </c>
    </row>
    <row r="797" spans="1:18" hidden="1" x14ac:dyDescent="0.25">
      <c r="A797" s="1" t="s">
        <v>1526</v>
      </c>
      <c r="B797" s="1" t="s">
        <v>1527</v>
      </c>
      <c r="C797" s="1" t="s">
        <v>606</v>
      </c>
      <c r="D797" s="1" t="s">
        <v>180</v>
      </c>
      <c r="E797" s="1" t="s">
        <v>490</v>
      </c>
      <c r="F797" s="1" t="s">
        <v>491</v>
      </c>
      <c r="G797" s="1" t="s">
        <v>183</v>
      </c>
      <c r="H797" s="1" t="s">
        <v>180</v>
      </c>
      <c r="I797" s="8">
        <f t="shared" si="25"/>
        <v>108</v>
      </c>
      <c r="J797" t="e">
        <f>VLOOKUP($B797,taxonomy!$B:$Y,6,FALSE)</f>
        <v>#N/A</v>
      </c>
      <c r="K797" t="e">
        <f>VLOOKUP($B797,taxonomy!$B:$Y,7,FALSE)</f>
        <v>#N/A</v>
      </c>
      <c r="L797" t="e">
        <f>VLOOKUP($B797,taxonomy!$B:$Y,8,FALSE)</f>
        <v>#N/A</v>
      </c>
      <c r="M797" t="e">
        <f>VLOOKUP($B797,taxonomy!$B:$Y,9,FALSE)</f>
        <v>#N/A</v>
      </c>
      <c r="N797">
        <f>VLOOKUP(A797,'сводная таблица'!A$3:D$370,3,FALSE)</f>
        <v>0</v>
      </c>
      <c r="O797">
        <f>VLOOKUP(A797,'сводная таблица'!A$3:D$370,4,FALSE)</f>
        <v>1</v>
      </c>
      <c r="P797" s="7" t="b">
        <f t="shared" si="26"/>
        <v>1</v>
      </c>
    </row>
    <row r="798" spans="1:18" hidden="1" x14ac:dyDescent="0.25">
      <c r="A798" s="1" t="s">
        <v>1526</v>
      </c>
      <c r="B798" s="1" t="s">
        <v>1527</v>
      </c>
      <c r="C798" s="1" t="s">
        <v>606</v>
      </c>
      <c r="D798" s="1" t="s">
        <v>15</v>
      </c>
      <c r="E798" s="1" t="s">
        <v>39</v>
      </c>
      <c r="F798" s="1" t="s">
        <v>105</v>
      </c>
      <c r="G798" s="1" t="s">
        <v>18</v>
      </c>
      <c r="H798" s="1" t="s">
        <v>19</v>
      </c>
      <c r="I798" s="8">
        <f t="shared" si="25"/>
        <v>262</v>
      </c>
      <c r="J798" t="e">
        <f>VLOOKUP($B798,taxonomy!$B:$Y,6,FALSE)</f>
        <v>#N/A</v>
      </c>
      <c r="K798" t="e">
        <f>VLOOKUP($B798,taxonomy!$B:$Y,7,FALSE)</f>
        <v>#N/A</v>
      </c>
      <c r="L798" t="e">
        <f>VLOOKUP($B798,taxonomy!$B:$Y,8,FALSE)</f>
        <v>#N/A</v>
      </c>
      <c r="M798" t="e">
        <f>VLOOKUP($B798,taxonomy!$B:$Y,9,FALSE)</f>
        <v>#N/A</v>
      </c>
      <c r="N798">
        <f>VLOOKUP(A798,'сводная таблица'!A$3:D$370,3,FALSE)</f>
        <v>0</v>
      </c>
      <c r="O798">
        <f>VLOOKUP(A798,'сводная таблица'!A$3:D$370,4,FALSE)</f>
        <v>1</v>
      </c>
      <c r="P798" s="7" t="b">
        <f t="shared" si="26"/>
        <v>1</v>
      </c>
    </row>
    <row r="799" spans="1:18" hidden="1" x14ac:dyDescent="0.25">
      <c r="A799" s="1" t="s">
        <v>1391</v>
      </c>
      <c r="B799" s="1" t="s">
        <v>1392</v>
      </c>
      <c r="C799" s="1" t="s">
        <v>1393</v>
      </c>
      <c r="D799" s="1" t="s">
        <v>15</v>
      </c>
      <c r="E799" s="1" t="s">
        <v>43</v>
      </c>
      <c r="F799" s="1" t="s">
        <v>250</v>
      </c>
      <c r="G799" s="1" t="s">
        <v>18</v>
      </c>
      <c r="H799" s="1" t="s">
        <v>19</v>
      </c>
      <c r="I799" s="8">
        <f t="shared" si="25"/>
        <v>265</v>
      </c>
      <c r="J799" t="str">
        <f>VLOOKUP($B799,taxonomy!$B:$Y,6,FALSE)</f>
        <v>Eukaryota</v>
      </c>
      <c r="K799" t="str">
        <f>VLOOKUP($B799,taxonomy!$B:$Y,7,FALSE)</f>
        <v xml:space="preserve"> Metazoa</v>
      </c>
      <c r="L799" t="str">
        <f>VLOOKUP($B799,taxonomy!$B:$Y,8,FALSE)</f>
        <v xml:space="preserve"> Chordata</v>
      </c>
      <c r="M799" t="str">
        <f>VLOOKUP($B799,taxonomy!$B:$Y,9,FALSE)</f>
        <v xml:space="preserve"> Craniata</v>
      </c>
      <c r="N799">
        <f>VLOOKUP(A799,'сводная таблица'!A$3:D$370,3,FALSE)</f>
        <v>0</v>
      </c>
      <c r="O799">
        <f>VLOOKUP(A799,'сводная таблица'!A$3:D$370,4,FALSE)</f>
        <v>1</v>
      </c>
      <c r="P799" s="7" t="b">
        <f t="shared" si="26"/>
        <v>0</v>
      </c>
      <c r="Q799" s="12"/>
    </row>
    <row r="800" spans="1:18" hidden="1" x14ac:dyDescent="0.25">
      <c r="A800" s="1" t="s">
        <v>1399</v>
      </c>
      <c r="B800" s="1" t="s">
        <v>1400</v>
      </c>
      <c r="C800" s="1" t="s">
        <v>986</v>
      </c>
      <c r="D800" s="1" t="s">
        <v>1401</v>
      </c>
      <c r="E800" s="1" t="s">
        <v>945</v>
      </c>
      <c r="F800" s="1" t="s">
        <v>50</v>
      </c>
      <c r="G800" s="1" t="s">
        <v>1402</v>
      </c>
      <c r="H800" s="1" t="s">
        <v>1401</v>
      </c>
      <c r="I800" s="8">
        <f t="shared" si="25"/>
        <v>59</v>
      </c>
      <c r="J800" t="str">
        <f>VLOOKUP($B800,taxonomy!$B:$Y,6,FALSE)</f>
        <v>Eukaryota</v>
      </c>
      <c r="K800" t="str">
        <f>VLOOKUP($B800,taxonomy!$B:$Y,7,FALSE)</f>
        <v xml:space="preserve"> Metazoa</v>
      </c>
      <c r="L800" t="str">
        <f>VLOOKUP($B800,taxonomy!$B:$Y,8,FALSE)</f>
        <v xml:space="preserve"> Chordata</v>
      </c>
      <c r="M800" t="str">
        <f>VLOOKUP($B800,taxonomy!$B:$Y,9,FALSE)</f>
        <v xml:space="preserve"> Craniata</v>
      </c>
      <c r="N800">
        <f>VLOOKUP(A800,'сводная таблица'!A$3:D$370,3,FALSE)</f>
        <v>0</v>
      </c>
      <c r="O800">
        <f>VLOOKUP(A800,'сводная таблица'!A$3:D$370,4,FALSE)</f>
        <v>1</v>
      </c>
      <c r="P800" s="7" t="b">
        <f t="shared" si="26"/>
        <v>0</v>
      </c>
      <c r="Q800" s="12"/>
    </row>
    <row r="801" spans="1:17" hidden="1" x14ac:dyDescent="0.25">
      <c r="A801" s="1" t="s">
        <v>1399</v>
      </c>
      <c r="B801" s="1" t="s">
        <v>1400</v>
      </c>
      <c r="C801" s="1" t="s">
        <v>986</v>
      </c>
      <c r="D801" s="1" t="s">
        <v>15</v>
      </c>
      <c r="E801" s="1" t="s">
        <v>43</v>
      </c>
      <c r="F801" s="1" t="s">
        <v>789</v>
      </c>
      <c r="G801" s="1" t="s">
        <v>18</v>
      </c>
      <c r="H801" s="1" t="s">
        <v>19</v>
      </c>
      <c r="I801" s="8">
        <f t="shared" si="25"/>
        <v>195</v>
      </c>
      <c r="J801" t="str">
        <f>VLOOKUP($B801,taxonomy!$B:$Y,6,FALSE)</f>
        <v>Eukaryota</v>
      </c>
      <c r="K801" t="str">
        <f>VLOOKUP($B801,taxonomy!$B:$Y,7,FALSE)</f>
        <v xml:space="preserve"> Metazoa</v>
      </c>
      <c r="L801" t="str">
        <f>VLOOKUP($B801,taxonomy!$B:$Y,8,FALSE)</f>
        <v xml:space="preserve"> Chordata</v>
      </c>
      <c r="M801" t="str">
        <f>VLOOKUP($B801,taxonomy!$B:$Y,9,FALSE)</f>
        <v xml:space="preserve"> Craniata</v>
      </c>
      <c r="N801">
        <f>VLOOKUP(A801,'сводная таблица'!A$3:D$370,3,FALSE)</f>
        <v>0</v>
      </c>
      <c r="O801">
        <f>VLOOKUP(A801,'сводная таблица'!A$3:D$370,4,FALSE)</f>
        <v>1</v>
      </c>
      <c r="P801" s="7" t="b">
        <f t="shared" si="26"/>
        <v>1</v>
      </c>
      <c r="Q801" s="12"/>
    </row>
    <row r="802" spans="1:17" hidden="1" x14ac:dyDescent="0.25">
      <c r="A802" s="1" t="s">
        <v>1458</v>
      </c>
      <c r="B802" s="1" t="s">
        <v>1459</v>
      </c>
      <c r="C802" s="1" t="s">
        <v>1460</v>
      </c>
      <c r="D802" s="1" t="s">
        <v>15</v>
      </c>
      <c r="E802" s="1" t="s">
        <v>12</v>
      </c>
      <c r="F802" s="1" t="s">
        <v>633</v>
      </c>
      <c r="G802" s="1" t="s">
        <v>18</v>
      </c>
      <c r="H802" s="1" t="s">
        <v>19</v>
      </c>
      <c r="I802" s="8">
        <f t="shared" si="25"/>
        <v>61</v>
      </c>
      <c r="J802" t="str">
        <f>VLOOKUP($B802,taxonomy!$B:$Y,6,FALSE)</f>
        <v>Eukaryota</v>
      </c>
      <c r="K802" t="str">
        <f>VLOOKUP($B802,taxonomy!$B:$Y,7,FALSE)</f>
        <v xml:space="preserve"> Metazoa</v>
      </c>
      <c r="L802" t="str">
        <f>VLOOKUP($B802,taxonomy!$B:$Y,8,FALSE)</f>
        <v xml:space="preserve"> Chordata</v>
      </c>
      <c r="M802" t="str">
        <f>VLOOKUP($B802,taxonomy!$B:$Y,9,FALSE)</f>
        <v xml:space="preserve"> Craniata</v>
      </c>
      <c r="N802">
        <f>VLOOKUP(A802,'сводная таблица'!A$3:D$370,3,FALSE)</f>
        <v>0</v>
      </c>
      <c r="O802">
        <f>VLOOKUP(A802,'сводная таблица'!A$3:D$370,4,FALSE)</f>
        <v>1</v>
      </c>
      <c r="P802" s="7" t="b">
        <f t="shared" si="26"/>
        <v>0</v>
      </c>
      <c r="Q802" s="12"/>
    </row>
    <row r="803" spans="1:17" hidden="1" x14ac:dyDescent="0.25">
      <c r="A803" s="1" t="s">
        <v>1507</v>
      </c>
      <c r="B803" s="1" t="s">
        <v>1508</v>
      </c>
      <c r="C803" s="1" t="s">
        <v>1509</v>
      </c>
      <c r="D803" s="1" t="s">
        <v>15</v>
      </c>
      <c r="E803" s="1" t="s">
        <v>43</v>
      </c>
      <c r="F803" s="1" t="s">
        <v>250</v>
      </c>
      <c r="G803" s="1" t="s">
        <v>18</v>
      </c>
      <c r="H803" s="1" t="s">
        <v>19</v>
      </c>
      <c r="I803" s="8">
        <f t="shared" si="25"/>
        <v>265</v>
      </c>
      <c r="J803" t="str">
        <f>VLOOKUP($B803,taxonomy!$B:$Y,6,FALSE)</f>
        <v>Eukaryota</v>
      </c>
      <c r="K803" t="str">
        <f>VLOOKUP($B803,taxonomy!$B:$Y,7,FALSE)</f>
        <v xml:space="preserve"> Metazoa</v>
      </c>
      <c r="L803" t="str">
        <f>VLOOKUP($B803,taxonomy!$B:$Y,8,FALSE)</f>
        <v xml:space="preserve"> Chordata</v>
      </c>
      <c r="M803" t="str">
        <f>VLOOKUP($B803,taxonomy!$B:$Y,9,FALSE)</f>
        <v xml:space="preserve"> Craniata</v>
      </c>
      <c r="N803">
        <f>VLOOKUP(A803,'сводная таблица'!A$3:D$370,3,FALSE)</f>
        <v>1</v>
      </c>
      <c r="O803">
        <f>VLOOKUP(A803,'сводная таблица'!A$3:D$370,4,FALSE)</f>
        <v>1</v>
      </c>
      <c r="P803" s="7" t="b">
        <f t="shared" si="26"/>
        <v>0</v>
      </c>
      <c r="Q803" s="12"/>
    </row>
    <row r="804" spans="1:17" hidden="1" x14ac:dyDescent="0.25">
      <c r="A804" s="1" t="s">
        <v>1507</v>
      </c>
      <c r="B804" s="1" t="s">
        <v>1508</v>
      </c>
      <c r="C804" s="1" t="s">
        <v>1509</v>
      </c>
      <c r="D804" s="1" t="s">
        <v>60</v>
      </c>
      <c r="E804" s="1" t="s">
        <v>687</v>
      </c>
      <c r="F804" s="1" t="s">
        <v>1510</v>
      </c>
      <c r="G804" s="1" t="s">
        <v>63</v>
      </c>
      <c r="H804" s="1" t="s">
        <v>64</v>
      </c>
      <c r="I804" s="8">
        <f t="shared" si="25"/>
        <v>561</v>
      </c>
      <c r="J804" t="str">
        <f>VLOOKUP($B804,taxonomy!$B:$Y,6,FALSE)</f>
        <v>Eukaryota</v>
      </c>
      <c r="K804" t="str">
        <f>VLOOKUP($B804,taxonomy!$B:$Y,7,FALSE)</f>
        <v xml:space="preserve"> Metazoa</v>
      </c>
      <c r="L804" t="str">
        <f>VLOOKUP($B804,taxonomy!$B:$Y,8,FALSE)</f>
        <v xml:space="preserve"> Chordata</v>
      </c>
      <c r="M804" t="str">
        <f>VLOOKUP($B804,taxonomy!$B:$Y,9,FALSE)</f>
        <v xml:space="preserve"> Craniata</v>
      </c>
      <c r="N804">
        <f>VLOOKUP(A804,'сводная таблица'!A$3:D$370,3,FALSE)</f>
        <v>1</v>
      </c>
      <c r="O804">
        <f>VLOOKUP(A804,'сводная таблица'!A$3:D$370,4,FALSE)</f>
        <v>1</v>
      </c>
      <c r="P804" s="7" t="b">
        <f t="shared" si="26"/>
        <v>1</v>
      </c>
      <c r="Q804" s="12"/>
    </row>
    <row r="805" spans="1:17" hidden="1" x14ac:dyDescent="0.25">
      <c r="A805" s="1" t="s">
        <v>1541</v>
      </c>
      <c r="B805" s="1" t="s">
        <v>1542</v>
      </c>
      <c r="C805" s="1" t="s">
        <v>271</v>
      </c>
      <c r="D805" s="1" t="s">
        <v>15</v>
      </c>
      <c r="E805" s="1" t="s">
        <v>497</v>
      </c>
      <c r="F805" s="1" t="s">
        <v>898</v>
      </c>
      <c r="G805" s="1" t="s">
        <v>18</v>
      </c>
      <c r="H805" s="1" t="s">
        <v>19</v>
      </c>
      <c r="I805" s="8">
        <f t="shared" si="25"/>
        <v>250</v>
      </c>
      <c r="J805" t="str">
        <f>VLOOKUP($B805,taxonomy!$B:$Y,6,FALSE)</f>
        <v>Eukaryota</v>
      </c>
      <c r="K805" t="str">
        <f>VLOOKUP($B805,taxonomy!$B:$Y,7,FALSE)</f>
        <v xml:space="preserve"> Viridiplantae</v>
      </c>
      <c r="L805" t="str">
        <f>VLOOKUP($B805,taxonomy!$B:$Y,8,FALSE)</f>
        <v xml:space="preserve"> Streptophyta</v>
      </c>
      <c r="M805" t="str">
        <f>VLOOKUP($B805,taxonomy!$B:$Y,9,FALSE)</f>
        <v xml:space="preserve"> Embryophyta</v>
      </c>
      <c r="N805">
        <f>VLOOKUP(A805,'сводная таблица'!A$3:D$370,3,FALSE)</f>
        <v>1</v>
      </c>
      <c r="O805">
        <f>VLOOKUP(A805,'сводная таблица'!A$3:D$370,4,FALSE)</f>
        <v>1</v>
      </c>
      <c r="P805" s="7" t="b">
        <f t="shared" si="26"/>
        <v>0</v>
      </c>
    </row>
    <row r="806" spans="1:17" hidden="1" x14ac:dyDescent="0.25">
      <c r="A806" s="1" t="s">
        <v>1541</v>
      </c>
      <c r="B806" s="1" t="s">
        <v>1542</v>
      </c>
      <c r="C806" s="1" t="s">
        <v>271</v>
      </c>
      <c r="D806" s="1" t="s">
        <v>60</v>
      </c>
      <c r="E806" s="1" t="s">
        <v>591</v>
      </c>
      <c r="F806" s="1" t="s">
        <v>888</v>
      </c>
      <c r="G806" s="1" t="s">
        <v>63</v>
      </c>
      <c r="H806" s="1" t="s">
        <v>64</v>
      </c>
      <c r="I806" s="8">
        <f t="shared" si="25"/>
        <v>324</v>
      </c>
      <c r="J806" t="str">
        <f>VLOOKUP($B806,taxonomy!$B:$Y,6,FALSE)</f>
        <v>Eukaryota</v>
      </c>
      <c r="K806" t="str">
        <f>VLOOKUP($B806,taxonomy!$B:$Y,7,FALSE)</f>
        <v xml:space="preserve"> Viridiplantae</v>
      </c>
      <c r="L806" t="str">
        <f>VLOOKUP($B806,taxonomy!$B:$Y,8,FALSE)</f>
        <v xml:space="preserve"> Streptophyta</v>
      </c>
      <c r="M806" t="str">
        <f>VLOOKUP($B806,taxonomy!$B:$Y,9,FALSE)</f>
        <v xml:space="preserve"> Embryophyta</v>
      </c>
      <c r="N806">
        <f>VLOOKUP(A806,'сводная таблица'!A$3:D$370,3,FALSE)</f>
        <v>1</v>
      </c>
      <c r="O806">
        <f>VLOOKUP(A806,'сводная таблица'!A$3:D$370,4,FALSE)</f>
        <v>1</v>
      </c>
      <c r="P806" s="7" t="b">
        <f t="shared" si="26"/>
        <v>1</v>
      </c>
    </row>
    <row r="807" spans="1:17" hidden="1" x14ac:dyDescent="0.25">
      <c r="A807" s="1" t="s">
        <v>1511</v>
      </c>
      <c r="B807" s="1" t="s">
        <v>1512</v>
      </c>
      <c r="C807" s="1" t="s">
        <v>1320</v>
      </c>
      <c r="D807" s="1" t="s">
        <v>272</v>
      </c>
      <c r="E807" s="1" t="s">
        <v>794</v>
      </c>
      <c r="F807" s="1" t="s">
        <v>472</v>
      </c>
      <c r="G807" s="1" t="s">
        <v>274</v>
      </c>
      <c r="H807" s="1" t="s">
        <v>272</v>
      </c>
      <c r="I807" s="8">
        <f t="shared" si="25"/>
        <v>44</v>
      </c>
      <c r="J807" t="str">
        <f>VLOOKUP($B807,taxonomy!$B:$Y,6,FALSE)</f>
        <v>Eukaryota</v>
      </c>
      <c r="K807" t="str">
        <f>VLOOKUP($B807,taxonomy!$B:$Y,7,FALSE)</f>
        <v xml:space="preserve"> Metazoa</v>
      </c>
      <c r="L807" t="str">
        <f>VLOOKUP($B807,taxonomy!$B:$Y,8,FALSE)</f>
        <v xml:space="preserve"> Chordata</v>
      </c>
      <c r="M807" t="str">
        <f>VLOOKUP($B807,taxonomy!$B:$Y,9,FALSE)</f>
        <v xml:space="preserve"> Craniata</v>
      </c>
      <c r="N807">
        <f>VLOOKUP(A807,'сводная таблица'!A$3:D$370,3,FALSE)</f>
        <v>1</v>
      </c>
      <c r="O807">
        <f>VLOOKUP(A807,'сводная таблица'!A$3:D$370,4,FALSE)</f>
        <v>1</v>
      </c>
      <c r="P807" s="7" t="b">
        <f t="shared" si="26"/>
        <v>0</v>
      </c>
      <c r="Q807" s="12"/>
    </row>
    <row r="808" spans="1:17" hidden="1" x14ac:dyDescent="0.25">
      <c r="A808" s="1" t="s">
        <v>1511</v>
      </c>
      <c r="B808" s="1" t="s">
        <v>1512</v>
      </c>
      <c r="C808" s="1" t="s">
        <v>1320</v>
      </c>
      <c r="D808" s="1" t="s">
        <v>15</v>
      </c>
      <c r="E808" s="1" t="s">
        <v>43</v>
      </c>
      <c r="F808" s="1" t="s">
        <v>250</v>
      </c>
      <c r="G808" s="1" t="s">
        <v>18</v>
      </c>
      <c r="H808" s="1" t="s">
        <v>19</v>
      </c>
      <c r="I808" s="8">
        <f t="shared" si="25"/>
        <v>265</v>
      </c>
      <c r="J808" t="str">
        <f>VLOOKUP($B808,taxonomy!$B:$Y,6,FALSE)</f>
        <v>Eukaryota</v>
      </c>
      <c r="K808" t="str">
        <f>VLOOKUP($B808,taxonomy!$B:$Y,7,FALSE)</f>
        <v xml:space="preserve"> Metazoa</v>
      </c>
      <c r="L808" t="str">
        <f>VLOOKUP($B808,taxonomy!$B:$Y,8,FALSE)</f>
        <v xml:space="preserve"> Chordata</v>
      </c>
      <c r="M808" t="str">
        <f>VLOOKUP($B808,taxonomy!$B:$Y,9,FALSE)</f>
        <v xml:space="preserve"> Craniata</v>
      </c>
      <c r="N808">
        <f>VLOOKUP(A808,'сводная таблица'!A$3:D$370,3,FALSE)</f>
        <v>1</v>
      </c>
      <c r="O808">
        <f>VLOOKUP(A808,'сводная таблица'!A$3:D$370,4,FALSE)</f>
        <v>1</v>
      </c>
      <c r="P808" s="7" t="b">
        <f t="shared" si="26"/>
        <v>1</v>
      </c>
      <c r="Q808" s="12"/>
    </row>
    <row r="809" spans="1:17" hidden="1" x14ac:dyDescent="0.25">
      <c r="A809" s="1" t="s">
        <v>1511</v>
      </c>
      <c r="B809" s="1" t="s">
        <v>1512</v>
      </c>
      <c r="C809" s="1" t="s">
        <v>1320</v>
      </c>
      <c r="D809" s="1" t="s">
        <v>60</v>
      </c>
      <c r="E809" s="1" t="s">
        <v>275</v>
      </c>
      <c r="F809" s="1" t="s">
        <v>1320</v>
      </c>
      <c r="G809" s="1" t="s">
        <v>63</v>
      </c>
      <c r="H809" s="1" t="s">
        <v>64</v>
      </c>
      <c r="I809" s="8">
        <f t="shared" si="25"/>
        <v>475</v>
      </c>
      <c r="J809" t="str">
        <f>VLOOKUP($B809,taxonomy!$B:$Y,6,FALSE)</f>
        <v>Eukaryota</v>
      </c>
      <c r="K809" t="str">
        <f>VLOOKUP($B809,taxonomy!$B:$Y,7,FALSE)</f>
        <v xml:space="preserve"> Metazoa</v>
      </c>
      <c r="L809" t="str">
        <f>VLOOKUP($B809,taxonomy!$B:$Y,8,FALSE)</f>
        <v xml:space="preserve"> Chordata</v>
      </c>
      <c r="M809" t="str">
        <f>VLOOKUP($B809,taxonomy!$B:$Y,9,FALSE)</f>
        <v xml:space="preserve"> Craniata</v>
      </c>
      <c r="N809">
        <f>VLOOKUP(A809,'сводная таблица'!A$3:D$370,3,FALSE)</f>
        <v>1</v>
      </c>
      <c r="O809">
        <f>VLOOKUP(A809,'сводная таблица'!A$3:D$370,4,FALSE)</f>
        <v>1</v>
      </c>
      <c r="P809" s="7" t="b">
        <f t="shared" si="26"/>
        <v>1</v>
      </c>
      <c r="Q809" s="12"/>
    </row>
    <row r="810" spans="1:17" hidden="1" x14ac:dyDescent="0.25">
      <c r="A810" s="1" t="s">
        <v>1515</v>
      </c>
      <c r="B810" s="1" t="s">
        <v>1516</v>
      </c>
      <c r="C810" s="1" t="s">
        <v>1193</v>
      </c>
      <c r="D810" s="1" t="s">
        <v>15</v>
      </c>
      <c r="E810" s="1" t="s">
        <v>190</v>
      </c>
      <c r="F810" s="1" t="s">
        <v>191</v>
      </c>
      <c r="G810" s="1" t="s">
        <v>18</v>
      </c>
      <c r="H810" s="1" t="s">
        <v>19</v>
      </c>
      <c r="I810" s="8">
        <f t="shared" si="25"/>
        <v>265</v>
      </c>
      <c r="J810" t="str">
        <f>VLOOKUP($B810,taxonomy!$B:$Y,6,FALSE)</f>
        <v>Eukaryota</v>
      </c>
      <c r="K810" t="str">
        <f>VLOOKUP($B810,taxonomy!$B:$Y,7,FALSE)</f>
        <v xml:space="preserve"> Metazoa</v>
      </c>
      <c r="L810" t="str">
        <f>VLOOKUP($B810,taxonomy!$B:$Y,8,FALSE)</f>
        <v xml:space="preserve"> Chordata</v>
      </c>
      <c r="M810" t="str">
        <f>VLOOKUP($B810,taxonomy!$B:$Y,9,FALSE)</f>
        <v xml:space="preserve"> Craniata</v>
      </c>
      <c r="N810">
        <f>VLOOKUP(A810,'сводная таблица'!A$3:D$370,3,FALSE)</f>
        <v>2</v>
      </c>
      <c r="O810">
        <f>VLOOKUP(A810,'сводная таблица'!A$3:D$370,4,FALSE)</f>
        <v>1</v>
      </c>
      <c r="P810" s="7" t="b">
        <f t="shared" si="26"/>
        <v>0</v>
      </c>
      <c r="Q810" s="12"/>
    </row>
    <row r="811" spans="1:17" hidden="1" x14ac:dyDescent="0.25">
      <c r="A811" s="1" t="s">
        <v>1515</v>
      </c>
      <c r="B811" s="1" t="s">
        <v>1516</v>
      </c>
      <c r="C811" s="1" t="s">
        <v>1193</v>
      </c>
      <c r="D811" s="1" t="s">
        <v>60</v>
      </c>
      <c r="E811" s="1" t="s">
        <v>843</v>
      </c>
      <c r="F811" s="1" t="s">
        <v>107</v>
      </c>
      <c r="G811" s="1" t="s">
        <v>63</v>
      </c>
      <c r="H811" s="1" t="s">
        <v>64</v>
      </c>
      <c r="I811" s="8">
        <f t="shared" si="25"/>
        <v>102</v>
      </c>
      <c r="J811" t="str">
        <f>VLOOKUP($B811,taxonomy!$B:$Y,6,FALSE)</f>
        <v>Eukaryota</v>
      </c>
      <c r="K811" t="str">
        <f>VLOOKUP($B811,taxonomy!$B:$Y,7,FALSE)</f>
        <v xml:space="preserve"> Metazoa</v>
      </c>
      <c r="L811" t="str">
        <f>VLOOKUP($B811,taxonomy!$B:$Y,8,FALSE)</f>
        <v xml:space="preserve"> Chordata</v>
      </c>
      <c r="M811" t="str">
        <f>VLOOKUP($B811,taxonomy!$B:$Y,9,FALSE)</f>
        <v xml:space="preserve"> Craniata</v>
      </c>
      <c r="N811">
        <f>VLOOKUP(A811,'сводная таблица'!A$3:D$370,3,FALSE)</f>
        <v>2</v>
      </c>
      <c r="O811">
        <f>VLOOKUP(A811,'сводная таблица'!A$3:D$370,4,FALSE)</f>
        <v>1</v>
      </c>
      <c r="P811" s="7" t="b">
        <f t="shared" si="26"/>
        <v>1</v>
      </c>
      <c r="Q811" s="12"/>
    </row>
    <row r="812" spans="1:17" hidden="1" x14ac:dyDescent="0.25">
      <c r="A812" s="1" t="s">
        <v>1515</v>
      </c>
      <c r="B812" s="1" t="s">
        <v>1516</v>
      </c>
      <c r="C812" s="1" t="s">
        <v>1193</v>
      </c>
      <c r="D812" s="1" t="s">
        <v>60</v>
      </c>
      <c r="E812" s="1" t="s">
        <v>1517</v>
      </c>
      <c r="F812" s="1" t="s">
        <v>1193</v>
      </c>
      <c r="G812" s="1" t="s">
        <v>63</v>
      </c>
      <c r="H812" s="1" t="s">
        <v>64</v>
      </c>
      <c r="I812" s="8">
        <f t="shared" si="25"/>
        <v>223</v>
      </c>
      <c r="J812" t="str">
        <f>VLOOKUP($B812,taxonomy!$B:$Y,6,FALSE)</f>
        <v>Eukaryota</v>
      </c>
      <c r="K812" t="str">
        <f>VLOOKUP($B812,taxonomy!$B:$Y,7,FALSE)</f>
        <v xml:space="preserve"> Metazoa</v>
      </c>
      <c r="L812" t="str">
        <f>VLOOKUP($B812,taxonomy!$B:$Y,8,FALSE)</f>
        <v xml:space="preserve"> Chordata</v>
      </c>
      <c r="M812" t="str">
        <f>VLOOKUP($B812,taxonomy!$B:$Y,9,FALSE)</f>
        <v xml:space="preserve"> Craniata</v>
      </c>
      <c r="N812">
        <f>VLOOKUP(A812,'сводная таблица'!A$3:D$370,3,FALSE)</f>
        <v>2</v>
      </c>
      <c r="O812">
        <f>VLOOKUP(A812,'сводная таблица'!A$3:D$370,4,FALSE)</f>
        <v>1</v>
      </c>
      <c r="P812" s="7" t="b">
        <f t="shared" si="26"/>
        <v>1</v>
      </c>
      <c r="Q812" s="12"/>
    </row>
    <row r="813" spans="1:17" hidden="1" x14ac:dyDescent="0.25">
      <c r="A813" s="1" t="s">
        <v>1538</v>
      </c>
      <c r="B813" s="1" t="s">
        <v>1539</v>
      </c>
      <c r="C813" s="1" t="s">
        <v>1540</v>
      </c>
      <c r="D813" s="1" t="s">
        <v>15</v>
      </c>
      <c r="E813" s="1" t="s">
        <v>43</v>
      </c>
      <c r="F813" s="1" t="s">
        <v>250</v>
      </c>
      <c r="G813" s="1" t="s">
        <v>18</v>
      </c>
      <c r="H813" s="1" t="s">
        <v>19</v>
      </c>
      <c r="I813" s="8">
        <f t="shared" si="25"/>
        <v>265</v>
      </c>
      <c r="J813" t="str">
        <f>VLOOKUP($B813,taxonomy!$B:$Y,6,FALSE)</f>
        <v>Eukaryota</v>
      </c>
      <c r="K813" t="str">
        <f>VLOOKUP($B813,taxonomy!$B:$Y,7,FALSE)</f>
        <v xml:space="preserve"> Metazoa</v>
      </c>
      <c r="L813" t="str">
        <f>VLOOKUP($B813,taxonomy!$B:$Y,8,FALSE)</f>
        <v xml:space="preserve"> Chordata</v>
      </c>
      <c r="M813" t="str">
        <f>VLOOKUP($B813,taxonomy!$B:$Y,9,FALSE)</f>
        <v xml:space="preserve"> Craniata</v>
      </c>
      <c r="N813">
        <f>VLOOKUP(A813,'сводная таблица'!A$3:D$370,3,FALSE)</f>
        <v>1</v>
      </c>
      <c r="O813">
        <f>VLOOKUP(A813,'сводная таблица'!A$3:D$370,4,FALSE)</f>
        <v>1</v>
      </c>
      <c r="P813" s="7" t="b">
        <f t="shared" si="26"/>
        <v>0</v>
      </c>
      <c r="Q813" s="12"/>
    </row>
    <row r="814" spans="1:17" hidden="1" x14ac:dyDescent="0.25">
      <c r="A814" s="1" t="s">
        <v>1538</v>
      </c>
      <c r="B814" s="1" t="s">
        <v>1539</v>
      </c>
      <c r="C814" s="1" t="s">
        <v>1540</v>
      </c>
      <c r="D814" s="1" t="s">
        <v>60</v>
      </c>
      <c r="E814" s="1" t="s">
        <v>687</v>
      </c>
      <c r="F814" s="1" t="s">
        <v>1540</v>
      </c>
      <c r="G814" s="1" t="s">
        <v>63</v>
      </c>
      <c r="H814" s="1" t="s">
        <v>64</v>
      </c>
      <c r="I814" s="8">
        <f t="shared" si="25"/>
        <v>159</v>
      </c>
      <c r="J814" t="str">
        <f>VLOOKUP($B814,taxonomy!$B:$Y,6,FALSE)</f>
        <v>Eukaryota</v>
      </c>
      <c r="K814" t="str">
        <f>VLOOKUP($B814,taxonomy!$B:$Y,7,FALSE)</f>
        <v xml:space="preserve"> Metazoa</v>
      </c>
      <c r="L814" t="str">
        <f>VLOOKUP($B814,taxonomy!$B:$Y,8,FALSE)</f>
        <v xml:space="preserve"> Chordata</v>
      </c>
      <c r="M814" t="str">
        <f>VLOOKUP($B814,taxonomy!$B:$Y,9,FALSE)</f>
        <v xml:space="preserve"> Craniata</v>
      </c>
      <c r="N814">
        <f>VLOOKUP(A814,'сводная таблица'!A$3:D$370,3,FALSE)</f>
        <v>1</v>
      </c>
      <c r="O814">
        <f>VLOOKUP(A814,'сводная таблица'!A$3:D$370,4,FALSE)</f>
        <v>1</v>
      </c>
      <c r="P814" s="7" t="b">
        <f t="shared" si="26"/>
        <v>1</v>
      </c>
      <c r="Q814" s="12"/>
    </row>
    <row r="815" spans="1:17" hidden="1" x14ac:dyDescent="0.25">
      <c r="A815" s="1" t="s">
        <v>1583</v>
      </c>
      <c r="B815" s="1" t="s">
        <v>1584</v>
      </c>
      <c r="C815" s="1" t="s">
        <v>652</v>
      </c>
      <c r="D815" s="1" t="s">
        <v>15</v>
      </c>
      <c r="E815" s="1" t="s">
        <v>12</v>
      </c>
      <c r="F815" s="1" t="s">
        <v>652</v>
      </c>
      <c r="G815" s="1" t="s">
        <v>18</v>
      </c>
      <c r="H815" s="1" t="s">
        <v>19</v>
      </c>
      <c r="I815" s="8">
        <f t="shared" si="25"/>
        <v>109</v>
      </c>
      <c r="J815" t="str">
        <f>VLOOKUP($B815,taxonomy!$B:$Y,6,FALSE)</f>
        <v>Eukaryota</v>
      </c>
      <c r="K815" t="str">
        <f>VLOOKUP($B815,taxonomy!$B:$Y,7,FALSE)</f>
        <v xml:space="preserve"> Metazoa</v>
      </c>
      <c r="L815" t="str">
        <f>VLOOKUP($B815,taxonomy!$B:$Y,8,FALSE)</f>
        <v xml:space="preserve"> Chordata</v>
      </c>
      <c r="M815" t="str">
        <f>VLOOKUP($B815,taxonomy!$B:$Y,9,FALSE)</f>
        <v xml:space="preserve"> Craniata</v>
      </c>
      <c r="N815">
        <f>VLOOKUP(A815,'сводная таблица'!A$3:D$370,3,FALSE)</f>
        <v>0</v>
      </c>
      <c r="O815">
        <f>VLOOKUP(A815,'сводная таблица'!A$3:D$370,4,FALSE)</f>
        <v>1</v>
      </c>
      <c r="P815" s="7" t="b">
        <f t="shared" si="26"/>
        <v>0</v>
      </c>
      <c r="Q815" s="12"/>
    </row>
    <row r="816" spans="1:17" hidden="1" x14ac:dyDescent="0.25">
      <c r="A816" s="1" t="s">
        <v>1611</v>
      </c>
      <c r="B816" s="1" t="s">
        <v>1612</v>
      </c>
      <c r="C816" s="1" t="s">
        <v>259</v>
      </c>
      <c r="D816" s="1" t="s">
        <v>272</v>
      </c>
      <c r="E816" s="1" t="s">
        <v>1152</v>
      </c>
      <c r="F816" s="1" t="s">
        <v>1065</v>
      </c>
      <c r="G816" s="1" t="s">
        <v>274</v>
      </c>
      <c r="H816" s="1" t="s">
        <v>272</v>
      </c>
      <c r="I816" s="8">
        <f t="shared" si="25"/>
        <v>56</v>
      </c>
      <c r="J816" t="str">
        <f>VLOOKUP($B816,taxonomy!$B:$Y,6,FALSE)</f>
        <v>Eukaryota</v>
      </c>
      <c r="K816" t="str">
        <f>VLOOKUP($B816,taxonomy!$B:$Y,7,FALSE)</f>
        <v xml:space="preserve"> Metazoa</v>
      </c>
      <c r="L816" t="str">
        <f>VLOOKUP($B816,taxonomy!$B:$Y,8,FALSE)</f>
        <v xml:space="preserve"> Chordata</v>
      </c>
      <c r="M816" t="str">
        <f>VLOOKUP($B816,taxonomy!$B:$Y,9,FALSE)</f>
        <v xml:space="preserve"> Craniata</v>
      </c>
      <c r="N816">
        <f>VLOOKUP(A816,'сводная таблица'!A$3:D$370,3,FALSE)</f>
        <v>1</v>
      </c>
      <c r="O816">
        <f>VLOOKUP(A816,'сводная таблица'!A$3:D$370,4,FALSE)</f>
        <v>1</v>
      </c>
      <c r="P816" s="7" t="b">
        <f t="shared" si="26"/>
        <v>0</v>
      </c>
      <c r="Q816" s="12"/>
    </row>
    <row r="817" spans="1:18" hidden="1" x14ac:dyDescent="0.25">
      <c r="A817" s="1" t="s">
        <v>1611</v>
      </c>
      <c r="B817" s="1" t="s">
        <v>1612</v>
      </c>
      <c r="C817" s="1" t="s">
        <v>259</v>
      </c>
      <c r="D817" s="1" t="s">
        <v>15</v>
      </c>
      <c r="E817" s="1" t="s">
        <v>43</v>
      </c>
      <c r="F817" s="1" t="s">
        <v>250</v>
      </c>
      <c r="G817" s="1" t="s">
        <v>18</v>
      </c>
      <c r="H817" s="1" t="s">
        <v>19</v>
      </c>
      <c r="I817" s="8">
        <f t="shared" si="25"/>
        <v>265</v>
      </c>
      <c r="J817" t="str">
        <f>VLOOKUP($B817,taxonomy!$B:$Y,6,FALSE)</f>
        <v>Eukaryota</v>
      </c>
      <c r="K817" t="str">
        <f>VLOOKUP($B817,taxonomy!$B:$Y,7,FALSE)</f>
        <v xml:space="preserve"> Metazoa</v>
      </c>
      <c r="L817" t="str">
        <f>VLOOKUP($B817,taxonomy!$B:$Y,8,FALSE)</f>
        <v xml:space="preserve"> Chordata</v>
      </c>
      <c r="M817" t="str">
        <f>VLOOKUP($B817,taxonomy!$B:$Y,9,FALSE)</f>
        <v xml:space="preserve"> Craniata</v>
      </c>
      <c r="N817">
        <f>VLOOKUP(A817,'сводная таблица'!A$3:D$370,3,FALSE)</f>
        <v>1</v>
      </c>
      <c r="O817">
        <f>VLOOKUP(A817,'сводная таблица'!A$3:D$370,4,FALSE)</f>
        <v>1</v>
      </c>
      <c r="P817" s="7" t="b">
        <f t="shared" si="26"/>
        <v>1</v>
      </c>
      <c r="Q817" s="12"/>
    </row>
    <row r="818" spans="1:18" hidden="1" x14ac:dyDescent="0.25">
      <c r="A818" s="1" t="s">
        <v>1611</v>
      </c>
      <c r="B818" s="1" t="s">
        <v>1612</v>
      </c>
      <c r="C818" s="1" t="s">
        <v>259</v>
      </c>
      <c r="D818" s="1" t="s">
        <v>60</v>
      </c>
      <c r="E818" s="1" t="s">
        <v>360</v>
      </c>
      <c r="F818" s="1" t="s">
        <v>988</v>
      </c>
      <c r="G818" s="1" t="s">
        <v>63</v>
      </c>
      <c r="H818" s="1" t="s">
        <v>64</v>
      </c>
      <c r="I818" s="8">
        <f t="shared" si="25"/>
        <v>480</v>
      </c>
      <c r="J818" t="str">
        <f>VLOOKUP($B818,taxonomy!$B:$Y,6,FALSE)</f>
        <v>Eukaryota</v>
      </c>
      <c r="K818" t="str">
        <f>VLOOKUP($B818,taxonomy!$B:$Y,7,FALSE)</f>
        <v xml:space="preserve"> Metazoa</v>
      </c>
      <c r="L818" t="str">
        <f>VLOOKUP($B818,taxonomy!$B:$Y,8,FALSE)</f>
        <v xml:space="preserve"> Chordata</v>
      </c>
      <c r="M818" t="str">
        <f>VLOOKUP($B818,taxonomy!$B:$Y,9,FALSE)</f>
        <v xml:space="preserve"> Craniata</v>
      </c>
      <c r="N818">
        <f>VLOOKUP(A818,'сводная таблица'!A$3:D$370,3,FALSE)</f>
        <v>1</v>
      </c>
      <c r="O818">
        <f>VLOOKUP(A818,'сводная таблица'!A$3:D$370,4,FALSE)</f>
        <v>1</v>
      </c>
      <c r="P818" s="7" t="b">
        <f t="shared" si="26"/>
        <v>1</v>
      </c>
      <c r="Q818" s="12"/>
    </row>
    <row r="819" spans="1:18" hidden="1" x14ac:dyDescent="0.25">
      <c r="A819" s="1" t="s">
        <v>1613</v>
      </c>
      <c r="B819" s="1" t="s">
        <v>1614</v>
      </c>
      <c r="C819" s="1" t="s">
        <v>923</v>
      </c>
      <c r="D819" s="1" t="s">
        <v>272</v>
      </c>
      <c r="E819" s="1" t="s">
        <v>794</v>
      </c>
      <c r="F819" s="1" t="s">
        <v>472</v>
      </c>
      <c r="G819" s="1" t="s">
        <v>274</v>
      </c>
      <c r="H819" s="1" t="s">
        <v>272</v>
      </c>
      <c r="I819" s="8">
        <f t="shared" si="25"/>
        <v>44</v>
      </c>
      <c r="J819" t="str">
        <f>VLOOKUP($B819,taxonomy!$B:$Y,6,FALSE)</f>
        <v>Eukaryota</v>
      </c>
      <c r="K819" t="str">
        <f>VLOOKUP($B819,taxonomy!$B:$Y,7,FALSE)</f>
        <v xml:space="preserve"> Metazoa</v>
      </c>
      <c r="L819" t="str">
        <f>VLOOKUP($B819,taxonomy!$B:$Y,8,FALSE)</f>
        <v xml:space="preserve"> Chordata</v>
      </c>
      <c r="M819" t="str">
        <f>VLOOKUP($B819,taxonomy!$B:$Y,9,FALSE)</f>
        <v xml:space="preserve"> Craniata</v>
      </c>
      <c r="N819">
        <f>VLOOKUP(A819,'сводная таблица'!A$3:D$370,3,FALSE)</f>
        <v>1</v>
      </c>
      <c r="O819">
        <f>VLOOKUP(A819,'сводная таблица'!A$3:D$370,4,FALSE)</f>
        <v>1</v>
      </c>
      <c r="P819" s="7" t="b">
        <f t="shared" si="26"/>
        <v>0</v>
      </c>
      <c r="Q819" s="12"/>
    </row>
    <row r="820" spans="1:18" hidden="1" x14ac:dyDescent="0.25">
      <c r="A820" s="1" t="s">
        <v>1613</v>
      </c>
      <c r="B820" s="1" t="s">
        <v>1614</v>
      </c>
      <c r="C820" s="1" t="s">
        <v>923</v>
      </c>
      <c r="D820" s="1" t="s">
        <v>15</v>
      </c>
      <c r="E820" s="1" t="s">
        <v>43</v>
      </c>
      <c r="F820" s="1" t="s">
        <v>250</v>
      </c>
      <c r="G820" s="1" t="s">
        <v>18</v>
      </c>
      <c r="H820" s="1" t="s">
        <v>19</v>
      </c>
      <c r="I820" s="8">
        <f t="shared" si="25"/>
        <v>265</v>
      </c>
      <c r="J820" t="str">
        <f>VLOOKUP($B820,taxonomy!$B:$Y,6,FALSE)</f>
        <v>Eukaryota</v>
      </c>
      <c r="K820" t="str">
        <f>VLOOKUP($B820,taxonomy!$B:$Y,7,FALSE)</f>
        <v xml:space="preserve"> Metazoa</v>
      </c>
      <c r="L820" t="str">
        <f>VLOOKUP($B820,taxonomy!$B:$Y,8,FALSE)</f>
        <v xml:space="preserve"> Chordata</v>
      </c>
      <c r="M820" t="str">
        <f>VLOOKUP($B820,taxonomy!$B:$Y,9,FALSE)</f>
        <v xml:space="preserve"> Craniata</v>
      </c>
      <c r="N820">
        <f>VLOOKUP(A820,'сводная таблица'!A$3:D$370,3,FALSE)</f>
        <v>1</v>
      </c>
      <c r="O820">
        <f>VLOOKUP(A820,'сводная таблица'!A$3:D$370,4,FALSE)</f>
        <v>1</v>
      </c>
      <c r="P820" s="7" t="b">
        <f t="shared" si="26"/>
        <v>1</v>
      </c>
      <c r="Q820" s="12"/>
    </row>
    <row r="821" spans="1:18" hidden="1" x14ac:dyDescent="0.25">
      <c r="A821" s="1" t="s">
        <v>1613</v>
      </c>
      <c r="B821" s="1" t="s">
        <v>1614</v>
      </c>
      <c r="C821" s="1" t="s">
        <v>923</v>
      </c>
      <c r="D821" s="1" t="s">
        <v>60</v>
      </c>
      <c r="E821" s="1" t="s">
        <v>275</v>
      </c>
      <c r="F821" s="1" t="s">
        <v>923</v>
      </c>
      <c r="G821" s="1" t="s">
        <v>63</v>
      </c>
      <c r="H821" s="1" t="s">
        <v>64</v>
      </c>
      <c r="I821" s="8">
        <f t="shared" si="25"/>
        <v>476</v>
      </c>
      <c r="J821" t="str">
        <f>VLOOKUP($B821,taxonomy!$B:$Y,6,FALSE)</f>
        <v>Eukaryota</v>
      </c>
      <c r="K821" t="str">
        <f>VLOOKUP($B821,taxonomy!$B:$Y,7,FALSE)</f>
        <v xml:space="preserve"> Metazoa</v>
      </c>
      <c r="L821" t="str">
        <f>VLOOKUP($B821,taxonomy!$B:$Y,8,FALSE)</f>
        <v xml:space="preserve"> Chordata</v>
      </c>
      <c r="M821" t="str">
        <f>VLOOKUP($B821,taxonomy!$B:$Y,9,FALSE)</f>
        <v xml:space="preserve"> Craniata</v>
      </c>
      <c r="N821">
        <f>VLOOKUP(A821,'сводная таблица'!A$3:D$370,3,FALSE)</f>
        <v>1</v>
      </c>
      <c r="O821">
        <f>VLOOKUP(A821,'сводная таблица'!A$3:D$370,4,FALSE)</f>
        <v>1</v>
      </c>
      <c r="P821" s="7" t="b">
        <f t="shared" si="26"/>
        <v>1</v>
      </c>
      <c r="Q821" s="12"/>
    </row>
    <row r="822" spans="1:18" hidden="1" x14ac:dyDescent="0.25">
      <c r="A822" s="1" t="s">
        <v>1615</v>
      </c>
      <c r="B822" s="1" t="s">
        <v>1616</v>
      </c>
      <c r="C822" s="1" t="s">
        <v>1044</v>
      </c>
      <c r="D822" s="1" t="s">
        <v>272</v>
      </c>
      <c r="E822" s="1" t="s">
        <v>794</v>
      </c>
      <c r="F822" s="1" t="s">
        <v>472</v>
      </c>
      <c r="G822" s="1" t="s">
        <v>274</v>
      </c>
      <c r="H822" s="1" t="s">
        <v>272</v>
      </c>
      <c r="I822" s="8">
        <f t="shared" si="25"/>
        <v>44</v>
      </c>
      <c r="J822" t="str">
        <f>VLOOKUP($B822,taxonomy!$B:$Y,6,FALSE)</f>
        <v>Eukaryota</v>
      </c>
      <c r="K822" t="str">
        <f>VLOOKUP($B822,taxonomy!$B:$Y,7,FALSE)</f>
        <v xml:space="preserve"> Metazoa</v>
      </c>
      <c r="L822" t="str">
        <f>VLOOKUP($B822,taxonomy!$B:$Y,8,FALSE)</f>
        <v xml:space="preserve"> Chordata</v>
      </c>
      <c r="M822" t="str">
        <f>VLOOKUP($B822,taxonomy!$B:$Y,9,FALSE)</f>
        <v xml:space="preserve"> Craniata</v>
      </c>
      <c r="N822">
        <f>VLOOKUP(A822,'сводная таблица'!A$3:D$370,3,FALSE)</f>
        <v>1</v>
      </c>
      <c r="O822">
        <f>VLOOKUP(A822,'сводная таблица'!A$3:D$370,4,FALSE)</f>
        <v>1</v>
      </c>
      <c r="P822" s="7" t="b">
        <f t="shared" si="26"/>
        <v>0</v>
      </c>
      <c r="Q822" s="12"/>
    </row>
    <row r="823" spans="1:18" hidden="1" x14ac:dyDescent="0.25">
      <c r="A823" s="1" t="s">
        <v>1615</v>
      </c>
      <c r="B823" s="1" t="s">
        <v>1616</v>
      </c>
      <c r="C823" s="1" t="s">
        <v>1044</v>
      </c>
      <c r="D823" s="1" t="s">
        <v>15</v>
      </c>
      <c r="E823" s="1" t="s">
        <v>43</v>
      </c>
      <c r="F823" s="1" t="s">
        <v>250</v>
      </c>
      <c r="G823" s="1" t="s">
        <v>18</v>
      </c>
      <c r="H823" s="1" t="s">
        <v>19</v>
      </c>
      <c r="I823" s="8">
        <f t="shared" si="25"/>
        <v>265</v>
      </c>
      <c r="J823" t="str">
        <f>VLOOKUP($B823,taxonomy!$B:$Y,6,FALSE)</f>
        <v>Eukaryota</v>
      </c>
      <c r="K823" t="str">
        <f>VLOOKUP($B823,taxonomy!$B:$Y,7,FALSE)</f>
        <v xml:space="preserve"> Metazoa</v>
      </c>
      <c r="L823" t="str">
        <f>VLOOKUP($B823,taxonomy!$B:$Y,8,FALSE)</f>
        <v xml:space="preserve"> Chordata</v>
      </c>
      <c r="M823" t="str">
        <f>VLOOKUP($B823,taxonomy!$B:$Y,9,FALSE)</f>
        <v xml:space="preserve"> Craniata</v>
      </c>
      <c r="N823">
        <f>VLOOKUP(A823,'сводная таблица'!A$3:D$370,3,FALSE)</f>
        <v>1</v>
      </c>
      <c r="O823">
        <f>VLOOKUP(A823,'сводная таблица'!A$3:D$370,4,FALSE)</f>
        <v>1</v>
      </c>
      <c r="P823" s="7" t="b">
        <f t="shared" si="26"/>
        <v>1</v>
      </c>
      <c r="Q823" s="12"/>
    </row>
    <row r="824" spans="1:18" hidden="1" x14ac:dyDescent="0.25">
      <c r="A824" s="1" t="s">
        <v>1615</v>
      </c>
      <c r="B824" s="1" t="s">
        <v>1616</v>
      </c>
      <c r="C824" s="1" t="s">
        <v>1044</v>
      </c>
      <c r="D824" s="1" t="s">
        <v>60</v>
      </c>
      <c r="E824" s="1" t="s">
        <v>687</v>
      </c>
      <c r="F824" s="1" t="s">
        <v>1044</v>
      </c>
      <c r="G824" s="1" t="s">
        <v>63</v>
      </c>
      <c r="H824" s="1" t="s">
        <v>64</v>
      </c>
      <c r="I824" s="8">
        <f t="shared" si="25"/>
        <v>481</v>
      </c>
      <c r="J824" t="str">
        <f>VLOOKUP($B824,taxonomy!$B:$Y,6,FALSE)</f>
        <v>Eukaryota</v>
      </c>
      <c r="K824" t="str">
        <f>VLOOKUP($B824,taxonomy!$B:$Y,7,FALSE)</f>
        <v xml:space="preserve"> Metazoa</v>
      </c>
      <c r="L824" t="str">
        <f>VLOOKUP($B824,taxonomy!$B:$Y,8,FALSE)</f>
        <v xml:space="preserve"> Chordata</v>
      </c>
      <c r="M824" t="str">
        <f>VLOOKUP($B824,taxonomy!$B:$Y,9,FALSE)</f>
        <v xml:space="preserve"> Craniata</v>
      </c>
      <c r="N824">
        <f>VLOOKUP(A824,'сводная таблица'!A$3:D$370,3,FALSE)</f>
        <v>1</v>
      </c>
      <c r="O824">
        <f>VLOOKUP(A824,'сводная таблица'!A$3:D$370,4,FALSE)</f>
        <v>1</v>
      </c>
      <c r="P824" s="7" t="b">
        <f t="shared" si="26"/>
        <v>1</v>
      </c>
      <c r="Q824" s="12"/>
    </row>
    <row r="825" spans="1:18" hidden="1" x14ac:dyDescent="0.25">
      <c r="A825" s="1" t="s">
        <v>163</v>
      </c>
      <c r="B825" s="1" t="s">
        <v>164</v>
      </c>
      <c r="C825" s="1" t="s">
        <v>165</v>
      </c>
      <c r="D825" s="1" t="s">
        <v>166</v>
      </c>
      <c r="E825" s="1" t="s">
        <v>167</v>
      </c>
      <c r="F825" s="1" t="s">
        <v>168</v>
      </c>
      <c r="G825" s="1" t="s">
        <v>114</v>
      </c>
      <c r="H825" s="1" t="s">
        <v>166</v>
      </c>
      <c r="I825" s="8">
        <f t="shared" si="25"/>
        <v>220</v>
      </c>
      <c r="J825" t="str">
        <f>VLOOKUP($B825,taxonomy!$B:$Y,6,FALSE)</f>
        <v>Eukaryota</v>
      </c>
      <c r="K825" t="str">
        <f>VLOOKUP($B825,taxonomy!$B:$Y,7,FALSE)</f>
        <v xml:space="preserve"> Metazoa</v>
      </c>
      <c r="L825" t="str">
        <f>VLOOKUP($B825,taxonomy!$B:$Y,8,FALSE)</f>
        <v xml:space="preserve"> Ecdysozoa</v>
      </c>
      <c r="M825" t="str">
        <f>VLOOKUP($B825,taxonomy!$B:$Y,9,FALSE)</f>
        <v xml:space="preserve"> Nematoda</v>
      </c>
      <c r="N825">
        <f>VLOOKUP(A825,'сводная таблица'!A$3:D$370,3,FALSE)</f>
        <v>1</v>
      </c>
      <c r="O825">
        <f>VLOOKUP(A825,'сводная таблица'!A$3:D$370,4,FALSE)</f>
        <v>1</v>
      </c>
      <c r="P825" s="7" t="b">
        <f t="shared" si="26"/>
        <v>0</v>
      </c>
      <c r="R825">
        <v>1</v>
      </c>
    </row>
    <row r="826" spans="1:18" hidden="1" x14ac:dyDescent="0.25">
      <c r="A826" s="1" t="s">
        <v>163</v>
      </c>
      <c r="B826" s="1" t="s">
        <v>164</v>
      </c>
      <c r="C826" s="1" t="s">
        <v>165</v>
      </c>
      <c r="D826" s="1" t="s">
        <v>15</v>
      </c>
      <c r="E826" s="1" t="s">
        <v>14</v>
      </c>
      <c r="F826" s="1" t="s">
        <v>169</v>
      </c>
      <c r="G826" s="1" t="s">
        <v>18</v>
      </c>
      <c r="H826" s="1" t="s">
        <v>19</v>
      </c>
      <c r="I826" s="8">
        <f t="shared" si="25"/>
        <v>189</v>
      </c>
      <c r="J826" t="str">
        <f>VLOOKUP($B826,taxonomy!$B:$Y,6,FALSE)</f>
        <v>Eukaryota</v>
      </c>
      <c r="K826" t="str">
        <f>VLOOKUP($B826,taxonomy!$B:$Y,7,FALSE)</f>
        <v xml:space="preserve"> Metazoa</v>
      </c>
      <c r="L826" t="str">
        <f>VLOOKUP($B826,taxonomy!$B:$Y,8,FALSE)</f>
        <v xml:space="preserve"> Ecdysozoa</v>
      </c>
      <c r="M826" t="str">
        <f>VLOOKUP($B826,taxonomy!$B:$Y,9,FALSE)</f>
        <v xml:space="preserve"> Nematoda</v>
      </c>
      <c r="N826">
        <f>VLOOKUP(A826,'сводная таблица'!A$3:D$370,3,FALSE)</f>
        <v>1</v>
      </c>
      <c r="O826">
        <f>VLOOKUP(A826,'сводная таблица'!A$3:D$370,4,FALSE)</f>
        <v>1</v>
      </c>
      <c r="P826" s="7" t="b">
        <f t="shared" si="26"/>
        <v>1</v>
      </c>
    </row>
    <row r="827" spans="1:18" hidden="1" x14ac:dyDescent="0.25">
      <c r="A827" s="1" t="s">
        <v>163</v>
      </c>
      <c r="B827" s="1" t="s">
        <v>164</v>
      </c>
      <c r="C827" s="1" t="s">
        <v>165</v>
      </c>
      <c r="D827" s="1" t="s">
        <v>60</v>
      </c>
      <c r="E827" s="1" t="s">
        <v>170</v>
      </c>
      <c r="F827" s="1" t="s">
        <v>171</v>
      </c>
      <c r="G827" s="1" t="s">
        <v>63</v>
      </c>
      <c r="H827" s="1" t="s">
        <v>64</v>
      </c>
      <c r="I827" s="8">
        <f t="shared" si="25"/>
        <v>312</v>
      </c>
      <c r="J827" t="str">
        <f>VLOOKUP($B827,taxonomy!$B:$Y,6,FALSE)</f>
        <v>Eukaryota</v>
      </c>
      <c r="K827" t="str">
        <f>VLOOKUP($B827,taxonomy!$B:$Y,7,FALSE)</f>
        <v xml:space="preserve"> Metazoa</v>
      </c>
      <c r="L827" t="str">
        <f>VLOOKUP($B827,taxonomy!$B:$Y,8,FALSE)</f>
        <v xml:space="preserve"> Ecdysozoa</v>
      </c>
      <c r="M827" t="str">
        <f>VLOOKUP($B827,taxonomy!$B:$Y,9,FALSE)</f>
        <v xml:space="preserve"> Nematoda</v>
      </c>
      <c r="N827">
        <f>VLOOKUP(A827,'сводная таблица'!A$3:D$370,3,FALSE)</f>
        <v>1</v>
      </c>
      <c r="O827">
        <f>VLOOKUP(A827,'сводная таблица'!A$3:D$370,4,FALSE)</f>
        <v>1</v>
      </c>
      <c r="P827" s="7" t="b">
        <f t="shared" si="26"/>
        <v>1</v>
      </c>
    </row>
    <row r="828" spans="1:18" hidden="1" x14ac:dyDescent="0.25">
      <c r="A828" s="1" t="s">
        <v>187</v>
      </c>
      <c r="B828" s="1" t="s">
        <v>188</v>
      </c>
      <c r="C828" s="1" t="s">
        <v>189</v>
      </c>
      <c r="D828" s="1" t="s">
        <v>15</v>
      </c>
      <c r="E828" s="1" t="s">
        <v>190</v>
      </c>
      <c r="F828" s="1" t="s">
        <v>191</v>
      </c>
      <c r="G828" s="1" t="s">
        <v>18</v>
      </c>
      <c r="H828" s="1" t="s">
        <v>19</v>
      </c>
      <c r="I828" s="8">
        <f t="shared" si="25"/>
        <v>265</v>
      </c>
      <c r="J828" t="str">
        <f>VLOOKUP($B828,taxonomy!$B:$Y,6,FALSE)</f>
        <v>Eukaryota</v>
      </c>
      <c r="K828" t="str">
        <f>VLOOKUP($B828,taxonomy!$B:$Y,7,FALSE)</f>
        <v xml:space="preserve"> Metazoa</v>
      </c>
      <c r="L828" t="str">
        <f>VLOOKUP($B828,taxonomy!$B:$Y,8,FALSE)</f>
        <v xml:space="preserve"> Ecdysozoa</v>
      </c>
      <c r="M828" t="str">
        <f>VLOOKUP($B828,taxonomy!$B:$Y,9,FALSE)</f>
        <v xml:space="preserve"> Nematoda</v>
      </c>
      <c r="N828">
        <f>VLOOKUP(A828,'сводная таблица'!A$3:D$370,3,FALSE)</f>
        <v>1</v>
      </c>
      <c r="O828">
        <f>VLOOKUP(A828,'сводная таблица'!A$3:D$370,4,FALSE)</f>
        <v>1</v>
      </c>
      <c r="P828" s="7" t="b">
        <f t="shared" si="26"/>
        <v>0</v>
      </c>
    </row>
    <row r="829" spans="1:18" hidden="1" x14ac:dyDescent="0.25">
      <c r="A829" s="1" t="s">
        <v>187</v>
      </c>
      <c r="B829" s="1" t="s">
        <v>188</v>
      </c>
      <c r="C829" s="1" t="s">
        <v>189</v>
      </c>
      <c r="D829" s="1" t="s">
        <v>60</v>
      </c>
      <c r="E829" s="1" t="s">
        <v>192</v>
      </c>
      <c r="F829" s="1" t="s">
        <v>155</v>
      </c>
      <c r="G829" s="1" t="s">
        <v>63</v>
      </c>
      <c r="H829" s="1" t="s">
        <v>64</v>
      </c>
      <c r="I829" s="8">
        <f t="shared" si="25"/>
        <v>266</v>
      </c>
      <c r="J829" t="str">
        <f>VLOOKUP($B829,taxonomy!$B:$Y,6,FALSE)</f>
        <v>Eukaryota</v>
      </c>
      <c r="K829" t="str">
        <f>VLOOKUP($B829,taxonomy!$B:$Y,7,FALSE)</f>
        <v xml:space="preserve"> Metazoa</v>
      </c>
      <c r="L829" t="str">
        <f>VLOOKUP($B829,taxonomy!$B:$Y,8,FALSE)</f>
        <v xml:space="preserve"> Ecdysozoa</v>
      </c>
      <c r="M829" t="str">
        <f>VLOOKUP($B829,taxonomy!$B:$Y,9,FALSE)</f>
        <v xml:space="preserve"> Nematoda</v>
      </c>
      <c r="N829">
        <f>VLOOKUP(A829,'сводная таблица'!A$3:D$370,3,FALSE)</f>
        <v>1</v>
      </c>
      <c r="O829">
        <f>VLOOKUP(A829,'сводная таблица'!A$3:D$370,4,FALSE)</f>
        <v>1</v>
      </c>
      <c r="P829" s="7" t="b">
        <f t="shared" si="26"/>
        <v>1</v>
      </c>
    </row>
    <row r="830" spans="1:18" hidden="1" x14ac:dyDescent="0.25">
      <c r="A830" s="1" t="s">
        <v>808</v>
      </c>
      <c r="B830" s="1" t="s">
        <v>809</v>
      </c>
      <c r="C830" s="1" t="s">
        <v>810</v>
      </c>
      <c r="D830" s="1" t="s">
        <v>15</v>
      </c>
      <c r="E830" s="1" t="s">
        <v>190</v>
      </c>
      <c r="F830" s="1" t="s">
        <v>191</v>
      </c>
      <c r="G830" s="1" t="s">
        <v>18</v>
      </c>
      <c r="H830" s="1" t="s">
        <v>19</v>
      </c>
      <c r="I830" s="8">
        <f t="shared" si="25"/>
        <v>265</v>
      </c>
      <c r="J830" t="str">
        <f>VLOOKUP($B830,taxonomy!$B:$Y,6,FALSE)</f>
        <v>Eukaryota</v>
      </c>
      <c r="K830" t="str">
        <f>VLOOKUP($B830,taxonomy!$B:$Y,7,FALSE)</f>
        <v xml:space="preserve"> Metazoa</v>
      </c>
      <c r="L830" t="str">
        <f>VLOOKUP($B830,taxonomy!$B:$Y,8,FALSE)</f>
        <v xml:space="preserve"> Ecdysozoa</v>
      </c>
      <c r="M830" t="str">
        <f>VLOOKUP($B830,taxonomy!$B:$Y,9,FALSE)</f>
        <v xml:space="preserve"> Nematoda</v>
      </c>
      <c r="N830">
        <f>VLOOKUP(A830,'сводная таблица'!A$3:D$370,3,FALSE)</f>
        <v>1</v>
      </c>
      <c r="O830">
        <f>VLOOKUP(A830,'сводная таблица'!A$3:D$370,4,FALSE)</f>
        <v>1</v>
      </c>
      <c r="P830" s="7" t="b">
        <f t="shared" si="26"/>
        <v>0</v>
      </c>
    </row>
    <row r="831" spans="1:18" hidden="1" x14ac:dyDescent="0.25">
      <c r="A831" s="1" t="s">
        <v>808</v>
      </c>
      <c r="B831" s="1" t="s">
        <v>809</v>
      </c>
      <c r="C831" s="1" t="s">
        <v>810</v>
      </c>
      <c r="D831" s="1" t="s">
        <v>60</v>
      </c>
      <c r="E831" s="1" t="s">
        <v>660</v>
      </c>
      <c r="F831" s="1" t="s">
        <v>103</v>
      </c>
      <c r="G831" s="1" t="s">
        <v>63</v>
      </c>
      <c r="H831" s="1" t="s">
        <v>64</v>
      </c>
      <c r="I831" s="8">
        <f t="shared" si="25"/>
        <v>235</v>
      </c>
      <c r="J831" t="str">
        <f>VLOOKUP($B831,taxonomy!$B:$Y,6,FALSE)</f>
        <v>Eukaryota</v>
      </c>
      <c r="K831" t="str">
        <f>VLOOKUP($B831,taxonomy!$B:$Y,7,FALSE)</f>
        <v xml:space="preserve"> Metazoa</v>
      </c>
      <c r="L831" t="str">
        <f>VLOOKUP($B831,taxonomy!$B:$Y,8,FALSE)</f>
        <v xml:space="preserve"> Ecdysozoa</v>
      </c>
      <c r="M831" t="str">
        <f>VLOOKUP($B831,taxonomy!$B:$Y,9,FALSE)</f>
        <v xml:space="preserve"> Nematoda</v>
      </c>
      <c r="N831">
        <f>VLOOKUP(A831,'сводная таблица'!A$3:D$370,3,FALSE)</f>
        <v>1</v>
      </c>
      <c r="O831">
        <f>VLOOKUP(A831,'сводная таблица'!A$3:D$370,4,FALSE)</f>
        <v>1</v>
      </c>
      <c r="P831" s="7" t="b">
        <f t="shared" si="26"/>
        <v>1</v>
      </c>
    </row>
    <row r="832" spans="1:18" hidden="1" x14ac:dyDescent="0.25">
      <c r="A832" s="1" t="s">
        <v>1585</v>
      </c>
      <c r="B832" s="1" t="s">
        <v>1586</v>
      </c>
      <c r="C832" s="1" t="s">
        <v>698</v>
      </c>
      <c r="D832" s="1" t="s">
        <v>723</v>
      </c>
      <c r="E832" s="1" t="s">
        <v>12</v>
      </c>
      <c r="F832" s="1" t="s">
        <v>56</v>
      </c>
      <c r="G832" s="1" t="s">
        <v>114</v>
      </c>
      <c r="H832" s="1" t="s">
        <v>723</v>
      </c>
      <c r="I832" s="8">
        <f t="shared" si="25"/>
        <v>34</v>
      </c>
      <c r="J832" t="str">
        <f>VLOOKUP($B832,taxonomy!$B:$Y,6,FALSE)</f>
        <v>Eukaryota</v>
      </c>
      <c r="K832" t="str">
        <f>VLOOKUP($B832,taxonomy!$B:$Y,7,FALSE)</f>
        <v xml:space="preserve"> Viridiplantae</v>
      </c>
      <c r="L832" t="str">
        <f>VLOOKUP($B832,taxonomy!$B:$Y,8,FALSE)</f>
        <v xml:space="preserve"> Streptophyta</v>
      </c>
      <c r="M832" t="str">
        <f>VLOOKUP($B832,taxonomy!$B:$Y,9,FALSE)</f>
        <v xml:space="preserve"> Embryophyta</v>
      </c>
      <c r="N832">
        <f>VLOOKUP(A832,'сводная таблица'!A$3:D$370,3,FALSE)</f>
        <v>1</v>
      </c>
      <c r="O832">
        <f>VLOOKUP(A832,'сводная таблица'!A$3:D$370,4,FALSE)</f>
        <v>1</v>
      </c>
      <c r="P832" s="7" t="b">
        <f t="shared" si="26"/>
        <v>0</v>
      </c>
    </row>
    <row r="833" spans="1:18" hidden="1" x14ac:dyDescent="0.25">
      <c r="A833" s="1" t="s">
        <v>1585</v>
      </c>
      <c r="B833" s="1" t="s">
        <v>1586</v>
      </c>
      <c r="C833" s="1" t="s">
        <v>698</v>
      </c>
      <c r="D833" s="1" t="s">
        <v>15</v>
      </c>
      <c r="E833" s="1" t="s">
        <v>1027</v>
      </c>
      <c r="F833" s="1" t="s">
        <v>724</v>
      </c>
      <c r="G833" s="1" t="s">
        <v>18</v>
      </c>
      <c r="H833" s="1" t="s">
        <v>19</v>
      </c>
      <c r="I833" s="8">
        <f t="shared" si="25"/>
        <v>264</v>
      </c>
      <c r="J833" t="str">
        <f>VLOOKUP($B833,taxonomy!$B:$Y,6,FALSE)</f>
        <v>Eukaryota</v>
      </c>
      <c r="K833" t="str">
        <f>VLOOKUP($B833,taxonomy!$B:$Y,7,FALSE)</f>
        <v xml:space="preserve"> Viridiplantae</v>
      </c>
      <c r="L833" t="str">
        <f>VLOOKUP($B833,taxonomy!$B:$Y,8,FALSE)</f>
        <v xml:space="preserve"> Streptophyta</v>
      </c>
      <c r="M833" t="str">
        <f>VLOOKUP($B833,taxonomy!$B:$Y,9,FALSE)</f>
        <v xml:space="preserve"> Embryophyta</v>
      </c>
      <c r="N833">
        <f>VLOOKUP(A833,'сводная таблица'!A$3:D$370,3,FALSE)</f>
        <v>1</v>
      </c>
      <c r="O833">
        <f>VLOOKUP(A833,'сводная таблица'!A$3:D$370,4,FALSE)</f>
        <v>1</v>
      </c>
      <c r="P833" s="7" t="b">
        <f t="shared" si="26"/>
        <v>1</v>
      </c>
    </row>
    <row r="834" spans="1:18" hidden="1" x14ac:dyDescent="0.25">
      <c r="A834" s="1" t="s">
        <v>1585</v>
      </c>
      <c r="B834" s="1" t="s">
        <v>1586</v>
      </c>
      <c r="C834" s="1" t="s">
        <v>698</v>
      </c>
      <c r="D834" s="1" t="s">
        <v>60</v>
      </c>
      <c r="E834" s="1" t="s">
        <v>725</v>
      </c>
      <c r="F834" s="1" t="s">
        <v>1587</v>
      </c>
      <c r="G834" s="1" t="s">
        <v>63</v>
      </c>
      <c r="H834" s="1" t="s">
        <v>64</v>
      </c>
      <c r="I834" s="8">
        <f t="shared" ref="I834:I897" si="27">F834-E834+1</f>
        <v>452</v>
      </c>
      <c r="J834" t="str">
        <f>VLOOKUP($B834,taxonomy!$B:$Y,6,FALSE)</f>
        <v>Eukaryota</v>
      </c>
      <c r="K834" t="str">
        <f>VLOOKUP($B834,taxonomy!$B:$Y,7,FALSE)</f>
        <v xml:space="preserve"> Viridiplantae</v>
      </c>
      <c r="L834" t="str">
        <f>VLOOKUP($B834,taxonomy!$B:$Y,8,FALSE)</f>
        <v xml:space="preserve"> Streptophyta</v>
      </c>
      <c r="M834" t="str">
        <f>VLOOKUP($B834,taxonomy!$B:$Y,9,FALSE)</f>
        <v xml:space="preserve"> Embryophyta</v>
      </c>
      <c r="N834">
        <f>VLOOKUP(A834,'сводная таблица'!A$3:D$370,3,FALSE)</f>
        <v>1</v>
      </c>
      <c r="O834">
        <f>VLOOKUP(A834,'сводная таблица'!A$3:D$370,4,FALSE)</f>
        <v>1</v>
      </c>
      <c r="P834" s="7" t="b">
        <f t="shared" si="26"/>
        <v>1</v>
      </c>
    </row>
    <row r="835" spans="1:18" hidden="1" x14ac:dyDescent="0.25">
      <c r="A835" s="1" t="s">
        <v>831</v>
      </c>
      <c r="B835" s="1" t="s">
        <v>832</v>
      </c>
      <c r="C835" s="1" t="s">
        <v>833</v>
      </c>
      <c r="D835" s="1" t="s">
        <v>15</v>
      </c>
      <c r="E835" s="1" t="s">
        <v>35</v>
      </c>
      <c r="F835" s="1" t="s">
        <v>834</v>
      </c>
      <c r="G835" s="1" t="s">
        <v>18</v>
      </c>
      <c r="H835" s="1" t="s">
        <v>19</v>
      </c>
      <c r="I835" s="8">
        <f t="shared" si="27"/>
        <v>247</v>
      </c>
      <c r="J835" t="str">
        <f>VLOOKUP($B835,taxonomy!$B:$Y,6,FALSE)</f>
        <v>Eukaryota</v>
      </c>
      <c r="K835" t="str">
        <f>VLOOKUP($B835,taxonomy!$B:$Y,7,FALSE)</f>
        <v xml:space="preserve"> Metazoa</v>
      </c>
      <c r="L835" t="str">
        <f>VLOOKUP($B835,taxonomy!$B:$Y,8,FALSE)</f>
        <v xml:space="preserve"> Ecdysozoa</v>
      </c>
      <c r="M835" t="str">
        <f>VLOOKUP($B835,taxonomy!$B:$Y,9,FALSE)</f>
        <v xml:space="preserve"> Nematoda</v>
      </c>
      <c r="N835">
        <f>VLOOKUP(A835,'сводная таблица'!A$3:D$370,3,FALSE)</f>
        <v>1</v>
      </c>
      <c r="O835">
        <f>VLOOKUP(A835,'сводная таблица'!A$3:D$370,4,FALSE)</f>
        <v>1</v>
      </c>
      <c r="P835" s="7" t="b">
        <f t="shared" si="26"/>
        <v>0</v>
      </c>
    </row>
    <row r="836" spans="1:18" hidden="1" x14ac:dyDescent="0.25">
      <c r="A836" s="1" t="s">
        <v>831</v>
      </c>
      <c r="B836" s="1" t="s">
        <v>832</v>
      </c>
      <c r="C836" s="1" t="s">
        <v>833</v>
      </c>
      <c r="D836" s="1" t="s">
        <v>60</v>
      </c>
      <c r="E836" s="1" t="s">
        <v>330</v>
      </c>
      <c r="F836" s="1" t="s">
        <v>494</v>
      </c>
      <c r="G836" s="1" t="s">
        <v>63</v>
      </c>
      <c r="H836" s="1" t="s">
        <v>64</v>
      </c>
      <c r="I836" s="8">
        <f t="shared" si="27"/>
        <v>551</v>
      </c>
      <c r="J836" t="str">
        <f>VLOOKUP($B836,taxonomy!$B:$Y,6,FALSE)</f>
        <v>Eukaryota</v>
      </c>
      <c r="K836" t="str">
        <f>VLOOKUP($B836,taxonomy!$B:$Y,7,FALSE)</f>
        <v xml:space="preserve"> Metazoa</v>
      </c>
      <c r="L836" t="str">
        <f>VLOOKUP($B836,taxonomy!$B:$Y,8,FALSE)</f>
        <v xml:space="preserve"> Ecdysozoa</v>
      </c>
      <c r="M836" t="str">
        <f>VLOOKUP($B836,taxonomy!$B:$Y,9,FALSE)</f>
        <v xml:space="preserve"> Nematoda</v>
      </c>
      <c r="N836">
        <f>VLOOKUP(A836,'сводная таблица'!A$3:D$370,3,FALSE)</f>
        <v>1</v>
      </c>
      <c r="O836">
        <f>VLOOKUP(A836,'сводная таблица'!A$3:D$370,4,FALSE)</f>
        <v>1</v>
      </c>
      <c r="P836" s="7" t="b">
        <f t="shared" ref="P836:P899" si="28">EXACT(A835,A836)</f>
        <v>1</v>
      </c>
    </row>
    <row r="837" spans="1:18" hidden="1" x14ac:dyDescent="0.25">
      <c r="A837" s="1" t="s">
        <v>971</v>
      </c>
      <c r="B837" s="1" t="s">
        <v>972</v>
      </c>
      <c r="C837" s="1" t="s">
        <v>973</v>
      </c>
      <c r="D837" s="1" t="s">
        <v>772</v>
      </c>
      <c r="E837" s="1" t="s">
        <v>773</v>
      </c>
      <c r="F837" s="1" t="s">
        <v>974</v>
      </c>
      <c r="G837" s="1" t="s">
        <v>18</v>
      </c>
      <c r="H837" s="1" t="s">
        <v>772</v>
      </c>
      <c r="I837" s="8">
        <f t="shared" si="27"/>
        <v>99</v>
      </c>
      <c r="J837" t="str">
        <f>VLOOKUP($B837,taxonomy!$B:$Y,6,FALSE)</f>
        <v>Eukaryota</v>
      </c>
      <c r="K837" t="str">
        <f>VLOOKUP($B837,taxonomy!$B:$Y,7,FALSE)</f>
        <v xml:space="preserve"> Metazoa</v>
      </c>
      <c r="L837" t="str">
        <f>VLOOKUP($B837,taxonomy!$B:$Y,8,FALSE)</f>
        <v xml:space="preserve"> Ecdysozoa</v>
      </c>
      <c r="M837" t="str">
        <f>VLOOKUP($B837,taxonomy!$B:$Y,9,FALSE)</f>
        <v xml:space="preserve"> Nematoda</v>
      </c>
      <c r="N837">
        <f>VLOOKUP(A837,'сводная таблица'!A$3:D$370,3,FALSE)</f>
        <v>1</v>
      </c>
      <c r="O837">
        <f>VLOOKUP(A837,'сводная таблица'!A$3:D$370,4,FALSE)</f>
        <v>1</v>
      </c>
      <c r="P837" s="7" t="b">
        <f t="shared" si="28"/>
        <v>0</v>
      </c>
    </row>
    <row r="838" spans="1:18" hidden="1" x14ac:dyDescent="0.25">
      <c r="A838" s="1" t="s">
        <v>971</v>
      </c>
      <c r="B838" s="1" t="s">
        <v>972</v>
      </c>
      <c r="C838" s="1" t="s">
        <v>973</v>
      </c>
      <c r="D838" s="1" t="s">
        <v>466</v>
      </c>
      <c r="E838" s="1" t="s">
        <v>422</v>
      </c>
      <c r="F838" s="1" t="s">
        <v>468</v>
      </c>
      <c r="G838" s="1" t="s">
        <v>469</v>
      </c>
      <c r="H838" s="1" t="s">
        <v>466</v>
      </c>
      <c r="I838" s="8">
        <f t="shared" si="27"/>
        <v>199</v>
      </c>
      <c r="J838" t="str">
        <f>VLOOKUP($B838,taxonomy!$B:$Y,6,FALSE)</f>
        <v>Eukaryota</v>
      </c>
      <c r="K838" t="str">
        <f>VLOOKUP($B838,taxonomy!$B:$Y,7,FALSE)</f>
        <v xml:space="preserve"> Metazoa</v>
      </c>
      <c r="L838" t="str">
        <f>VLOOKUP($B838,taxonomy!$B:$Y,8,FALSE)</f>
        <v xml:space="preserve"> Ecdysozoa</v>
      </c>
      <c r="M838" t="str">
        <f>VLOOKUP($B838,taxonomy!$B:$Y,9,FALSE)</f>
        <v xml:space="preserve"> Nematoda</v>
      </c>
      <c r="N838">
        <f>VLOOKUP(A838,'сводная таблица'!A$3:D$370,3,FALSE)</f>
        <v>1</v>
      </c>
      <c r="O838">
        <f>VLOOKUP(A838,'сводная таблица'!A$3:D$370,4,FALSE)</f>
        <v>1</v>
      </c>
      <c r="P838" s="7" t="b">
        <f t="shared" si="28"/>
        <v>1</v>
      </c>
    </row>
    <row r="839" spans="1:18" hidden="1" x14ac:dyDescent="0.25">
      <c r="A839" s="1" t="s">
        <v>971</v>
      </c>
      <c r="B839" s="1" t="s">
        <v>972</v>
      </c>
      <c r="C839" s="1" t="s">
        <v>973</v>
      </c>
      <c r="D839" s="1" t="s">
        <v>15</v>
      </c>
      <c r="E839" s="1" t="s">
        <v>190</v>
      </c>
      <c r="F839" s="1" t="s">
        <v>52</v>
      </c>
      <c r="G839" s="1" t="s">
        <v>18</v>
      </c>
      <c r="H839" s="1" t="s">
        <v>19</v>
      </c>
      <c r="I839" s="8">
        <f t="shared" si="27"/>
        <v>266</v>
      </c>
      <c r="J839" t="str">
        <f>VLOOKUP($B839,taxonomy!$B:$Y,6,FALSE)</f>
        <v>Eukaryota</v>
      </c>
      <c r="K839" t="str">
        <f>VLOOKUP($B839,taxonomy!$B:$Y,7,FALSE)</f>
        <v xml:space="preserve"> Metazoa</v>
      </c>
      <c r="L839" t="str">
        <f>VLOOKUP($B839,taxonomy!$B:$Y,8,FALSE)</f>
        <v xml:space="preserve"> Ecdysozoa</v>
      </c>
      <c r="M839" t="str">
        <f>VLOOKUP($B839,taxonomy!$B:$Y,9,FALSE)</f>
        <v xml:space="preserve"> Nematoda</v>
      </c>
      <c r="N839">
        <f>VLOOKUP(A839,'сводная таблица'!A$3:D$370,3,FALSE)</f>
        <v>1</v>
      </c>
      <c r="O839">
        <f>VLOOKUP(A839,'сводная таблица'!A$3:D$370,4,FALSE)</f>
        <v>1</v>
      </c>
      <c r="P839" s="7" t="b">
        <f t="shared" si="28"/>
        <v>1</v>
      </c>
    </row>
    <row r="840" spans="1:18" hidden="1" x14ac:dyDescent="0.25">
      <c r="A840" s="1" t="s">
        <v>971</v>
      </c>
      <c r="B840" s="1" t="s">
        <v>972</v>
      </c>
      <c r="C840" s="1" t="s">
        <v>973</v>
      </c>
      <c r="D840" s="1" t="s">
        <v>60</v>
      </c>
      <c r="E840" s="1" t="s">
        <v>975</v>
      </c>
      <c r="F840" s="1" t="s">
        <v>805</v>
      </c>
      <c r="G840" s="1" t="s">
        <v>63</v>
      </c>
      <c r="H840" s="1" t="s">
        <v>64</v>
      </c>
      <c r="I840" s="8">
        <f t="shared" si="27"/>
        <v>234</v>
      </c>
      <c r="J840" t="str">
        <f>VLOOKUP($B840,taxonomy!$B:$Y,6,FALSE)</f>
        <v>Eukaryota</v>
      </c>
      <c r="K840" t="str">
        <f>VLOOKUP($B840,taxonomy!$B:$Y,7,FALSE)</f>
        <v xml:space="preserve"> Metazoa</v>
      </c>
      <c r="L840" t="str">
        <f>VLOOKUP($B840,taxonomy!$B:$Y,8,FALSE)</f>
        <v xml:space="preserve"> Ecdysozoa</v>
      </c>
      <c r="M840" t="str">
        <f>VLOOKUP($B840,taxonomy!$B:$Y,9,FALSE)</f>
        <v xml:space="preserve"> Nematoda</v>
      </c>
      <c r="N840">
        <f>VLOOKUP(A840,'сводная таблица'!A$3:D$370,3,FALSE)</f>
        <v>1</v>
      </c>
      <c r="O840">
        <f>VLOOKUP(A840,'сводная таблица'!A$3:D$370,4,FALSE)</f>
        <v>1</v>
      </c>
      <c r="P840" s="7" t="b">
        <f t="shared" si="28"/>
        <v>1</v>
      </c>
    </row>
    <row r="841" spans="1:18" hidden="1" x14ac:dyDescent="0.25">
      <c r="A841" s="1" t="s">
        <v>1111</v>
      </c>
      <c r="B841" s="1" t="s">
        <v>1112</v>
      </c>
      <c r="C841" s="1" t="s">
        <v>350</v>
      </c>
      <c r="D841" s="1" t="s">
        <v>15</v>
      </c>
      <c r="E841" s="1" t="s">
        <v>190</v>
      </c>
      <c r="F841" s="1" t="s">
        <v>1113</v>
      </c>
      <c r="G841" s="1" t="s">
        <v>18</v>
      </c>
      <c r="H841" s="1" t="s">
        <v>19</v>
      </c>
      <c r="I841" s="8">
        <f t="shared" si="27"/>
        <v>264</v>
      </c>
      <c r="J841" t="str">
        <f>VLOOKUP($B841,taxonomy!$B:$Y,6,FALSE)</f>
        <v>Eukaryota</v>
      </c>
      <c r="K841" t="str">
        <f>VLOOKUP($B841,taxonomy!$B:$Y,7,FALSE)</f>
        <v xml:space="preserve"> Metazoa</v>
      </c>
      <c r="L841" t="str">
        <f>VLOOKUP($B841,taxonomy!$B:$Y,8,FALSE)</f>
        <v xml:space="preserve"> Ecdysozoa</v>
      </c>
      <c r="M841" t="str">
        <f>VLOOKUP($B841,taxonomy!$B:$Y,9,FALSE)</f>
        <v xml:space="preserve"> Nematoda</v>
      </c>
      <c r="N841">
        <f>VLOOKUP(A841,'сводная таблица'!A$3:D$370,3,FALSE)</f>
        <v>1</v>
      </c>
      <c r="O841">
        <f>VLOOKUP(A841,'сводная таблица'!A$3:D$370,4,FALSE)</f>
        <v>1</v>
      </c>
      <c r="P841" s="7" t="b">
        <f t="shared" si="28"/>
        <v>0</v>
      </c>
    </row>
    <row r="842" spans="1:18" hidden="1" x14ac:dyDescent="0.25">
      <c r="A842" s="1" t="s">
        <v>1594</v>
      </c>
      <c r="B842" s="1" t="s">
        <v>1595</v>
      </c>
      <c r="C842" s="1" t="s">
        <v>1596</v>
      </c>
      <c r="D842" s="1" t="s">
        <v>466</v>
      </c>
      <c r="E842" s="1" t="s">
        <v>1597</v>
      </c>
      <c r="F842" s="1" t="s">
        <v>1598</v>
      </c>
      <c r="G842" s="1" t="s">
        <v>469</v>
      </c>
      <c r="H842" s="1" t="s">
        <v>466</v>
      </c>
      <c r="I842" s="8">
        <f t="shared" si="27"/>
        <v>65</v>
      </c>
      <c r="J842" t="str">
        <f>VLOOKUP($B842,taxonomy!$B:$Y,6,FALSE)</f>
        <v>Eukaryota</v>
      </c>
      <c r="K842" t="str">
        <f>VLOOKUP($B842,taxonomy!$B:$Y,7,FALSE)</f>
        <v xml:space="preserve"> Fungi</v>
      </c>
      <c r="L842" t="str">
        <f>VLOOKUP($B842,taxonomy!$B:$Y,8,FALSE)</f>
        <v xml:space="preserve"> Dikarya</v>
      </c>
      <c r="M842" t="str">
        <f>VLOOKUP($B842,taxonomy!$B:$Y,9,FALSE)</f>
        <v xml:space="preserve"> Ascomycota</v>
      </c>
      <c r="N842">
        <f>VLOOKUP(A842,'сводная таблица'!A$3:D$370,3,FALSE)</f>
        <v>1</v>
      </c>
      <c r="O842">
        <f>VLOOKUP(A842,'сводная таблица'!A$3:D$370,4,FALSE)</f>
        <v>1</v>
      </c>
      <c r="P842" s="7" t="b">
        <f t="shared" si="28"/>
        <v>0</v>
      </c>
    </row>
    <row r="843" spans="1:18" hidden="1" x14ac:dyDescent="0.25">
      <c r="A843" s="1" t="s">
        <v>1594</v>
      </c>
      <c r="B843" s="1" t="s">
        <v>1595</v>
      </c>
      <c r="C843" s="1" t="s">
        <v>1596</v>
      </c>
      <c r="D843" s="1" t="s">
        <v>15</v>
      </c>
      <c r="E843" s="1" t="s">
        <v>470</v>
      </c>
      <c r="F843" s="1" t="s">
        <v>1113</v>
      </c>
      <c r="G843" s="1" t="s">
        <v>18</v>
      </c>
      <c r="H843" s="1" t="s">
        <v>19</v>
      </c>
      <c r="I843" s="8">
        <f t="shared" si="27"/>
        <v>258</v>
      </c>
      <c r="J843" t="str">
        <f>VLOOKUP($B843,taxonomy!$B:$Y,6,FALSE)</f>
        <v>Eukaryota</v>
      </c>
      <c r="K843" t="str">
        <f>VLOOKUP($B843,taxonomy!$B:$Y,7,FALSE)</f>
        <v xml:space="preserve"> Fungi</v>
      </c>
      <c r="L843" t="str">
        <f>VLOOKUP($B843,taxonomy!$B:$Y,8,FALSE)</f>
        <v xml:space="preserve"> Dikarya</v>
      </c>
      <c r="M843" t="str">
        <f>VLOOKUP($B843,taxonomy!$B:$Y,9,FALSE)</f>
        <v xml:space="preserve"> Ascomycota</v>
      </c>
      <c r="N843">
        <f>VLOOKUP(A843,'сводная таблица'!A$3:D$370,3,FALSE)</f>
        <v>1</v>
      </c>
      <c r="O843">
        <f>VLOOKUP(A843,'сводная таблица'!A$3:D$370,4,FALSE)</f>
        <v>1</v>
      </c>
      <c r="P843" s="7" t="b">
        <f t="shared" si="28"/>
        <v>1</v>
      </c>
    </row>
    <row r="844" spans="1:18" hidden="1" x14ac:dyDescent="0.25">
      <c r="A844" s="1" t="s">
        <v>1594</v>
      </c>
      <c r="B844" s="1" t="s">
        <v>1595</v>
      </c>
      <c r="C844" s="1" t="s">
        <v>1596</v>
      </c>
      <c r="D844" s="1" t="s">
        <v>60</v>
      </c>
      <c r="E844" s="1" t="s">
        <v>1065</v>
      </c>
      <c r="F844" s="1" t="s">
        <v>1599</v>
      </c>
      <c r="G844" s="1" t="s">
        <v>63</v>
      </c>
      <c r="H844" s="1" t="s">
        <v>64</v>
      </c>
      <c r="I844" s="8">
        <f t="shared" si="27"/>
        <v>231</v>
      </c>
      <c r="J844" t="str">
        <f>VLOOKUP($B844,taxonomy!$B:$Y,6,FALSE)</f>
        <v>Eukaryota</v>
      </c>
      <c r="K844" t="str">
        <f>VLOOKUP($B844,taxonomy!$B:$Y,7,FALSE)</f>
        <v xml:space="preserve"> Fungi</v>
      </c>
      <c r="L844" t="str">
        <f>VLOOKUP($B844,taxonomy!$B:$Y,8,FALSE)</f>
        <v xml:space="preserve"> Dikarya</v>
      </c>
      <c r="M844" t="str">
        <f>VLOOKUP($B844,taxonomy!$B:$Y,9,FALSE)</f>
        <v xml:space="preserve"> Ascomycota</v>
      </c>
      <c r="N844">
        <f>VLOOKUP(A844,'сводная таблица'!A$3:D$370,3,FALSE)</f>
        <v>1</v>
      </c>
      <c r="O844">
        <f>VLOOKUP(A844,'сводная таблица'!A$3:D$370,4,FALSE)</f>
        <v>1</v>
      </c>
      <c r="P844" s="7" t="b">
        <f t="shared" si="28"/>
        <v>1</v>
      </c>
    </row>
    <row r="845" spans="1:18" hidden="1" x14ac:dyDescent="0.25">
      <c r="A845" s="1" t="s">
        <v>1111</v>
      </c>
      <c r="B845" s="1" t="s">
        <v>1112</v>
      </c>
      <c r="C845" s="1" t="s">
        <v>350</v>
      </c>
      <c r="D845" s="1" t="s">
        <v>60</v>
      </c>
      <c r="E845" s="1" t="s">
        <v>1114</v>
      </c>
      <c r="F845" s="1" t="s">
        <v>1115</v>
      </c>
      <c r="G845" s="1" t="s">
        <v>63</v>
      </c>
      <c r="H845" s="1" t="s">
        <v>64</v>
      </c>
      <c r="I845" s="8">
        <f t="shared" si="27"/>
        <v>381</v>
      </c>
      <c r="J845" t="str">
        <f>VLOOKUP($B845,taxonomy!$B:$Y,6,FALSE)</f>
        <v>Eukaryota</v>
      </c>
      <c r="K845" t="str">
        <f>VLOOKUP($B845,taxonomy!$B:$Y,7,FALSE)</f>
        <v xml:space="preserve"> Metazoa</v>
      </c>
      <c r="L845" t="str">
        <f>VLOOKUP($B845,taxonomy!$B:$Y,8,FALSE)</f>
        <v xml:space="preserve"> Ecdysozoa</v>
      </c>
      <c r="M845" t="str">
        <f>VLOOKUP($B845,taxonomy!$B:$Y,9,FALSE)</f>
        <v xml:space="preserve"> Nematoda</v>
      </c>
      <c r="N845">
        <f>VLOOKUP(A845,'сводная таблица'!A$3:D$370,3,FALSE)</f>
        <v>1</v>
      </c>
      <c r="O845">
        <f>VLOOKUP(A845,'сводная таблица'!A$3:D$370,4,FALSE)</f>
        <v>1</v>
      </c>
      <c r="P845" s="7" t="b">
        <f t="shared" si="28"/>
        <v>0</v>
      </c>
      <c r="R845">
        <v>1</v>
      </c>
    </row>
    <row r="846" spans="1:18" hidden="1" x14ac:dyDescent="0.25">
      <c r="A846" s="1" t="s">
        <v>1245</v>
      </c>
      <c r="B846" s="1" t="s">
        <v>1246</v>
      </c>
      <c r="C846" s="1" t="s">
        <v>1247</v>
      </c>
      <c r="D846" s="1" t="s">
        <v>15</v>
      </c>
      <c r="E846" s="1" t="s">
        <v>190</v>
      </c>
      <c r="F846" s="1" t="s">
        <v>560</v>
      </c>
      <c r="G846" s="1" t="s">
        <v>18</v>
      </c>
      <c r="H846" s="1" t="s">
        <v>19</v>
      </c>
      <c r="I846" s="8">
        <f t="shared" si="27"/>
        <v>263</v>
      </c>
      <c r="J846" t="str">
        <f>VLOOKUP($B846,taxonomy!$B:$Y,6,FALSE)</f>
        <v>Eukaryota</v>
      </c>
      <c r="K846" t="str">
        <f>VLOOKUP($B846,taxonomy!$B:$Y,7,FALSE)</f>
        <v xml:space="preserve"> Metazoa</v>
      </c>
      <c r="L846" t="str">
        <f>VLOOKUP($B846,taxonomy!$B:$Y,8,FALSE)</f>
        <v xml:space="preserve"> Ecdysozoa</v>
      </c>
      <c r="M846" t="str">
        <f>VLOOKUP($B846,taxonomy!$B:$Y,9,FALSE)</f>
        <v xml:space="preserve"> Nematoda</v>
      </c>
      <c r="N846">
        <f>VLOOKUP(A846,'сводная таблица'!A$3:D$370,3,FALSE)</f>
        <v>1</v>
      </c>
      <c r="O846">
        <f>VLOOKUP(A846,'сводная таблица'!A$3:D$370,4,FALSE)</f>
        <v>1</v>
      </c>
      <c r="P846" s="7" t="b">
        <f t="shared" si="28"/>
        <v>0</v>
      </c>
    </row>
    <row r="847" spans="1:18" hidden="1" x14ac:dyDescent="0.25">
      <c r="A847" s="1" t="s">
        <v>1245</v>
      </c>
      <c r="B847" s="1" t="s">
        <v>1246</v>
      </c>
      <c r="C847" s="1" t="s">
        <v>1247</v>
      </c>
      <c r="D847" s="1" t="s">
        <v>60</v>
      </c>
      <c r="E847" s="1" t="s">
        <v>1248</v>
      </c>
      <c r="F847" s="1" t="s">
        <v>1249</v>
      </c>
      <c r="G847" s="1" t="s">
        <v>63</v>
      </c>
      <c r="H847" s="1" t="s">
        <v>64</v>
      </c>
      <c r="I847" s="8">
        <f t="shared" si="27"/>
        <v>421</v>
      </c>
      <c r="J847" t="str">
        <f>VLOOKUP($B847,taxonomy!$B:$Y,6,FALSE)</f>
        <v>Eukaryota</v>
      </c>
      <c r="K847" t="str">
        <f>VLOOKUP($B847,taxonomy!$B:$Y,7,FALSE)</f>
        <v xml:space="preserve"> Metazoa</v>
      </c>
      <c r="L847" t="str">
        <f>VLOOKUP($B847,taxonomy!$B:$Y,8,FALSE)</f>
        <v xml:space="preserve"> Ecdysozoa</v>
      </c>
      <c r="M847" t="str">
        <f>VLOOKUP($B847,taxonomy!$B:$Y,9,FALSE)</f>
        <v xml:space="preserve"> Nematoda</v>
      </c>
      <c r="N847">
        <f>VLOOKUP(A847,'сводная таблица'!A$3:D$370,3,FALSE)</f>
        <v>1</v>
      </c>
      <c r="O847">
        <f>VLOOKUP(A847,'сводная таблица'!A$3:D$370,4,FALSE)</f>
        <v>1</v>
      </c>
      <c r="P847" s="7" t="b">
        <f t="shared" si="28"/>
        <v>1</v>
      </c>
    </row>
    <row r="848" spans="1:18" hidden="1" x14ac:dyDescent="0.25">
      <c r="A848" s="1" t="s">
        <v>1683</v>
      </c>
      <c r="B848" s="1" t="s">
        <v>1684</v>
      </c>
      <c r="C848" s="1" t="s">
        <v>793</v>
      </c>
      <c r="D848" s="1" t="s">
        <v>15</v>
      </c>
      <c r="E848" s="1" t="s">
        <v>175</v>
      </c>
      <c r="F848" s="1" t="s">
        <v>1685</v>
      </c>
      <c r="G848" s="1" t="s">
        <v>18</v>
      </c>
      <c r="H848" s="1" t="s">
        <v>19</v>
      </c>
      <c r="I848" s="8">
        <f t="shared" si="27"/>
        <v>308</v>
      </c>
      <c r="J848" t="str">
        <f>VLOOKUP($B848,taxonomy!$B:$Y,6,FALSE)</f>
        <v>Eukaryota</v>
      </c>
      <c r="K848" t="str">
        <f>VLOOKUP($B848,taxonomy!$B:$Y,7,FALSE)</f>
        <v xml:space="preserve"> Fungi</v>
      </c>
      <c r="L848" t="str">
        <f>VLOOKUP($B848,taxonomy!$B:$Y,8,FALSE)</f>
        <v xml:space="preserve"> Dikarya</v>
      </c>
      <c r="M848" t="str">
        <f>VLOOKUP($B848,taxonomy!$B:$Y,9,FALSE)</f>
        <v xml:space="preserve"> Ascomycota</v>
      </c>
      <c r="N848">
        <f>VLOOKUP(A848,'сводная таблица'!A$3:D$370,3,FALSE)</f>
        <v>0</v>
      </c>
      <c r="O848">
        <f>VLOOKUP(A848,'сводная таблица'!A$3:D$370,4,FALSE)</f>
        <v>1</v>
      </c>
      <c r="P848" s="7" t="b">
        <f t="shared" si="28"/>
        <v>0</v>
      </c>
    </row>
    <row r="849" spans="1:18" hidden="1" x14ac:dyDescent="0.25">
      <c r="A849" s="1" t="s">
        <v>1686</v>
      </c>
      <c r="B849" s="1" t="s">
        <v>1687</v>
      </c>
      <c r="C849" s="1" t="s">
        <v>1688</v>
      </c>
      <c r="D849" s="1" t="s">
        <v>543</v>
      </c>
      <c r="E849" s="1" t="s">
        <v>601</v>
      </c>
      <c r="F849" s="1" t="s">
        <v>1256</v>
      </c>
      <c r="G849" s="1" t="s">
        <v>289</v>
      </c>
      <c r="H849" s="1" t="s">
        <v>543</v>
      </c>
      <c r="I849" s="8">
        <f t="shared" si="27"/>
        <v>75</v>
      </c>
      <c r="J849" t="str">
        <f>VLOOKUP($B849,taxonomy!$B:$Y,6,FALSE)</f>
        <v>Eukaryota</v>
      </c>
      <c r="K849" t="str">
        <f>VLOOKUP($B849,taxonomy!$B:$Y,7,FALSE)</f>
        <v xml:space="preserve"> Fungi</v>
      </c>
      <c r="L849" t="str">
        <f>VLOOKUP($B849,taxonomy!$B:$Y,8,FALSE)</f>
        <v xml:space="preserve"> Dikarya</v>
      </c>
      <c r="M849" t="str">
        <f>VLOOKUP($B849,taxonomy!$B:$Y,9,FALSE)</f>
        <v xml:space="preserve"> Ascomycota</v>
      </c>
      <c r="N849">
        <f>VLOOKUP(A849,'сводная таблица'!A$3:D$370,3,FALSE)</f>
        <v>0</v>
      </c>
      <c r="O849">
        <f>VLOOKUP(A849,'сводная таблица'!A$3:D$370,4,FALSE)</f>
        <v>1</v>
      </c>
      <c r="P849" s="7" t="b">
        <f t="shared" si="28"/>
        <v>0</v>
      </c>
    </row>
    <row r="850" spans="1:18" hidden="1" x14ac:dyDescent="0.25">
      <c r="A850" s="1" t="s">
        <v>1368</v>
      </c>
      <c r="B850" s="1" t="s">
        <v>1369</v>
      </c>
      <c r="C850" s="1" t="s">
        <v>940</v>
      </c>
      <c r="D850" s="1" t="s">
        <v>15</v>
      </c>
      <c r="E850" s="1" t="s">
        <v>190</v>
      </c>
      <c r="F850" s="1" t="s">
        <v>229</v>
      </c>
      <c r="G850" s="1" t="s">
        <v>18</v>
      </c>
      <c r="H850" s="1" t="s">
        <v>19</v>
      </c>
      <c r="I850" s="8">
        <f t="shared" si="27"/>
        <v>268</v>
      </c>
      <c r="J850" t="str">
        <f>VLOOKUP($B850,taxonomy!$B:$Y,6,FALSE)</f>
        <v>Eukaryota</v>
      </c>
      <c r="K850" t="str">
        <f>VLOOKUP($B850,taxonomy!$B:$Y,7,FALSE)</f>
        <v xml:space="preserve"> Metazoa</v>
      </c>
      <c r="L850" t="str">
        <f>VLOOKUP($B850,taxonomy!$B:$Y,8,FALSE)</f>
        <v xml:space="preserve"> Ecdysozoa</v>
      </c>
      <c r="M850" t="str">
        <f>VLOOKUP($B850,taxonomy!$B:$Y,9,FALSE)</f>
        <v xml:space="preserve"> Nematoda</v>
      </c>
      <c r="N850">
        <f>VLOOKUP(A850,'сводная таблица'!A$3:D$370,3,FALSE)</f>
        <v>0</v>
      </c>
      <c r="O850">
        <f>VLOOKUP(A850,'сводная таблица'!A$3:D$370,4,FALSE)</f>
        <v>1</v>
      </c>
      <c r="P850" s="7" t="b">
        <f t="shared" si="28"/>
        <v>0</v>
      </c>
    </row>
    <row r="851" spans="1:18" hidden="1" x14ac:dyDescent="0.25">
      <c r="A851" s="1" t="s">
        <v>828</v>
      </c>
      <c r="B851" s="1" t="s">
        <v>829</v>
      </c>
      <c r="C851" s="1" t="s">
        <v>300</v>
      </c>
      <c r="D851" s="1" t="s">
        <v>15</v>
      </c>
      <c r="E851" s="1" t="s">
        <v>43</v>
      </c>
      <c r="F851" s="1" t="s">
        <v>830</v>
      </c>
      <c r="G851" s="1" t="s">
        <v>18</v>
      </c>
      <c r="H851" s="1" t="s">
        <v>19</v>
      </c>
      <c r="I851" s="8">
        <f t="shared" si="27"/>
        <v>203</v>
      </c>
      <c r="J851" t="str">
        <f>VLOOKUP($B851,taxonomy!$B:$Y,6,FALSE)</f>
        <v>Eukaryota</v>
      </c>
      <c r="K851" t="str">
        <f>VLOOKUP($B851,taxonomy!$B:$Y,7,FALSE)</f>
        <v xml:space="preserve"> Metazoa</v>
      </c>
      <c r="L851" t="str">
        <f>VLOOKUP($B851,taxonomy!$B:$Y,8,FALSE)</f>
        <v xml:space="preserve"> Chordata</v>
      </c>
      <c r="M851" t="str">
        <f>VLOOKUP($B851,taxonomy!$B:$Y,9,FALSE)</f>
        <v xml:space="preserve"> Tunicata</v>
      </c>
      <c r="N851">
        <f>VLOOKUP(A851,'сводная таблица'!A$3:D$370,3,FALSE)</f>
        <v>0</v>
      </c>
      <c r="O851">
        <f>VLOOKUP(A851,'сводная таблица'!A$3:D$370,4,FALSE)</f>
        <v>1</v>
      </c>
      <c r="P851" s="7" t="b">
        <f t="shared" si="28"/>
        <v>0</v>
      </c>
      <c r="Q851" s="12"/>
    </row>
    <row r="852" spans="1:18" hidden="1" x14ac:dyDescent="0.25">
      <c r="A852" s="1" t="s">
        <v>1048</v>
      </c>
      <c r="B852" s="1" t="s">
        <v>1049</v>
      </c>
      <c r="C852" s="1" t="s">
        <v>1050</v>
      </c>
      <c r="D852" s="1" t="s">
        <v>1051</v>
      </c>
      <c r="E852" s="1" t="s">
        <v>288</v>
      </c>
      <c r="F852" s="1" t="s">
        <v>1052</v>
      </c>
      <c r="G852" s="1" t="s">
        <v>1053</v>
      </c>
      <c r="H852" s="1" t="s">
        <v>1051</v>
      </c>
      <c r="I852" s="8">
        <f t="shared" si="27"/>
        <v>179</v>
      </c>
      <c r="J852" t="str">
        <f>VLOOKUP($B852,taxonomy!$B:$Y,6,FALSE)</f>
        <v>Eukaryota</v>
      </c>
      <c r="K852" t="str">
        <f>VLOOKUP($B852,taxonomy!$B:$Y,7,FALSE)</f>
        <v xml:space="preserve"> Metazoa</v>
      </c>
      <c r="L852" t="str">
        <f>VLOOKUP($B852,taxonomy!$B:$Y,8,FALSE)</f>
        <v xml:space="preserve"> Chordata</v>
      </c>
      <c r="M852" t="str">
        <f>VLOOKUP($B852,taxonomy!$B:$Y,9,FALSE)</f>
        <v xml:space="preserve"> Tunicata</v>
      </c>
      <c r="N852">
        <f>VLOOKUP(A852,'сводная таблица'!A$3:D$370,3,FALSE)</f>
        <v>1</v>
      </c>
      <c r="O852">
        <f>VLOOKUP(A852,'сводная таблица'!A$3:D$370,4,FALSE)</f>
        <v>1</v>
      </c>
      <c r="P852" s="7" t="b">
        <f t="shared" si="28"/>
        <v>0</v>
      </c>
      <c r="Q852" s="12"/>
    </row>
    <row r="853" spans="1:18" hidden="1" x14ac:dyDescent="0.25">
      <c r="A853" s="1" t="s">
        <v>1048</v>
      </c>
      <c r="B853" s="1" t="s">
        <v>1049</v>
      </c>
      <c r="C853" s="1" t="s">
        <v>1050</v>
      </c>
      <c r="D853" s="1" t="s">
        <v>15</v>
      </c>
      <c r="E853" s="1" t="s">
        <v>51</v>
      </c>
      <c r="F853" s="1" t="s">
        <v>233</v>
      </c>
      <c r="G853" s="1" t="s">
        <v>18</v>
      </c>
      <c r="H853" s="1" t="s">
        <v>19</v>
      </c>
      <c r="I853" s="8">
        <f t="shared" si="27"/>
        <v>266</v>
      </c>
      <c r="J853" t="str">
        <f>VLOOKUP($B853,taxonomy!$B:$Y,6,FALSE)</f>
        <v>Eukaryota</v>
      </c>
      <c r="K853" t="str">
        <f>VLOOKUP($B853,taxonomy!$B:$Y,7,FALSE)</f>
        <v xml:space="preserve"> Metazoa</v>
      </c>
      <c r="L853" t="str">
        <f>VLOOKUP($B853,taxonomy!$B:$Y,8,FALSE)</f>
        <v xml:space="preserve"> Chordata</v>
      </c>
      <c r="M853" t="str">
        <f>VLOOKUP($B853,taxonomy!$B:$Y,9,FALSE)</f>
        <v xml:space="preserve"> Tunicata</v>
      </c>
      <c r="N853">
        <f>VLOOKUP(A853,'сводная таблица'!A$3:D$370,3,FALSE)</f>
        <v>1</v>
      </c>
      <c r="O853">
        <f>VLOOKUP(A853,'сводная таблица'!A$3:D$370,4,FALSE)</f>
        <v>1</v>
      </c>
      <c r="P853" s="7" t="b">
        <f t="shared" si="28"/>
        <v>1</v>
      </c>
      <c r="Q853" s="12"/>
    </row>
    <row r="854" spans="1:18" hidden="1" x14ac:dyDescent="0.25">
      <c r="A854" s="1" t="s">
        <v>1048</v>
      </c>
      <c r="B854" s="1" t="s">
        <v>1049</v>
      </c>
      <c r="C854" s="1" t="s">
        <v>1050</v>
      </c>
      <c r="D854" s="1" t="s">
        <v>60</v>
      </c>
      <c r="E854" s="1" t="s">
        <v>1054</v>
      </c>
      <c r="F854" s="1" t="s">
        <v>1055</v>
      </c>
      <c r="G854" s="1" t="s">
        <v>63</v>
      </c>
      <c r="H854" s="1" t="s">
        <v>64</v>
      </c>
      <c r="I854" s="8">
        <f t="shared" si="27"/>
        <v>376</v>
      </c>
      <c r="J854" t="str">
        <f>VLOOKUP($B854,taxonomy!$B:$Y,6,FALSE)</f>
        <v>Eukaryota</v>
      </c>
      <c r="K854" t="str">
        <f>VLOOKUP($B854,taxonomy!$B:$Y,7,FALSE)</f>
        <v xml:space="preserve"> Metazoa</v>
      </c>
      <c r="L854" t="str">
        <f>VLOOKUP($B854,taxonomy!$B:$Y,8,FALSE)</f>
        <v xml:space="preserve"> Chordata</v>
      </c>
      <c r="M854" t="str">
        <f>VLOOKUP($B854,taxonomy!$B:$Y,9,FALSE)</f>
        <v xml:space="preserve"> Tunicata</v>
      </c>
      <c r="N854">
        <f>VLOOKUP(A854,'сводная таблица'!A$3:D$370,3,FALSE)</f>
        <v>1</v>
      </c>
      <c r="O854">
        <f>VLOOKUP(A854,'сводная таблица'!A$3:D$370,4,FALSE)</f>
        <v>1</v>
      </c>
      <c r="P854" s="7" t="b">
        <f t="shared" si="28"/>
        <v>1</v>
      </c>
      <c r="Q854" s="12"/>
    </row>
    <row r="855" spans="1:18" hidden="1" x14ac:dyDescent="0.25">
      <c r="A855" s="1" t="s">
        <v>1056</v>
      </c>
      <c r="B855" s="1" t="s">
        <v>1057</v>
      </c>
      <c r="C855" s="1" t="s">
        <v>1058</v>
      </c>
      <c r="D855" s="1" t="s">
        <v>1051</v>
      </c>
      <c r="E855" s="1" t="s">
        <v>73</v>
      </c>
      <c r="F855" s="1" t="s">
        <v>1059</v>
      </c>
      <c r="G855" s="1" t="s">
        <v>1053</v>
      </c>
      <c r="H855" s="1" t="s">
        <v>1051</v>
      </c>
      <c r="I855" s="8">
        <f t="shared" si="27"/>
        <v>179</v>
      </c>
      <c r="J855" t="str">
        <f>VLOOKUP($B855,taxonomy!$B:$Y,6,FALSE)</f>
        <v>Eukaryota</v>
      </c>
      <c r="K855" t="str">
        <f>VLOOKUP($B855,taxonomy!$B:$Y,7,FALSE)</f>
        <v xml:space="preserve"> Metazoa</v>
      </c>
      <c r="L855" t="str">
        <f>VLOOKUP($B855,taxonomy!$B:$Y,8,FALSE)</f>
        <v xml:space="preserve"> Chordata</v>
      </c>
      <c r="M855" t="str">
        <f>VLOOKUP($B855,taxonomy!$B:$Y,9,FALSE)</f>
        <v xml:space="preserve"> Tunicata</v>
      </c>
      <c r="N855">
        <f>VLOOKUP(A855,'сводная таблица'!A$3:D$370,3,FALSE)</f>
        <v>1</v>
      </c>
      <c r="O855">
        <f>VLOOKUP(A855,'сводная таблица'!A$3:D$370,4,FALSE)</f>
        <v>1</v>
      </c>
      <c r="P855" s="7" t="b">
        <f t="shared" si="28"/>
        <v>0</v>
      </c>
      <c r="Q855" s="12"/>
      <c r="R855">
        <v>1</v>
      </c>
    </row>
    <row r="856" spans="1:18" hidden="1" x14ac:dyDescent="0.25">
      <c r="A856" s="1" t="s">
        <v>1056</v>
      </c>
      <c r="B856" s="1" t="s">
        <v>1057</v>
      </c>
      <c r="C856" s="1" t="s">
        <v>1058</v>
      </c>
      <c r="D856" s="1" t="s">
        <v>15</v>
      </c>
      <c r="E856" s="1" t="s">
        <v>51</v>
      </c>
      <c r="F856" s="1" t="s">
        <v>233</v>
      </c>
      <c r="G856" s="1" t="s">
        <v>18</v>
      </c>
      <c r="H856" s="1" t="s">
        <v>19</v>
      </c>
      <c r="I856" s="8">
        <f t="shared" si="27"/>
        <v>266</v>
      </c>
      <c r="J856" t="str">
        <f>VLOOKUP($B856,taxonomy!$B:$Y,6,FALSE)</f>
        <v>Eukaryota</v>
      </c>
      <c r="K856" t="str">
        <f>VLOOKUP($B856,taxonomy!$B:$Y,7,FALSE)</f>
        <v xml:space="preserve"> Metazoa</v>
      </c>
      <c r="L856" t="str">
        <f>VLOOKUP($B856,taxonomy!$B:$Y,8,FALSE)</f>
        <v xml:space="preserve"> Chordata</v>
      </c>
      <c r="M856" t="str">
        <f>VLOOKUP($B856,taxonomy!$B:$Y,9,FALSE)</f>
        <v xml:space="preserve"> Tunicata</v>
      </c>
      <c r="N856">
        <f>VLOOKUP(A856,'сводная таблица'!A$3:D$370,3,FALSE)</f>
        <v>1</v>
      </c>
      <c r="O856">
        <f>VLOOKUP(A856,'сводная таблица'!A$3:D$370,4,FALSE)</f>
        <v>1</v>
      </c>
      <c r="P856" s="7" t="b">
        <f t="shared" si="28"/>
        <v>1</v>
      </c>
      <c r="Q856" s="12"/>
    </row>
    <row r="857" spans="1:18" hidden="1" x14ac:dyDescent="0.25">
      <c r="A857" s="1" t="s">
        <v>1056</v>
      </c>
      <c r="B857" s="1" t="s">
        <v>1057</v>
      </c>
      <c r="C857" s="1" t="s">
        <v>1058</v>
      </c>
      <c r="D857" s="1" t="s">
        <v>60</v>
      </c>
      <c r="E857" s="1" t="s">
        <v>983</v>
      </c>
      <c r="F857" s="1" t="s">
        <v>544</v>
      </c>
      <c r="G857" s="1" t="s">
        <v>63</v>
      </c>
      <c r="H857" s="1" t="s">
        <v>64</v>
      </c>
      <c r="I857" s="8">
        <f t="shared" si="27"/>
        <v>379</v>
      </c>
      <c r="J857" t="str">
        <f>VLOOKUP($B857,taxonomy!$B:$Y,6,FALSE)</f>
        <v>Eukaryota</v>
      </c>
      <c r="K857" t="str">
        <f>VLOOKUP($B857,taxonomy!$B:$Y,7,FALSE)</f>
        <v xml:space="preserve"> Metazoa</v>
      </c>
      <c r="L857" t="str">
        <f>VLOOKUP($B857,taxonomy!$B:$Y,8,FALSE)</f>
        <v xml:space="preserve"> Chordata</v>
      </c>
      <c r="M857" t="str">
        <f>VLOOKUP($B857,taxonomy!$B:$Y,9,FALSE)</f>
        <v xml:space="preserve"> Tunicata</v>
      </c>
      <c r="N857">
        <f>VLOOKUP(A857,'сводная таблица'!A$3:D$370,3,FALSE)</f>
        <v>1</v>
      </c>
      <c r="O857">
        <f>VLOOKUP(A857,'сводная таблица'!A$3:D$370,4,FALSE)</f>
        <v>1</v>
      </c>
      <c r="P857" s="7" t="b">
        <f t="shared" si="28"/>
        <v>1</v>
      </c>
      <c r="Q857" s="12"/>
    </row>
    <row r="858" spans="1:18" hidden="1" x14ac:dyDescent="0.25">
      <c r="A858" s="1" t="s">
        <v>1357</v>
      </c>
      <c r="B858" s="1" t="s">
        <v>1358</v>
      </c>
      <c r="C858" s="1" t="s">
        <v>1359</v>
      </c>
      <c r="D858" s="1" t="s">
        <v>1051</v>
      </c>
      <c r="E858" s="1" t="s">
        <v>982</v>
      </c>
      <c r="F858" s="1" t="s">
        <v>1360</v>
      </c>
      <c r="G858" s="1" t="s">
        <v>1053</v>
      </c>
      <c r="H858" s="1" t="s">
        <v>1051</v>
      </c>
      <c r="I858" s="8">
        <f t="shared" si="27"/>
        <v>162</v>
      </c>
      <c r="J858" t="str">
        <f>VLOOKUP($B858,taxonomy!$B:$Y,6,FALSE)</f>
        <v>Eukaryota</v>
      </c>
      <c r="K858" t="str">
        <f>VLOOKUP($B858,taxonomy!$B:$Y,7,FALSE)</f>
        <v xml:space="preserve"> Metazoa</v>
      </c>
      <c r="L858" t="str">
        <f>VLOOKUP($B858,taxonomy!$B:$Y,8,FALSE)</f>
        <v xml:space="preserve"> Chordata</v>
      </c>
      <c r="M858" t="str">
        <f>VLOOKUP($B858,taxonomy!$B:$Y,9,FALSE)</f>
        <v xml:space="preserve"> Tunicata</v>
      </c>
      <c r="N858">
        <f>VLOOKUP(A858,'сводная таблица'!A$3:D$370,3,FALSE)</f>
        <v>1</v>
      </c>
      <c r="O858">
        <f>VLOOKUP(A858,'сводная таблица'!A$3:D$370,4,FALSE)</f>
        <v>1</v>
      </c>
      <c r="P858" s="7" t="b">
        <f t="shared" si="28"/>
        <v>0</v>
      </c>
      <c r="Q858" s="12"/>
    </row>
    <row r="859" spans="1:18" hidden="1" x14ac:dyDescent="0.25">
      <c r="A859" s="1" t="s">
        <v>1357</v>
      </c>
      <c r="B859" s="1" t="s">
        <v>1358</v>
      </c>
      <c r="C859" s="1" t="s">
        <v>1359</v>
      </c>
      <c r="D859" s="1" t="s">
        <v>15</v>
      </c>
      <c r="E859" s="1" t="s">
        <v>51</v>
      </c>
      <c r="F859" s="1" t="s">
        <v>233</v>
      </c>
      <c r="G859" s="1" t="s">
        <v>18</v>
      </c>
      <c r="H859" s="1" t="s">
        <v>19</v>
      </c>
      <c r="I859" s="8">
        <f t="shared" si="27"/>
        <v>266</v>
      </c>
      <c r="J859" t="str">
        <f>VLOOKUP($B859,taxonomy!$B:$Y,6,FALSE)</f>
        <v>Eukaryota</v>
      </c>
      <c r="K859" t="str">
        <f>VLOOKUP($B859,taxonomy!$B:$Y,7,FALSE)</f>
        <v xml:space="preserve"> Metazoa</v>
      </c>
      <c r="L859" t="str">
        <f>VLOOKUP($B859,taxonomy!$B:$Y,8,FALSE)</f>
        <v xml:space="preserve"> Chordata</v>
      </c>
      <c r="M859" t="str">
        <f>VLOOKUP($B859,taxonomy!$B:$Y,9,FALSE)</f>
        <v xml:space="preserve"> Tunicata</v>
      </c>
      <c r="N859">
        <f>VLOOKUP(A859,'сводная таблица'!A$3:D$370,3,FALSE)</f>
        <v>1</v>
      </c>
      <c r="O859">
        <f>VLOOKUP(A859,'сводная таблица'!A$3:D$370,4,FALSE)</f>
        <v>1</v>
      </c>
      <c r="P859" s="7" t="b">
        <f t="shared" si="28"/>
        <v>1</v>
      </c>
      <c r="Q859" s="12"/>
    </row>
    <row r="860" spans="1:18" hidden="1" x14ac:dyDescent="0.25">
      <c r="A860" s="1" t="s">
        <v>1357</v>
      </c>
      <c r="B860" s="1" t="s">
        <v>1358</v>
      </c>
      <c r="C860" s="1" t="s">
        <v>1359</v>
      </c>
      <c r="D860" s="1" t="s">
        <v>60</v>
      </c>
      <c r="E860" s="1" t="s">
        <v>1078</v>
      </c>
      <c r="F860" s="1" t="s">
        <v>1361</v>
      </c>
      <c r="G860" s="1" t="s">
        <v>63</v>
      </c>
      <c r="H860" s="1" t="s">
        <v>64</v>
      </c>
      <c r="I860" s="8">
        <f t="shared" si="27"/>
        <v>370</v>
      </c>
      <c r="J860" t="str">
        <f>VLOOKUP($B860,taxonomy!$B:$Y,6,FALSE)</f>
        <v>Eukaryota</v>
      </c>
      <c r="K860" t="str">
        <f>VLOOKUP($B860,taxonomy!$B:$Y,7,FALSE)</f>
        <v xml:space="preserve"> Metazoa</v>
      </c>
      <c r="L860" t="str">
        <f>VLOOKUP($B860,taxonomy!$B:$Y,8,FALSE)</f>
        <v xml:space="preserve"> Chordata</v>
      </c>
      <c r="M860" t="str">
        <f>VLOOKUP($B860,taxonomy!$B:$Y,9,FALSE)</f>
        <v xml:space="preserve"> Tunicata</v>
      </c>
      <c r="N860">
        <f>VLOOKUP(A860,'сводная таблица'!A$3:D$370,3,FALSE)</f>
        <v>1</v>
      </c>
      <c r="O860">
        <f>VLOOKUP(A860,'сводная таблица'!A$3:D$370,4,FALSE)</f>
        <v>1</v>
      </c>
      <c r="P860" s="7" t="b">
        <f t="shared" si="28"/>
        <v>1</v>
      </c>
      <c r="Q860" s="12"/>
    </row>
    <row r="861" spans="1:18" hidden="1" x14ac:dyDescent="0.25">
      <c r="A861" s="1" t="s">
        <v>1686</v>
      </c>
      <c r="B861" s="1" t="s">
        <v>1687</v>
      </c>
      <c r="C861" s="1" t="s">
        <v>1688</v>
      </c>
      <c r="D861" s="1" t="s">
        <v>76</v>
      </c>
      <c r="E861" s="1" t="s">
        <v>1114</v>
      </c>
      <c r="F861" s="1" t="s">
        <v>1689</v>
      </c>
      <c r="G861" s="1" t="s">
        <v>79</v>
      </c>
      <c r="H861" s="1" t="s">
        <v>76</v>
      </c>
      <c r="I861" s="8">
        <f t="shared" si="27"/>
        <v>219</v>
      </c>
      <c r="J861" t="str">
        <f>VLOOKUP($B861,taxonomy!$B:$Y,6,FALSE)</f>
        <v>Eukaryota</v>
      </c>
      <c r="K861" t="str">
        <f>VLOOKUP($B861,taxonomy!$B:$Y,7,FALSE)</f>
        <v xml:space="preserve"> Fungi</v>
      </c>
      <c r="L861" t="str">
        <f>VLOOKUP($B861,taxonomy!$B:$Y,8,FALSE)</f>
        <v xml:space="preserve"> Dikarya</v>
      </c>
      <c r="M861" t="str">
        <f>VLOOKUP($B861,taxonomy!$B:$Y,9,FALSE)</f>
        <v xml:space="preserve"> Ascomycota</v>
      </c>
      <c r="N861">
        <f>VLOOKUP(A861,'сводная таблица'!A$3:D$370,3,FALSE)</f>
        <v>0</v>
      </c>
      <c r="O861">
        <f>VLOOKUP(A861,'сводная таблица'!A$3:D$370,4,FALSE)</f>
        <v>1</v>
      </c>
      <c r="P861" s="7" t="b">
        <f t="shared" si="28"/>
        <v>0</v>
      </c>
    </row>
    <row r="862" spans="1:18" hidden="1" x14ac:dyDescent="0.25">
      <c r="A862" s="1" t="s">
        <v>1686</v>
      </c>
      <c r="B862" s="1" t="s">
        <v>1687</v>
      </c>
      <c r="C862" s="1" t="s">
        <v>1688</v>
      </c>
      <c r="D862" s="1" t="s">
        <v>84</v>
      </c>
      <c r="E862" s="1" t="s">
        <v>1690</v>
      </c>
      <c r="F862" s="1" t="s">
        <v>1691</v>
      </c>
      <c r="G862" s="1" t="s">
        <v>68</v>
      </c>
      <c r="H862" s="1" t="s">
        <v>84</v>
      </c>
      <c r="I862" s="8">
        <f t="shared" si="27"/>
        <v>252</v>
      </c>
      <c r="J862" t="str">
        <f>VLOOKUP($B862,taxonomy!$B:$Y,6,FALSE)</f>
        <v>Eukaryota</v>
      </c>
      <c r="K862" t="str">
        <f>VLOOKUP($B862,taxonomy!$B:$Y,7,FALSE)</f>
        <v xml:space="preserve"> Fungi</v>
      </c>
      <c r="L862" t="str">
        <f>VLOOKUP($B862,taxonomy!$B:$Y,8,FALSE)</f>
        <v xml:space="preserve"> Dikarya</v>
      </c>
      <c r="M862" t="str">
        <f>VLOOKUP($B862,taxonomy!$B:$Y,9,FALSE)</f>
        <v xml:space="preserve"> Ascomycota</v>
      </c>
      <c r="N862">
        <f>VLOOKUP(A862,'сводная таблица'!A$3:D$370,3,FALSE)</f>
        <v>0</v>
      </c>
      <c r="O862">
        <f>VLOOKUP(A862,'сводная таблица'!A$3:D$370,4,FALSE)</f>
        <v>1</v>
      </c>
      <c r="P862" s="7" t="b">
        <f t="shared" si="28"/>
        <v>1</v>
      </c>
    </row>
    <row r="863" spans="1:18" hidden="1" x14ac:dyDescent="0.25">
      <c r="A863" s="1" t="s">
        <v>1617</v>
      </c>
      <c r="B863" s="1" t="s">
        <v>1618</v>
      </c>
      <c r="C863" s="1" t="s">
        <v>1619</v>
      </c>
      <c r="D863" s="1" t="s">
        <v>1287</v>
      </c>
      <c r="E863" s="1" t="s">
        <v>1621</v>
      </c>
      <c r="F863" s="1" t="s">
        <v>1622</v>
      </c>
      <c r="G863" s="1" t="s">
        <v>1289</v>
      </c>
      <c r="H863" s="1" t="s">
        <v>1287</v>
      </c>
      <c r="I863" s="8">
        <f t="shared" si="27"/>
        <v>35</v>
      </c>
      <c r="J863" t="str">
        <f>VLOOKUP($B863,taxonomy!$B:$Y,6,FALSE)</f>
        <v>Eukaryota</v>
      </c>
      <c r="K863" t="str">
        <f>VLOOKUP($B863,taxonomy!$B:$Y,7,FALSE)</f>
        <v xml:space="preserve"> Fungi</v>
      </c>
      <c r="L863" t="str">
        <f>VLOOKUP($B863,taxonomy!$B:$Y,8,FALSE)</f>
        <v xml:space="preserve"> Dikarya</v>
      </c>
      <c r="M863" t="str">
        <f>VLOOKUP($B863,taxonomy!$B:$Y,9,FALSE)</f>
        <v xml:space="preserve"> Ascomycota</v>
      </c>
      <c r="N863">
        <f>VLOOKUP(A863,'сводная таблица'!A$3:D$370,3,FALSE)</f>
        <v>0</v>
      </c>
      <c r="O863">
        <f>VLOOKUP(A863,'сводная таблица'!A$3:D$370,4,FALSE)</f>
        <v>1</v>
      </c>
      <c r="P863" s="7" t="b">
        <f t="shared" si="28"/>
        <v>0</v>
      </c>
    </row>
    <row r="864" spans="1:18" hidden="1" x14ac:dyDescent="0.25">
      <c r="A864" s="1" t="s">
        <v>1617</v>
      </c>
      <c r="B864" s="1" t="s">
        <v>1618</v>
      </c>
      <c r="C864" s="1" t="s">
        <v>1619</v>
      </c>
      <c r="D864" s="1" t="s">
        <v>15</v>
      </c>
      <c r="E864" s="1" t="s">
        <v>1623</v>
      </c>
      <c r="F864" s="1" t="s">
        <v>534</v>
      </c>
      <c r="G864" s="1" t="s">
        <v>18</v>
      </c>
      <c r="H864" s="1" t="s">
        <v>19</v>
      </c>
      <c r="I864" s="8">
        <f t="shared" si="27"/>
        <v>329</v>
      </c>
      <c r="J864" t="str">
        <f>VLOOKUP($B864,taxonomy!$B:$Y,6,FALSE)</f>
        <v>Eukaryota</v>
      </c>
      <c r="K864" t="str">
        <f>VLOOKUP($B864,taxonomy!$B:$Y,7,FALSE)</f>
        <v xml:space="preserve"> Fungi</v>
      </c>
      <c r="L864" t="str">
        <f>VLOOKUP($B864,taxonomy!$B:$Y,8,FALSE)</f>
        <v xml:space="preserve"> Dikarya</v>
      </c>
      <c r="M864" t="str">
        <f>VLOOKUP($B864,taxonomy!$B:$Y,9,FALSE)</f>
        <v xml:space="preserve"> Ascomycota</v>
      </c>
      <c r="N864">
        <f>VLOOKUP(A864,'сводная таблица'!A$3:D$370,3,FALSE)</f>
        <v>0</v>
      </c>
      <c r="O864">
        <f>VLOOKUP(A864,'сводная таблица'!A$3:D$370,4,FALSE)</f>
        <v>1</v>
      </c>
      <c r="P864" s="7" t="b">
        <f t="shared" si="28"/>
        <v>1</v>
      </c>
    </row>
    <row r="865" spans="1:16" hidden="1" x14ac:dyDescent="0.25">
      <c r="A865" s="1" t="s">
        <v>1624</v>
      </c>
      <c r="B865" s="1" t="s">
        <v>1625</v>
      </c>
      <c r="C865" s="1" t="s">
        <v>1207</v>
      </c>
      <c r="D865" s="1" t="s">
        <v>15</v>
      </c>
      <c r="E865" s="1" t="s">
        <v>129</v>
      </c>
      <c r="F865" s="1" t="s">
        <v>244</v>
      </c>
      <c r="G865" s="1" t="s">
        <v>18</v>
      </c>
      <c r="H865" s="1" t="s">
        <v>19</v>
      </c>
      <c r="I865" s="8">
        <f t="shared" si="27"/>
        <v>273</v>
      </c>
      <c r="J865" t="str">
        <f>VLOOKUP($B865,taxonomy!$B:$Y,6,FALSE)</f>
        <v>Eukaryota</v>
      </c>
      <c r="K865" t="str">
        <f>VLOOKUP($B865,taxonomy!$B:$Y,7,FALSE)</f>
        <v xml:space="preserve"> Fungi</v>
      </c>
      <c r="L865" t="str">
        <f>VLOOKUP($B865,taxonomy!$B:$Y,8,FALSE)</f>
        <v xml:space="preserve"> Dikarya</v>
      </c>
      <c r="M865" t="str">
        <f>VLOOKUP($B865,taxonomy!$B:$Y,9,FALSE)</f>
        <v xml:space="preserve"> Ascomycota</v>
      </c>
      <c r="N865">
        <f>VLOOKUP(A865,'сводная таблица'!A$3:D$370,3,FALSE)</f>
        <v>2</v>
      </c>
      <c r="O865">
        <f>VLOOKUP(A865,'сводная таблица'!A$3:D$370,4,FALSE)</f>
        <v>1</v>
      </c>
      <c r="P865" s="7" t="b">
        <f t="shared" si="28"/>
        <v>0</v>
      </c>
    </row>
    <row r="866" spans="1:16" hidden="1" x14ac:dyDescent="0.25">
      <c r="A866" s="1" t="s">
        <v>1624</v>
      </c>
      <c r="B866" s="1" t="s">
        <v>1625</v>
      </c>
      <c r="C866" s="1" t="s">
        <v>1207</v>
      </c>
      <c r="D866" s="1" t="s">
        <v>60</v>
      </c>
      <c r="E866" s="1" t="s">
        <v>551</v>
      </c>
      <c r="F866" s="1" t="s">
        <v>1237</v>
      </c>
      <c r="G866" s="1" t="s">
        <v>63</v>
      </c>
      <c r="H866" s="1" t="s">
        <v>64</v>
      </c>
      <c r="I866" s="8">
        <f t="shared" si="27"/>
        <v>319</v>
      </c>
      <c r="J866" t="str">
        <f>VLOOKUP($B866,taxonomy!$B:$Y,6,FALSE)</f>
        <v>Eukaryota</v>
      </c>
      <c r="K866" t="str">
        <f>VLOOKUP($B866,taxonomy!$B:$Y,7,FALSE)</f>
        <v xml:space="preserve"> Fungi</v>
      </c>
      <c r="L866" t="str">
        <f>VLOOKUP($B866,taxonomy!$B:$Y,8,FALSE)</f>
        <v xml:space="preserve"> Dikarya</v>
      </c>
      <c r="M866" t="str">
        <f>VLOOKUP($B866,taxonomy!$B:$Y,9,FALSE)</f>
        <v xml:space="preserve"> Ascomycota</v>
      </c>
      <c r="N866">
        <f>VLOOKUP(A866,'сводная таблица'!A$3:D$370,3,FALSE)</f>
        <v>2</v>
      </c>
      <c r="O866">
        <f>VLOOKUP(A866,'сводная таблица'!A$3:D$370,4,FALSE)</f>
        <v>1</v>
      </c>
      <c r="P866" s="7" t="b">
        <f t="shared" si="28"/>
        <v>1</v>
      </c>
    </row>
    <row r="867" spans="1:16" hidden="1" x14ac:dyDescent="0.25">
      <c r="A867" s="1" t="s">
        <v>1624</v>
      </c>
      <c r="B867" s="1" t="s">
        <v>1625</v>
      </c>
      <c r="C867" s="1" t="s">
        <v>1207</v>
      </c>
      <c r="D867" s="1" t="s">
        <v>60</v>
      </c>
      <c r="E867" s="1" t="s">
        <v>1626</v>
      </c>
      <c r="F867" s="1" t="s">
        <v>246</v>
      </c>
      <c r="G867" s="1" t="s">
        <v>63</v>
      </c>
      <c r="H867" s="1" t="s">
        <v>64</v>
      </c>
      <c r="I867" s="8">
        <f t="shared" si="27"/>
        <v>84</v>
      </c>
      <c r="J867" t="str">
        <f>VLOOKUP($B867,taxonomy!$B:$Y,6,FALSE)</f>
        <v>Eukaryota</v>
      </c>
      <c r="K867" t="str">
        <f>VLOOKUP($B867,taxonomy!$B:$Y,7,FALSE)</f>
        <v xml:space="preserve"> Fungi</v>
      </c>
      <c r="L867" t="str">
        <f>VLOOKUP($B867,taxonomy!$B:$Y,8,FALSE)</f>
        <v xml:space="preserve"> Dikarya</v>
      </c>
      <c r="M867" t="str">
        <f>VLOOKUP($B867,taxonomy!$B:$Y,9,FALSE)</f>
        <v xml:space="preserve"> Ascomycota</v>
      </c>
      <c r="N867">
        <f>VLOOKUP(A867,'сводная таблица'!A$3:D$370,3,FALSE)</f>
        <v>2</v>
      </c>
      <c r="O867">
        <f>VLOOKUP(A867,'сводная таблица'!A$3:D$370,4,FALSE)</f>
        <v>1</v>
      </c>
      <c r="P867" s="7" t="b">
        <f t="shared" si="28"/>
        <v>1</v>
      </c>
    </row>
    <row r="868" spans="1:16" hidden="1" x14ac:dyDescent="0.25">
      <c r="A868" s="1" t="s">
        <v>1627</v>
      </c>
      <c r="B868" s="1" t="s">
        <v>1628</v>
      </c>
      <c r="C868" s="1" t="s">
        <v>243</v>
      </c>
      <c r="D868" s="1" t="s">
        <v>15</v>
      </c>
      <c r="E868" s="1" t="s">
        <v>129</v>
      </c>
      <c r="F868" s="1" t="s">
        <v>244</v>
      </c>
      <c r="G868" s="1" t="s">
        <v>18</v>
      </c>
      <c r="H868" s="1" t="s">
        <v>19</v>
      </c>
      <c r="I868" s="8">
        <f t="shared" si="27"/>
        <v>273</v>
      </c>
      <c r="J868" t="str">
        <f>VLOOKUP($B868,taxonomy!$B:$Y,6,FALSE)</f>
        <v>Eukaryota</v>
      </c>
      <c r="K868" t="str">
        <f>VLOOKUP($B868,taxonomy!$B:$Y,7,FALSE)</f>
        <v xml:space="preserve"> Fungi</v>
      </c>
      <c r="L868" t="str">
        <f>VLOOKUP($B868,taxonomy!$B:$Y,8,FALSE)</f>
        <v xml:space="preserve"> Dikarya</v>
      </c>
      <c r="M868" t="str">
        <f>VLOOKUP($B868,taxonomy!$B:$Y,9,FALSE)</f>
        <v xml:space="preserve"> Ascomycota</v>
      </c>
      <c r="N868">
        <f>VLOOKUP(A868,'сводная таблица'!A$3:D$370,3,FALSE)</f>
        <v>1</v>
      </c>
      <c r="O868">
        <f>VLOOKUP(A868,'сводная таблица'!A$3:D$370,4,FALSE)</f>
        <v>1</v>
      </c>
      <c r="P868" s="7" t="b">
        <f t="shared" si="28"/>
        <v>0</v>
      </c>
    </row>
    <row r="869" spans="1:16" hidden="1" x14ac:dyDescent="0.25">
      <c r="A869" s="1" t="s">
        <v>1627</v>
      </c>
      <c r="B869" s="1" t="s">
        <v>1628</v>
      </c>
      <c r="C869" s="1" t="s">
        <v>243</v>
      </c>
      <c r="D869" s="1" t="s">
        <v>60</v>
      </c>
      <c r="E869" s="1" t="s">
        <v>245</v>
      </c>
      <c r="F869" s="1" t="s">
        <v>246</v>
      </c>
      <c r="G869" s="1" t="s">
        <v>63</v>
      </c>
      <c r="H869" s="1" t="s">
        <v>64</v>
      </c>
      <c r="I869" s="8">
        <f t="shared" si="27"/>
        <v>386</v>
      </c>
      <c r="J869" t="str">
        <f>VLOOKUP($B869,taxonomy!$B:$Y,6,FALSE)</f>
        <v>Eukaryota</v>
      </c>
      <c r="K869" t="str">
        <f>VLOOKUP($B869,taxonomy!$B:$Y,7,FALSE)</f>
        <v xml:space="preserve"> Fungi</v>
      </c>
      <c r="L869" t="str">
        <f>VLOOKUP($B869,taxonomy!$B:$Y,8,FALSE)</f>
        <v xml:space="preserve"> Dikarya</v>
      </c>
      <c r="M869" t="str">
        <f>VLOOKUP($B869,taxonomy!$B:$Y,9,FALSE)</f>
        <v xml:space="preserve"> Ascomycota</v>
      </c>
      <c r="N869">
        <f>VLOOKUP(A869,'сводная таблица'!A$3:D$370,3,FALSE)</f>
        <v>1</v>
      </c>
      <c r="O869">
        <f>VLOOKUP(A869,'сводная таблица'!A$3:D$370,4,FALSE)</f>
        <v>1</v>
      </c>
      <c r="P869" s="7" t="b">
        <f t="shared" si="28"/>
        <v>1</v>
      </c>
    </row>
    <row r="870" spans="1:16" hidden="1" x14ac:dyDescent="0.25">
      <c r="A870" s="1" t="s">
        <v>1629</v>
      </c>
      <c r="B870" s="1" t="s">
        <v>1630</v>
      </c>
      <c r="C870" s="1" t="s">
        <v>266</v>
      </c>
      <c r="D870" s="1" t="s">
        <v>15</v>
      </c>
      <c r="E870" s="1" t="s">
        <v>158</v>
      </c>
      <c r="F870" s="1" t="s">
        <v>892</v>
      </c>
      <c r="G870" s="1" t="s">
        <v>18</v>
      </c>
      <c r="H870" s="1" t="s">
        <v>19</v>
      </c>
      <c r="I870" s="8">
        <f t="shared" si="27"/>
        <v>273</v>
      </c>
      <c r="J870" t="str">
        <f>VLOOKUP($B870,taxonomy!$B:$Y,6,FALSE)</f>
        <v>Eukaryota</v>
      </c>
      <c r="K870" t="str">
        <f>VLOOKUP($B870,taxonomy!$B:$Y,7,FALSE)</f>
        <v xml:space="preserve"> Fungi</v>
      </c>
      <c r="L870" t="str">
        <f>VLOOKUP($B870,taxonomy!$B:$Y,8,FALSE)</f>
        <v xml:space="preserve"> Dikarya</v>
      </c>
      <c r="M870" t="str">
        <f>VLOOKUP($B870,taxonomy!$B:$Y,9,FALSE)</f>
        <v xml:space="preserve"> Ascomycota</v>
      </c>
      <c r="N870">
        <f>VLOOKUP(A870,'сводная таблица'!A$3:D$370,3,FALSE)</f>
        <v>1</v>
      </c>
      <c r="O870">
        <f>VLOOKUP(A870,'сводная таблица'!A$3:D$370,4,FALSE)</f>
        <v>1</v>
      </c>
      <c r="P870" s="7" t="b">
        <f t="shared" si="28"/>
        <v>0</v>
      </c>
    </row>
    <row r="871" spans="1:16" hidden="1" x14ac:dyDescent="0.25">
      <c r="A871" s="1" t="s">
        <v>1629</v>
      </c>
      <c r="B871" s="1" t="s">
        <v>1630</v>
      </c>
      <c r="C871" s="1" t="s">
        <v>266</v>
      </c>
      <c r="D871" s="1" t="s">
        <v>60</v>
      </c>
      <c r="E871" s="1" t="s">
        <v>267</v>
      </c>
      <c r="F871" s="1" t="s">
        <v>707</v>
      </c>
      <c r="G871" s="1" t="s">
        <v>63</v>
      </c>
      <c r="H871" s="1" t="s">
        <v>64</v>
      </c>
      <c r="I871" s="8">
        <f t="shared" si="27"/>
        <v>391</v>
      </c>
      <c r="J871" t="str">
        <f>VLOOKUP($B871,taxonomy!$B:$Y,6,FALSE)</f>
        <v>Eukaryota</v>
      </c>
      <c r="K871" t="str">
        <f>VLOOKUP($B871,taxonomy!$B:$Y,7,FALSE)</f>
        <v xml:space="preserve"> Fungi</v>
      </c>
      <c r="L871" t="str">
        <f>VLOOKUP($B871,taxonomy!$B:$Y,8,FALSE)</f>
        <v xml:space="preserve"> Dikarya</v>
      </c>
      <c r="M871" t="str">
        <f>VLOOKUP($B871,taxonomy!$B:$Y,9,FALSE)</f>
        <v xml:space="preserve"> Ascomycota</v>
      </c>
      <c r="N871">
        <f>VLOOKUP(A871,'сводная таблица'!A$3:D$370,3,FALSE)</f>
        <v>1</v>
      </c>
      <c r="O871">
        <f>VLOOKUP(A871,'сводная таблица'!A$3:D$370,4,FALSE)</f>
        <v>1</v>
      </c>
      <c r="P871" s="7" t="b">
        <f t="shared" si="28"/>
        <v>1</v>
      </c>
    </row>
    <row r="872" spans="1:16" hidden="1" x14ac:dyDescent="0.25">
      <c r="A872" s="1" t="s">
        <v>1631</v>
      </c>
      <c r="B872" s="1" t="s">
        <v>1632</v>
      </c>
      <c r="C872" s="1" t="s">
        <v>818</v>
      </c>
      <c r="D872" s="1" t="s">
        <v>84</v>
      </c>
      <c r="E872" s="1" t="s">
        <v>1633</v>
      </c>
      <c r="F872" s="1" t="s">
        <v>1634</v>
      </c>
      <c r="G872" s="1" t="s">
        <v>68</v>
      </c>
      <c r="H872" s="1" t="s">
        <v>84</v>
      </c>
      <c r="I872" s="8">
        <f t="shared" si="27"/>
        <v>58</v>
      </c>
      <c r="J872" t="str">
        <f>VLOOKUP($B872,taxonomy!$B:$Y,6,FALSE)</f>
        <v>Eukaryota</v>
      </c>
      <c r="K872" t="str">
        <f>VLOOKUP($B872,taxonomy!$B:$Y,7,FALSE)</f>
        <v xml:space="preserve"> Fungi</v>
      </c>
      <c r="L872" t="str">
        <f>VLOOKUP($B872,taxonomy!$B:$Y,8,FALSE)</f>
        <v xml:space="preserve"> Dikarya</v>
      </c>
      <c r="M872" t="str">
        <f>VLOOKUP($B872,taxonomy!$B:$Y,9,FALSE)</f>
        <v xml:space="preserve"> Ascomycota</v>
      </c>
      <c r="N872">
        <f>VLOOKUP(A872,'сводная таблица'!A$3:D$370,3,FALSE)</f>
        <v>2</v>
      </c>
      <c r="O872">
        <f>VLOOKUP(A872,'сводная таблица'!A$3:D$370,4,FALSE)</f>
        <v>1</v>
      </c>
      <c r="P872" s="7" t="b">
        <f t="shared" si="28"/>
        <v>0</v>
      </c>
    </row>
    <row r="873" spans="1:16" hidden="1" x14ac:dyDescent="0.25">
      <c r="A873" s="1" t="s">
        <v>1631</v>
      </c>
      <c r="B873" s="1" t="s">
        <v>1632</v>
      </c>
      <c r="C873" s="1" t="s">
        <v>818</v>
      </c>
      <c r="D873" s="1" t="s">
        <v>15</v>
      </c>
      <c r="E873" s="1" t="s">
        <v>129</v>
      </c>
      <c r="F873" s="1" t="s">
        <v>244</v>
      </c>
      <c r="G873" s="1" t="s">
        <v>18</v>
      </c>
      <c r="H873" s="1" t="s">
        <v>19</v>
      </c>
      <c r="I873" s="8">
        <f t="shared" si="27"/>
        <v>273</v>
      </c>
      <c r="J873" t="str">
        <f>VLOOKUP($B873,taxonomy!$B:$Y,6,FALSE)</f>
        <v>Eukaryota</v>
      </c>
      <c r="K873" t="str">
        <f>VLOOKUP($B873,taxonomy!$B:$Y,7,FALSE)</f>
        <v xml:space="preserve"> Fungi</v>
      </c>
      <c r="L873" t="str">
        <f>VLOOKUP($B873,taxonomy!$B:$Y,8,FALSE)</f>
        <v xml:space="preserve"> Dikarya</v>
      </c>
      <c r="M873" t="str">
        <f>VLOOKUP($B873,taxonomy!$B:$Y,9,FALSE)</f>
        <v xml:space="preserve"> Ascomycota</v>
      </c>
      <c r="N873">
        <f>VLOOKUP(A873,'сводная таблица'!A$3:D$370,3,FALSE)</f>
        <v>2</v>
      </c>
      <c r="O873">
        <f>VLOOKUP(A873,'сводная таблица'!A$3:D$370,4,FALSE)</f>
        <v>1</v>
      </c>
      <c r="P873" s="7" t="b">
        <f t="shared" si="28"/>
        <v>1</v>
      </c>
    </row>
    <row r="874" spans="1:16" hidden="1" x14ac:dyDescent="0.25">
      <c r="A874" s="1" t="s">
        <v>1631</v>
      </c>
      <c r="B874" s="1" t="s">
        <v>1632</v>
      </c>
      <c r="C874" s="1" t="s">
        <v>818</v>
      </c>
      <c r="D874" s="1" t="s">
        <v>60</v>
      </c>
      <c r="E874" s="1" t="s">
        <v>245</v>
      </c>
      <c r="F874" s="1" t="s">
        <v>1635</v>
      </c>
      <c r="G874" s="1" t="s">
        <v>63</v>
      </c>
      <c r="H874" s="1" t="s">
        <v>64</v>
      </c>
      <c r="I874" s="8">
        <f t="shared" si="27"/>
        <v>311</v>
      </c>
      <c r="J874" t="str">
        <f>VLOOKUP($B874,taxonomy!$B:$Y,6,FALSE)</f>
        <v>Eukaryota</v>
      </c>
      <c r="K874" t="str">
        <f>VLOOKUP($B874,taxonomy!$B:$Y,7,FALSE)</f>
        <v xml:space="preserve"> Fungi</v>
      </c>
      <c r="L874" t="str">
        <f>VLOOKUP($B874,taxonomy!$B:$Y,8,FALSE)</f>
        <v xml:space="preserve"> Dikarya</v>
      </c>
      <c r="M874" t="str">
        <f>VLOOKUP($B874,taxonomy!$B:$Y,9,FALSE)</f>
        <v xml:space="preserve"> Ascomycota</v>
      </c>
      <c r="N874">
        <f>VLOOKUP(A874,'сводная таблица'!A$3:D$370,3,FALSE)</f>
        <v>2</v>
      </c>
      <c r="O874">
        <f>VLOOKUP(A874,'сводная таблица'!A$3:D$370,4,FALSE)</f>
        <v>1</v>
      </c>
      <c r="P874" s="7" t="b">
        <f t="shared" si="28"/>
        <v>1</v>
      </c>
    </row>
    <row r="875" spans="1:16" hidden="1" x14ac:dyDescent="0.25">
      <c r="A875" s="1" t="s">
        <v>1631</v>
      </c>
      <c r="B875" s="1" t="s">
        <v>1632</v>
      </c>
      <c r="C875" s="1" t="s">
        <v>818</v>
      </c>
      <c r="D875" s="1" t="s">
        <v>60</v>
      </c>
      <c r="E875" s="1" t="s">
        <v>1006</v>
      </c>
      <c r="F875" s="1" t="s">
        <v>488</v>
      </c>
      <c r="G875" s="1" t="s">
        <v>63</v>
      </c>
      <c r="H875" s="1" t="s">
        <v>64</v>
      </c>
      <c r="I875" s="8">
        <f t="shared" si="27"/>
        <v>89</v>
      </c>
      <c r="J875" t="str">
        <f>VLOOKUP($B875,taxonomy!$B:$Y,6,FALSE)</f>
        <v>Eukaryota</v>
      </c>
      <c r="K875" t="str">
        <f>VLOOKUP($B875,taxonomy!$B:$Y,7,FALSE)</f>
        <v xml:space="preserve"> Fungi</v>
      </c>
      <c r="L875" t="str">
        <f>VLOOKUP($B875,taxonomy!$B:$Y,8,FALSE)</f>
        <v xml:space="preserve"> Dikarya</v>
      </c>
      <c r="M875" t="str">
        <f>VLOOKUP($B875,taxonomy!$B:$Y,9,FALSE)</f>
        <v xml:space="preserve"> Ascomycota</v>
      </c>
      <c r="N875">
        <f>VLOOKUP(A875,'сводная таблица'!A$3:D$370,3,FALSE)</f>
        <v>2</v>
      </c>
      <c r="O875">
        <f>VLOOKUP(A875,'сводная таблица'!A$3:D$370,4,FALSE)</f>
        <v>1</v>
      </c>
      <c r="P875" s="7" t="b">
        <f t="shared" si="28"/>
        <v>1</v>
      </c>
    </row>
    <row r="876" spans="1:16" hidden="1" x14ac:dyDescent="0.25">
      <c r="A876" s="1" t="s">
        <v>1636</v>
      </c>
      <c r="B876" s="1" t="s">
        <v>1637</v>
      </c>
      <c r="C876" s="1" t="s">
        <v>217</v>
      </c>
      <c r="D876" s="1" t="s">
        <v>15</v>
      </c>
      <c r="E876" s="1" t="s">
        <v>1027</v>
      </c>
      <c r="F876" s="1" t="s">
        <v>244</v>
      </c>
      <c r="G876" s="1" t="s">
        <v>18</v>
      </c>
      <c r="H876" s="1" t="s">
        <v>19</v>
      </c>
      <c r="I876" s="8">
        <f t="shared" si="27"/>
        <v>274</v>
      </c>
      <c r="J876" t="str">
        <f>VLOOKUP($B876,taxonomy!$B:$Y,6,FALSE)</f>
        <v>Eukaryota</v>
      </c>
      <c r="K876" t="str">
        <f>VLOOKUP($B876,taxonomy!$B:$Y,7,FALSE)</f>
        <v xml:space="preserve"> Fungi</v>
      </c>
      <c r="L876" t="str">
        <f>VLOOKUP($B876,taxonomy!$B:$Y,8,FALSE)</f>
        <v xml:space="preserve"> Dikarya</v>
      </c>
      <c r="M876" t="str">
        <f>VLOOKUP($B876,taxonomy!$B:$Y,9,FALSE)</f>
        <v xml:space="preserve"> Ascomycota</v>
      </c>
      <c r="N876">
        <f>VLOOKUP(A876,'сводная таблица'!A$3:D$370,3,FALSE)</f>
        <v>2</v>
      </c>
      <c r="O876">
        <f>VLOOKUP(A876,'сводная таблица'!A$3:D$370,4,FALSE)</f>
        <v>1</v>
      </c>
      <c r="P876" s="7" t="b">
        <f t="shared" si="28"/>
        <v>0</v>
      </c>
    </row>
    <row r="877" spans="1:16" hidden="1" x14ac:dyDescent="0.25">
      <c r="A877" s="1" t="s">
        <v>1686</v>
      </c>
      <c r="B877" s="1" t="s">
        <v>1687</v>
      </c>
      <c r="C877" s="1" t="s">
        <v>1688</v>
      </c>
      <c r="D877" s="1" t="s">
        <v>15</v>
      </c>
      <c r="E877" s="1" t="s">
        <v>1692</v>
      </c>
      <c r="F877" s="1" t="s">
        <v>519</v>
      </c>
      <c r="G877" s="1" t="s">
        <v>18</v>
      </c>
      <c r="H877" s="1" t="s">
        <v>19</v>
      </c>
      <c r="I877" s="8">
        <f t="shared" si="27"/>
        <v>315</v>
      </c>
      <c r="J877" t="str">
        <f>VLOOKUP($B877,taxonomy!$B:$Y,6,FALSE)</f>
        <v>Eukaryota</v>
      </c>
      <c r="K877" t="str">
        <f>VLOOKUP($B877,taxonomy!$B:$Y,7,FALSE)</f>
        <v xml:space="preserve"> Fungi</v>
      </c>
      <c r="L877" t="str">
        <f>VLOOKUP($B877,taxonomy!$B:$Y,8,FALSE)</f>
        <v xml:space="preserve"> Dikarya</v>
      </c>
      <c r="M877" t="str">
        <f>VLOOKUP($B877,taxonomy!$B:$Y,9,FALSE)</f>
        <v xml:space="preserve"> Ascomycota</v>
      </c>
      <c r="N877">
        <f>VLOOKUP(A877,'сводная таблица'!A$3:D$370,3,FALSE)</f>
        <v>0</v>
      </c>
      <c r="O877">
        <f>VLOOKUP(A877,'сводная таблица'!A$3:D$370,4,FALSE)</f>
        <v>1</v>
      </c>
      <c r="P877" s="7" t="b">
        <f t="shared" si="28"/>
        <v>0</v>
      </c>
    </row>
    <row r="878" spans="1:16" hidden="1" x14ac:dyDescent="0.25">
      <c r="A878" s="1" t="s">
        <v>1693</v>
      </c>
      <c r="B878" s="1" t="s">
        <v>1694</v>
      </c>
      <c r="C878" s="1" t="s">
        <v>1011</v>
      </c>
      <c r="D878" s="1" t="s">
        <v>80</v>
      </c>
      <c r="E878" s="1" t="s">
        <v>1695</v>
      </c>
      <c r="F878" s="1" t="s">
        <v>661</v>
      </c>
      <c r="G878" s="1" t="s">
        <v>83</v>
      </c>
      <c r="H878" s="1" t="s">
        <v>80</v>
      </c>
      <c r="I878" s="8">
        <f t="shared" si="27"/>
        <v>179</v>
      </c>
      <c r="J878" t="str">
        <f>VLOOKUP($B878,taxonomy!$B:$Y,6,FALSE)</f>
        <v>Eukaryota</v>
      </c>
      <c r="K878" t="str">
        <f>VLOOKUP($B878,taxonomy!$B:$Y,7,FALSE)</f>
        <v xml:space="preserve"> Fungi</v>
      </c>
      <c r="L878" t="str">
        <f>VLOOKUP($B878,taxonomy!$B:$Y,8,FALSE)</f>
        <v xml:space="preserve"> Dikarya</v>
      </c>
      <c r="M878" t="str">
        <f>VLOOKUP($B878,taxonomy!$B:$Y,9,FALSE)</f>
        <v xml:space="preserve"> Basidiomycota</v>
      </c>
      <c r="N878">
        <f>VLOOKUP(A878,'сводная таблица'!A$3:D$370,3,FALSE)</f>
        <v>0</v>
      </c>
      <c r="O878">
        <f>VLOOKUP(A878,'сводная таблица'!A$3:D$370,4,FALSE)</f>
        <v>1</v>
      </c>
      <c r="P878" s="7" t="b">
        <f t="shared" si="28"/>
        <v>0</v>
      </c>
    </row>
    <row r="879" spans="1:16" hidden="1" x14ac:dyDescent="0.25">
      <c r="A879" s="1" t="s">
        <v>1697</v>
      </c>
      <c r="B879" s="1" t="s">
        <v>1698</v>
      </c>
      <c r="C879" s="1" t="s">
        <v>806</v>
      </c>
      <c r="D879" s="1" t="s">
        <v>15</v>
      </c>
      <c r="E879" s="1" t="s">
        <v>143</v>
      </c>
      <c r="F879" s="1" t="s">
        <v>569</v>
      </c>
      <c r="G879" s="1" t="s">
        <v>18</v>
      </c>
      <c r="H879" s="1" t="s">
        <v>19</v>
      </c>
      <c r="I879" s="8">
        <f t="shared" si="27"/>
        <v>266</v>
      </c>
      <c r="J879" t="str">
        <f>VLOOKUP($B879,taxonomy!$B:$Y,6,FALSE)</f>
        <v>Eukaryota</v>
      </c>
      <c r="K879" t="str">
        <f>VLOOKUP($B879,taxonomy!$B:$Y,7,FALSE)</f>
        <v xml:space="preserve"> Fungi</v>
      </c>
      <c r="L879" t="str">
        <f>VLOOKUP($B879,taxonomy!$B:$Y,8,FALSE)</f>
        <v xml:space="preserve"> Dikarya</v>
      </c>
      <c r="M879" t="str">
        <f>VLOOKUP($B879,taxonomy!$B:$Y,9,FALSE)</f>
        <v xml:space="preserve"> Ascomycota</v>
      </c>
      <c r="N879">
        <f>VLOOKUP(A879,'сводная таблица'!A$3:D$370,3,FALSE)</f>
        <v>1</v>
      </c>
      <c r="O879">
        <f>VLOOKUP(A879,'сводная таблица'!A$3:D$370,4,FALSE)</f>
        <v>1</v>
      </c>
      <c r="P879" s="7" t="b">
        <f t="shared" si="28"/>
        <v>0</v>
      </c>
    </row>
    <row r="880" spans="1:16" hidden="1" x14ac:dyDescent="0.25">
      <c r="A880" s="1" t="s">
        <v>1697</v>
      </c>
      <c r="B880" s="1" t="s">
        <v>1698</v>
      </c>
      <c r="C880" s="1" t="s">
        <v>806</v>
      </c>
      <c r="D880" s="1" t="s">
        <v>60</v>
      </c>
      <c r="E880" s="1" t="s">
        <v>273</v>
      </c>
      <c r="F880" s="1" t="s">
        <v>1646</v>
      </c>
      <c r="G880" s="1" t="s">
        <v>63</v>
      </c>
      <c r="H880" s="1" t="s">
        <v>64</v>
      </c>
      <c r="I880" s="8">
        <f t="shared" si="27"/>
        <v>172</v>
      </c>
      <c r="J880" t="str">
        <f>VLOOKUP($B880,taxonomy!$B:$Y,6,FALSE)</f>
        <v>Eukaryota</v>
      </c>
      <c r="K880" t="str">
        <f>VLOOKUP($B880,taxonomy!$B:$Y,7,FALSE)</f>
        <v xml:space="preserve"> Fungi</v>
      </c>
      <c r="L880" t="str">
        <f>VLOOKUP($B880,taxonomy!$B:$Y,8,FALSE)</f>
        <v xml:space="preserve"> Dikarya</v>
      </c>
      <c r="M880" t="str">
        <f>VLOOKUP($B880,taxonomy!$B:$Y,9,FALSE)</f>
        <v xml:space="preserve"> Ascomycota</v>
      </c>
      <c r="N880">
        <f>VLOOKUP(A880,'сводная таблица'!A$3:D$370,3,FALSE)</f>
        <v>1</v>
      </c>
      <c r="O880">
        <f>VLOOKUP(A880,'сводная таблица'!A$3:D$370,4,FALSE)</f>
        <v>1</v>
      </c>
      <c r="P880" s="7" t="b">
        <f t="shared" si="28"/>
        <v>1</v>
      </c>
    </row>
    <row r="881" spans="1:16" hidden="1" x14ac:dyDescent="0.25">
      <c r="A881" s="1" t="s">
        <v>1699</v>
      </c>
      <c r="B881" s="1" t="s">
        <v>1700</v>
      </c>
      <c r="C881" s="1" t="s">
        <v>71</v>
      </c>
      <c r="D881" s="1" t="s">
        <v>72</v>
      </c>
      <c r="E881" s="1" t="s">
        <v>73</v>
      </c>
      <c r="F881" s="1" t="s">
        <v>74</v>
      </c>
      <c r="G881" s="1" t="s">
        <v>75</v>
      </c>
      <c r="H881" s="1" t="s">
        <v>72</v>
      </c>
      <c r="I881" s="8">
        <f t="shared" si="27"/>
        <v>149</v>
      </c>
      <c r="J881" t="str">
        <f>VLOOKUP($B881,taxonomy!$B:$Y,6,FALSE)</f>
        <v>Eukaryota</v>
      </c>
      <c r="K881" t="str">
        <f>VLOOKUP($B881,taxonomy!$B:$Y,7,FALSE)</f>
        <v xml:space="preserve"> Fungi</v>
      </c>
      <c r="L881" t="str">
        <f>VLOOKUP($B881,taxonomy!$B:$Y,8,FALSE)</f>
        <v xml:space="preserve"> Dikarya</v>
      </c>
      <c r="M881" t="str">
        <f>VLOOKUP($B881,taxonomy!$B:$Y,9,FALSE)</f>
        <v xml:space="preserve"> Ascomycota</v>
      </c>
      <c r="N881">
        <f>VLOOKUP(A881,'сводная таблица'!A$3:D$370,3,FALSE)</f>
        <v>0</v>
      </c>
      <c r="O881">
        <f>VLOOKUP(A881,'сводная таблица'!A$3:D$370,4,FALSE)</f>
        <v>1</v>
      </c>
      <c r="P881" s="7" t="b">
        <f t="shared" si="28"/>
        <v>0</v>
      </c>
    </row>
    <row r="882" spans="1:16" hidden="1" x14ac:dyDescent="0.25">
      <c r="A882" s="1" t="s">
        <v>1699</v>
      </c>
      <c r="B882" s="1" t="s">
        <v>1700</v>
      </c>
      <c r="C882" s="1" t="s">
        <v>71</v>
      </c>
      <c r="D882" s="1" t="s">
        <v>76</v>
      </c>
      <c r="E882" s="1" t="s">
        <v>77</v>
      </c>
      <c r="F882" s="1" t="s">
        <v>78</v>
      </c>
      <c r="G882" s="1" t="s">
        <v>79</v>
      </c>
      <c r="H882" s="1" t="s">
        <v>76</v>
      </c>
      <c r="I882" s="8">
        <f t="shared" si="27"/>
        <v>169</v>
      </c>
      <c r="J882" t="str">
        <f>VLOOKUP($B882,taxonomy!$B:$Y,6,FALSE)</f>
        <v>Eukaryota</v>
      </c>
      <c r="K882" t="str">
        <f>VLOOKUP($B882,taxonomy!$B:$Y,7,FALSE)</f>
        <v xml:space="preserve"> Fungi</v>
      </c>
      <c r="L882" t="str">
        <f>VLOOKUP($B882,taxonomy!$B:$Y,8,FALSE)</f>
        <v xml:space="preserve"> Dikarya</v>
      </c>
      <c r="M882" t="str">
        <f>VLOOKUP($B882,taxonomy!$B:$Y,9,FALSE)</f>
        <v xml:space="preserve"> Ascomycota</v>
      </c>
      <c r="N882">
        <f>VLOOKUP(A882,'сводная таблица'!A$3:D$370,3,FALSE)</f>
        <v>0</v>
      </c>
      <c r="O882">
        <f>VLOOKUP(A882,'сводная таблица'!A$3:D$370,4,FALSE)</f>
        <v>1</v>
      </c>
      <c r="P882" s="7" t="b">
        <f t="shared" si="28"/>
        <v>1</v>
      </c>
    </row>
    <row r="883" spans="1:16" hidden="1" x14ac:dyDescent="0.25">
      <c r="A883" s="1" t="s">
        <v>1699</v>
      </c>
      <c r="B883" s="1" t="s">
        <v>1700</v>
      </c>
      <c r="C883" s="1" t="s">
        <v>71</v>
      </c>
      <c r="D883" s="1" t="s">
        <v>80</v>
      </c>
      <c r="E883" s="1" t="s">
        <v>81</v>
      </c>
      <c r="F883" s="1" t="s">
        <v>82</v>
      </c>
      <c r="G883" s="1" t="s">
        <v>83</v>
      </c>
      <c r="H883" s="1" t="s">
        <v>80</v>
      </c>
      <c r="I883" s="8">
        <f t="shared" si="27"/>
        <v>79</v>
      </c>
      <c r="J883" t="str">
        <f>VLOOKUP($B883,taxonomy!$B:$Y,6,FALSE)</f>
        <v>Eukaryota</v>
      </c>
      <c r="K883" t="str">
        <f>VLOOKUP($B883,taxonomy!$B:$Y,7,FALSE)</f>
        <v xml:space="preserve"> Fungi</v>
      </c>
      <c r="L883" t="str">
        <f>VLOOKUP($B883,taxonomy!$B:$Y,8,FALSE)</f>
        <v xml:space="preserve"> Dikarya</v>
      </c>
      <c r="M883" t="str">
        <f>VLOOKUP($B883,taxonomy!$B:$Y,9,FALSE)</f>
        <v xml:space="preserve"> Ascomycota</v>
      </c>
      <c r="N883">
        <f>VLOOKUP(A883,'сводная таблица'!A$3:D$370,3,FALSE)</f>
        <v>0</v>
      </c>
      <c r="O883">
        <f>VLOOKUP(A883,'сводная таблица'!A$3:D$370,4,FALSE)</f>
        <v>1</v>
      </c>
      <c r="P883" s="7" t="b">
        <f t="shared" si="28"/>
        <v>1</v>
      </c>
    </row>
    <row r="884" spans="1:16" hidden="1" x14ac:dyDescent="0.25">
      <c r="A884" s="1" t="s">
        <v>1699</v>
      </c>
      <c r="B884" s="1" t="s">
        <v>1700</v>
      </c>
      <c r="C884" s="1" t="s">
        <v>71</v>
      </c>
      <c r="D884" s="1" t="s">
        <v>84</v>
      </c>
      <c r="E884" s="1" t="s">
        <v>85</v>
      </c>
      <c r="F884" s="1" t="s">
        <v>86</v>
      </c>
      <c r="G884" s="1" t="s">
        <v>68</v>
      </c>
      <c r="H884" s="1" t="s">
        <v>84</v>
      </c>
      <c r="I884" s="8">
        <f t="shared" si="27"/>
        <v>149</v>
      </c>
      <c r="J884" t="str">
        <f>VLOOKUP($B884,taxonomy!$B:$Y,6,FALSE)</f>
        <v>Eukaryota</v>
      </c>
      <c r="K884" t="str">
        <f>VLOOKUP($B884,taxonomy!$B:$Y,7,FALSE)</f>
        <v xml:space="preserve"> Fungi</v>
      </c>
      <c r="L884" t="str">
        <f>VLOOKUP($B884,taxonomy!$B:$Y,8,FALSE)</f>
        <v xml:space="preserve"> Dikarya</v>
      </c>
      <c r="M884" t="str">
        <f>VLOOKUP($B884,taxonomy!$B:$Y,9,FALSE)</f>
        <v xml:space="preserve"> Ascomycota</v>
      </c>
      <c r="N884">
        <f>VLOOKUP(A884,'сводная таблица'!A$3:D$370,3,FALSE)</f>
        <v>0</v>
      </c>
      <c r="O884">
        <f>VLOOKUP(A884,'сводная таблица'!A$3:D$370,4,FALSE)</f>
        <v>1</v>
      </c>
      <c r="P884" s="7" t="b">
        <f t="shared" si="28"/>
        <v>1</v>
      </c>
    </row>
    <row r="885" spans="1:16" hidden="1" x14ac:dyDescent="0.25">
      <c r="A885" s="1" t="s">
        <v>1642</v>
      </c>
      <c r="B885" s="1" t="s">
        <v>1643</v>
      </c>
      <c r="C885" s="1" t="s">
        <v>243</v>
      </c>
      <c r="D885" s="1" t="s">
        <v>1287</v>
      </c>
      <c r="E885" s="1" t="s">
        <v>539</v>
      </c>
      <c r="F885" s="1" t="s">
        <v>1646</v>
      </c>
      <c r="G885" s="1" t="s">
        <v>1289</v>
      </c>
      <c r="H885" s="1" t="s">
        <v>1287</v>
      </c>
      <c r="I885" s="8">
        <f t="shared" si="27"/>
        <v>76</v>
      </c>
      <c r="J885" t="str">
        <f>VLOOKUP($B885,taxonomy!$B:$Y,6,FALSE)</f>
        <v>Eukaryota</v>
      </c>
      <c r="K885" t="str">
        <f>VLOOKUP($B885,taxonomy!$B:$Y,7,FALSE)</f>
        <v xml:space="preserve"> Fungi</v>
      </c>
      <c r="L885" t="str">
        <f>VLOOKUP($B885,taxonomy!$B:$Y,8,FALSE)</f>
        <v xml:space="preserve"> Dikarya</v>
      </c>
      <c r="M885" t="str">
        <f>VLOOKUP($B885,taxonomy!$B:$Y,9,FALSE)</f>
        <v xml:space="preserve"> Ascomycota</v>
      </c>
      <c r="N885">
        <f>VLOOKUP(A885,'сводная таблица'!A$3:D$370,3,FALSE)</f>
        <v>0</v>
      </c>
      <c r="O885">
        <f>VLOOKUP(A885,'сводная таблица'!A$3:D$370,4,FALSE)</f>
        <v>1</v>
      </c>
      <c r="P885" s="7" t="b">
        <f t="shared" si="28"/>
        <v>0</v>
      </c>
    </row>
    <row r="886" spans="1:16" hidden="1" x14ac:dyDescent="0.25">
      <c r="A886" s="1" t="s">
        <v>1642</v>
      </c>
      <c r="B886" s="1" t="s">
        <v>1643</v>
      </c>
      <c r="C886" s="1" t="s">
        <v>243</v>
      </c>
      <c r="D886" s="1" t="s">
        <v>15</v>
      </c>
      <c r="E886" s="1" t="s">
        <v>203</v>
      </c>
      <c r="F886" s="1" t="s">
        <v>1647</v>
      </c>
      <c r="G886" s="1" t="s">
        <v>18</v>
      </c>
      <c r="H886" s="1" t="s">
        <v>19</v>
      </c>
      <c r="I886" s="8">
        <f t="shared" si="27"/>
        <v>318</v>
      </c>
      <c r="J886" t="str">
        <f>VLOOKUP($B886,taxonomy!$B:$Y,6,FALSE)</f>
        <v>Eukaryota</v>
      </c>
      <c r="K886" t="str">
        <f>VLOOKUP($B886,taxonomy!$B:$Y,7,FALSE)</f>
        <v xml:space="preserve"> Fungi</v>
      </c>
      <c r="L886" t="str">
        <f>VLOOKUP($B886,taxonomy!$B:$Y,8,FALSE)</f>
        <v xml:space="preserve"> Dikarya</v>
      </c>
      <c r="M886" t="str">
        <f>VLOOKUP($B886,taxonomy!$B:$Y,9,FALSE)</f>
        <v xml:space="preserve"> Ascomycota</v>
      </c>
      <c r="N886">
        <f>VLOOKUP(A886,'сводная таблица'!A$3:D$370,3,FALSE)</f>
        <v>0</v>
      </c>
      <c r="O886">
        <f>VLOOKUP(A886,'сводная таблица'!A$3:D$370,4,FALSE)</f>
        <v>1</v>
      </c>
      <c r="P886" s="7" t="b">
        <f t="shared" si="28"/>
        <v>1</v>
      </c>
    </row>
    <row r="887" spans="1:16" hidden="1" x14ac:dyDescent="0.25">
      <c r="A887" s="1" t="s">
        <v>1648</v>
      </c>
      <c r="B887" s="1" t="s">
        <v>1649</v>
      </c>
      <c r="C887" s="1" t="s">
        <v>1011</v>
      </c>
      <c r="D887" s="1" t="s">
        <v>813</v>
      </c>
      <c r="E887" s="1" t="s">
        <v>370</v>
      </c>
      <c r="F887" s="1" t="s">
        <v>814</v>
      </c>
      <c r="G887" s="1" t="s">
        <v>203</v>
      </c>
      <c r="H887" s="1" t="s">
        <v>813</v>
      </c>
      <c r="I887" s="8">
        <f t="shared" si="27"/>
        <v>31</v>
      </c>
      <c r="J887" t="str">
        <f>VLOOKUP($B887,taxonomy!$B:$Y,6,FALSE)</f>
        <v>Eukaryota</v>
      </c>
      <c r="K887" t="str">
        <f>VLOOKUP($B887,taxonomy!$B:$Y,7,FALSE)</f>
        <v xml:space="preserve"> Fungi</v>
      </c>
      <c r="L887" t="str">
        <f>VLOOKUP($B887,taxonomy!$B:$Y,8,FALSE)</f>
        <v xml:space="preserve"> Dikarya</v>
      </c>
      <c r="M887" t="str">
        <f>VLOOKUP($B887,taxonomy!$B:$Y,9,FALSE)</f>
        <v xml:space="preserve"> Ascomycota</v>
      </c>
      <c r="N887">
        <f>VLOOKUP(A887,'сводная таблица'!A$3:D$370,3,FALSE)</f>
        <v>1</v>
      </c>
      <c r="O887">
        <f>VLOOKUP(A887,'сводная таблица'!A$3:D$370,4,FALSE)</f>
        <v>1</v>
      </c>
      <c r="P887" s="7" t="b">
        <f t="shared" si="28"/>
        <v>0</v>
      </c>
    </row>
    <row r="888" spans="1:16" hidden="1" x14ac:dyDescent="0.25">
      <c r="A888" s="1" t="s">
        <v>1648</v>
      </c>
      <c r="B888" s="1" t="s">
        <v>1649</v>
      </c>
      <c r="C888" s="1" t="s">
        <v>1011</v>
      </c>
      <c r="D888" s="1" t="s">
        <v>15</v>
      </c>
      <c r="E888" s="1" t="s">
        <v>104</v>
      </c>
      <c r="F888" s="1" t="s">
        <v>367</v>
      </c>
      <c r="G888" s="1" t="s">
        <v>18</v>
      </c>
      <c r="H888" s="1" t="s">
        <v>19</v>
      </c>
      <c r="I888" s="8">
        <f t="shared" si="27"/>
        <v>274</v>
      </c>
      <c r="J888" t="str">
        <f>VLOOKUP($B888,taxonomy!$B:$Y,6,FALSE)</f>
        <v>Eukaryota</v>
      </c>
      <c r="K888" t="str">
        <f>VLOOKUP($B888,taxonomy!$B:$Y,7,FALSE)</f>
        <v xml:space="preserve"> Fungi</v>
      </c>
      <c r="L888" t="str">
        <f>VLOOKUP($B888,taxonomy!$B:$Y,8,FALSE)</f>
        <v xml:space="preserve"> Dikarya</v>
      </c>
      <c r="M888" t="str">
        <f>VLOOKUP($B888,taxonomy!$B:$Y,9,FALSE)</f>
        <v xml:space="preserve"> Ascomycota</v>
      </c>
      <c r="N888">
        <f>VLOOKUP(A888,'сводная таблица'!A$3:D$370,3,FALSE)</f>
        <v>1</v>
      </c>
      <c r="O888">
        <f>VLOOKUP(A888,'сводная таблица'!A$3:D$370,4,FALSE)</f>
        <v>1</v>
      </c>
      <c r="P888" s="7" t="b">
        <f t="shared" si="28"/>
        <v>1</v>
      </c>
    </row>
    <row r="889" spans="1:16" hidden="1" x14ac:dyDescent="0.25">
      <c r="A889" s="1" t="s">
        <v>1648</v>
      </c>
      <c r="B889" s="1" t="s">
        <v>1649</v>
      </c>
      <c r="C889" s="1" t="s">
        <v>1011</v>
      </c>
      <c r="D889" s="1" t="s">
        <v>60</v>
      </c>
      <c r="E889" s="1" t="s">
        <v>514</v>
      </c>
      <c r="F889" s="1" t="s">
        <v>1650</v>
      </c>
      <c r="G889" s="1" t="s">
        <v>63</v>
      </c>
      <c r="H889" s="1" t="s">
        <v>64</v>
      </c>
      <c r="I889" s="8">
        <f t="shared" si="27"/>
        <v>285</v>
      </c>
      <c r="J889" t="str">
        <f>VLOOKUP($B889,taxonomy!$B:$Y,6,FALSE)</f>
        <v>Eukaryota</v>
      </c>
      <c r="K889" t="str">
        <f>VLOOKUP($B889,taxonomy!$B:$Y,7,FALSE)</f>
        <v xml:space="preserve"> Fungi</v>
      </c>
      <c r="L889" t="str">
        <f>VLOOKUP($B889,taxonomy!$B:$Y,8,FALSE)</f>
        <v xml:space="preserve"> Dikarya</v>
      </c>
      <c r="M889" t="str">
        <f>VLOOKUP($B889,taxonomy!$B:$Y,9,FALSE)</f>
        <v xml:space="preserve"> Ascomycota</v>
      </c>
      <c r="N889">
        <f>VLOOKUP(A889,'сводная таблица'!A$3:D$370,3,FALSE)</f>
        <v>1</v>
      </c>
      <c r="O889">
        <f>VLOOKUP(A889,'сводная таблица'!A$3:D$370,4,FALSE)</f>
        <v>1</v>
      </c>
      <c r="P889" s="7" t="b">
        <f t="shared" si="28"/>
        <v>1</v>
      </c>
    </row>
    <row r="890" spans="1:16" hidden="1" x14ac:dyDescent="0.25">
      <c r="A890" s="1" t="s">
        <v>1651</v>
      </c>
      <c r="B890" s="1" t="s">
        <v>1652</v>
      </c>
      <c r="C890" s="1" t="s">
        <v>545</v>
      </c>
      <c r="D890" s="1" t="s">
        <v>15</v>
      </c>
      <c r="E890" s="1" t="s">
        <v>56</v>
      </c>
      <c r="F890" s="1" t="s">
        <v>367</v>
      </c>
      <c r="G890" s="1" t="s">
        <v>18</v>
      </c>
      <c r="H890" s="1" t="s">
        <v>19</v>
      </c>
      <c r="I890" s="8">
        <f t="shared" si="27"/>
        <v>273</v>
      </c>
      <c r="J890" t="str">
        <f>VLOOKUP($B890,taxonomy!$B:$Y,6,FALSE)</f>
        <v>Eukaryota</v>
      </c>
      <c r="K890" t="str">
        <f>VLOOKUP($B890,taxonomy!$B:$Y,7,FALSE)</f>
        <v xml:space="preserve"> Fungi</v>
      </c>
      <c r="L890" t="str">
        <f>VLOOKUP($B890,taxonomy!$B:$Y,8,FALSE)</f>
        <v xml:space="preserve"> Dikarya</v>
      </c>
      <c r="M890" t="str">
        <f>VLOOKUP($B890,taxonomy!$B:$Y,9,FALSE)</f>
        <v xml:space="preserve"> Ascomycota</v>
      </c>
      <c r="N890">
        <f>VLOOKUP(A890,'сводная таблица'!A$3:D$370,3,FALSE)</f>
        <v>1</v>
      </c>
      <c r="O890">
        <f>VLOOKUP(A890,'сводная таблица'!A$3:D$370,4,FALSE)</f>
        <v>1</v>
      </c>
      <c r="P890" s="7" t="b">
        <f t="shared" si="28"/>
        <v>0</v>
      </c>
    </row>
    <row r="891" spans="1:16" hidden="1" x14ac:dyDescent="0.25">
      <c r="A891" s="1" t="s">
        <v>1651</v>
      </c>
      <c r="B891" s="1" t="s">
        <v>1652</v>
      </c>
      <c r="C891" s="1" t="s">
        <v>545</v>
      </c>
      <c r="D891" s="1" t="s">
        <v>60</v>
      </c>
      <c r="E891" s="1" t="s">
        <v>643</v>
      </c>
      <c r="F891" s="1" t="s">
        <v>122</v>
      </c>
      <c r="G891" s="1" t="s">
        <v>63</v>
      </c>
      <c r="H891" s="1" t="s">
        <v>64</v>
      </c>
      <c r="I891" s="8">
        <f t="shared" si="27"/>
        <v>416</v>
      </c>
      <c r="J891" t="str">
        <f>VLOOKUP($B891,taxonomy!$B:$Y,6,FALSE)</f>
        <v>Eukaryota</v>
      </c>
      <c r="K891" t="str">
        <f>VLOOKUP($B891,taxonomy!$B:$Y,7,FALSE)</f>
        <v xml:space="preserve"> Fungi</v>
      </c>
      <c r="L891" t="str">
        <f>VLOOKUP($B891,taxonomy!$B:$Y,8,FALSE)</f>
        <v xml:space="preserve"> Dikarya</v>
      </c>
      <c r="M891" t="str">
        <f>VLOOKUP($B891,taxonomy!$B:$Y,9,FALSE)</f>
        <v xml:space="preserve"> Ascomycota</v>
      </c>
      <c r="N891">
        <f>VLOOKUP(A891,'сводная таблица'!A$3:D$370,3,FALSE)</f>
        <v>1</v>
      </c>
      <c r="O891">
        <f>VLOOKUP(A891,'сводная таблица'!A$3:D$370,4,FALSE)</f>
        <v>1</v>
      </c>
      <c r="P891" s="7" t="b">
        <f t="shared" si="28"/>
        <v>1</v>
      </c>
    </row>
    <row r="892" spans="1:16" hidden="1" x14ac:dyDescent="0.25">
      <c r="A892" s="1" t="s">
        <v>1653</v>
      </c>
      <c r="B892" s="1" t="s">
        <v>1654</v>
      </c>
      <c r="C892" s="1" t="s">
        <v>1330</v>
      </c>
      <c r="D892" s="1" t="s">
        <v>837</v>
      </c>
      <c r="E892" s="1" t="s">
        <v>346</v>
      </c>
      <c r="F892" s="1" t="s">
        <v>468</v>
      </c>
      <c r="G892" s="1" t="s">
        <v>838</v>
      </c>
      <c r="H892" s="1" t="s">
        <v>837</v>
      </c>
      <c r="I892" s="8">
        <f t="shared" si="27"/>
        <v>179</v>
      </c>
      <c r="J892" t="str">
        <f>VLOOKUP($B892,taxonomy!$B:$Y,6,FALSE)</f>
        <v>Eukaryota</v>
      </c>
      <c r="K892" t="str">
        <f>VLOOKUP($B892,taxonomy!$B:$Y,7,FALSE)</f>
        <v xml:space="preserve"> Fungi</v>
      </c>
      <c r="L892" t="str">
        <f>VLOOKUP($B892,taxonomy!$B:$Y,8,FALSE)</f>
        <v xml:space="preserve"> Dikarya</v>
      </c>
      <c r="M892" t="str">
        <f>VLOOKUP($B892,taxonomy!$B:$Y,9,FALSE)</f>
        <v xml:space="preserve"> Basidiomycota</v>
      </c>
      <c r="N892">
        <f>VLOOKUP(A892,'сводная таблица'!A$3:D$370,3,FALSE)</f>
        <v>1</v>
      </c>
      <c r="O892">
        <f>VLOOKUP(A892,'сводная таблица'!A$3:D$370,4,FALSE)</f>
        <v>1</v>
      </c>
      <c r="P892" s="7" t="b">
        <f t="shared" si="28"/>
        <v>0</v>
      </c>
    </row>
    <row r="893" spans="1:16" hidden="1" x14ac:dyDescent="0.25">
      <c r="A893" s="1" t="s">
        <v>1653</v>
      </c>
      <c r="B893" s="1" t="s">
        <v>1654</v>
      </c>
      <c r="C893" s="1" t="s">
        <v>1330</v>
      </c>
      <c r="D893" s="1" t="s">
        <v>15</v>
      </c>
      <c r="E893" s="1" t="s">
        <v>839</v>
      </c>
      <c r="F893" s="1" t="s">
        <v>742</v>
      </c>
      <c r="G893" s="1" t="s">
        <v>18</v>
      </c>
      <c r="H893" s="1" t="s">
        <v>19</v>
      </c>
      <c r="I893" s="8">
        <f t="shared" si="27"/>
        <v>269</v>
      </c>
      <c r="J893" t="str">
        <f>VLOOKUP($B893,taxonomy!$B:$Y,6,FALSE)</f>
        <v>Eukaryota</v>
      </c>
      <c r="K893" t="str">
        <f>VLOOKUP($B893,taxonomy!$B:$Y,7,FALSE)</f>
        <v xml:space="preserve"> Fungi</v>
      </c>
      <c r="L893" t="str">
        <f>VLOOKUP($B893,taxonomy!$B:$Y,8,FALSE)</f>
        <v xml:space="preserve"> Dikarya</v>
      </c>
      <c r="M893" t="str">
        <f>VLOOKUP($B893,taxonomy!$B:$Y,9,FALSE)</f>
        <v xml:space="preserve"> Basidiomycota</v>
      </c>
      <c r="N893">
        <f>VLOOKUP(A893,'сводная таблица'!A$3:D$370,3,FALSE)</f>
        <v>1</v>
      </c>
      <c r="O893">
        <f>VLOOKUP(A893,'сводная таблица'!A$3:D$370,4,FALSE)</f>
        <v>1</v>
      </c>
      <c r="P893" s="7" t="b">
        <f t="shared" si="28"/>
        <v>1</v>
      </c>
    </row>
    <row r="894" spans="1:16" hidden="1" x14ac:dyDescent="0.25">
      <c r="A894" s="1" t="s">
        <v>1653</v>
      </c>
      <c r="B894" s="1" t="s">
        <v>1654</v>
      </c>
      <c r="C894" s="1" t="s">
        <v>1330</v>
      </c>
      <c r="D894" s="1" t="s">
        <v>60</v>
      </c>
      <c r="E894" s="1" t="s">
        <v>1301</v>
      </c>
      <c r="F894" s="1" t="s">
        <v>1655</v>
      </c>
      <c r="G894" s="1" t="s">
        <v>63</v>
      </c>
      <c r="H894" s="1" t="s">
        <v>64</v>
      </c>
      <c r="I894" s="8">
        <f t="shared" si="27"/>
        <v>179</v>
      </c>
      <c r="J894" t="str">
        <f>VLOOKUP($B894,taxonomy!$B:$Y,6,FALSE)</f>
        <v>Eukaryota</v>
      </c>
      <c r="K894" t="str">
        <f>VLOOKUP($B894,taxonomy!$B:$Y,7,FALSE)</f>
        <v xml:space="preserve"> Fungi</v>
      </c>
      <c r="L894" t="str">
        <f>VLOOKUP($B894,taxonomy!$B:$Y,8,FALSE)</f>
        <v xml:space="preserve"> Dikarya</v>
      </c>
      <c r="M894" t="str">
        <f>VLOOKUP($B894,taxonomy!$B:$Y,9,FALSE)</f>
        <v xml:space="preserve"> Basidiomycota</v>
      </c>
      <c r="N894">
        <f>VLOOKUP(A894,'сводная таблица'!A$3:D$370,3,FALSE)</f>
        <v>1</v>
      </c>
      <c r="O894">
        <f>VLOOKUP(A894,'сводная таблица'!A$3:D$370,4,FALSE)</f>
        <v>1</v>
      </c>
      <c r="P894" s="7" t="b">
        <f t="shared" si="28"/>
        <v>1</v>
      </c>
    </row>
    <row r="895" spans="1:16" hidden="1" x14ac:dyDescent="0.25">
      <c r="A895" s="1" t="s">
        <v>1656</v>
      </c>
      <c r="B895" s="1" t="s">
        <v>1657</v>
      </c>
      <c r="C895" s="1" t="s">
        <v>1330</v>
      </c>
      <c r="D895" s="1" t="s">
        <v>837</v>
      </c>
      <c r="E895" s="1" t="s">
        <v>346</v>
      </c>
      <c r="F895" s="1" t="s">
        <v>468</v>
      </c>
      <c r="G895" s="1" t="s">
        <v>838</v>
      </c>
      <c r="H895" s="1" t="s">
        <v>837</v>
      </c>
      <c r="I895" s="8">
        <f t="shared" si="27"/>
        <v>179</v>
      </c>
      <c r="J895" t="str">
        <f>VLOOKUP($B895,taxonomy!$B:$Y,6,FALSE)</f>
        <v>Eukaryota</v>
      </c>
      <c r="K895" t="str">
        <f>VLOOKUP($B895,taxonomy!$B:$Y,7,FALSE)</f>
        <v xml:space="preserve"> Fungi</v>
      </c>
      <c r="L895" t="str">
        <f>VLOOKUP($B895,taxonomy!$B:$Y,8,FALSE)</f>
        <v xml:space="preserve"> Dikarya</v>
      </c>
      <c r="M895" t="str">
        <f>VLOOKUP($B895,taxonomy!$B:$Y,9,FALSE)</f>
        <v xml:space="preserve"> Basidiomycota</v>
      </c>
      <c r="N895">
        <f>VLOOKUP(A895,'сводная таблица'!A$3:D$370,3,FALSE)</f>
        <v>1</v>
      </c>
      <c r="O895">
        <f>VLOOKUP(A895,'сводная таблица'!A$3:D$370,4,FALSE)</f>
        <v>1</v>
      </c>
      <c r="P895" s="7" t="b">
        <f t="shared" si="28"/>
        <v>0</v>
      </c>
    </row>
    <row r="896" spans="1:16" hidden="1" x14ac:dyDescent="0.25">
      <c r="A896" s="1" t="s">
        <v>1699</v>
      </c>
      <c r="B896" s="1" t="s">
        <v>1700</v>
      </c>
      <c r="C896" s="1" t="s">
        <v>71</v>
      </c>
      <c r="D896" s="1" t="s">
        <v>87</v>
      </c>
      <c r="E896" s="1" t="s">
        <v>88</v>
      </c>
      <c r="F896" s="1" t="s">
        <v>89</v>
      </c>
      <c r="G896" s="1" t="s">
        <v>90</v>
      </c>
      <c r="H896" s="1" t="s">
        <v>87</v>
      </c>
      <c r="I896" s="8">
        <f t="shared" si="27"/>
        <v>56</v>
      </c>
      <c r="J896" t="str">
        <f>VLOOKUP($B896,taxonomy!$B:$Y,6,FALSE)</f>
        <v>Eukaryota</v>
      </c>
      <c r="K896" t="str">
        <f>VLOOKUP($B896,taxonomy!$B:$Y,7,FALSE)</f>
        <v xml:space="preserve"> Fungi</v>
      </c>
      <c r="L896" t="str">
        <f>VLOOKUP($B896,taxonomy!$B:$Y,8,FALSE)</f>
        <v xml:space="preserve"> Dikarya</v>
      </c>
      <c r="M896" t="str">
        <f>VLOOKUP($B896,taxonomy!$B:$Y,9,FALSE)</f>
        <v xml:space="preserve"> Ascomycota</v>
      </c>
      <c r="N896">
        <f>VLOOKUP(A896,'сводная таблица'!A$3:D$370,3,FALSE)</f>
        <v>0</v>
      </c>
      <c r="O896">
        <f>VLOOKUP(A896,'сводная таблица'!A$3:D$370,4,FALSE)</f>
        <v>1</v>
      </c>
      <c r="P896" s="7" t="b">
        <f t="shared" si="28"/>
        <v>0</v>
      </c>
    </row>
    <row r="897" spans="1:18" hidden="1" x14ac:dyDescent="0.25">
      <c r="A897" s="1" t="s">
        <v>1699</v>
      </c>
      <c r="B897" s="1" t="s">
        <v>1700</v>
      </c>
      <c r="C897" s="1" t="s">
        <v>71</v>
      </c>
      <c r="D897" s="1" t="s">
        <v>91</v>
      </c>
      <c r="E897" s="1" t="s">
        <v>92</v>
      </c>
      <c r="F897" s="1" t="s">
        <v>93</v>
      </c>
      <c r="G897" s="1" t="s">
        <v>94</v>
      </c>
      <c r="H897" s="1" t="s">
        <v>91</v>
      </c>
      <c r="I897" s="8">
        <f t="shared" si="27"/>
        <v>129</v>
      </c>
      <c r="J897" t="str">
        <f>VLOOKUP($B897,taxonomy!$B:$Y,6,FALSE)</f>
        <v>Eukaryota</v>
      </c>
      <c r="K897" t="str">
        <f>VLOOKUP($B897,taxonomy!$B:$Y,7,FALSE)</f>
        <v xml:space="preserve"> Fungi</v>
      </c>
      <c r="L897" t="str">
        <f>VLOOKUP($B897,taxonomy!$B:$Y,8,FALSE)</f>
        <v xml:space="preserve"> Dikarya</v>
      </c>
      <c r="M897" t="str">
        <f>VLOOKUP($B897,taxonomy!$B:$Y,9,FALSE)</f>
        <v xml:space="preserve"> Ascomycota</v>
      </c>
      <c r="N897">
        <f>VLOOKUP(A897,'сводная таблица'!A$3:D$370,3,FALSE)</f>
        <v>0</v>
      </c>
      <c r="O897">
        <f>VLOOKUP(A897,'сводная таблица'!A$3:D$370,4,FALSE)</f>
        <v>1</v>
      </c>
      <c r="P897" s="7" t="b">
        <f t="shared" si="28"/>
        <v>1</v>
      </c>
    </row>
    <row r="898" spans="1:18" hidden="1" x14ac:dyDescent="0.25">
      <c r="A898" s="1" t="s">
        <v>108</v>
      </c>
      <c r="B898" s="1" t="s">
        <v>109</v>
      </c>
      <c r="C898" s="1" t="s">
        <v>110</v>
      </c>
      <c r="D898" s="1" t="s">
        <v>15</v>
      </c>
      <c r="E898" s="1" t="s">
        <v>115</v>
      </c>
      <c r="F898" s="1" t="s">
        <v>116</v>
      </c>
      <c r="G898" s="1" t="s">
        <v>18</v>
      </c>
      <c r="H898" s="1" t="s">
        <v>19</v>
      </c>
      <c r="I898" s="8">
        <f t="shared" ref="I898:I940" si="29">F898-E898+1</f>
        <v>268</v>
      </c>
      <c r="J898" t="str">
        <f>VLOOKUP($B898,taxonomy!$B:$Y,6,FALSE)</f>
        <v>Eukaryota</v>
      </c>
      <c r="K898" t="str">
        <f>VLOOKUP($B898,taxonomy!$B:$Y,7,FALSE)</f>
        <v xml:space="preserve"> Metazoa</v>
      </c>
      <c r="L898" t="str">
        <f>VLOOKUP($B898,taxonomy!$B:$Y,8,FALSE)</f>
        <v xml:space="preserve"> Cnidaria</v>
      </c>
      <c r="M898" t="str">
        <f>VLOOKUP($B898,taxonomy!$B:$Y,9,FALSE)</f>
        <v xml:space="preserve"> Anthozoa</v>
      </c>
      <c r="N898">
        <f>VLOOKUP(A898,'сводная таблица'!A$3:D$370,3,FALSE)</f>
        <v>1</v>
      </c>
      <c r="O898">
        <f>VLOOKUP(A898,'сводная таблица'!A$3:D$370,4,FALSE)</f>
        <v>1</v>
      </c>
      <c r="P898" s="7" t="b">
        <f t="shared" si="28"/>
        <v>0</v>
      </c>
    </row>
    <row r="899" spans="1:18" hidden="1" x14ac:dyDescent="0.25">
      <c r="A899" s="1" t="s">
        <v>1658</v>
      </c>
      <c r="B899" s="1" t="s">
        <v>1659</v>
      </c>
      <c r="C899" s="1" t="s">
        <v>1660</v>
      </c>
      <c r="D899" s="1" t="s">
        <v>76</v>
      </c>
      <c r="E899" s="1" t="s">
        <v>110</v>
      </c>
      <c r="F899" s="1" t="s">
        <v>507</v>
      </c>
      <c r="G899" s="1" t="s">
        <v>79</v>
      </c>
      <c r="H899" s="1" t="s">
        <v>76</v>
      </c>
      <c r="I899" s="8">
        <f t="shared" si="29"/>
        <v>51</v>
      </c>
      <c r="J899" t="str">
        <f>VLOOKUP($B899,taxonomy!$B:$Y,6,FALSE)</f>
        <v>Eukaryota</v>
      </c>
      <c r="K899" t="str">
        <f>VLOOKUP($B899,taxonomy!$B:$Y,7,FALSE)</f>
        <v xml:space="preserve"> Fungi</v>
      </c>
      <c r="L899" t="str">
        <f>VLOOKUP($B899,taxonomy!$B:$Y,8,FALSE)</f>
        <v xml:space="preserve"> Dikarya</v>
      </c>
      <c r="M899" t="str">
        <f>VLOOKUP($B899,taxonomy!$B:$Y,9,FALSE)</f>
        <v xml:space="preserve"> Ascomycota</v>
      </c>
      <c r="N899">
        <f>VLOOKUP(A899,'сводная таблица'!A$3:D$370,3,FALSE)</f>
        <v>0</v>
      </c>
      <c r="O899">
        <f>VLOOKUP(A899,'сводная таблица'!A$3:D$370,4,FALSE)</f>
        <v>1</v>
      </c>
      <c r="P899" s="7" t="b">
        <f t="shared" si="28"/>
        <v>0</v>
      </c>
    </row>
    <row r="900" spans="1:18" hidden="1" x14ac:dyDescent="0.25">
      <c r="A900" s="1" t="s">
        <v>1658</v>
      </c>
      <c r="B900" s="1" t="s">
        <v>1659</v>
      </c>
      <c r="C900" s="1" t="s">
        <v>1660</v>
      </c>
      <c r="D900" s="1" t="s">
        <v>15</v>
      </c>
      <c r="E900" s="1" t="s">
        <v>175</v>
      </c>
      <c r="F900" s="1" t="s">
        <v>511</v>
      </c>
      <c r="G900" s="1" t="s">
        <v>18</v>
      </c>
      <c r="H900" s="1" t="s">
        <v>19</v>
      </c>
      <c r="I900" s="8">
        <f t="shared" si="29"/>
        <v>318</v>
      </c>
      <c r="J900" t="str">
        <f>VLOOKUP($B900,taxonomy!$B:$Y,6,FALSE)</f>
        <v>Eukaryota</v>
      </c>
      <c r="K900" t="str">
        <f>VLOOKUP($B900,taxonomy!$B:$Y,7,FALSE)</f>
        <v xml:space="preserve"> Fungi</v>
      </c>
      <c r="L900" t="str">
        <f>VLOOKUP($B900,taxonomy!$B:$Y,8,FALSE)</f>
        <v xml:space="preserve"> Dikarya</v>
      </c>
      <c r="M900" t="str">
        <f>VLOOKUP($B900,taxonomy!$B:$Y,9,FALSE)</f>
        <v xml:space="preserve"> Ascomycota</v>
      </c>
      <c r="N900">
        <f>VLOOKUP(A900,'сводная таблица'!A$3:D$370,3,FALSE)</f>
        <v>0</v>
      </c>
      <c r="O900">
        <f>VLOOKUP(A900,'сводная таблица'!A$3:D$370,4,FALSE)</f>
        <v>1</v>
      </c>
      <c r="P900" s="7" t="b">
        <f t="shared" ref="P900:P942" si="30">EXACT(A899,A900)</f>
        <v>1</v>
      </c>
    </row>
    <row r="901" spans="1:18" hidden="1" x14ac:dyDescent="0.25">
      <c r="A901" s="1" t="s">
        <v>1661</v>
      </c>
      <c r="B901" s="1" t="s">
        <v>1662</v>
      </c>
      <c r="C901" s="1" t="s">
        <v>614</v>
      </c>
      <c r="D901" s="1" t="s">
        <v>15</v>
      </c>
      <c r="E901" s="1" t="s">
        <v>203</v>
      </c>
      <c r="F901" s="1" t="s">
        <v>17</v>
      </c>
      <c r="G901" s="1" t="s">
        <v>18</v>
      </c>
      <c r="H901" s="1" t="s">
        <v>19</v>
      </c>
      <c r="I901" s="8">
        <f t="shared" si="29"/>
        <v>273</v>
      </c>
      <c r="J901" t="str">
        <f>VLOOKUP($B901,taxonomy!$B:$Y,6,FALSE)</f>
        <v>Eukaryota</v>
      </c>
      <c r="K901" t="str">
        <f>VLOOKUP($B901,taxonomy!$B:$Y,7,FALSE)</f>
        <v xml:space="preserve"> Fungi</v>
      </c>
      <c r="L901" t="str">
        <f>VLOOKUP($B901,taxonomy!$B:$Y,8,FALSE)</f>
        <v xml:space="preserve"> Dikarya</v>
      </c>
      <c r="M901" t="str">
        <f>VLOOKUP($B901,taxonomy!$B:$Y,9,FALSE)</f>
        <v xml:space="preserve"> Ascomycota</v>
      </c>
      <c r="N901">
        <f>VLOOKUP(A901,'сводная таблица'!A$3:D$370,3,FALSE)</f>
        <v>3</v>
      </c>
      <c r="O901">
        <f>VLOOKUP(A901,'сводная таблица'!A$3:D$370,4,FALSE)</f>
        <v>1</v>
      </c>
      <c r="P901" s="7" t="b">
        <f t="shared" si="30"/>
        <v>0</v>
      </c>
    </row>
    <row r="902" spans="1:18" hidden="1" x14ac:dyDescent="0.25">
      <c r="A902" s="1" t="s">
        <v>1661</v>
      </c>
      <c r="B902" s="1" t="s">
        <v>1662</v>
      </c>
      <c r="C902" s="1" t="s">
        <v>614</v>
      </c>
      <c r="D902" s="1" t="s">
        <v>60</v>
      </c>
      <c r="E902" s="1" t="s">
        <v>1032</v>
      </c>
      <c r="F902" s="1" t="s">
        <v>1639</v>
      </c>
      <c r="G902" s="1" t="s">
        <v>63</v>
      </c>
      <c r="H902" s="1" t="s">
        <v>64</v>
      </c>
      <c r="I902" s="8">
        <f t="shared" si="29"/>
        <v>310</v>
      </c>
      <c r="J902" t="str">
        <f>VLOOKUP($B902,taxonomy!$B:$Y,6,FALSE)</f>
        <v>Eukaryota</v>
      </c>
      <c r="K902" t="str">
        <f>VLOOKUP($B902,taxonomy!$B:$Y,7,FALSE)</f>
        <v xml:space="preserve"> Fungi</v>
      </c>
      <c r="L902" t="str">
        <f>VLOOKUP($B902,taxonomy!$B:$Y,8,FALSE)</f>
        <v xml:space="preserve"> Dikarya</v>
      </c>
      <c r="M902" t="str">
        <f>VLOOKUP($B902,taxonomy!$B:$Y,9,FALSE)</f>
        <v xml:space="preserve"> Ascomycota</v>
      </c>
      <c r="N902">
        <f>VLOOKUP(A902,'сводная таблица'!A$3:D$370,3,FALSE)</f>
        <v>3</v>
      </c>
      <c r="O902">
        <f>VLOOKUP(A902,'сводная таблица'!A$3:D$370,4,FALSE)</f>
        <v>1</v>
      </c>
      <c r="P902" s="7" t="b">
        <f t="shared" si="30"/>
        <v>1</v>
      </c>
    </row>
    <row r="903" spans="1:18" hidden="1" x14ac:dyDescent="0.25">
      <c r="A903" s="1" t="s">
        <v>108</v>
      </c>
      <c r="B903" s="1" t="s">
        <v>109</v>
      </c>
      <c r="C903" s="1" t="s">
        <v>110</v>
      </c>
      <c r="D903" s="1" t="s">
        <v>60</v>
      </c>
      <c r="E903" s="1" t="s">
        <v>117</v>
      </c>
      <c r="F903" s="1" t="s">
        <v>110</v>
      </c>
      <c r="G903" s="1" t="s">
        <v>63</v>
      </c>
      <c r="H903" s="1" t="s">
        <v>64</v>
      </c>
      <c r="I903" s="8">
        <f t="shared" si="29"/>
        <v>387</v>
      </c>
      <c r="J903" t="str">
        <f>VLOOKUP($B903,taxonomy!$B:$Y,6,FALSE)</f>
        <v>Eukaryota</v>
      </c>
      <c r="K903" t="str">
        <f>VLOOKUP($B903,taxonomy!$B:$Y,7,FALSE)</f>
        <v xml:space="preserve"> Metazoa</v>
      </c>
      <c r="L903" t="str">
        <f>VLOOKUP($B903,taxonomy!$B:$Y,8,FALSE)</f>
        <v xml:space="preserve"> Cnidaria</v>
      </c>
      <c r="M903" t="str">
        <f>VLOOKUP($B903,taxonomy!$B:$Y,9,FALSE)</f>
        <v xml:space="preserve"> Anthozoa</v>
      </c>
      <c r="N903">
        <f>VLOOKUP(A903,'сводная таблица'!A$3:D$370,3,FALSE)</f>
        <v>1</v>
      </c>
      <c r="O903">
        <f>VLOOKUP(A903,'сводная таблица'!A$3:D$370,4,FALSE)</f>
        <v>1</v>
      </c>
      <c r="P903" s="7" t="b">
        <f t="shared" si="30"/>
        <v>0</v>
      </c>
    </row>
    <row r="904" spans="1:18" hidden="1" x14ac:dyDescent="0.25">
      <c r="A904" s="1" t="s">
        <v>322</v>
      </c>
      <c r="B904" s="1" t="s">
        <v>323</v>
      </c>
      <c r="C904" s="1" t="s">
        <v>324</v>
      </c>
      <c r="D904" s="1" t="s">
        <v>60</v>
      </c>
      <c r="E904" s="1" t="s">
        <v>325</v>
      </c>
      <c r="F904" s="1" t="s">
        <v>326</v>
      </c>
      <c r="G904" s="1" t="s">
        <v>63</v>
      </c>
      <c r="H904" s="1" t="s">
        <v>64</v>
      </c>
      <c r="I904" s="8">
        <f t="shared" si="29"/>
        <v>211</v>
      </c>
      <c r="J904" t="str">
        <f>VLOOKUP($B904,taxonomy!$B:$Y,6,FALSE)</f>
        <v>Eukaryota</v>
      </c>
      <c r="K904" t="str">
        <f>VLOOKUP($B904,taxonomy!$B:$Y,7,FALSE)</f>
        <v xml:space="preserve"> Metazoa</v>
      </c>
      <c r="L904" t="str">
        <f>VLOOKUP($B904,taxonomy!$B:$Y,8,FALSE)</f>
        <v xml:space="preserve"> Placozoa</v>
      </c>
      <c r="M904" t="str">
        <f>VLOOKUP($B904,taxonomy!$B:$Y,9,FALSE)</f>
        <v xml:space="preserve"> Trichoplax.</v>
      </c>
      <c r="N904">
        <f>VLOOKUP(A904,'сводная таблица'!A$3:D$370,3,FALSE)</f>
        <v>1</v>
      </c>
      <c r="O904">
        <f>VLOOKUP(A904,'сводная таблица'!A$3:D$370,4,FALSE)</f>
        <v>1</v>
      </c>
      <c r="P904" s="7" t="b">
        <f t="shared" si="30"/>
        <v>0</v>
      </c>
    </row>
    <row r="905" spans="1:18" hidden="1" x14ac:dyDescent="0.25">
      <c r="A905" s="1" t="s">
        <v>1427</v>
      </c>
      <c r="B905" s="1" t="s">
        <v>1428</v>
      </c>
      <c r="C905" s="1" t="s">
        <v>1429</v>
      </c>
      <c r="D905" s="1" t="s">
        <v>15</v>
      </c>
      <c r="E905" s="1" t="s">
        <v>1430</v>
      </c>
      <c r="F905" s="1" t="s">
        <v>934</v>
      </c>
      <c r="G905" s="1" t="s">
        <v>18</v>
      </c>
      <c r="H905" s="1" t="s">
        <v>19</v>
      </c>
      <c r="I905" s="8">
        <f t="shared" si="29"/>
        <v>116</v>
      </c>
      <c r="J905" t="str">
        <f>VLOOKUP($B905,taxonomy!$B:$Y,6,FALSE)</f>
        <v>Eukaryota</v>
      </c>
      <c r="K905" t="str">
        <f>VLOOKUP($B905,taxonomy!$B:$Y,7,FALSE)</f>
        <v xml:space="preserve"> Metazoa</v>
      </c>
      <c r="L905" t="str">
        <f>VLOOKUP($B905,taxonomy!$B:$Y,8,FALSE)</f>
        <v xml:space="preserve"> Porifera</v>
      </c>
      <c r="M905" t="str">
        <f>VLOOKUP($B905,taxonomy!$B:$Y,9,FALSE)</f>
        <v xml:space="preserve"> Demospongiae</v>
      </c>
      <c r="N905">
        <f>VLOOKUP(A905,'сводная таблица'!A$3:D$370,3,FALSE)</f>
        <v>1</v>
      </c>
      <c r="O905">
        <f>VLOOKUP(A905,'сводная таблица'!A$3:D$370,4,FALSE)</f>
        <v>2</v>
      </c>
      <c r="P905" s="7" t="b">
        <f t="shared" si="30"/>
        <v>0</v>
      </c>
      <c r="R905">
        <v>1</v>
      </c>
    </row>
    <row r="906" spans="1:18" hidden="1" x14ac:dyDescent="0.25">
      <c r="A906" s="1" t="s">
        <v>1355</v>
      </c>
      <c r="B906" s="1" t="s">
        <v>1356</v>
      </c>
      <c r="C906" s="1" t="s">
        <v>271</v>
      </c>
      <c r="D906" s="1" t="s">
        <v>15</v>
      </c>
      <c r="E906" s="1" t="s">
        <v>190</v>
      </c>
      <c r="F906" s="1" t="s">
        <v>1113</v>
      </c>
      <c r="G906" s="1" t="s">
        <v>18</v>
      </c>
      <c r="H906" s="1" t="s">
        <v>19</v>
      </c>
      <c r="I906" s="8">
        <f t="shared" si="29"/>
        <v>264</v>
      </c>
      <c r="J906" t="str">
        <f>VLOOKUP($B906,taxonomy!$B:$Y,6,FALSE)</f>
        <v>Eukaryota</v>
      </c>
      <c r="K906" t="str">
        <f>VLOOKUP($B906,taxonomy!$B:$Y,7,FALSE)</f>
        <v xml:space="preserve"> Metazoa</v>
      </c>
      <c r="L906" t="str">
        <f>VLOOKUP($B906,taxonomy!$B:$Y,8,FALSE)</f>
        <v xml:space="preserve"> Ecdysozoa</v>
      </c>
      <c r="M906" t="str">
        <f>VLOOKUP($B906,taxonomy!$B:$Y,9,FALSE)</f>
        <v xml:space="preserve"> Nematoda</v>
      </c>
      <c r="N906">
        <f>VLOOKUP(A906,'сводная таблица'!A$3:D$370,3,FALSE)</f>
        <v>1</v>
      </c>
      <c r="O906">
        <f>VLOOKUP(A906,'сводная таблица'!A$3:D$370,4,FALSE)</f>
        <v>1</v>
      </c>
      <c r="P906" s="7" t="b">
        <f t="shared" si="30"/>
        <v>0</v>
      </c>
    </row>
    <row r="907" spans="1:18" hidden="1" x14ac:dyDescent="0.25">
      <c r="A907" s="1" t="s">
        <v>1355</v>
      </c>
      <c r="B907" s="1" t="s">
        <v>1356</v>
      </c>
      <c r="C907" s="1" t="s">
        <v>271</v>
      </c>
      <c r="D907" s="1" t="s">
        <v>60</v>
      </c>
      <c r="E907" s="1" t="s">
        <v>975</v>
      </c>
      <c r="F907" s="1" t="s">
        <v>1132</v>
      </c>
      <c r="G907" s="1" t="s">
        <v>63</v>
      </c>
      <c r="H907" s="1" t="s">
        <v>64</v>
      </c>
      <c r="I907" s="8">
        <f t="shared" si="29"/>
        <v>335</v>
      </c>
      <c r="J907" t="str">
        <f>VLOOKUP($B907,taxonomy!$B:$Y,6,FALSE)</f>
        <v>Eukaryota</v>
      </c>
      <c r="K907" t="str">
        <f>VLOOKUP($B907,taxonomy!$B:$Y,7,FALSE)</f>
        <v xml:space="preserve"> Metazoa</v>
      </c>
      <c r="L907" t="str">
        <f>VLOOKUP($B907,taxonomy!$B:$Y,8,FALSE)</f>
        <v xml:space="preserve"> Ecdysozoa</v>
      </c>
      <c r="M907" t="str">
        <f>VLOOKUP($B907,taxonomy!$B:$Y,9,FALSE)</f>
        <v xml:space="preserve"> Nematoda</v>
      </c>
      <c r="N907">
        <f>VLOOKUP(A907,'сводная таблица'!A$3:D$370,3,FALSE)</f>
        <v>1</v>
      </c>
      <c r="O907">
        <f>VLOOKUP(A907,'сводная таблица'!A$3:D$370,4,FALSE)</f>
        <v>1</v>
      </c>
      <c r="P907" s="7" t="b">
        <f t="shared" si="30"/>
        <v>1</v>
      </c>
    </row>
    <row r="908" spans="1:18" hidden="1" x14ac:dyDescent="0.25">
      <c r="A908" s="1" t="s">
        <v>32</v>
      </c>
      <c r="B908" s="1" t="s">
        <v>33</v>
      </c>
      <c r="C908" s="1" t="s">
        <v>34</v>
      </c>
      <c r="D908" s="1" t="s">
        <v>15</v>
      </c>
      <c r="E908" s="1" t="s">
        <v>35</v>
      </c>
      <c r="F908" s="1" t="s">
        <v>22</v>
      </c>
      <c r="G908" s="1" t="s">
        <v>18</v>
      </c>
      <c r="H908" s="1" t="s">
        <v>19</v>
      </c>
      <c r="I908" s="8">
        <f t="shared" si="29"/>
        <v>149</v>
      </c>
      <c r="J908" t="str">
        <f>VLOOKUP($B908,taxonomy!$B:$Y,6,FALSE)</f>
        <v>Eukaryota</v>
      </c>
      <c r="K908" t="str">
        <f>VLOOKUP($B908,taxonomy!$B:$Y,7,FALSE)</f>
        <v xml:space="preserve"> Parabasalia</v>
      </c>
      <c r="L908" t="str">
        <f>VLOOKUP($B908,taxonomy!$B:$Y,8,FALSE)</f>
        <v xml:space="preserve"> Trichomonadida</v>
      </c>
      <c r="M908" t="str">
        <f>VLOOKUP($B908,taxonomy!$B:$Y,9,FALSE)</f>
        <v xml:space="preserve"> Trichomonadidae</v>
      </c>
      <c r="N908">
        <f>VLOOKUP(A908,'сводная таблица'!A$3:D$370,3,FALSE)</f>
        <v>0</v>
      </c>
      <c r="O908">
        <f>VLOOKUP(A908,'сводная таблица'!A$3:D$370,4,FALSE)</f>
        <v>1</v>
      </c>
      <c r="P908" s="7" t="b">
        <f t="shared" si="30"/>
        <v>0</v>
      </c>
    </row>
    <row r="909" spans="1:18" hidden="1" x14ac:dyDescent="0.25">
      <c r="A909" s="1" t="s">
        <v>1668</v>
      </c>
      <c r="B909" s="1" t="s">
        <v>1669</v>
      </c>
      <c r="C909" s="1" t="s">
        <v>1256</v>
      </c>
      <c r="D909" s="1" t="s">
        <v>84</v>
      </c>
      <c r="E909" s="1" t="s">
        <v>1377</v>
      </c>
      <c r="F909" s="1" t="s">
        <v>800</v>
      </c>
      <c r="G909" s="1" t="s">
        <v>68</v>
      </c>
      <c r="H909" s="1" t="s">
        <v>84</v>
      </c>
      <c r="I909" s="8">
        <f t="shared" si="29"/>
        <v>179</v>
      </c>
      <c r="J909" t="str">
        <f>VLOOKUP($B909,taxonomy!$B:$Y,6,FALSE)</f>
        <v>Eukaryota</v>
      </c>
      <c r="K909" t="str">
        <f>VLOOKUP($B909,taxonomy!$B:$Y,7,FALSE)</f>
        <v xml:space="preserve"> Fungi</v>
      </c>
      <c r="L909" t="str">
        <f>VLOOKUP($B909,taxonomy!$B:$Y,8,FALSE)</f>
        <v xml:space="preserve"> Dikarya</v>
      </c>
      <c r="M909" t="str">
        <f>VLOOKUP($B909,taxonomy!$B:$Y,9,FALSE)</f>
        <v xml:space="preserve"> Ascomycota</v>
      </c>
      <c r="N909">
        <f>VLOOKUP(A909,'сводная таблица'!A$3:D$370,3,FALSE)</f>
        <v>0</v>
      </c>
      <c r="O909">
        <f>VLOOKUP(A909,'сводная таблица'!A$3:D$370,4,FALSE)</f>
        <v>1</v>
      </c>
      <c r="P909" s="7" t="b">
        <f t="shared" si="30"/>
        <v>0</v>
      </c>
    </row>
    <row r="910" spans="1:18" hidden="1" x14ac:dyDescent="0.25">
      <c r="A910" s="1" t="s">
        <v>1668</v>
      </c>
      <c r="B910" s="1" t="s">
        <v>1669</v>
      </c>
      <c r="C910" s="1" t="s">
        <v>1256</v>
      </c>
      <c r="D910" s="1" t="s">
        <v>15</v>
      </c>
      <c r="E910" s="1" t="s">
        <v>1012</v>
      </c>
      <c r="F910" s="1" t="s">
        <v>263</v>
      </c>
      <c r="G910" s="1" t="s">
        <v>18</v>
      </c>
      <c r="H910" s="1" t="s">
        <v>19</v>
      </c>
      <c r="I910" s="8">
        <f t="shared" si="29"/>
        <v>297</v>
      </c>
      <c r="J910" t="str">
        <f>VLOOKUP($B910,taxonomy!$B:$Y,6,FALSE)</f>
        <v>Eukaryota</v>
      </c>
      <c r="K910" t="str">
        <f>VLOOKUP($B910,taxonomy!$B:$Y,7,FALSE)</f>
        <v xml:space="preserve"> Fungi</v>
      </c>
      <c r="L910" t="str">
        <f>VLOOKUP($B910,taxonomy!$B:$Y,8,FALSE)</f>
        <v xml:space="preserve"> Dikarya</v>
      </c>
      <c r="M910" t="str">
        <f>VLOOKUP($B910,taxonomy!$B:$Y,9,FALSE)</f>
        <v xml:space="preserve"> Ascomycota</v>
      </c>
      <c r="N910">
        <f>VLOOKUP(A910,'сводная таблица'!A$3:D$370,3,FALSE)</f>
        <v>0</v>
      </c>
      <c r="O910">
        <f>VLOOKUP(A910,'сводная таблица'!A$3:D$370,4,FALSE)</f>
        <v>1</v>
      </c>
      <c r="P910" s="7" t="b">
        <f t="shared" si="30"/>
        <v>1</v>
      </c>
    </row>
    <row r="911" spans="1:18" hidden="1" x14ac:dyDescent="0.25">
      <c r="A911" s="1" t="s">
        <v>1670</v>
      </c>
      <c r="B911" s="1" t="s">
        <v>1671</v>
      </c>
      <c r="C911" s="1" t="s">
        <v>253</v>
      </c>
      <c r="D911" s="1" t="s">
        <v>15</v>
      </c>
      <c r="E911" s="1" t="s">
        <v>104</v>
      </c>
      <c r="F911" s="1" t="s">
        <v>367</v>
      </c>
      <c r="G911" s="1" t="s">
        <v>18</v>
      </c>
      <c r="H911" s="1" t="s">
        <v>19</v>
      </c>
      <c r="I911" s="8">
        <f t="shared" si="29"/>
        <v>274</v>
      </c>
      <c r="J911" t="str">
        <f>VLOOKUP($B911,taxonomy!$B:$Y,6,FALSE)</f>
        <v>Eukaryota</v>
      </c>
      <c r="K911" t="str">
        <f>VLOOKUP($B911,taxonomy!$B:$Y,7,FALSE)</f>
        <v xml:space="preserve"> Fungi</v>
      </c>
      <c r="L911" t="str">
        <f>VLOOKUP($B911,taxonomy!$B:$Y,8,FALSE)</f>
        <v xml:space="preserve"> Dikarya</v>
      </c>
      <c r="M911" t="str">
        <f>VLOOKUP($B911,taxonomy!$B:$Y,9,FALSE)</f>
        <v xml:space="preserve"> Ascomycota</v>
      </c>
      <c r="N911">
        <f>VLOOKUP(A911,'сводная таблица'!A$3:D$370,3,FALSE)</f>
        <v>1</v>
      </c>
      <c r="O911">
        <f>VLOOKUP(A911,'сводная таблица'!A$3:D$370,4,FALSE)</f>
        <v>1</v>
      </c>
      <c r="P911" s="7" t="b">
        <f t="shared" si="30"/>
        <v>0</v>
      </c>
    </row>
    <row r="912" spans="1:18" hidden="1" x14ac:dyDescent="0.25">
      <c r="A912" s="1" t="s">
        <v>1670</v>
      </c>
      <c r="B912" s="1" t="s">
        <v>1671</v>
      </c>
      <c r="C912" s="1" t="s">
        <v>253</v>
      </c>
      <c r="D912" s="1" t="s">
        <v>60</v>
      </c>
      <c r="E912" s="1" t="s">
        <v>1672</v>
      </c>
      <c r="F912" s="1" t="s">
        <v>688</v>
      </c>
      <c r="G912" s="1" t="s">
        <v>63</v>
      </c>
      <c r="H912" s="1" t="s">
        <v>64</v>
      </c>
      <c r="I912" s="8">
        <f t="shared" si="29"/>
        <v>559</v>
      </c>
      <c r="J912" t="str">
        <f>VLOOKUP($B912,taxonomy!$B:$Y,6,FALSE)</f>
        <v>Eukaryota</v>
      </c>
      <c r="K912" t="str">
        <f>VLOOKUP($B912,taxonomy!$B:$Y,7,FALSE)</f>
        <v xml:space="preserve"> Fungi</v>
      </c>
      <c r="L912" t="str">
        <f>VLOOKUP($B912,taxonomy!$B:$Y,8,FALSE)</f>
        <v xml:space="preserve"> Dikarya</v>
      </c>
      <c r="M912" t="str">
        <f>VLOOKUP($B912,taxonomy!$B:$Y,9,FALSE)</f>
        <v xml:space="preserve"> Ascomycota</v>
      </c>
      <c r="N912">
        <f>VLOOKUP(A912,'сводная таблица'!A$3:D$370,3,FALSE)</f>
        <v>1</v>
      </c>
      <c r="O912">
        <f>VLOOKUP(A912,'сводная таблица'!A$3:D$370,4,FALSE)</f>
        <v>1</v>
      </c>
      <c r="P912" s="7" t="b">
        <f t="shared" si="30"/>
        <v>1</v>
      </c>
    </row>
    <row r="913" spans="1:17" hidden="1" x14ac:dyDescent="0.25">
      <c r="A913" s="1" t="s">
        <v>1673</v>
      </c>
      <c r="B913" s="1" t="s">
        <v>1674</v>
      </c>
      <c r="C913" s="1" t="s">
        <v>517</v>
      </c>
      <c r="D913" s="1" t="s">
        <v>15</v>
      </c>
      <c r="E913" s="1" t="s">
        <v>129</v>
      </c>
      <c r="F913" s="1" t="s">
        <v>244</v>
      </c>
      <c r="G913" s="1" t="s">
        <v>18</v>
      </c>
      <c r="H913" s="1" t="s">
        <v>19</v>
      </c>
      <c r="I913" s="8">
        <f t="shared" si="29"/>
        <v>273</v>
      </c>
      <c r="J913" t="str">
        <f>VLOOKUP($B913,taxonomy!$B:$Y,6,FALSE)</f>
        <v>Eukaryota</v>
      </c>
      <c r="K913" t="str">
        <f>VLOOKUP($B913,taxonomy!$B:$Y,7,FALSE)</f>
        <v xml:space="preserve"> Fungi</v>
      </c>
      <c r="L913" t="str">
        <f>VLOOKUP($B913,taxonomy!$B:$Y,8,FALSE)</f>
        <v xml:space="preserve"> Dikarya</v>
      </c>
      <c r="M913" t="str">
        <f>VLOOKUP($B913,taxonomy!$B:$Y,9,FALSE)</f>
        <v xml:space="preserve"> Ascomycota</v>
      </c>
      <c r="N913">
        <f>VLOOKUP(A913,'сводная таблица'!A$3:D$370,3,FALSE)</f>
        <v>2</v>
      </c>
      <c r="O913">
        <f>VLOOKUP(A913,'сводная таблица'!A$3:D$370,4,FALSE)</f>
        <v>1</v>
      </c>
      <c r="P913" s="7" t="b">
        <f t="shared" si="30"/>
        <v>0</v>
      </c>
    </row>
    <row r="914" spans="1:17" hidden="1" x14ac:dyDescent="0.25">
      <c r="A914" s="1" t="s">
        <v>1673</v>
      </c>
      <c r="B914" s="1" t="s">
        <v>1674</v>
      </c>
      <c r="C914" s="1" t="s">
        <v>517</v>
      </c>
      <c r="D914" s="1" t="s">
        <v>60</v>
      </c>
      <c r="E914" s="1" t="s">
        <v>245</v>
      </c>
      <c r="F914" s="1" t="s">
        <v>1675</v>
      </c>
      <c r="G914" s="1" t="s">
        <v>63</v>
      </c>
      <c r="H914" s="1" t="s">
        <v>64</v>
      </c>
      <c r="I914" s="8">
        <f t="shared" si="29"/>
        <v>315</v>
      </c>
      <c r="J914" t="str">
        <f>VLOOKUP($B914,taxonomy!$B:$Y,6,FALSE)</f>
        <v>Eukaryota</v>
      </c>
      <c r="K914" t="str">
        <f>VLOOKUP($B914,taxonomy!$B:$Y,7,FALSE)</f>
        <v xml:space="preserve"> Fungi</v>
      </c>
      <c r="L914" t="str">
        <f>VLOOKUP($B914,taxonomy!$B:$Y,8,FALSE)</f>
        <v xml:space="preserve"> Dikarya</v>
      </c>
      <c r="M914" t="str">
        <f>VLOOKUP($B914,taxonomy!$B:$Y,9,FALSE)</f>
        <v xml:space="preserve"> Ascomycota</v>
      </c>
      <c r="N914">
        <f>VLOOKUP(A914,'сводная таблица'!A$3:D$370,3,FALSE)</f>
        <v>2</v>
      </c>
      <c r="O914">
        <f>VLOOKUP(A914,'сводная таблица'!A$3:D$370,4,FALSE)</f>
        <v>1</v>
      </c>
      <c r="P914" s="7" t="b">
        <f t="shared" si="30"/>
        <v>1</v>
      </c>
    </row>
    <row r="915" spans="1:17" hidden="1" x14ac:dyDescent="0.25">
      <c r="A915" s="1" t="s">
        <v>1673</v>
      </c>
      <c r="B915" s="1" t="s">
        <v>1674</v>
      </c>
      <c r="C915" s="1" t="s">
        <v>517</v>
      </c>
      <c r="D915" s="1" t="s">
        <v>60</v>
      </c>
      <c r="E915" s="1" t="s">
        <v>1676</v>
      </c>
      <c r="F915" s="1" t="s">
        <v>1677</v>
      </c>
      <c r="G915" s="1" t="s">
        <v>63</v>
      </c>
      <c r="H915" s="1" t="s">
        <v>64</v>
      </c>
      <c r="I915" s="8">
        <f t="shared" si="29"/>
        <v>85</v>
      </c>
      <c r="J915" t="str">
        <f>VLOOKUP($B915,taxonomy!$B:$Y,6,FALSE)</f>
        <v>Eukaryota</v>
      </c>
      <c r="K915" t="str">
        <f>VLOOKUP($B915,taxonomy!$B:$Y,7,FALSE)</f>
        <v xml:space="preserve"> Fungi</v>
      </c>
      <c r="L915" t="str">
        <f>VLOOKUP($B915,taxonomy!$B:$Y,8,FALSE)</f>
        <v xml:space="preserve"> Dikarya</v>
      </c>
      <c r="M915" t="str">
        <f>VLOOKUP($B915,taxonomy!$B:$Y,9,FALSE)</f>
        <v xml:space="preserve"> Ascomycota</v>
      </c>
      <c r="N915">
        <f>VLOOKUP(A915,'сводная таблица'!A$3:D$370,3,FALSE)</f>
        <v>2</v>
      </c>
      <c r="O915">
        <f>VLOOKUP(A915,'сводная таблица'!A$3:D$370,4,FALSE)</f>
        <v>1</v>
      </c>
      <c r="P915" s="7" t="b">
        <f t="shared" si="30"/>
        <v>1</v>
      </c>
    </row>
    <row r="916" spans="1:17" hidden="1" x14ac:dyDescent="0.25">
      <c r="A916" s="1" t="s">
        <v>1678</v>
      </c>
      <c r="B916" s="1" t="s">
        <v>1679</v>
      </c>
      <c r="C916" s="1" t="s">
        <v>1081</v>
      </c>
      <c r="D916" s="1" t="s">
        <v>15</v>
      </c>
      <c r="E916" s="1" t="s">
        <v>104</v>
      </c>
      <c r="F916" s="1" t="s">
        <v>367</v>
      </c>
      <c r="G916" s="1" t="s">
        <v>18</v>
      </c>
      <c r="H916" s="1" t="s">
        <v>19</v>
      </c>
      <c r="I916" s="8">
        <f t="shared" si="29"/>
        <v>274</v>
      </c>
      <c r="J916" t="str">
        <f>VLOOKUP($B916,taxonomy!$B:$Y,6,FALSE)</f>
        <v>Eukaryota</v>
      </c>
      <c r="K916" t="str">
        <f>VLOOKUP($B916,taxonomy!$B:$Y,7,FALSE)</f>
        <v xml:space="preserve"> Fungi</v>
      </c>
      <c r="L916" t="str">
        <f>VLOOKUP($B916,taxonomy!$B:$Y,8,FALSE)</f>
        <v xml:space="preserve"> Dikarya</v>
      </c>
      <c r="M916" t="str">
        <f>VLOOKUP($B916,taxonomy!$B:$Y,9,FALSE)</f>
        <v xml:space="preserve"> Ascomycota</v>
      </c>
      <c r="N916">
        <f>VLOOKUP(A916,'сводная таблица'!A$3:D$370,3,FALSE)</f>
        <v>1</v>
      </c>
      <c r="O916">
        <f>VLOOKUP(A916,'сводная таблица'!A$3:D$370,4,FALSE)</f>
        <v>1</v>
      </c>
      <c r="P916" s="7" t="b">
        <f t="shared" si="30"/>
        <v>0</v>
      </c>
    </row>
    <row r="917" spans="1:17" hidden="1" x14ac:dyDescent="0.25">
      <c r="A917" s="1" t="s">
        <v>1678</v>
      </c>
      <c r="B917" s="1" t="s">
        <v>1679</v>
      </c>
      <c r="C917" s="1" t="s">
        <v>1081</v>
      </c>
      <c r="D917" s="1" t="s">
        <v>60</v>
      </c>
      <c r="E917" s="1" t="s">
        <v>255</v>
      </c>
      <c r="F917" s="1" t="s">
        <v>1086</v>
      </c>
      <c r="G917" s="1" t="s">
        <v>63</v>
      </c>
      <c r="H917" s="1" t="s">
        <v>64</v>
      </c>
      <c r="I917" s="8">
        <f t="shared" si="29"/>
        <v>569</v>
      </c>
      <c r="J917" t="str">
        <f>VLOOKUP($B917,taxonomy!$B:$Y,6,FALSE)</f>
        <v>Eukaryota</v>
      </c>
      <c r="K917" t="str">
        <f>VLOOKUP($B917,taxonomy!$B:$Y,7,FALSE)</f>
        <v xml:space="preserve"> Fungi</v>
      </c>
      <c r="L917" t="str">
        <f>VLOOKUP($B917,taxonomy!$B:$Y,8,FALSE)</f>
        <v xml:space="preserve"> Dikarya</v>
      </c>
      <c r="M917" t="str">
        <f>VLOOKUP($B917,taxonomy!$B:$Y,9,FALSE)</f>
        <v xml:space="preserve"> Ascomycota</v>
      </c>
      <c r="N917">
        <f>VLOOKUP(A917,'сводная таблица'!A$3:D$370,3,FALSE)</f>
        <v>1</v>
      </c>
      <c r="O917">
        <f>VLOOKUP(A917,'сводная таблица'!A$3:D$370,4,FALSE)</f>
        <v>1</v>
      </c>
      <c r="P917" s="7" t="b">
        <f t="shared" si="30"/>
        <v>1</v>
      </c>
    </row>
    <row r="918" spans="1:17" hidden="1" x14ac:dyDescent="0.25">
      <c r="A918" s="1" t="s">
        <v>1680</v>
      </c>
      <c r="B918" s="1" t="s">
        <v>1681</v>
      </c>
      <c r="C918" s="1" t="s">
        <v>517</v>
      </c>
      <c r="D918" s="1" t="s">
        <v>1682</v>
      </c>
      <c r="E918" s="1" t="s">
        <v>827</v>
      </c>
      <c r="F918" s="1" t="s">
        <v>1256</v>
      </c>
      <c r="G918" s="1" t="s">
        <v>123</v>
      </c>
      <c r="H918" s="1" t="s">
        <v>1682</v>
      </c>
      <c r="I918" s="8">
        <f t="shared" si="29"/>
        <v>141</v>
      </c>
      <c r="J918" t="str">
        <f>VLOOKUP($B918,taxonomy!$B:$Y,6,FALSE)</f>
        <v>Eukaryota</v>
      </c>
      <c r="K918" t="str">
        <f>VLOOKUP($B918,taxonomy!$B:$Y,7,FALSE)</f>
        <v xml:space="preserve"> Fungi</v>
      </c>
      <c r="L918" t="str">
        <f>VLOOKUP($B918,taxonomy!$B:$Y,8,FALSE)</f>
        <v xml:space="preserve"> Dikarya</v>
      </c>
      <c r="M918" t="str">
        <f>VLOOKUP($B918,taxonomy!$B:$Y,9,FALSE)</f>
        <v xml:space="preserve"> Ascomycota</v>
      </c>
      <c r="N918">
        <f>VLOOKUP(A918,'сводная таблица'!A$3:D$370,3,FALSE)</f>
        <v>1</v>
      </c>
      <c r="O918">
        <f>VLOOKUP(A918,'сводная таблица'!A$3:D$370,4,FALSE)</f>
        <v>1</v>
      </c>
      <c r="P918" s="7" t="b">
        <f t="shared" si="30"/>
        <v>0</v>
      </c>
    </row>
    <row r="919" spans="1:17" hidden="1" x14ac:dyDescent="0.25">
      <c r="A919" s="1" t="s">
        <v>675</v>
      </c>
      <c r="B919" s="1" t="s">
        <v>676</v>
      </c>
      <c r="C919" s="1" t="s">
        <v>677</v>
      </c>
      <c r="D919" s="1" t="s">
        <v>678</v>
      </c>
      <c r="E919" s="1" t="s">
        <v>18</v>
      </c>
      <c r="F919" s="1" t="s">
        <v>679</v>
      </c>
      <c r="G919" s="1" t="s">
        <v>680</v>
      </c>
      <c r="H919" s="1" t="s">
        <v>678</v>
      </c>
      <c r="I919" s="8">
        <f t="shared" si="29"/>
        <v>69</v>
      </c>
      <c r="J919" t="str">
        <f>VLOOKUP($B919,taxonomy!$B:$Y,6,FALSE)</f>
        <v>Eukaryota</v>
      </c>
      <c r="K919" t="str">
        <f>VLOOKUP($B919,taxonomy!$B:$Y,7,FALSE)</f>
        <v xml:space="preserve"> Stramenopiles</v>
      </c>
      <c r="L919" t="str">
        <f>VLOOKUP($B919,taxonomy!$B:$Y,8,FALSE)</f>
        <v xml:space="preserve"> Oomycetes</v>
      </c>
      <c r="M919" t="str">
        <f>VLOOKUP($B919,taxonomy!$B:$Y,9,FALSE)</f>
        <v xml:space="preserve"> Peronosporales</v>
      </c>
      <c r="N919">
        <f>VLOOKUP(A919,'сводная таблица'!A$3:D$370,3,FALSE)</f>
        <v>0</v>
      </c>
      <c r="O919">
        <f>VLOOKUP(A919,'сводная таблица'!A$3:D$370,4,FALSE)</f>
        <v>1</v>
      </c>
      <c r="P919" s="7" t="b">
        <f t="shared" si="30"/>
        <v>0</v>
      </c>
      <c r="Q919">
        <v>1</v>
      </c>
    </row>
    <row r="920" spans="1:17" hidden="1" x14ac:dyDescent="0.25">
      <c r="A920" s="1" t="s">
        <v>675</v>
      </c>
      <c r="B920" s="1" t="s">
        <v>676</v>
      </c>
      <c r="C920" s="1" t="s">
        <v>677</v>
      </c>
      <c r="D920" s="1" t="s">
        <v>678</v>
      </c>
      <c r="E920" s="1" t="s">
        <v>73</v>
      </c>
      <c r="F920" s="1" t="s">
        <v>681</v>
      </c>
      <c r="G920" s="1" t="s">
        <v>680</v>
      </c>
      <c r="H920" s="1" t="s">
        <v>678</v>
      </c>
      <c r="I920" s="8">
        <f t="shared" si="29"/>
        <v>106</v>
      </c>
      <c r="J920" t="str">
        <f>VLOOKUP($B920,taxonomy!$B:$Y,6,FALSE)</f>
        <v>Eukaryota</v>
      </c>
      <c r="K920" t="str">
        <f>VLOOKUP($B920,taxonomy!$B:$Y,7,FALSE)</f>
        <v xml:space="preserve"> Stramenopiles</v>
      </c>
      <c r="L920" t="str">
        <f>VLOOKUP($B920,taxonomy!$B:$Y,8,FALSE)</f>
        <v xml:space="preserve"> Oomycetes</v>
      </c>
      <c r="M920" t="str">
        <f>VLOOKUP($B920,taxonomy!$B:$Y,9,FALSE)</f>
        <v xml:space="preserve"> Peronosporales</v>
      </c>
      <c r="N920">
        <f>VLOOKUP(A920,'сводная таблица'!A$3:D$370,3,FALSE)</f>
        <v>0</v>
      </c>
      <c r="O920">
        <f>VLOOKUP(A920,'сводная таблица'!A$3:D$370,4,FALSE)</f>
        <v>1</v>
      </c>
      <c r="P920" s="7" t="b">
        <f t="shared" si="30"/>
        <v>1</v>
      </c>
    </row>
    <row r="921" spans="1:17" hidden="1" x14ac:dyDescent="0.25">
      <c r="A921" s="1" t="s">
        <v>675</v>
      </c>
      <c r="B921" s="1" t="s">
        <v>676</v>
      </c>
      <c r="C921" s="1" t="s">
        <v>677</v>
      </c>
      <c r="D921" s="1" t="s">
        <v>15</v>
      </c>
      <c r="E921" s="1" t="s">
        <v>484</v>
      </c>
      <c r="F921" s="1" t="s">
        <v>547</v>
      </c>
      <c r="G921" s="1" t="s">
        <v>18</v>
      </c>
      <c r="H921" s="1" t="s">
        <v>19</v>
      </c>
      <c r="I921" s="8">
        <f t="shared" si="29"/>
        <v>281</v>
      </c>
      <c r="J921" t="str">
        <f>VLOOKUP($B921,taxonomy!$B:$Y,6,FALSE)</f>
        <v>Eukaryota</v>
      </c>
      <c r="K921" t="str">
        <f>VLOOKUP($B921,taxonomy!$B:$Y,7,FALSE)</f>
        <v xml:space="preserve"> Stramenopiles</v>
      </c>
      <c r="L921" t="str">
        <f>VLOOKUP($B921,taxonomy!$B:$Y,8,FALSE)</f>
        <v xml:space="preserve"> Oomycetes</v>
      </c>
      <c r="M921" t="str">
        <f>VLOOKUP($B921,taxonomy!$B:$Y,9,FALSE)</f>
        <v xml:space="preserve"> Peronosporales</v>
      </c>
      <c r="N921">
        <f>VLOOKUP(A921,'сводная таблица'!A$3:D$370,3,FALSE)</f>
        <v>0</v>
      </c>
      <c r="O921">
        <f>VLOOKUP(A921,'сводная таблица'!A$3:D$370,4,FALSE)</f>
        <v>1</v>
      </c>
      <c r="P921" s="7" t="b">
        <f t="shared" si="30"/>
        <v>1</v>
      </c>
    </row>
    <row r="922" spans="1:17" hidden="1" x14ac:dyDescent="0.25">
      <c r="A922" s="1" t="s">
        <v>1240</v>
      </c>
      <c r="B922" s="1" t="s">
        <v>1241</v>
      </c>
      <c r="C922" s="1" t="s">
        <v>1242</v>
      </c>
      <c r="D922" s="1" t="s">
        <v>678</v>
      </c>
      <c r="E922" s="1" t="s">
        <v>504</v>
      </c>
      <c r="F922" s="1" t="s">
        <v>1243</v>
      </c>
      <c r="G922" s="1" t="s">
        <v>680</v>
      </c>
      <c r="H922" s="1" t="s">
        <v>678</v>
      </c>
      <c r="I922" s="8">
        <f t="shared" si="29"/>
        <v>63</v>
      </c>
      <c r="J922" t="str">
        <f>VLOOKUP($B922,taxonomy!$B:$Y,6,FALSE)</f>
        <v>Eukaryota</v>
      </c>
      <c r="K922" t="str">
        <f>VLOOKUP($B922,taxonomy!$B:$Y,7,FALSE)</f>
        <v xml:space="preserve"> Stramenopiles</v>
      </c>
      <c r="L922" t="str">
        <f>VLOOKUP($B922,taxonomy!$B:$Y,8,FALSE)</f>
        <v xml:space="preserve"> Oomycetes</v>
      </c>
      <c r="M922" t="str">
        <f>VLOOKUP($B922,taxonomy!$B:$Y,9,FALSE)</f>
        <v xml:space="preserve"> Peronosporales</v>
      </c>
      <c r="N922">
        <f>VLOOKUP(A922,'сводная таблица'!A$3:D$370,3,FALSE)</f>
        <v>0</v>
      </c>
      <c r="O922">
        <f>VLOOKUP(A922,'сводная таблица'!A$3:D$370,4,FALSE)</f>
        <v>1</v>
      </c>
      <c r="P922" s="7" t="b">
        <f t="shared" si="30"/>
        <v>0</v>
      </c>
    </row>
    <row r="923" spans="1:17" hidden="1" x14ac:dyDescent="0.25">
      <c r="A923" s="1" t="s">
        <v>1370</v>
      </c>
      <c r="B923" s="1" t="s">
        <v>1371</v>
      </c>
      <c r="C923" s="1" t="s">
        <v>1372</v>
      </c>
      <c r="D923" s="1" t="s">
        <v>678</v>
      </c>
      <c r="E923" s="1" t="s">
        <v>168</v>
      </c>
      <c r="F923" s="1" t="s">
        <v>407</v>
      </c>
      <c r="G923" s="1" t="s">
        <v>680</v>
      </c>
      <c r="H923" s="1" t="s">
        <v>678</v>
      </c>
      <c r="I923" s="8">
        <f t="shared" si="29"/>
        <v>69</v>
      </c>
      <c r="J923" t="str">
        <f>VLOOKUP($B923,taxonomy!$B:$Y,6,FALSE)</f>
        <v>Eukaryota</v>
      </c>
      <c r="K923" t="str">
        <f>VLOOKUP($B923,taxonomy!$B:$Y,7,FALSE)</f>
        <v xml:space="preserve"> Stramenopiles</v>
      </c>
      <c r="L923" t="str">
        <f>VLOOKUP($B923,taxonomy!$B:$Y,8,FALSE)</f>
        <v xml:space="preserve"> Oomycetes</v>
      </c>
      <c r="M923" t="str">
        <f>VLOOKUP($B923,taxonomy!$B:$Y,9,FALSE)</f>
        <v xml:space="preserve"> Peronosporales</v>
      </c>
      <c r="N923">
        <f>VLOOKUP(A923,'сводная таблица'!A$3:D$370,3,FALSE)</f>
        <v>0</v>
      </c>
      <c r="O923">
        <f>VLOOKUP(A923,'сводная таблица'!A$3:D$370,4,FALSE)</f>
        <v>1</v>
      </c>
      <c r="P923" s="7" t="b">
        <f t="shared" si="30"/>
        <v>0</v>
      </c>
    </row>
    <row r="924" spans="1:17" hidden="1" x14ac:dyDescent="0.25">
      <c r="A924" s="1" t="s">
        <v>1370</v>
      </c>
      <c r="B924" s="1" t="s">
        <v>1371</v>
      </c>
      <c r="C924" s="1" t="s">
        <v>1372</v>
      </c>
      <c r="D924" s="1" t="s">
        <v>678</v>
      </c>
      <c r="E924" s="1" t="s">
        <v>1373</v>
      </c>
      <c r="F924" s="1" t="s">
        <v>615</v>
      </c>
      <c r="G924" s="1" t="s">
        <v>680</v>
      </c>
      <c r="H924" s="1" t="s">
        <v>678</v>
      </c>
      <c r="I924" s="8">
        <f t="shared" si="29"/>
        <v>93</v>
      </c>
      <c r="J924" t="str">
        <f>VLOOKUP($B924,taxonomy!$B:$Y,6,FALSE)</f>
        <v>Eukaryota</v>
      </c>
      <c r="K924" t="str">
        <f>VLOOKUP($B924,taxonomy!$B:$Y,7,FALSE)</f>
        <v xml:space="preserve"> Stramenopiles</v>
      </c>
      <c r="L924" t="str">
        <f>VLOOKUP($B924,taxonomy!$B:$Y,8,FALSE)</f>
        <v xml:space="preserve"> Oomycetes</v>
      </c>
      <c r="M924" t="str">
        <f>VLOOKUP($B924,taxonomy!$B:$Y,9,FALSE)</f>
        <v xml:space="preserve"> Peronosporales</v>
      </c>
      <c r="N924">
        <f>VLOOKUP(A924,'сводная таблица'!A$3:D$370,3,FALSE)</f>
        <v>0</v>
      </c>
      <c r="O924">
        <f>VLOOKUP(A924,'сводная таблица'!A$3:D$370,4,FALSE)</f>
        <v>1</v>
      </c>
      <c r="P924" s="7" t="b">
        <f t="shared" si="30"/>
        <v>1</v>
      </c>
      <c r="Q924">
        <v>1</v>
      </c>
    </row>
    <row r="925" spans="1:17" hidden="1" x14ac:dyDescent="0.25">
      <c r="A925" s="1" t="s">
        <v>492</v>
      </c>
      <c r="B925" s="1" t="s">
        <v>493</v>
      </c>
      <c r="C925" s="1" t="s">
        <v>494</v>
      </c>
      <c r="D925" s="1" t="s">
        <v>15</v>
      </c>
      <c r="E925" s="1" t="s">
        <v>497</v>
      </c>
      <c r="F925" s="1" t="s">
        <v>149</v>
      </c>
      <c r="G925" s="1" t="s">
        <v>18</v>
      </c>
      <c r="H925" s="1" t="s">
        <v>19</v>
      </c>
      <c r="I925" s="8">
        <f t="shared" si="29"/>
        <v>267</v>
      </c>
      <c r="J925" t="str">
        <f>VLOOKUP($B925,taxonomy!$B:$Y,6,FALSE)</f>
        <v>Eukaryota</v>
      </c>
      <c r="K925" t="str">
        <f>VLOOKUP($B925,taxonomy!$B:$Y,7,FALSE)</f>
        <v xml:space="preserve"> Viridiplantae</v>
      </c>
      <c r="L925" t="str">
        <f>VLOOKUP($B925,taxonomy!$B:$Y,8,FALSE)</f>
        <v xml:space="preserve"> Streptophyta</v>
      </c>
      <c r="M925" t="str">
        <f>VLOOKUP($B925,taxonomy!$B:$Y,9,FALSE)</f>
        <v xml:space="preserve"> Embryophyta</v>
      </c>
      <c r="N925">
        <f>VLOOKUP(A925,'сводная таблица'!A$3:D$370,3,FALSE)</f>
        <v>1</v>
      </c>
      <c r="O925">
        <f>VLOOKUP(A925,'сводная таблица'!A$3:D$370,4,FALSE)</f>
        <v>1</v>
      </c>
      <c r="P925" s="7" t="b">
        <f t="shared" si="30"/>
        <v>0</v>
      </c>
    </row>
    <row r="926" spans="1:17" hidden="1" x14ac:dyDescent="0.25">
      <c r="A926" s="1" t="s">
        <v>537</v>
      </c>
      <c r="B926" s="1" t="s">
        <v>538</v>
      </c>
      <c r="C926" s="1" t="s">
        <v>268</v>
      </c>
      <c r="D926" s="1" t="s">
        <v>15</v>
      </c>
      <c r="E926" s="1" t="s">
        <v>115</v>
      </c>
      <c r="F926" s="1" t="s">
        <v>229</v>
      </c>
      <c r="G926" s="1" t="s">
        <v>18</v>
      </c>
      <c r="H926" s="1" t="s">
        <v>19</v>
      </c>
      <c r="I926" s="8">
        <f t="shared" si="29"/>
        <v>264</v>
      </c>
      <c r="J926" t="str">
        <f>VLOOKUP($B926,taxonomy!$B:$Y,6,FALSE)</f>
        <v>Eukaryota</v>
      </c>
      <c r="K926" t="str">
        <f>VLOOKUP($B926,taxonomy!$B:$Y,7,FALSE)</f>
        <v xml:space="preserve"> Viridiplantae</v>
      </c>
      <c r="L926" t="str">
        <f>VLOOKUP($B926,taxonomy!$B:$Y,8,FALSE)</f>
        <v xml:space="preserve"> Streptophyta</v>
      </c>
      <c r="M926" t="str">
        <f>VLOOKUP($B926,taxonomy!$B:$Y,9,FALSE)</f>
        <v xml:space="preserve"> Embryophyta</v>
      </c>
      <c r="N926">
        <f>VLOOKUP(A926,'сводная таблица'!A$3:D$370,3,FALSE)</f>
        <v>1</v>
      </c>
      <c r="O926">
        <f>VLOOKUP(A926,'сводная таблица'!A$3:D$370,4,FALSE)</f>
        <v>1</v>
      </c>
      <c r="P926" s="7" t="b">
        <f t="shared" si="30"/>
        <v>0</v>
      </c>
    </row>
    <row r="927" spans="1:17" hidden="1" x14ac:dyDescent="0.25">
      <c r="A927" s="1" t="s">
        <v>537</v>
      </c>
      <c r="B927" s="1" t="s">
        <v>538</v>
      </c>
      <c r="C927" s="1" t="s">
        <v>268</v>
      </c>
      <c r="D927" s="1" t="s">
        <v>60</v>
      </c>
      <c r="E927" s="1" t="s">
        <v>539</v>
      </c>
      <c r="F927" s="1" t="s">
        <v>540</v>
      </c>
      <c r="G927" s="1" t="s">
        <v>63</v>
      </c>
      <c r="H927" s="1" t="s">
        <v>64</v>
      </c>
      <c r="I927" s="8">
        <f t="shared" si="29"/>
        <v>315</v>
      </c>
      <c r="J927" t="str">
        <f>VLOOKUP($B927,taxonomy!$B:$Y,6,FALSE)</f>
        <v>Eukaryota</v>
      </c>
      <c r="K927" t="str">
        <f>VLOOKUP($B927,taxonomy!$B:$Y,7,FALSE)</f>
        <v xml:space="preserve"> Viridiplantae</v>
      </c>
      <c r="L927" t="str">
        <f>VLOOKUP($B927,taxonomy!$B:$Y,8,FALSE)</f>
        <v xml:space="preserve"> Streptophyta</v>
      </c>
      <c r="M927" t="str">
        <f>VLOOKUP($B927,taxonomy!$B:$Y,9,FALSE)</f>
        <v xml:space="preserve"> Embryophyta</v>
      </c>
      <c r="N927">
        <f>VLOOKUP(A927,'сводная таблица'!A$3:D$370,3,FALSE)</f>
        <v>1</v>
      </c>
      <c r="O927">
        <f>VLOOKUP(A927,'сводная таблица'!A$3:D$370,4,FALSE)</f>
        <v>1</v>
      </c>
      <c r="P927" s="7" t="b">
        <f t="shared" si="30"/>
        <v>1</v>
      </c>
    </row>
    <row r="928" spans="1:17" hidden="1" x14ac:dyDescent="0.25">
      <c r="A928" s="1" t="s">
        <v>644</v>
      </c>
      <c r="B928" s="1" t="s">
        <v>645</v>
      </c>
      <c r="C928" s="1" t="s">
        <v>646</v>
      </c>
      <c r="D928" s="1" t="s">
        <v>15</v>
      </c>
      <c r="E928" s="1" t="s">
        <v>649</v>
      </c>
      <c r="F928" s="1" t="s">
        <v>204</v>
      </c>
      <c r="G928" s="1" t="s">
        <v>18</v>
      </c>
      <c r="H928" s="1" t="s">
        <v>19</v>
      </c>
      <c r="I928" s="8">
        <f t="shared" si="29"/>
        <v>135</v>
      </c>
      <c r="J928" t="str">
        <f>VLOOKUP($B928,taxonomy!$B:$Y,6,FALSE)</f>
        <v>Eukaryota</v>
      </c>
      <c r="K928" t="str">
        <f>VLOOKUP($B928,taxonomy!$B:$Y,7,FALSE)</f>
        <v xml:space="preserve"> Viridiplantae</v>
      </c>
      <c r="L928" t="str">
        <f>VLOOKUP($B928,taxonomy!$B:$Y,8,FALSE)</f>
        <v xml:space="preserve"> Streptophyta</v>
      </c>
      <c r="M928" t="str">
        <f>VLOOKUP($B928,taxonomy!$B:$Y,9,FALSE)</f>
        <v xml:space="preserve"> Embryophyta</v>
      </c>
      <c r="N928">
        <f>VLOOKUP(A928,'сводная таблица'!A$3:D$370,3,FALSE)</f>
        <v>1</v>
      </c>
      <c r="O928">
        <f>VLOOKUP(A928,'сводная таблица'!A$3:D$370,4,FALSE)</f>
        <v>2</v>
      </c>
      <c r="P928" s="7" t="b">
        <f t="shared" si="30"/>
        <v>0</v>
      </c>
    </row>
    <row r="929" spans="1:18" hidden="1" x14ac:dyDescent="0.25">
      <c r="A929" s="1" t="s">
        <v>644</v>
      </c>
      <c r="B929" s="1" t="s">
        <v>645</v>
      </c>
      <c r="C929" s="1" t="s">
        <v>646</v>
      </c>
      <c r="D929" s="1" t="s">
        <v>60</v>
      </c>
      <c r="E929" s="1" t="s">
        <v>592</v>
      </c>
      <c r="F929" s="1" t="s">
        <v>550</v>
      </c>
      <c r="G929" s="1" t="s">
        <v>63</v>
      </c>
      <c r="H929" s="1" t="s">
        <v>64</v>
      </c>
      <c r="I929" s="8">
        <f t="shared" si="29"/>
        <v>300</v>
      </c>
      <c r="J929" t="str">
        <f>VLOOKUP($B929,taxonomy!$B:$Y,6,FALSE)</f>
        <v>Eukaryota</v>
      </c>
      <c r="K929" t="str">
        <f>VLOOKUP($B929,taxonomy!$B:$Y,7,FALSE)</f>
        <v xml:space="preserve"> Viridiplantae</v>
      </c>
      <c r="L929" t="str">
        <f>VLOOKUP($B929,taxonomy!$B:$Y,8,FALSE)</f>
        <v xml:space="preserve"> Streptophyta</v>
      </c>
      <c r="M929" t="str">
        <f>VLOOKUP($B929,taxonomy!$B:$Y,9,FALSE)</f>
        <v xml:space="preserve"> Embryophyta</v>
      </c>
      <c r="N929">
        <f>VLOOKUP(A929,'сводная таблица'!A$3:D$370,3,FALSE)</f>
        <v>1</v>
      </c>
      <c r="O929">
        <f>VLOOKUP(A929,'сводная таблица'!A$3:D$370,4,FALSE)</f>
        <v>2</v>
      </c>
      <c r="P929" s="7" t="b">
        <f t="shared" si="30"/>
        <v>1</v>
      </c>
    </row>
    <row r="930" spans="1:18" hidden="1" x14ac:dyDescent="0.25">
      <c r="A930" s="1" t="s">
        <v>720</v>
      </c>
      <c r="B930" s="1" t="s">
        <v>721</v>
      </c>
      <c r="C930" s="1" t="s">
        <v>722</v>
      </c>
      <c r="D930" s="1" t="s">
        <v>15</v>
      </c>
      <c r="E930" s="1" t="s">
        <v>274</v>
      </c>
      <c r="F930" s="1" t="s">
        <v>724</v>
      </c>
      <c r="G930" s="1" t="s">
        <v>18</v>
      </c>
      <c r="H930" s="1" t="s">
        <v>19</v>
      </c>
      <c r="I930" s="8">
        <f t="shared" si="29"/>
        <v>265</v>
      </c>
      <c r="J930" t="str">
        <f>VLOOKUP($B930,taxonomy!$B:$Y,6,FALSE)</f>
        <v>Eukaryota</v>
      </c>
      <c r="K930" t="str">
        <f>VLOOKUP($B930,taxonomy!$B:$Y,7,FALSE)</f>
        <v xml:space="preserve"> Viridiplantae</v>
      </c>
      <c r="L930" t="str">
        <f>VLOOKUP($B930,taxonomy!$B:$Y,8,FALSE)</f>
        <v xml:space="preserve"> Streptophyta</v>
      </c>
      <c r="M930" t="str">
        <f>VLOOKUP($B930,taxonomy!$B:$Y,9,FALSE)</f>
        <v xml:space="preserve"> Embryophyta</v>
      </c>
      <c r="N930">
        <f>VLOOKUP(A930,'сводная таблица'!A$3:D$370,3,FALSE)</f>
        <v>1</v>
      </c>
      <c r="O930">
        <f>VLOOKUP(A930,'сводная таблица'!A$3:D$370,4,FALSE)</f>
        <v>1</v>
      </c>
      <c r="P930" s="7" t="b">
        <f t="shared" si="30"/>
        <v>0</v>
      </c>
      <c r="R930">
        <v>1</v>
      </c>
    </row>
    <row r="931" spans="1:18" hidden="1" x14ac:dyDescent="0.25">
      <c r="A931" s="1" t="s">
        <v>1693</v>
      </c>
      <c r="B931" s="1" t="s">
        <v>1694</v>
      </c>
      <c r="C931" s="1" t="s">
        <v>1011</v>
      </c>
      <c r="D931" s="1" t="s">
        <v>84</v>
      </c>
      <c r="E931" s="1" t="s">
        <v>1633</v>
      </c>
      <c r="F931" s="1" t="s">
        <v>668</v>
      </c>
      <c r="G931" s="1" t="s">
        <v>68</v>
      </c>
      <c r="H931" s="1" t="s">
        <v>84</v>
      </c>
      <c r="I931" s="8">
        <f t="shared" si="29"/>
        <v>169</v>
      </c>
      <c r="J931" t="str">
        <f>VLOOKUP($B931,taxonomy!$B:$Y,6,FALSE)</f>
        <v>Eukaryota</v>
      </c>
      <c r="K931" t="str">
        <f>VLOOKUP($B931,taxonomy!$B:$Y,7,FALSE)</f>
        <v xml:space="preserve"> Fungi</v>
      </c>
      <c r="L931" t="str">
        <f>VLOOKUP($B931,taxonomy!$B:$Y,8,FALSE)</f>
        <v xml:space="preserve"> Dikarya</v>
      </c>
      <c r="M931" t="str">
        <f>VLOOKUP($B931,taxonomy!$B:$Y,9,FALSE)</f>
        <v xml:space="preserve"> Basidiomycota</v>
      </c>
      <c r="N931">
        <f>VLOOKUP(A931,'сводная таблица'!A$3:D$370,3,FALSE)</f>
        <v>0</v>
      </c>
      <c r="O931">
        <f>VLOOKUP(A931,'сводная таблица'!A$3:D$370,4,FALSE)</f>
        <v>1</v>
      </c>
      <c r="P931" s="7" t="b">
        <f t="shared" si="30"/>
        <v>0</v>
      </c>
    </row>
    <row r="932" spans="1:18" hidden="1" x14ac:dyDescent="0.25">
      <c r="A932" s="1" t="s">
        <v>1693</v>
      </c>
      <c r="B932" s="1" t="s">
        <v>1694</v>
      </c>
      <c r="C932" s="1" t="s">
        <v>1011</v>
      </c>
      <c r="D932" s="1" t="s">
        <v>15</v>
      </c>
      <c r="E932" s="1" t="s">
        <v>620</v>
      </c>
      <c r="F932" s="1" t="s">
        <v>1696</v>
      </c>
      <c r="G932" s="1" t="s">
        <v>18</v>
      </c>
      <c r="H932" s="1" t="s">
        <v>19</v>
      </c>
      <c r="I932" s="8">
        <f t="shared" si="29"/>
        <v>312</v>
      </c>
      <c r="J932" t="str">
        <f>VLOOKUP($B932,taxonomy!$B:$Y,6,FALSE)</f>
        <v>Eukaryota</v>
      </c>
      <c r="K932" t="str">
        <f>VLOOKUP($B932,taxonomy!$B:$Y,7,FALSE)</f>
        <v xml:space="preserve"> Fungi</v>
      </c>
      <c r="L932" t="str">
        <f>VLOOKUP($B932,taxonomy!$B:$Y,8,FALSE)</f>
        <v xml:space="preserve"> Dikarya</v>
      </c>
      <c r="M932" t="str">
        <f>VLOOKUP($B932,taxonomy!$B:$Y,9,FALSE)</f>
        <v xml:space="preserve"> Basidiomycota</v>
      </c>
      <c r="N932">
        <f>VLOOKUP(A932,'сводная таблица'!A$3:D$370,3,FALSE)</f>
        <v>0</v>
      </c>
      <c r="O932">
        <f>VLOOKUP(A932,'сводная таблица'!A$3:D$370,4,FALSE)</f>
        <v>1</v>
      </c>
      <c r="P932" s="7" t="b">
        <f t="shared" si="30"/>
        <v>1</v>
      </c>
    </row>
    <row r="933" spans="1:18" hidden="1" x14ac:dyDescent="0.25">
      <c r="A933" s="1" t="s">
        <v>739</v>
      </c>
      <c r="B933" s="1" t="s">
        <v>740</v>
      </c>
      <c r="C933" s="1" t="s">
        <v>741</v>
      </c>
      <c r="D933" s="1" t="s">
        <v>15</v>
      </c>
      <c r="E933" s="1" t="s">
        <v>485</v>
      </c>
      <c r="F933" s="1" t="s">
        <v>742</v>
      </c>
      <c r="G933" s="1" t="s">
        <v>18</v>
      </c>
      <c r="H933" s="1" t="s">
        <v>19</v>
      </c>
      <c r="I933" s="8">
        <f t="shared" si="29"/>
        <v>247</v>
      </c>
      <c r="J933" t="str">
        <f>VLOOKUP($B933,taxonomy!$B:$Y,6,FALSE)</f>
        <v>Eukaryota</v>
      </c>
      <c r="K933" t="str">
        <f>VLOOKUP($B933,taxonomy!$B:$Y,7,FALSE)</f>
        <v xml:space="preserve"> Viridiplantae</v>
      </c>
      <c r="L933" t="str">
        <f>VLOOKUP($B933,taxonomy!$B:$Y,8,FALSE)</f>
        <v xml:space="preserve"> Streptophyta</v>
      </c>
      <c r="M933" t="str">
        <f>VLOOKUP($B933,taxonomy!$B:$Y,9,FALSE)</f>
        <v xml:space="preserve"> Embryophyta</v>
      </c>
      <c r="N933">
        <f>VLOOKUP(A933,'сводная таблица'!A$3:D$370,3,FALSE)</f>
        <v>1</v>
      </c>
      <c r="O933">
        <f>VLOOKUP(A933,'сводная таблица'!A$3:D$370,4,FALSE)</f>
        <v>1</v>
      </c>
      <c r="P933" s="7" t="b">
        <f t="shared" si="30"/>
        <v>0</v>
      </c>
    </row>
    <row r="934" spans="1:18" hidden="1" x14ac:dyDescent="0.25">
      <c r="A934" s="1" t="s">
        <v>739</v>
      </c>
      <c r="B934" s="1" t="s">
        <v>740</v>
      </c>
      <c r="C934" s="1" t="s">
        <v>741</v>
      </c>
      <c r="D934" s="1" t="s">
        <v>60</v>
      </c>
      <c r="E934" s="1" t="s">
        <v>743</v>
      </c>
      <c r="F934" s="1" t="s">
        <v>744</v>
      </c>
      <c r="G934" s="1" t="s">
        <v>63</v>
      </c>
      <c r="H934" s="1" t="s">
        <v>64</v>
      </c>
      <c r="I934" s="8">
        <f t="shared" si="29"/>
        <v>121</v>
      </c>
      <c r="J934" t="str">
        <f>VLOOKUP($B934,taxonomy!$B:$Y,6,FALSE)</f>
        <v>Eukaryota</v>
      </c>
      <c r="K934" t="str">
        <f>VLOOKUP($B934,taxonomy!$B:$Y,7,FALSE)</f>
        <v xml:space="preserve"> Viridiplantae</v>
      </c>
      <c r="L934" t="str">
        <f>VLOOKUP($B934,taxonomy!$B:$Y,8,FALSE)</f>
        <v xml:space="preserve"> Streptophyta</v>
      </c>
      <c r="M934" t="str">
        <f>VLOOKUP($B934,taxonomy!$B:$Y,9,FALSE)</f>
        <v xml:space="preserve"> Embryophyta</v>
      </c>
      <c r="N934">
        <f>VLOOKUP(A934,'сводная таблица'!A$3:D$370,3,FALSE)</f>
        <v>1</v>
      </c>
      <c r="O934">
        <f>VLOOKUP(A934,'сводная таблица'!A$3:D$370,4,FALSE)</f>
        <v>1</v>
      </c>
      <c r="P934" s="7" t="b">
        <f t="shared" si="30"/>
        <v>1</v>
      </c>
    </row>
    <row r="935" spans="1:18" hidden="1" x14ac:dyDescent="0.25">
      <c r="A935" s="1" t="s">
        <v>745</v>
      </c>
      <c r="B935" s="1" t="s">
        <v>746</v>
      </c>
      <c r="C935" s="1" t="s">
        <v>525</v>
      </c>
      <c r="D935" s="1" t="s">
        <v>15</v>
      </c>
      <c r="E935" s="1" t="s">
        <v>484</v>
      </c>
      <c r="F935" s="1" t="s">
        <v>525</v>
      </c>
      <c r="G935" s="1" t="s">
        <v>18</v>
      </c>
      <c r="H935" s="1" t="s">
        <v>19</v>
      </c>
      <c r="I935" s="8">
        <f t="shared" si="29"/>
        <v>171</v>
      </c>
      <c r="J935" t="str">
        <f>VLOOKUP($B935,taxonomy!$B:$Y,6,FALSE)</f>
        <v>Eukaryota</v>
      </c>
      <c r="K935" t="str">
        <f>VLOOKUP($B935,taxonomy!$B:$Y,7,FALSE)</f>
        <v xml:space="preserve"> Viridiplantae</v>
      </c>
      <c r="L935" t="str">
        <f>VLOOKUP($B935,taxonomy!$B:$Y,8,FALSE)</f>
        <v xml:space="preserve"> Streptophyta</v>
      </c>
      <c r="M935" t="str">
        <f>VLOOKUP($B935,taxonomy!$B:$Y,9,FALSE)</f>
        <v xml:space="preserve"> Embryophyta</v>
      </c>
      <c r="N935">
        <f>VLOOKUP(A935,'сводная таблица'!A$3:D$370,3,FALSE)</f>
        <v>0</v>
      </c>
      <c r="O935">
        <f>VLOOKUP(A935,'сводная таблица'!A$3:D$370,4,FALSE)</f>
        <v>1</v>
      </c>
      <c r="P935" s="7" t="b">
        <f t="shared" si="30"/>
        <v>0</v>
      </c>
    </row>
    <row r="936" spans="1:18" hidden="1" x14ac:dyDescent="0.25">
      <c r="A936" s="1" t="s">
        <v>747</v>
      </c>
      <c r="B936" s="1" t="s">
        <v>748</v>
      </c>
      <c r="C936" s="1" t="s">
        <v>749</v>
      </c>
      <c r="D936" s="1" t="s">
        <v>750</v>
      </c>
      <c r="E936" s="1" t="s">
        <v>341</v>
      </c>
      <c r="F936" s="1" t="s">
        <v>751</v>
      </c>
      <c r="G936" s="1" t="s">
        <v>600</v>
      </c>
      <c r="H936" s="1" t="s">
        <v>750</v>
      </c>
      <c r="I936" s="8">
        <f t="shared" si="29"/>
        <v>84</v>
      </c>
      <c r="J936" t="str">
        <f>VLOOKUP($B936,taxonomy!$B:$Y,6,FALSE)</f>
        <v>Eukaryota</v>
      </c>
      <c r="K936" t="str">
        <f>VLOOKUP($B936,taxonomy!$B:$Y,7,FALSE)</f>
        <v xml:space="preserve"> Viridiplantae</v>
      </c>
      <c r="L936" t="str">
        <f>VLOOKUP($B936,taxonomy!$B:$Y,8,FALSE)</f>
        <v xml:space="preserve"> Chlorophyta</v>
      </c>
      <c r="M936" t="str">
        <f>VLOOKUP($B936,taxonomy!$B:$Y,9,FALSE)</f>
        <v xml:space="preserve"> Chlorophyceae</v>
      </c>
      <c r="N936">
        <f>VLOOKUP(A936,'сводная таблица'!A$3:D$370,3,FALSE)</f>
        <v>0</v>
      </c>
      <c r="O936">
        <f>VLOOKUP(A936,'сводная таблица'!A$3:D$370,4,FALSE)</f>
        <v>1</v>
      </c>
      <c r="P936" s="7" t="b">
        <f t="shared" si="30"/>
        <v>0</v>
      </c>
    </row>
    <row r="937" spans="1:18" hidden="1" x14ac:dyDescent="0.25">
      <c r="A937" s="1" t="s">
        <v>747</v>
      </c>
      <c r="B937" s="1" t="s">
        <v>748</v>
      </c>
      <c r="C937" s="1" t="s">
        <v>749</v>
      </c>
      <c r="D937" s="1" t="s">
        <v>15</v>
      </c>
      <c r="E937" s="1" t="s">
        <v>752</v>
      </c>
      <c r="F937" s="1" t="s">
        <v>753</v>
      </c>
      <c r="G937" s="1" t="s">
        <v>18</v>
      </c>
      <c r="H937" s="1" t="s">
        <v>19</v>
      </c>
      <c r="I937" s="8">
        <f t="shared" si="29"/>
        <v>178</v>
      </c>
      <c r="J937" t="str">
        <f>VLOOKUP($B937,taxonomy!$B:$Y,6,FALSE)</f>
        <v>Eukaryota</v>
      </c>
      <c r="K937" t="str">
        <f>VLOOKUP($B937,taxonomy!$B:$Y,7,FALSE)</f>
        <v xml:space="preserve"> Viridiplantae</v>
      </c>
      <c r="L937" t="str">
        <f>VLOOKUP($B937,taxonomy!$B:$Y,8,FALSE)</f>
        <v xml:space="preserve"> Chlorophyta</v>
      </c>
      <c r="M937" t="str">
        <f>VLOOKUP($B937,taxonomy!$B:$Y,9,FALSE)</f>
        <v xml:space="preserve"> Chlorophyceae</v>
      </c>
      <c r="N937">
        <f>VLOOKUP(A937,'сводная таблица'!A$3:D$370,3,FALSE)</f>
        <v>0</v>
      </c>
      <c r="O937">
        <f>VLOOKUP(A937,'сводная таблица'!A$3:D$370,4,FALSE)</f>
        <v>1</v>
      </c>
      <c r="P937" s="7" t="b">
        <f t="shared" si="30"/>
        <v>1</v>
      </c>
    </row>
    <row r="938" spans="1:18" hidden="1" x14ac:dyDescent="0.25">
      <c r="A938" s="1" t="s">
        <v>776</v>
      </c>
      <c r="B938" s="1" t="s">
        <v>777</v>
      </c>
      <c r="C938" s="1" t="s">
        <v>778</v>
      </c>
      <c r="D938" s="1" t="s">
        <v>15</v>
      </c>
      <c r="E938" s="1" t="s">
        <v>457</v>
      </c>
      <c r="F938" s="1" t="s">
        <v>779</v>
      </c>
      <c r="G938" s="1" t="s">
        <v>18</v>
      </c>
      <c r="H938" s="1" t="s">
        <v>19</v>
      </c>
      <c r="I938" s="8">
        <f t="shared" si="29"/>
        <v>258</v>
      </c>
      <c r="J938" t="str">
        <f>VLOOKUP($B938,taxonomy!$B:$Y,6,FALSE)</f>
        <v>Eukaryota</v>
      </c>
      <c r="K938" t="str">
        <f>VLOOKUP($B938,taxonomy!$B:$Y,7,FALSE)</f>
        <v xml:space="preserve"> Viridiplantae</v>
      </c>
      <c r="L938" t="str">
        <f>VLOOKUP($B938,taxonomy!$B:$Y,8,FALSE)</f>
        <v xml:space="preserve"> Chlorophyta</v>
      </c>
      <c r="M938" t="str">
        <f>VLOOKUP($B938,taxonomy!$B:$Y,9,FALSE)</f>
        <v xml:space="preserve"> Trebouxiophyceae</v>
      </c>
      <c r="N938">
        <f>VLOOKUP(A938,'сводная таблица'!A$3:D$370,3,FALSE)</f>
        <v>0</v>
      </c>
      <c r="O938">
        <f>VLOOKUP(A938,'сводная таблица'!A$3:D$370,4,FALSE)</f>
        <v>1</v>
      </c>
      <c r="P938" s="7" t="b">
        <f t="shared" si="30"/>
        <v>0</v>
      </c>
    </row>
    <row r="939" spans="1:18" hidden="1" x14ac:dyDescent="0.25">
      <c r="A939" s="1" t="s">
        <v>1037</v>
      </c>
      <c r="B939" s="1" t="s">
        <v>1038</v>
      </c>
      <c r="C939" s="1" t="s">
        <v>1039</v>
      </c>
      <c r="D939" s="1" t="s">
        <v>15</v>
      </c>
      <c r="E939" s="1" t="s">
        <v>114</v>
      </c>
      <c r="F939" s="1" t="s">
        <v>1040</v>
      </c>
      <c r="G939" s="1" t="s">
        <v>18</v>
      </c>
      <c r="H939" s="1" t="s">
        <v>19</v>
      </c>
      <c r="I939" s="8">
        <f t="shared" si="29"/>
        <v>153</v>
      </c>
      <c r="J939" t="str">
        <f>VLOOKUP($B939,taxonomy!$B:$Y,6,FALSE)</f>
        <v>Eukaryota</v>
      </c>
      <c r="K939" t="str">
        <f>VLOOKUP($B939,taxonomy!$B:$Y,7,FALSE)</f>
        <v xml:space="preserve"> Viridiplantae</v>
      </c>
      <c r="L939" t="str">
        <f>VLOOKUP($B939,taxonomy!$B:$Y,8,FALSE)</f>
        <v xml:space="preserve"> Streptophyta</v>
      </c>
      <c r="M939" t="str">
        <f>VLOOKUP($B939,taxonomy!$B:$Y,9,FALSE)</f>
        <v xml:space="preserve"> Embryophyta</v>
      </c>
      <c r="N939">
        <f>VLOOKUP(A939,'сводная таблица'!A$3:D$370,3,FALSE)</f>
        <v>1</v>
      </c>
      <c r="O939">
        <f>VLOOKUP(A939,'сводная таблица'!A$3:D$370,4,FALSE)</f>
        <v>1</v>
      </c>
      <c r="P939" s="7" t="b">
        <f t="shared" si="30"/>
        <v>0</v>
      </c>
    </row>
    <row r="940" spans="1:18" hidden="1" x14ac:dyDescent="0.25">
      <c r="A940" s="1" t="s">
        <v>1037</v>
      </c>
      <c r="B940" s="1" t="s">
        <v>1038</v>
      </c>
      <c r="C940" s="1" t="s">
        <v>1039</v>
      </c>
      <c r="D940" s="1" t="s">
        <v>60</v>
      </c>
      <c r="E940" s="1" t="s">
        <v>1041</v>
      </c>
      <c r="F940" s="1" t="s">
        <v>1039</v>
      </c>
      <c r="G940" s="1" t="s">
        <v>63</v>
      </c>
      <c r="H940" s="1" t="s">
        <v>64</v>
      </c>
      <c r="I940" s="8">
        <f t="shared" si="29"/>
        <v>557</v>
      </c>
      <c r="J940" t="str">
        <f>VLOOKUP($B940,taxonomy!$B:$Y,6,FALSE)</f>
        <v>Eukaryota</v>
      </c>
      <c r="K940" t="str">
        <f>VLOOKUP($B940,taxonomy!$B:$Y,7,FALSE)</f>
        <v xml:space="preserve"> Viridiplantae</v>
      </c>
      <c r="L940" t="str">
        <f>VLOOKUP($B940,taxonomy!$B:$Y,8,FALSE)</f>
        <v xml:space="preserve"> Streptophyta</v>
      </c>
      <c r="M940" t="str">
        <f>VLOOKUP($B940,taxonomy!$B:$Y,9,FALSE)</f>
        <v xml:space="preserve"> Embryophyta</v>
      </c>
      <c r="N940">
        <f>VLOOKUP(A940,'сводная таблица'!A$3:D$370,3,FALSE)</f>
        <v>1</v>
      </c>
      <c r="O940">
        <f>VLOOKUP(A940,'сводная таблица'!A$3:D$370,4,FALSE)</f>
        <v>1</v>
      </c>
      <c r="P940" s="7" t="b">
        <f t="shared" si="30"/>
        <v>1</v>
      </c>
    </row>
    <row r="941" spans="1:18" hidden="1" x14ac:dyDescent="0.25">
      <c r="A941" s="1" t="s">
        <v>1699</v>
      </c>
      <c r="B941" s="1" t="s">
        <v>1700</v>
      </c>
      <c r="C941" s="1" t="s">
        <v>71</v>
      </c>
      <c r="D941" s="1" t="s">
        <v>95</v>
      </c>
      <c r="E941" s="1" t="s">
        <v>96</v>
      </c>
      <c r="F941" s="1" t="s">
        <v>97</v>
      </c>
      <c r="G941" s="1" t="s">
        <v>98</v>
      </c>
      <c r="H941" s="1" t="s">
        <v>95</v>
      </c>
      <c r="I941" s="8">
        <f t="shared" ref="I941:I942" si="31">F941-E941+1</f>
        <v>99</v>
      </c>
      <c r="J941" t="str">
        <f>VLOOKUP($B941,taxonomy!$B:$Y,6,FALSE)</f>
        <v>Eukaryota</v>
      </c>
      <c r="K941" t="str">
        <f>VLOOKUP($B941,taxonomy!$B:$Y,7,FALSE)</f>
        <v xml:space="preserve"> Fungi</v>
      </c>
      <c r="L941" t="str">
        <f>VLOOKUP($B941,taxonomy!$B:$Y,8,FALSE)</f>
        <v xml:space="preserve"> Dikarya</v>
      </c>
      <c r="M941" t="str">
        <f>VLOOKUP($B941,taxonomy!$B:$Y,9,FALSE)</f>
        <v xml:space="preserve"> Ascomycota</v>
      </c>
      <c r="N941">
        <f>VLOOKUP(A941,'сводная таблица'!A$3:D$370,3,FALSE)</f>
        <v>0</v>
      </c>
      <c r="O941">
        <f>VLOOKUP(A941,'сводная таблица'!A$3:D$370,4,FALSE)</f>
        <v>1</v>
      </c>
      <c r="P941" s="7" t="b">
        <f t="shared" si="30"/>
        <v>0</v>
      </c>
    </row>
    <row r="942" spans="1:18" hidden="1" x14ac:dyDescent="0.25">
      <c r="A942" s="1" t="s">
        <v>1699</v>
      </c>
      <c r="B942" s="1" t="s">
        <v>1700</v>
      </c>
      <c r="C942" s="1" t="s">
        <v>71</v>
      </c>
      <c r="D942" s="1" t="s">
        <v>15</v>
      </c>
      <c r="E942" s="1" t="s">
        <v>99</v>
      </c>
      <c r="F942" s="1" t="s">
        <v>100</v>
      </c>
      <c r="G942" s="1" t="s">
        <v>18</v>
      </c>
      <c r="H942" s="1" t="s">
        <v>19</v>
      </c>
      <c r="I942" s="8">
        <f t="shared" si="31"/>
        <v>327</v>
      </c>
      <c r="J942" t="str">
        <f>VLOOKUP($B942,taxonomy!$B:$Y,6,FALSE)</f>
        <v>Eukaryota</v>
      </c>
      <c r="K942" t="str">
        <f>VLOOKUP($B942,taxonomy!$B:$Y,7,FALSE)</f>
        <v xml:space="preserve"> Fungi</v>
      </c>
      <c r="L942" t="str">
        <f>VLOOKUP($B942,taxonomy!$B:$Y,8,FALSE)</f>
        <v xml:space="preserve"> Dikarya</v>
      </c>
      <c r="M942" t="str">
        <f>VLOOKUP($B942,taxonomy!$B:$Y,9,FALSE)</f>
        <v xml:space="preserve"> Ascomycota</v>
      </c>
      <c r="N942">
        <f>VLOOKUP(A942,'сводная таблица'!A$3:D$370,3,FALSE)</f>
        <v>0</v>
      </c>
      <c r="O942">
        <f>VLOOKUP(A942,'сводная таблица'!A$3:D$370,4,FALSE)</f>
        <v>1</v>
      </c>
      <c r="P942" s="7" t="b">
        <f t="shared" si="30"/>
        <v>1</v>
      </c>
    </row>
  </sheetData>
  <autoFilter ref="K1:R942">
    <filterColumn colId="0">
      <filters>
        <filter val="Alveolata"/>
        <filter val="Amoebozoa"/>
        <filter val="Choanoflagellida"/>
        <filter val="Ichthyosporea"/>
        <filter val="Metazoa"/>
        <filter val="Parabasalia"/>
        <filter val="Stramenopiles"/>
        <filter val="Viridiplantae"/>
      </filters>
    </filterColumn>
    <filterColumn colId="1">
      <filters>
        <filter val="Bacillariophyta"/>
        <filter val="Capsaspora."/>
        <filter val="Chlorophyta"/>
        <filter val="Ciliophora"/>
        <filter val="Cnidaria"/>
        <filter val="Codonosigidae"/>
        <filter val="Ecdysozoa"/>
        <filter val="Mycetozoa"/>
        <filter val="Oomycetes"/>
        <filter val="Perkinsea"/>
        <filter val="Placozoa"/>
        <filter val="Platyhelminthes"/>
        <filter val="Porifera"/>
        <filter val="PX clade"/>
        <filter val="Salpingoecidae"/>
        <filter val="Streptophyta"/>
        <filter val="Trichomonadida"/>
      </filters>
    </filterColumn>
    <filterColumn colId="2">
      <filters>
        <filter val="Arthropoda"/>
      </filters>
    </filterColumn>
    <filterColumn colId="3">
      <filters>
        <filter val="1"/>
      </filters>
    </filterColumn>
    <filterColumn colId="5">
      <filters>
        <filter val="ЛОЖЬ"/>
      </filters>
    </filterColumn>
    <sortState ref="K37:R544">
      <sortCondition ref="O1:O942"/>
    </sortState>
  </autoFilter>
  <sortState ref="A3:O940">
    <sortCondition ref="K11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7"/>
  <sheetViews>
    <sheetView topLeftCell="M24" zoomScaleNormal="100" workbookViewId="0">
      <selection activeCell="W34" sqref="W34"/>
    </sheetView>
  </sheetViews>
  <sheetFormatPr defaultRowHeight="15" x14ac:dyDescent="0.25"/>
  <cols>
    <col min="1" max="1" width="22.7109375" customWidth="1"/>
    <col min="6" max="6" width="18.85546875" bestFit="1" customWidth="1"/>
    <col min="8" max="8" width="17.7109375" customWidth="1"/>
    <col min="9" max="9" width="14.140625" customWidth="1"/>
  </cols>
  <sheetData>
    <row r="1" spans="1:43" x14ac:dyDescent="0.25">
      <c r="A1" t="s">
        <v>2862</v>
      </c>
      <c r="C1" t="s">
        <v>1713</v>
      </c>
      <c r="H1" s="1"/>
      <c r="V1" t="s">
        <v>2867</v>
      </c>
    </row>
    <row r="2" spans="1:43" x14ac:dyDescent="0.25">
      <c r="A2" s="1" t="s">
        <v>26</v>
      </c>
      <c r="B2" s="1" t="s">
        <v>27</v>
      </c>
      <c r="C2" t="str">
        <f>VLOOKUP($B2,taxonomy!$B:$Y,6,FALSE)</f>
        <v>Eukaryota</v>
      </c>
      <c r="D2" t="str">
        <f>VLOOKUP($B2,taxonomy!$B:$Y,7,FALSE)</f>
        <v xml:space="preserve"> Metazoa</v>
      </c>
      <c r="E2" t="str">
        <f>VLOOKUP($B2,taxonomy!$B:$Y,8,FALSE)</f>
        <v xml:space="preserve"> Ecdysozoa</v>
      </c>
      <c r="F2" t="str">
        <f>VLOOKUP($B2,taxonomy!$B:$Y,9,FALSE)</f>
        <v xml:space="preserve"> Arthropoda</v>
      </c>
      <c r="G2" t="str">
        <f>VLOOKUP($B2,taxonomy!$B:$Y,10,FALSE)</f>
        <v xml:space="preserve"> Hexapoda</v>
      </c>
      <c r="H2" t="str">
        <f>VLOOKUP($B2,taxonomy!$B:$Y,11,FALSE)</f>
        <v xml:space="preserve"> Insecta</v>
      </c>
      <c r="I2" t="str">
        <f>VLOOKUP($B2,taxonomy!$B:$Y,12,FALSE)</f>
        <v>Pterygota</v>
      </c>
      <c r="J2" t="str">
        <f>VLOOKUP($B2,taxonomy!$B:$Y,13,FALSE)</f>
        <v xml:space="preserve"> Neoptera</v>
      </c>
      <c r="K2" t="str">
        <f>VLOOKUP($B2,taxonomy!$B:$Y,14,FALSE)</f>
        <v xml:space="preserve"> Endopterygota</v>
      </c>
      <c r="L2" t="str">
        <f>VLOOKUP($B2,taxonomy!$B:$Y,15,FALSE)</f>
        <v xml:space="preserve"> Diptera</v>
      </c>
      <c r="M2" t="str">
        <f>VLOOKUP($B2,taxonomy!$B:$Y,16,FALSE)</f>
        <v xml:space="preserve"> Brachycera</v>
      </c>
      <c r="N2" t="str">
        <f>VLOOKUP($B2,taxonomy!$B:$Y,17,FALSE)</f>
        <v xml:space="preserve"> Muscomorpha</v>
      </c>
      <c r="O2" t="str">
        <f>VLOOKUP($B2,taxonomy!$B:$Y,18,FALSE)</f>
        <v>Ephydroidea</v>
      </c>
      <c r="P2" t="str">
        <f>VLOOKUP($B2,taxonomy!$B:$Y,19,FALSE)</f>
        <v xml:space="preserve"> Drosophilidae</v>
      </c>
      <c r="Q2" t="str">
        <f>VLOOKUP($B2,taxonomy!$B:$Y,20,FALSE)</f>
        <v xml:space="preserve"> Drosophila.</v>
      </c>
      <c r="R2">
        <f>VLOOKUP($B2,taxonomy!$B:$Y,21,FALSE)</f>
        <v>0</v>
      </c>
      <c r="S2">
        <f>VLOOKUP($B2,taxonomy!$B:$Y,22,FALSE)</f>
        <v>0</v>
      </c>
      <c r="T2">
        <f>VLOOKUP($B2,taxonomy!$B:$Y,23,FALSE)</f>
        <v>0</v>
      </c>
      <c r="U2">
        <f>VLOOKUP($B2,taxonomy!$B:$Y,24,FALSE)</f>
        <v>0</v>
      </c>
      <c r="W2" s="1" t="s">
        <v>26</v>
      </c>
      <c r="Y2" t="str">
        <f>VLOOKUP($W2,taxonomy!$A:$Y,7,FALSE)</f>
        <v>Eukaryota</v>
      </c>
      <c r="Z2" t="str">
        <f>VLOOKUP($W2,taxonomy!$A:$Y,8,FALSE)</f>
        <v xml:space="preserve"> Metazoa</v>
      </c>
      <c r="AA2" t="str">
        <f>VLOOKUP($W2,taxonomy!$A:$Y,9,FALSE)</f>
        <v xml:space="preserve"> Ecdysozoa</v>
      </c>
      <c r="AB2" t="str">
        <f>VLOOKUP($W2,taxonomy!$A:$Y,10,FALSE)</f>
        <v xml:space="preserve"> Arthropoda</v>
      </c>
      <c r="AC2" t="str">
        <f>VLOOKUP($W2,taxonomy!$A:$Y,11,FALSE)</f>
        <v xml:space="preserve"> Hexapoda</v>
      </c>
      <c r="AD2" t="str">
        <f>VLOOKUP($W2,taxonomy!$A:$Y,12,FALSE)</f>
        <v xml:space="preserve"> Insecta</v>
      </c>
      <c r="AE2" t="str">
        <f>VLOOKUP($W2,taxonomy!$A:$Y,13,FALSE)</f>
        <v>Pterygota</v>
      </c>
      <c r="AF2" t="str">
        <f>VLOOKUP($W2,taxonomy!$A:$Y,14,FALSE)</f>
        <v xml:space="preserve"> Neoptera</v>
      </c>
      <c r="AG2" t="str">
        <f>VLOOKUP($W2,taxonomy!$A:$Y,15,FALSE)</f>
        <v xml:space="preserve"> Endopterygota</v>
      </c>
      <c r="AH2" t="str">
        <f>VLOOKUP($W2,taxonomy!$A:$Y,16,FALSE)</f>
        <v xml:space="preserve"> Diptera</v>
      </c>
      <c r="AI2" t="str">
        <f>VLOOKUP($W2,taxonomy!$A:$Y,17,FALSE)</f>
        <v xml:space="preserve"> Brachycera</v>
      </c>
      <c r="AJ2" t="str">
        <f>VLOOKUP($W2,taxonomy!$A:$Y,18,FALSE)</f>
        <v xml:space="preserve"> Muscomorpha</v>
      </c>
      <c r="AK2" t="str">
        <f>VLOOKUP($W2,taxonomy!$A:$Y,19,FALSE)</f>
        <v>Ephydroidea</v>
      </c>
      <c r="AL2" t="str">
        <f>VLOOKUP($W2,taxonomy!$A:$Y,20,FALSE)</f>
        <v xml:space="preserve"> Drosophilidae</v>
      </c>
      <c r="AM2" t="str">
        <f>VLOOKUP($W2,taxonomy!$A:$Y,21,FALSE)</f>
        <v xml:space="preserve"> Drosophila.</v>
      </c>
      <c r="AN2">
        <f>VLOOKUP($W2,taxonomy!$A:$Y,22,FALSE)</f>
        <v>0</v>
      </c>
      <c r="AO2">
        <f>VLOOKUP($W2,taxonomy!$A:$Y,23,FALSE)</f>
        <v>0</v>
      </c>
      <c r="AP2">
        <f>VLOOKUP($W2,taxonomy!$A:$Y,24,FALSE)</f>
        <v>0</v>
      </c>
      <c r="AQ2">
        <f>VLOOKUP($W2,taxonomy!$A:$Y,25,FALSE)</f>
        <v>0</v>
      </c>
    </row>
    <row r="3" spans="1:43" x14ac:dyDescent="0.25">
      <c r="A3" s="1" t="s">
        <v>36</v>
      </c>
      <c r="B3" s="1" t="s">
        <v>37</v>
      </c>
      <c r="C3" t="str">
        <f>VLOOKUP($B3,taxonomy!$B:$Y,6,FALSE)</f>
        <v>Eukaryota</v>
      </c>
      <c r="D3" t="str">
        <f>VLOOKUP($B3,taxonomy!$B:$Y,7,FALSE)</f>
        <v xml:space="preserve"> Metazoa</v>
      </c>
      <c r="E3" t="str">
        <f>VLOOKUP($B3,taxonomy!$B:$Y,8,FALSE)</f>
        <v xml:space="preserve"> Ecdysozoa</v>
      </c>
      <c r="F3" t="str">
        <f>VLOOKUP($B3,taxonomy!$B:$Y,9,FALSE)</f>
        <v xml:space="preserve"> Arthropoda</v>
      </c>
      <c r="G3" t="str">
        <f>VLOOKUP($B3,taxonomy!$B:$Y,10,FALSE)</f>
        <v xml:space="preserve"> Hexapoda</v>
      </c>
      <c r="H3" t="str">
        <f>VLOOKUP($B3,taxonomy!$B:$Y,11,FALSE)</f>
        <v xml:space="preserve"> Insecta</v>
      </c>
      <c r="I3" t="str">
        <f>VLOOKUP($B3,taxonomy!$B:$Y,12,FALSE)</f>
        <v>Pterygota</v>
      </c>
      <c r="J3" t="str">
        <f>VLOOKUP($B3,taxonomy!$B:$Y,13,FALSE)</f>
        <v xml:space="preserve"> Neoptera</v>
      </c>
      <c r="K3" t="str">
        <f>VLOOKUP($B3,taxonomy!$B:$Y,14,FALSE)</f>
        <v xml:space="preserve"> Endopterygota</v>
      </c>
      <c r="L3" t="str">
        <f>VLOOKUP($B3,taxonomy!$B:$Y,15,FALSE)</f>
        <v xml:space="preserve"> Diptera</v>
      </c>
      <c r="M3" t="str">
        <f>VLOOKUP($B3,taxonomy!$B:$Y,16,FALSE)</f>
        <v xml:space="preserve"> Brachycera</v>
      </c>
      <c r="N3" t="str">
        <f>VLOOKUP($B3,taxonomy!$B:$Y,17,FALSE)</f>
        <v xml:space="preserve"> Muscomorpha</v>
      </c>
      <c r="O3" t="str">
        <f>VLOOKUP($B3,taxonomy!$B:$Y,18,FALSE)</f>
        <v>Ephydroidea</v>
      </c>
      <c r="P3" t="str">
        <f>VLOOKUP($B3,taxonomy!$B:$Y,19,FALSE)</f>
        <v xml:space="preserve"> Drosophilidae</v>
      </c>
      <c r="Q3" t="str">
        <f>VLOOKUP($B3,taxonomy!$B:$Y,20,FALSE)</f>
        <v xml:space="preserve"> Drosophila</v>
      </c>
      <c r="R3" t="str">
        <f>VLOOKUP($B3,taxonomy!$B:$Y,21,FALSE)</f>
        <v xml:space="preserve"> Sophophora.</v>
      </c>
      <c r="S3">
        <f>VLOOKUP($B3,taxonomy!$B:$Y,22,FALSE)</f>
        <v>0</v>
      </c>
      <c r="T3">
        <f>VLOOKUP($B3,taxonomy!$B:$Y,23,FALSE)</f>
        <v>0</v>
      </c>
      <c r="U3">
        <f>VLOOKUP($B3,taxonomy!$B:$Y,24,FALSE)</f>
        <v>0</v>
      </c>
      <c r="W3" s="1" t="s">
        <v>135</v>
      </c>
      <c r="Y3" t="str">
        <f>VLOOKUP($W3,taxonomy!$A:$Y,7,FALSE)</f>
        <v>Eukaryota</v>
      </c>
      <c r="Z3" t="str">
        <f>VLOOKUP($W3,taxonomy!$A:$Y,8,FALSE)</f>
        <v xml:space="preserve"> Metazoa</v>
      </c>
      <c r="AA3" t="str">
        <f>VLOOKUP($W3,taxonomy!$A:$Y,9,FALSE)</f>
        <v xml:space="preserve"> Ecdysozoa</v>
      </c>
      <c r="AB3" t="str">
        <f>VLOOKUP($W3,taxonomy!$A:$Y,10,FALSE)</f>
        <v xml:space="preserve"> Arthropoda</v>
      </c>
      <c r="AC3" t="str">
        <f>VLOOKUP($W3,taxonomy!$A:$Y,11,FALSE)</f>
        <v xml:space="preserve"> Hexapoda</v>
      </c>
      <c r="AD3" t="str">
        <f>VLOOKUP($W3,taxonomy!$A:$Y,12,FALSE)</f>
        <v xml:space="preserve"> Insecta</v>
      </c>
      <c r="AE3" t="str">
        <f>VLOOKUP($W3,taxonomy!$A:$Y,13,FALSE)</f>
        <v>Pterygota</v>
      </c>
      <c r="AF3" t="str">
        <f>VLOOKUP($W3,taxonomy!$A:$Y,14,FALSE)</f>
        <v xml:space="preserve"> Neoptera</v>
      </c>
      <c r="AG3" t="str">
        <f>VLOOKUP($W3,taxonomy!$A:$Y,15,FALSE)</f>
        <v xml:space="preserve"> Endopterygota</v>
      </c>
      <c r="AH3" t="str">
        <f>VLOOKUP($W3,taxonomy!$A:$Y,16,FALSE)</f>
        <v xml:space="preserve"> Diptera</v>
      </c>
      <c r="AI3" t="str">
        <f>VLOOKUP($W3,taxonomy!$A:$Y,17,FALSE)</f>
        <v xml:space="preserve"> Brachycera</v>
      </c>
      <c r="AJ3" t="str">
        <f>VLOOKUP($W3,taxonomy!$A:$Y,18,FALSE)</f>
        <v xml:space="preserve"> Muscomorpha</v>
      </c>
      <c r="AK3" t="str">
        <f>VLOOKUP($W3,taxonomy!$A:$Y,19,FALSE)</f>
        <v>Ephydroidea</v>
      </c>
      <c r="AL3" t="str">
        <f>VLOOKUP($W3,taxonomy!$A:$Y,20,FALSE)</f>
        <v xml:space="preserve"> Drosophilidae</v>
      </c>
      <c r="AM3" t="str">
        <f>VLOOKUP($W3,taxonomy!$A:$Y,21,FALSE)</f>
        <v xml:space="preserve"> Drosophila.</v>
      </c>
      <c r="AN3">
        <f>VLOOKUP($W3,taxonomy!$A:$Y,22,FALSE)</f>
        <v>0</v>
      </c>
      <c r="AO3">
        <f>VLOOKUP($W3,taxonomy!$A:$Y,23,FALSE)</f>
        <v>0</v>
      </c>
      <c r="AP3">
        <f>VLOOKUP($W3,taxonomy!$A:$Y,24,FALSE)</f>
        <v>0</v>
      </c>
      <c r="AQ3">
        <f>VLOOKUP($W3,taxonomy!$A:$Y,25,FALSE)</f>
        <v>0</v>
      </c>
    </row>
    <row r="4" spans="1:43" x14ac:dyDescent="0.25">
      <c r="A4" s="1" t="s">
        <v>145</v>
      </c>
      <c r="B4" s="1" t="s">
        <v>146</v>
      </c>
      <c r="C4" t="str">
        <f>VLOOKUP($B4,taxonomy!$B:$Y,6,FALSE)</f>
        <v>Eukaryota</v>
      </c>
      <c r="D4" t="str">
        <f>VLOOKUP($B4,taxonomy!$B:$Y,7,FALSE)</f>
        <v xml:space="preserve"> Metazoa</v>
      </c>
      <c r="E4" t="str">
        <f>VLOOKUP($B4,taxonomy!$B:$Y,8,FALSE)</f>
        <v xml:space="preserve"> Ecdysozoa</v>
      </c>
      <c r="F4" t="str">
        <f>VLOOKUP($B4,taxonomy!$B:$Y,9,FALSE)</f>
        <v xml:space="preserve"> Arthropoda</v>
      </c>
      <c r="G4" t="str">
        <f>VLOOKUP($B4,taxonomy!$B:$Y,10,FALSE)</f>
        <v xml:space="preserve"> Hexapoda</v>
      </c>
      <c r="H4" t="str">
        <f>VLOOKUP($B4,taxonomy!$B:$Y,11,FALSE)</f>
        <v xml:space="preserve"> Insecta</v>
      </c>
      <c r="I4" t="str">
        <f>VLOOKUP($B4,taxonomy!$B:$Y,12,FALSE)</f>
        <v>Pterygota</v>
      </c>
      <c r="J4" t="str">
        <f>VLOOKUP($B4,taxonomy!$B:$Y,13,FALSE)</f>
        <v xml:space="preserve"> Neoptera</v>
      </c>
      <c r="K4" t="str">
        <f>VLOOKUP($B4,taxonomy!$B:$Y,14,FALSE)</f>
        <v xml:space="preserve"> Endopterygota</v>
      </c>
      <c r="L4" t="str">
        <f>VLOOKUP($B4,taxonomy!$B:$Y,15,FALSE)</f>
        <v xml:space="preserve"> Diptera</v>
      </c>
      <c r="M4" t="str">
        <f>VLOOKUP($B4,taxonomy!$B:$Y,16,FALSE)</f>
        <v xml:space="preserve"> Nematocera</v>
      </c>
      <c r="N4" t="str">
        <f>VLOOKUP($B4,taxonomy!$B:$Y,17,FALSE)</f>
        <v xml:space="preserve"> Culicoidea</v>
      </c>
      <c r="O4" t="str">
        <f>VLOOKUP($B4,taxonomy!$B:$Y,18,FALSE)</f>
        <v>Culicidae</v>
      </c>
      <c r="P4" t="str">
        <f>VLOOKUP($B4,taxonomy!$B:$Y,19,FALSE)</f>
        <v xml:space="preserve"> Anophelinae</v>
      </c>
      <c r="Q4" t="str">
        <f>VLOOKUP($B4,taxonomy!$B:$Y,20,FALSE)</f>
        <v xml:space="preserve"> Anopheles.</v>
      </c>
      <c r="R4">
        <f>VLOOKUP($B4,taxonomy!$B:$Y,21,FALSE)</f>
        <v>0</v>
      </c>
      <c r="S4">
        <f>VLOOKUP($B4,taxonomy!$B:$Y,22,FALSE)</f>
        <v>0</v>
      </c>
      <c r="T4">
        <f>VLOOKUP($B4,taxonomy!$B:$Y,23,FALSE)</f>
        <v>0</v>
      </c>
      <c r="U4">
        <f>VLOOKUP($B4,taxonomy!$B:$Y,24,FALSE)</f>
        <v>0</v>
      </c>
      <c r="W4" s="1" t="s">
        <v>226</v>
      </c>
      <c r="Y4" t="str">
        <f>VLOOKUP($W4,taxonomy!$A:$Y,7,FALSE)</f>
        <v>Eukaryota</v>
      </c>
      <c r="Z4" t="str">
        <f>VLOOKUP($W4,taxonomy!$A:$Y,8,FALSE)</f>
        <v xml:space="preserve"> Metazoa</v>
      </c>
      <c r="AA4" t="str">
        <f>VLOOKUP($W4,taxonomy!$A:$Y,9,FALSE)</f>
        <v xml:space="preserve"> Ecdysozoa</v>
      </c>
      <c r="AB4" t="str">
        <f>VLOOKUP($W4,taxonomy!$A:$Y,10,FALSE)</f>
        <v xml:space="preserve"> Arthropoda</v>
      </c>
      <c r="AC4" t="str">
        <f>VLOOKUP($W4,taxonomy!$A:$Y,11,FALSE)</f>
        <v xml:space="preserve"> Hexapoda</v>
      </c>
      <c r="AD4" t="str">
        <f>VLOOKUP($W4,taxonomy!$A:$Y,12,FALSE)</f>
        <v xml:space="preserve"> Insecta</v>
      </c>
      <c r="AE4" t="str">
        <f>VLOOKUP($W4,taxonomy!$A:$Y,13,FALSE)</f>
        <v>Pterygota</v>
      </c>
      <c r="AF4" t="str">
        <f>VLOOKUP($W4,taxonomy!$A:$Y,14,FALSE)</f>
        <v xml:space="preserve"> Neoptera</v>
      </c>
      <c r="AG4" t="str">
        <f>VLOOKUP($W4,taxonomy!$A:$Y,15,FALSE)</f>
        <v xml:space="preserve"> Endopterygota</v>
      </c>
      <c r="AH4" t="str">
        <f>VLOOKUP($W4,taxonomy!$A:$Y,16,FALSE)</f>
        <v xml:space="preserve"> Diptera</v>
      </c>
      <c r="AI4" t="str">
        <f>VLOOKUP($W4,taxonomy!$A:$Y,17,FALSE)</f>
        <v xml:space="preserve"> Nematocera</v>
      </c>
      <c r="AJ4" t="str">
        <f>VLOOKUP($W4,taxonomy!$A:$Y,18,FALSE)</f>
        <v xml:space="preserve"> Culicoidea</v>
      </c>
      <c r="AK4" t="str">
        <f>VLOOKUP($W4,taxonomy!$A:$Y,19,FALSE)</f>
        <v>Culicidae</v>
      </c>
      <c r="AL4" t="str">
        <f>VLOOKUP($W4,taxonomy!$A:$Y,20,FALSE)</f>
        <v xml:space="preserve"> Culicinae</v>
      </c>
      <c r="AM4" t="str">
        <f>VLOOKUP($W4,taxonomy!$A:$Y,21,FALSE)</f>
        <v xml:space="preserve"> Culicini</v>
      </c>
      <c r="AN4" t="str">
        <f>VLOOKUP($W4,taxonomy!$A:$Y,22,FALSE)</f>
        <v xml:space="preserve"> Culex</v>
      </c>
      <c r="AO4" t="str">
        <f>VLOOKUP($W4,taxonomy!$A:$Y,23,FALSE)</f>
        <v xml:space="preserve"> Culex.</v>
      </c>
      <c r="AP4">
        <f>VLOOKUP($W4,taxonomy!$A:$Y,24,FALSE)</f>
        <v>0</v>
      </c>
      <c r="AQ4">
        <f>VLOOKUP($W4,taxonomy!$A:$Y,25,FALSE)</f>
        <v>0</v>
      </c>
    </row>
    <row r="5" spans="1:43" x14ac:dyDescent="0.25">
      <c r="A5" s="1" t="s">
        <v>207</v>
      </c>
      <c r="B5" s="1" t="s">
        <v>208</v>
      </c>
      <c r="C5" t="str">
        <f>VLOOKUP($B5,taxonomy!$B:$Y,6,FALSE)</f>
        <v>Eukaryota</v>
      </c>
      <c r="D5" t="str">
        <f>VLOOKUP($B5,taxonomy!$B:$Y,7,FALSE)</f>
        <v xml:space="preserve"> Metazoa</v>
      </c>
      <c r="E5" t="str">
        <f>VLOOKUP($B5,taxonomy!$B:$Y,8,FALSE)</f>
        <v xml:space="preserve"> Ecdysozoa</v>
      </c>
      <c r="F5" t="str">
        <f>VLOOKUP($B5,taxonomy!$B:$Y,9,FALSE)</f>
        <v xml:space="preserve"> Arthropoda</v>
      </c>
      <c r="G5" t="str">
        <f>VLOOKUP($B5,taxonomy!$B:$Y,10,FALSE)</f>
        <v xml:space="preserve"> Hexapoda</v>
      </c>
      <c r="H5" t="str">
        <f>VLOOKUP($B5,taxonomy!$B:$Y,11,FALSE)</f>
        <v xml:space="preserve"> Insecta</v>
      </c>
      <c r="I5" t="str">
        <f>VLOOKUP($B5,taxonomy!$B:$Y,12,FALSE)</f>
        <v>Pterygota</v>
      </c>
      <c r="J5" t="str">
        <f>VLOOKUP($B5,taxonomy!$B:$Y,13,FALSE)</f>
        <v xml:space="preserve"> Neoptera</v>
      </c>
      <c r="K5" t="str">
        <f>VLOOKUP($B5,taxonomy!$B:$Y,14,FALSE)</f>
        <v xml:space="preserve"> Endopterygota</v>
      </c>
      <c r="L5" t="str">
        <f>VLOOKUP($B5,taxonomy!$B:$Y,15,FALSE)</f>
        <v xml:space="preserve"> Coleoptera</v>
      </c>
      <c r="M5" t="str">
        <f>VLOOKUP($B5,taxonomy!$B:$Y,16,FALSE)</f>
        <v xml:space="preserve"> Polyphaga</v>
      </c>
      <c r="N5" t="str">
        <f>VLOOKUP($B5,taxonomy!$B:$Y,17,FALSE)</f>
        <v>Cucujiformia</v>
      </c>
      <c r="O5" t="str">
        <f>VLOOKUP($B5,taxonomy!$B:$Y,18,FALSE)</f>
        <v xml:space="preserve"> Tenebrionidae</v>
      </c>
      <c r="P5" t="str">
        <f>VLOOKUP($B5,taxonomy!$B:$Y,19,FALSE)</f>
        <v xml:space="preserve"> Tenebrionidae incertae sedis</v>
      </c>
      <c r="Q5" t="str">
        <f>VLOOKUP($B5,taxonomy!$B:$Y,20,FALSE)</f>
        <v xml:space="preserve"> Tribolium.</v>
      </c>
      <c r="R5">
        <f>VLOOKUP($B5,taxonomy!$B:$Y,21,FALSE)</f>
        <v>0</v>
      </c>
      <c r="S5">
        <f>VLOOKUP($B5,taxonomy!$B:$Y,22,FALSE)</f>
        <v>0</v>
      </c>
      <c r="T5">
        <f>VLOOKUP($B5,taxonomy!$B:$Y,23,FALSE)</f>
        <v>0</v>
      </c>
      <c r="U5">
        <f>VLOOKUP($B5,taxonomy!$B:$Y,24,FALSE)</f>
        <v>0</v>
      </c>
      <c r="W5" s="1" t="s">
        <v>303</v>
      </c>
      <c r="Y5" t="str">
        <f>VLOOKUP($W5,taxonomy!$A:$Y,7,FALSE)</f>
        <v>Eukaryota</v>
      </c>
      <c r="Z5" t="str">
        <f>VLOOKUP($W5,taxonomy!$A:$Y,8,FALSE)</f>
        <v xml:space="preserve"> Metazoa</v>
      </c>
      <c r="AA5" t="str">
        <f>VLOOKUP($W5,taxonomy!$A:$Y,9,FALSE)</f>
        <v xml:space="preserve"> Ecdysozoa</v>
      </c>
      <c r="AB5" t="str">
        <f>VLOOKUP($W5,taxonomy!$A:$Y,10,FALSE)</f>
        <v xml:space="preserve"> Arthropoda</v>
      </c>
      <c r="AC5" t="str">
        <f>VLOOKUP($W5,taxonomy!$A:$Y,11,FALSE)</f>
        <v xml:space="preserve"> Hexapoda</v>
      </c>
      <c r="AD5" t="str">
        <f>VLOOKUP($W5,taxonomy!$A:$Y,12,FALSE)</f>
        <v xml:space="preserve"> Insecta</v>
      </c>
      <c r="AE5" t="str">
        <f>VLOOKUP($W5,taxonomy!$A:$Y,13,FALSE)</f>
        <v>Pterygota</v>
      </c>
      <c r="AF5" t="str">
        <f>VLOOKUP($W5,taxonomy!$A:$Y,14,FALSE)</f>
        <v xml:space="preserve"> Neoptera</v>
      </c>
      <c r="AG5" t="str">
        <f>VLOOKUP($W5,taxonomy!$A:$Y,15,FALSE)</f>
        <v xml:space="preserve"> Endopterygota</v>
      </c>
      <c r="AH5" t="str">
        <f>VLOOKUP($W5,taxonomy!$A:$Y,16,FALSE)</f>
        <v xml:space="preserve"> Diptera</v>
      </c>
      <c r="AI5" t="str">
        <f>VLOOKUP($W5,taxonomy!$A:$Y,17,FALSE)</f>
        <v xml:space="preserve"> Brachycera</v>
      </c>
      <c r="AJ5" t="str">
        <f>VLOOKUP($W5,taxonomy!$A:$Y,18,FALSE)</f>
        <v xml:space="preserve"> Muscomorpha</v>
      </c>
      <c r="AK5" t="str">
        <f>VLOOKUP($W5,taxonomy!$A:$Y,19,FALSE)</f>
        <v>Ephydroidea</v>
      </c>
      <c r="AL5" t="str">
        <f>VLOOKUP($W5,taxonomy!$A:$Y,20,FALSE)</f>
        <v xml:space="preserve"> Drosophilidae</v>
      </c>
      <c r="AM5" t="str">
        <f>VLOOKUP($W5,taxonomy!$A:$Y,21,FALSE)</f>
        <v xml:space="preserve"> Drosophila</v>
      </c>
      <c r="AN5" t="str">
        <f>VLOOKUP($W5,taxonomy!$A:$Y,22,FALSE)</f>
        <v xml:space="preserve"> Sophophora.</v>
      </c>
      <c r="AO5">
        <f>VLOOKUP($W5,taxonomy!$A:$Y,23,FALSE)</f>
        <v>0</v>
      </c>
      <c r="AP5">
        <f>VLOOKUP($W5,taxonomy!$A:$Y,24,FALSE)</f>
        <v>0</v>
      </c>
      <c r="AQ5">
        <f>VLOOKUP($W5,taxonomy!$A:$Y,25,FALSE)</f>
        <v>0</v>
      </c>
    </row>
    <row r="6" spans="1:43" x14ac:dyDescent="0.25">
      <c r="A6" s="1" t="s">
        <v>283</v>
      </c>
      <c r="B6" s="1" t="s">
        <v>284</v>
      </c>
      <c r="C6" t="str">
        <f>VLOOKUP($B6,taxonomy!$B:$Y,6,FALSE)</f>
        <v>Eukaryota</v>
      </c>
      <c r="D6" t="str">
        <f>VLOOKUP($B6,taxonomy!$B:$Y,7,FALSE)</f>
        <v xml:space="preserve"> Metazoa</v>
      </c>
      <c r="E6" t="str">
        <f>VLOOKUP($B6,taxonomy!$B:$Y,8,FALSE)</f>
        <v xml:space="preserve"> Ecdysozoa</v>
      </c>
      <c r="F6" t="str">
        <f>VLOOKUP($B6,taxonomy!$B:$Y,9,FALSE)</f>
        <v xml:space="preserve"> Arthropoda</v>
      </c>
      <c r="G6" t="str">
        <f>VLOOKUP($B6,taxonomy!$B:$Y,10,FALSE)</f>
        <v xml:space="preserve"> Hexapoda</v>
      </c>
      <c r="H6" t="str">
        <f>VLOOKUP($B6,taxonomy!$B:$Y,11,FALSE)</f>
        <v xml:space="preserve"> Insecta</v>
      </c>
      <c r="I6" t="str">
        <f>VLOOKUP($B6,taxonomy!$B:$Y,12,FALSE)</f>
        <v>Pterygota</v>
      </c>
      <c r="J6" t="str">
        <f>VLOOKUP($B6,taxonomy!$B:$Y,13,FALSE)</f>
        <v xml:space="preserve"> Neoptera</v>
      </c>
      <c r="K6" t="str">
        <f>VLOOKUP($B6,taxonomy!$B:$Y,14,FALSE)</f>
        <v xml:space="preserve"> Endopterygota</v>
      </c>
      <c r="L6" t="str">
        <f>VLOOKUP($B6,taxonomy!$B:$Y,15,FALSE)</f>
        <v xml:space="preserve"> Diptera</v>
      </c>
      <c r="M6" t="str">
        <f>VLOOKUP($B6,taxonomy!$B:$Y,16,FALSE)</f>
        <v xml:space="preserve"> Brachycera</v>
      </c>
      <c r="N6" t="str">
        <f>VLOOKUP($B6,taxonomy!$B:$Y,17,FALSE)</f>
        <v xml:space="preserve"> Muscomorpha</v>
      </c>
      <c r="O6" t="str">
        <f>VLOOKUP($B6,taxonomy!$B:$Y,18,FALSE)</f>
        <v>Ephydroidea</v>
      </c>
      <c r="P6" t="str">
        <f>VLOOKUP($B6,taxonomy!$B:$Y,19,FALSE)</f>
        <v xml:space="preserve"> Drosophilidae</v>
      </c>
      <c r="Q6" t="str">
        <f>VLOOKUP($B6,taxonomy!$B:$Y,20,FALSE)</f>
        <v xml:space="preserve"> Drosophila</v>
      </c>
      <c r="R6" t="str">
        <f>VLOOKUP($B6,taxonomy!$B:$Y,21,FALSE)</f>
        <v xml:space="preserve"> Sophophora.</v>
      </c>
      <c r="S6">
        <f>VLOOKUP($B6,taxonomy!$B:$Y,22,FALSE)</f>
        <v>0</v>
      </c>
      <c r="T6">
        <f>VLOOKUP($B6,taxonomy!$B:$Y,23,FALSE)</f>
        <v>0</v>
      </c>
      <c r="U6">
        <f>VLOOKUP($B6,taxonomy!$B:$Y,24,FALSE)</f>
        <v>0</v>
      </c>
      <c r="W6" s="1" t="s">
        <v>368</v>
      </c>
      <c r="Y6" t="str">
        <f>VLOOKUP($W6,taxonomy!$A:$Y,7,FALSE)</f>
        <v>Eukaryota</v>
      </c>
      <c r="Z6" t="str">
        <f>VLOOKUP($W6,taxonomy!$A:$Y,8,FALSE)</f>
        <v xml:space="preserve"> Metazoa</v>
      </c>
      <c r="AA6" t="str">
        <f>VLOOKUP($W6,taxonomy!$A:$Y,9,FALSE)</f>
        <v xml:space="preserve"> Ecdysozoa</v>
      </c>
      <c r="AB6" t="str">
        <f>VLOOKUP($W6,taxonomy!$A:$Y,10,FALSE)</f>
        <v xml:space="preserve"> Arthropoda</v>
      </c>
      <c r="AC6" t="str">
        <f>VLOOKUP($W6,taxonomy!$A:$Y,11,FALSE)</f>
        <v xml:space="preserve"> Hexapoda</v>
      </c>
      <c r="AD6" t="str">
        <f>VLOOKUP($W6,taxonomy!$A:$Y,12,FALSE)</f>
        <v xml:space="preserve"> Insecta</v>
      </c>
      <c r="AE6" t="str">
        <f>VLOOKUP($W6,taxonomy!$A:$Y,13,FALSE)</f>
        <v>Pterygota</v>
      </c>
      <c r="AF6" t="str">
        <f>VLOOKUP($W6,taxonomy!$A:$Y,14,FALSE)</f>
        <v xml:space="preserve"> Neoptera</v>
      </c>
      <c r="AG6" t="str">
        <f>VLOOKUP($W6,taxonomy!$A:$Y,15,FALSE)</f>
        <v xml:space="preserve"> Endopterygota</v>
      </c>
      <c r="AH6" t="str">
        <f>VLOOKUP($W6,taxonomy!$A:$Y,16,FALSE)</f>
        <v xml:space="preserve"> Diptera</v>
      </c>
      <c r="AI6" t="str">
        <f>VLOOKUP($W6,taxonomy!$A:$Y,17,FALSE)</f>
        <v xml:space="preserve"> Brachycera</v>
      </c>
      <c r="AJ6" t="str">
        <f>VLOOKUP($W6,taxonomy!$A:$Y,18,FALSE)</f>
        <v xml:space="preserve"> Muscomorpha</v>
      </c>
      <c r="AK6" t="str">
        <f>VLOOKUP($W6,taxonomy!$A:$Y,19,FALSE)</f>
        <v>Ephydroidea</v>
      </c>
      <c r="AL6" t="str">
        <f>VLOOKUP($W6,taxonomy!$A:$Y,20,FALSE)</f>
        <v xml:space="preserve"> Drosophilidae</v>
      </c>
      <c r="AM6" t="str">
        <f>VLOOKUP($W6,taxonomy!$A:$Y,21,FALSE)</f>
        <v xml:space="preserve"> Drosophila</v>
      </c>
      <c r="AN6" t="str">
        <f>VLOOKUP($W6,taxonomy!$A:$Y,22,FALSE)</f>
        <v xml:space="preserve"> Hawaiian Drosophila.</v>
      </c>
      <c r="AO6">
        <f>VLOOKUP($W6,taxonomy!$A:$Y,23,FALSE)</f>
        <v>0</v>
      </c>
      <c r="AP6">
        <f>VLOOKUP($W6,taxonomy!$A:$Y,24,FALSE)</f>
        <v>0</v>
      </c>
      <c r="AQ6">
        <f>VLOOKUP($W6,taxonomy!$A:$Y,25,FALSE)</f>
        <v>0</v>
      </c>
    </row>
    <row r="7" spans="1:43" x14ac:dyDescent="0.25">
      <c r="A7" s="1" t="s">
        <v>357</v>
      </c>
      <c r="B7" s="1" t="s">
        <v>358</v>
      </c>
      <c r="C7" t="str">
        <f>VLOOKUP($B7,taxonomy!$B:$Y,6,FALSE)</f>
        <v>Eukaryota</v>
      </c>
      <c r="D7" t="str">
        <f>VLOOKUP($B7,taxonomy!$B:$Y,7,FALSE)</f>
        <v xml:space="preserve"> Metazoa</v>
      </c>
      <c r="E7" t="str">
        <f>VLOOKUP($B7,taxonomy!$B:$Y,8,FALSE)</f>
        <v xml:space="preserve"> Ecdysozoa</v>
      </c>
      <c r="F7" t="str">
        <f>VLOOKUP($B7,taxonomy!$B:$Y,9,FALSE)</f>
        <v xml:space="preserve"> Arthropoda</v>
      </c>
      <c r="G7" t="str">
        <f>VLOOKUP($B7,taxonomy!$B:$Y,10,FALSE)</f>
        <v xml:space="preserve"> Hexapoda</v>
      </c>
      <c r="H7" t="str">
        <f>VLOOKUP($B7,taxonomy!$B:$Y,11,FALSE)</f>
        <v xml:space="preserve"> Insecta</v>
      </c>
      <c r="I7" t="str">
        <f>VLOOKUP($B7,taxonomy!$B:$Y,12,FALSE)</f>
        <v>Pterygota</v>
      </c>
      <c r="J7" t="str">
        <f>VLOOKUP($B7,taxonomy!$B:$Y,13,FALSE)</f>
        <v xml:space="preserve"> Neoptera</v>
      </c>
      <c r="K7" t="str">
        <f>VLOOKUP($B7,taxonomy!$B:$Y,14,FALSE)</f>
        <v xml:space="preserve"> Endopterygota</v>
      </c>
      <c r="L7" t="str">
        <f>VLOOKUP($B7,taxonomy!$B:$Y,15,FALSE)</f>
        <v xml:space="preserve"> Diptera</v>
      </c>
      <c r="M7" t="str">
        <f>VLOOKUP($B7,taxonomy!$B:$Y,16,FALSE)</f>
        <v xml:space="preserve"> Brachycera</v>
      </c>
      <c r="N7" t="str">
        <f>VLOOKUP($B7,taxonomy!$B:$Y,17,FALSE)</f>
        <v xml:space="preserve"> Muscomorpha</v>
      </c>
      <c r="O7" t="str">
        <f>VLOOKUP($B7,taxonomy!$B:$Y,18,FALSE)</f>
        <v>Ephydroidea</v>
      </c>
      <c r="P7" t="str">
        <f>VLOOKUP($B7,taxonomy!$B:$Y,19,FALSE)</f>
        <v xml:space="preserve"> Drosophilidae</v>
      </c>
      <c r="Q7" t="str">
        <f>VLOOKUP($B7,taxonomy!$B:$Y,20,FALSE)</f>
        <v xml:space="preserve"> Drosophila</v>
      </c>
      <c r="R7" t="str">
        <f>VLOOKUP($B7,taxonomy!$B:$Y,21,FALSE)</f>
        <v xml:space="preserve"> Hawaiian Drosophila.</v>
      </c>
      <c r="S7">
        <f>VLOOKUP($B7,taxonomy!$B:$Y,22,FALSE)</f>
        <v>0</v>
      </c>
      <c r="T7">
        <f>VLOOKUP($B7,taxonomy!$B:$Y,23,FALSE)</f>
        <v>0</v>
      </c>
      <c r="U7">
        <f>VLOOKUP($B7,taxonomy!$B:$Y,24,FALSE)</f>
        <v>0</v>
      </c>
      <c r="W7" s="1" t="s">
        <v>482</v>
      </c>
      <c r="Y7" t="str">
        <f>VLOOKUP($W7,taxonomy!$A:$Y,7,FALSE)</f>
        <v>Eukaryota</v>
      </c>
      <c r="Z7" t="str">
        <f>VLOOKUP($W7,taxonomy!$A:$Y,8,FALSE)</f>
        <v xml:space="preserve"> Metazoa</v>
      </c>
      <c r="AA7" t="str">
        <f>VLOOKUP($W7,taxonomy!$A:$Y,9,FALSE)</f>
        <v xml:space="preserve"> Ecdysozoa</v>
      </c>
      <c r="AB7" t="str">
        <f>VLOOKUP($W7,taxonomy!$A:$Y,10,FALSE)</f>
        <v xml:space="preserve"> Arthropoda</v>
      </c>
      <c r="AC7" t="str">
        <f>VLOOKUP($W7,taxonomy!$A:$Y,11,FALSE)</f>
        <v xml:space="preserve"> Chelicerata</v>
      </c>
      <c r="AD7" t="str">
        <f>VLOOKUP($W7,taxonomy!$A:$Y,12,FALSE)</f>
        <v xml:space="preserve"> Arachnida</v>
      </c>
      <c r="AE7" t="str">
        <f>VLOOKUP($W7,taxonomy!$A:$Y,13,FALSE)</f>
        <v>Acari</v>
      </c>
      <c r="AF7" t="str">
        <f>VLOOKUP($W7,taxonomy!$A:$Y,14,FALSE)</f>
        <v xml:space="preserve"> Parasitiformes</v>
      </c>
      <c r="AG7" t="str">
        <f>VLOOKUP($W7,taxonomy!$A:$Y,15,FALSE)</f>
        <v xml:space="preserve"> Ixodida</v>
      </c>
      <c r="AH7" t="str">
        <f>VLOOKUP($W7,taxonomy!$A:$Y,16,FALSE)</f>
        <v xml:space="preserve"> Ixodoidea</v>
      </c>
      <c r="AI7" t="str">
        <f>VLOOKUP($W7,taxonomy!$A:$Y,17,FALSE)</f>
        <v xml:space="preserve"> Ixodidae</v>
      </c>
      <c r="AJ7" t="str">
        <f>VLOOKUP($W7,taxonomy!$A:$Y,18,FALSE)</f>
        <v xml:space="preserve"> Ixodinae</v>
      </c>
      <c r="AK7" t="str">
        <f>VLOOKUP($W7,taxonomy!$A:$Y,19,FALSE)</f>
        <v xml:space="preserve"> Ixodes.</v>
      </c>
      <c r="AL7">
        <f>VLOOKUP($W7,taxonomy!$A:$Y,20,FALSE)</f>
        <v>0</v>
      </c>
      <c r="AM7">
        <f>VLOOKUP($W7,taxonomy!$A:$Y,21,FALSE)</f>
        <v>0</v>
      </c>
      <c r="AN7">
        <f>VLOOKUP($W7,taxonomy!$A:$Y,22,FALSE)</f>
        <v>0</v>
      </c>
      <c r="AO7">
        <f>VLOOKUP($W7,taxonomy!$A:$Y,23,FALSE)</f>
        <v>0</v>
      </c>
      <c r="AP7">
        <f>VLOOKUP($W7,taxonomy!$A:$Y,24,FALSE)</f>
        <v>0</v>
      </c>
      <c r="AQ7">
        <f>VLOOKUP($W7,taxonomy!$A:$Y,25,FALSE)</f>
        <v>0</v>
      </c>
    </row>
    <row r="8" spans="1:43" x14ac:dyDescent="0.25">
      <c r="A8" s="1" t="s">
        <v>386</v>
      </c>
      <c r="B8" s="1" t="s">
        <v>387</v>
      </c>
      <c r="C8" t="str">
        <f>VLOOKUP($B8,taxonomy!$B:$Y,6,FALSE)</f>
        <v>Eukaryota</v>
      </c>
      <c r="D8" t="str">
        <f>VLOOKUP($B8,taxonomy!$B:$Y,7,FALSE)</f>
        <v xml:space="preserve"> Metazoa</v>
      </c>
      <c r="E8" t="str">
        <f>VLOOKUP($B8,taxonomy!$B:$Y,8,FALSE)</f>
        <v xml:space="preserve"> Ecdysozoa</v>
      </c>
      <c r="F8" t="str">
        <f>VLOOKUP($B8,taxonomy!$B:$Y,9,FALSE)</f>
        <v xml:space="preserve"> Arthropoda</v>
      </c>
      <c r="G8" t="str">
        <f>VLOOKUP($B8,taxonomy!$B:$Y,10,FALSE)</f>
        <v xml:space="preserve"> Hexapoda</v>
      </c>
      <c r="H8" t="str">
        <f>VLOOKUP($B8,taxonomy!$B:$Y,11,FALSE)</f>
        <v xml:space="preserve"> Insecta</v>
      </c>
      <c r="I8" t="str">
        <f>VLOOKUP($B8,taxonomy!$B:$Y,12,FALSE)</f>
        <v>Pterygota</v>
      </c>
      <c r="J8" t="str">
        <f>VLOOKUP($B8,taxonomy!$B:$Y,13,FALSE)</f>
        <v xml:space="preserve"> Neoptera</v>
      </c>
      <c r="K8" t="str">
        <f>VLOOKUP($B8,taxonomy!$B:$Y,14,FALSE)</f>
        <v xml:space="preserve"> Endopterygota</v>
      </c>
      <c r="L8" t="str">
        <f>VLOOKUP($B8,taxonomy!$B:$Y,15,FALSE)</f>
        <v xml:space="preserve"> Diptera</v>
      </c>
      <c r="M8" t="str">
        <f>VLOOKUP($B8,taxonomy!$B:$Y,16,FALSE)</f>
        <v xml:space="preserve"> Brachycera</v>
      </c>
      <c r="N8" t="str">
        <f>VLOOKUP($B8,taxonomy!$B:$Y,17,FALSE)</f>
        <v xml:space="preserve"> Muscomorpha</v>
      </c>
      <c r="O8" t="str">
        <f>VLOOKUP($B8,taxonomy!$B:$Y,18,FALSE)</f>
        <v>Ephydroidea</v>
      </c>
      <c r="P8" t="str">
        <f>VLOOKUP($B8,taxonomy!$B:$Y,19,FALSE)</f>
        <v xml:space="preserve"> Drosophilidae</v>
      </c>
      <c r="Q8" t="str">
        <f>VLOOKUP($B8,taxonomy!$B:$Y,20,FALSE)</f>
        <v xml:space="preserve"> Drosophila.</v>
      </c>
      <c r="R8">
        <f>VLOOKUP($B8,taxonomy!$B:$Y,21,FALSE)</f>
        <v>0</v>
      </c>
      <c r="S8">
        <f>VLOOKUP($B8,taxonomy!$B:$Y,22,FALSE)</f>
        <v>0</v>
      </c>
      <c r="T8">
        <f>VLOOKUP($B8,taxonomy!$B:$Y,23,FALSE)</f>
        <v>0</v>
      </c>
      <c r="U8">
        <f>VLOOKUP($B8,taxonomy!$B:$Y,24,FALSE)</f>
        <v>0</v>
      </c>
      <c r="W8" s="1" t="s">
        <v>918</v>
      </c>
      <c r="Y8" t="str">
        <f>VLOOKUP($W8,taxonomy!$A:$Y,7,FALSE)</f>
        <v>Eukaryota</v>
      </c>
      <c r="Z8" t="str">
        <f>VLOOKUP($W8,taxonomy!$A:$Y,8,FALSE)</f>
        <v xml:space="preserve"> Metazoa</v>
      </c>
      <c r="AA8" t="str">
        <f>VLOOKUP($W8,taxonomy!$A:$Y,9,FALSE)</f>
        <v xml:space="preserve"> Ecdysozoa</v>
      </c>
      <c r="AB8" t="str">
        <f>VLOOKUP($W8,taxonomy!$A:$Y,10,FALSE)</f>
        <v xml:space="preserve"> Arthropoda</v>
      </c>
      <c r="AC8" t="str">
        <f>VLOOKUP($W8,taxonomy!$A:$Y,11,FALSE)</f>
        <v xml:space="preserve"> Crustacea</v>
      </c>
      <c r="AD8" t="str">
        <f>VLOOKUP($W8,taxonomy!$A:$Y,12,FALSE)</f>
        <v xml:space="preserve"> Branchiopoda</v>
      </c>
      <c r="AE8" t="str">
        <f>VLOOKUP($W8,taxonomy!$A:$Y,13,FALSE)</f>
        <v>Diplostraca</v>
      </c>
      <c r="AF8" t="str">
        <f>VLOOKUP($W8,taxonomy!$A:$Y,14,FALSE)</f>
        <v xml:space="preserve"> Cladocera</v>
      </c>
      <c r="AG8" t="str">
        <f>VLOOKUP($W8,taxonomy!$A:$Y,15,FALSE)</f>
        <v xml:space="preserve"> Anomopoda</v>
      </c>
      <c r="AH8" t="str">
        <f>VLOOKUP($W8,taxonomy!$A:$Y,16,FALSE)</f>
        <v xml:space="preserve"> Daphniidae</v>
      </c>
      <c r="AI8" t="str">
        <f>VLOOKUP($W8,taxonomy!$A:$Y,17,FALSE)</f>
        <v xml:space="preserve"> Daphnia.</v>
      </c>
      <c r="AJ8">
        <f>VLOOKUP($W8,taxonomy!$A:$Y,18,FALSE)</f>
        <v>0</v>
      </c>
      <c r="AK8">
        <f>VLOOKUP($W8,taxonomy!$A:$Y,19,FALSE)</f>
        <v>0</v>
      </c>
      <c r="AL8">
        <f>VLOOKUP($W8,taxonomy!$A:$Y,20,FALSE)</f>
        <v>0</v>
      </c>
      <c r="AM8">
        <f>VLOOKUP($W8,taxonomy!$A:$Y,21,FALSE)</f>
        <v>0</v>
      </c>
      <c r="AN8">
        <f>VLOOKUP($W8,taxonomy!$A:$Y,22,FALSE)</f>
        <v>0</v>
      </c>
      <c r="AO8">
        <f>VLOOKUP($W8,taxonomy!$A:$Y,23,FALSE)</f>
        <v>0</v>
      </c>
      <c r="AP8">
        <f>VLOOKUP($W8,taxonomy!$A:$Y,24,FALSE)</f>
        <v>0</v>
      </c>
      <c r="AQ8">
        <f>VLOOKUP($W8,taxonomy!$A:$Y,25,FALSE)</f>
        <v>0</v>
      </c>
    </row>
    <row r="9" spans="1:43" x14ac:dyDescent="0.25">
      <c r="A9" s="1" t="s">
        <v>391</v>
      </c>
      <c r="B9" s="1" t="s">
        <v>392</v>
      </c>
      <c r="C9" t="str">
        <f>VLOOKUP($B9,taxonomy!$B:$Y,6,FALSE)</f>
        <v>Eukaryota</v>
      </c>
      <c r="D9" t="str">
        <f>VLOOKUP($B9,taxonomy!$B:$Y,7,FALSE)</f>
        <v xml:space="preserve"> Metazoa</v>
      </c>
      <c r="E9" t="str">
        <f>VLOOKUP($B9,taxonomy!$B:$Y,8,FALSE)</f>
        <v xml:space="preserve"> Ecdysozoa</v>
      </c>
      <c r="F9" t="str">
        <f>VLOOKUP($B9,taxonomy!$B:$Y,9,FALSE)</f>
        <v xml:space="preserve"> Arthropoda</v>
      </c>
      <c r="G9" t="str">
        <f>VLOOKUP($B9,taxonomy!$B:$Y,10,FALSE)</f>
        <v xml:space="preserve"> Hexapoda</v>
      </c>
      <c r="H9" t="str">
        <f>VLOOKUP($B9,taxonomy!$B:$Y,11,FALSE)</f>
        <v xml:space="preserve"> Insecta</v>
      </c>
      <c r="I9" t="str">
        <f>VLOOKUP($B9,taxonomy!$B:$Y,12,FALSE)</f>
        <v>Pterygota</v>
      </c>
      <c r="J9" t="str">
        <f>VLOOKUP($B9,taxonomy!$B:$Y,13,FALSE)</f>
        <v xml:space="preserve"> Neoptera</v>
      </c>
      <c r="K9" t="str">
        <f>VLOOKUP($B9,taxonomy!$B:$Y,14,FALSE)</f>
        <v xml:space="preserve"> Endopterygota</v>
      </c>
      <c r="L9" t="str">
        <f>VLOOKUP($B9,taxonomy!$B:$Y,15,FALSE)</f>
        <v xml:space="preserve"> Diptera</v>
      </c>
      <c r="M9" t="str">
        <f>VLOOKUP($B9,taxonomy!$B:$Y,16,FALSE)</f>
        <v xml:space="preserve"> Brachycera</v>
      </c>
      <c r="N9" t="str">
        <f>VLOOKUP($B9,taxonomy!$B:$Y,17,FALSE)</f>
        <v xml:space="preserve"> Muscomorpha</v>
      </c>
      <c r="O9" t="str">
        <f>VLOOKUP($B9,taxonomy!$B:$Y,18,FALSE)</f>
        <v>Ephydroidea</v>
      </c>
      <c r="P9" t="str">
        <f>VLOOKUP($B9,taxonomy!$B:$Y,19,FALSE)</f>
        <v xml:space="preserve"> Drosophilidae</v>
      </c>
      <c r="Q9" t="str">
        <f>VLOOKUP($B9,taxonomy!$B:$Y,20,FALSE)</f>
        <v xml:space="preserve"> Drosophila</v>
      </c>
      <c r="R9" t="str">
        <f>VLOOKUP($B9,taxonomy!$B:$Y,21,FALSE)</f>
        <v xml:space="preserve"> Sophophora.</v>
      </c>
      <c r="S9">
        <f>VLOOKUP($B9,taxonomy!$B:$Y,22,FALSE)</f>
        <v>0</v>
      </c>
      <c r="T9">
        <f>VLOOKUP($B9,taxonomy!$B:$Y,23,FALSE)</f>
        <v>0</v>
      </c>
      <c r="U9">
        <f>VLOOKUP($B9,taxonomy!$B:$Y,24,FALSE)</f>
        <v>0</v>
      </c>
      <c r="W9" s="1" t="s">
        <v>946</v>
      </c>
      <c r="Y9" t="str">
        <f>VLOOKUP($W9,taxonomy!$A:$Y,7,FALSE)</f>
        <v>Eukaryota</v>
      </c>
      <c r="Z9" t="str">
        <f>VLOOKUP($W9,taxonomy!$A:$Y,8,FALSE)</f>
        <v xml:space="preserve"> Metazoa</v>
      </c>
      <c r="AA9" t="str">
        <f>VLOOKUP($W9,taxonomy!$A:$Y,9,FALSE)</f>
        <v xml:space="preserve"> Ecdysozoa</v>
      </c>
      <c r="AB9" t="str">
        <f>VLOOKUP($W9,taxonomy!$A:$Y,10,FALSE)</f>
        <v xml:space="preserve"> Arthropoda</v>
      </c>
      <c r="AC9" t="str">
        <f>VLOOKUP($W9,taxonomy!$A:$Y,11,FALSE)</f>
        <v xml:space="preserve"> Hexapoda</v>
      </c>
      <c r="AD9" t="str">
        <f>VLOOKUP($W9,taxonomy!$A:$Y,12,FALSE)</f>
        <v xml:space="preserve"> Insecta</v>
      </c>
      <c r="AE9" t="str">
        <f>VLOOKUP($W9,taxonomy!$A:$Y,13,FALSE)</f>
        <v>Pterygota</v>
      </c>
      <c r="AF9" t="str">
        <f>VLOOKUP($W9,taxonomy!$A:$Y,14,FALSE)</f>
        <v xml:space="preserve"> Neoptera</v>
      </c>
      <c r="AG9" t="str">
        <f>VLOOKUP($W9,taxonomy!$A:$Y,15,FALSE)</f>
        <v xml:space="preserve"> Endopterygota</v>
      </c>
      <c r="AH9" t="str">
        <f>VLOOKUP($W9,taxonomy!$A:$Y,16,FALSE)</f>
        <v xml:space="preserve"> Hymenoptera</v>
      </c>
      <c r="AI9" t="str">
        <f>VLOOKUP($W9,taxonomy!$A:$Y,17,FALSE)</f>
        <v xml:space="preserve"> Apocrita</v>
      </c>
      <c r="AJ9" t="str">
        <f>VLOOKUP($W9,taxonomy!$A:$Y,18,FALSE)</f>
        <v xml:space="preserve"> Aculeata</v>
      </c>
      <c r="AK9" t="str">
        <f>VLOOKUP($W9,taxonomy!$A:$Y,19,FALSE)</f>
        <v>Vespoidea</v>
      </c>
      <c r="AL9" t="str">
        <f>VLOOKUP($W9,taxonomy!$A:$Y,20,FALSE)</f>
        <v xml:space="preserve"> Formicidae</v>
      </c>
      <c r="AM9" t="str">
        <f>VLOOKUP($W9,taxonomy!$A:$Y,21,FALSE)</f>
        <v xml:space="preserve"> Myrmicinae</v>
      </c>
      <c r="AN9" t="str">
        <f>VLOOKUP($W9,taxonomy!$A:$Y,22,FALSE)</f>
        <v xml:space="preserve"> Solenopsis.</v>
      </c>
      <c r="AO9">
        <f>VLOOKUP($W9,taxonomy!$A:$Y,23,FALSE)</f>
        <v>0</v>
      </c>
      <c r="AP9">
        <f>VLOOKUP($W9,taxonomy!$A:$Y,24,FALSE)</f>
        <v>0</v>
      </c>
      <c r="AQ9">
        <f>VLOOKUP($W9,taxonomy!$A:$Y,25,FALSE)</f>
        <v>0</v>
      </c>
    </row>
    <row r="10" spans="1:43" x14ac:dyDescent="0.25">
      <c r="A10" s="1" t="s">
        <v>715</v>
      </c>
      <c r="B10" s="1" t="s">
        <v>716</v>
      </c>
      <c r="C10" t="str">
        <f>VLOOKUP($B10,taxonomy!$B:$Y,6,FALSE)</f>
        <v>Eukaryota</v>
      </c>
      <c r="D10" t="str">
        <f>VLOOKUP($B10,taxonomy!$B:$Y,7,FALSE)</f>
        <v xml:space="preserve"> Metazoa</v>
      </c>
      <c r="E10" t="str">
        <f>VLOOKUP($B10,taxonomy!$B:$Y,8,FALSE)</f>
        <v xml:space="preserve"> Ecdysozoa</v>
      </c>
      <c r="F10" t="str">
        <f>VLOOKUP($B10,taxonomy!$B:$Y,9,FALSE)</f>
        <v xml:space="preserve"> Arthropoda</v>
      </c>
      <c r="G10" t="str">
        <f>VLOOKUP($B10,taxonomy!$B:$Y,10,FALSE)</f>
        <v xml:space="preserve"> Hexapoda</v>
      </c>
      <c r="H10" t="str">
        <f>VLOOKUP($B10,taxonomy!$B:$Y,11,FALSE)</f>
        <v xml:space="preserve"> Insecta</v>
      </c>
      <c r="I10" t="str">
        <f>VLOOKUP($B10,taxonomy!$B:$Y,12,FALSE)</f>
        <v>Pterygota</v>
      </c>
      <c r="J10" t="str">
        <f>VLOOKUP($B10,taxonomy!$B:$Y,13,FALSE)</f>
        <v xml:space="preserve"> Neoptera</v>
      </c>
      <c r="K10" t="str">
        <f>VLOOKUP($B10,taxonomy!$B:$Y,14,FALSE)</f>
        <v xml:space="preserve"> Endopterygota</v>
      </c>
      <c r="L10" t="str">
        <f>VLOOKUP($B10,taxonomy!$B:$Y,15,FALSE)</f>
        <v xml:space="preserve"> Coleoptera</v>
      </c>
      <c r="M10" t="str">
        <f>VLOOKUP($B10,taxonomy!$B:$Y,16,FALSE)</f>
        <v xml:space="preserve"> Polyphaga</v>
      </c>
      <c r="N10" t="str">
        <f>VLOOKUP($B10,taxonomy!$B:$Y,17,FALSE)</f>
        <v>Cucujiformia</v>
      </c>
      <c r="O10" t="str">
        <f>VLOOKUP($B10,taxonomy!$B:$Y,18,FALSE)</f>
        <v xml:space="preserve"> Tenebrionidae</v>
      </c>
      <c r="P10" t="str">
        <f>VLOOKUP($B10,taxonomy!$B:$Y,19,FALSE)</f>
        <v xml:space="preserve"> Tenebrionidae incertae sedis</v>
      </c>
      <c r="Q10" t="str">
        <f>VLOOKUP($B10,taxonomy!$B:$Y,20,FALSE)</f>
        <v xml:space="preserve"> Tribolium.</v>
      </c>
      <c r="R10">
        <f>VLOOKUP($B10,taxonomy!$B:$Y,21,FALSE)</f>
        <v>0</v>
      </c>
      <c r="S10">
        <f>VLOOKUP($B10,taxonomy!$B:$Y,22,FALSE)</f>
        <v>0</v>
      </c>
      <c r="T10">
        <f>VLOOKUP($B10,taxonomy!$B:$Y,23,FALSE)</f>
        <v>0</v>
      </c>
      <c r="U10">
        <f>VLOOKUP($B10,taxonomy!$B:$Y,24,FALSE)</f>
        <v>0</v>
      </c>
      <c r="W10" s="1" t="s">
        <v>1406</v>
      </c>
      <c r="Y10" t="str">
        <f>VLOOKUP($W10,taxonomy!$A:$Y,7,FALSE)</f>
        <v>Eukaryota</v>
      </c>
      <c r="Z10" t="str">
        <f>VLOOKUP($W10,taxonomy!$A:$Y,8,FALSE)</f>
        <v xml:space="preserve"> Metazoa</v>
      </c>
      <c r="AA10" t="str">
        <f>VLOOKUP($W10,taxonomy!$A:$Y,9,FALSE)</f>
        <v xml:space="preserve"> Ecdysozoa</v>
      </c>
      <c r="AB10" t="str">
        <f>VLOOKUP($W10,taxonomy!$A:$Y,10,FALSE)</f>
        <v xml:space="preserve"> Arthropoda</v>
      </c>
      <c r="AC10" t="str">
        <f>VLOOKUP($W10,taxonomy!$A:$Y,11,FALSE)</f>
        <v xml:space="preserve"> Hexapoda</v>
      </c>
      <c r="AD10" t="str">
        <f>VLOOKUP($W10,taxonomy!$A:$Y,12,FALSE)</f>
        <v xml:space="preserve"> Insecta</v>
      </c>
      <c r="AE10" t="str">
        <f>VLOOKUP($W10,taxonomy!$A:$Y,13,FALSE)</f>
        <v>Pterygota</v>
      </c>
      <c r="AF10" t="str">
        <f>VLOOKUP($W10,taxonomy!$A:$Y,14,FALSE)</f>
        <v xml:space="preserve"> Neoptera</v>
      </c>
      <c r="AG10" t="str">
        <f>VLOOKUP($W10,taxonomy!$A:$Y,15,FALSE)</f>
        <v xml:space="preserve"> Endopterygota</v>
      </c>
      <c r="AH10" t="str">
        <f>VLOOKUP($W10,taxonomy!$A:$Y,16,FALSE)</f>
        <v xml:space="preserve"> Lepidoptera</v>
      </c>
      <c r="AI10" t="str">
        <f>VLOOKUP($W10,taxonomy!$A:$Y,17,FALSE)</f>
        <v xml:space="preserve"> Glossata</v>
      </c>
      <c r="AJ10" t="str">
        <f>VLOOKUP($W10,taxonomy!$A:$Y,18,FALSE)</f>
        <v xml:space="preserve"> Ditrysia</v>
      </c>
      <c r="AK10" t="str">
        <f>VLOOKUP($W10,taxonomy!$A:$Y,19,FALSE)</f>
        <v>Bombycoidea</v>
      </c>
      <c r="AL10" t="str">
        <f>VLOOKUP($W10,taxonomy!$A:$Y,20,FALSE)</f>
        <v xml:space="preserve"> Bombycidae</v>
      </c>
      <c r="AM10" t="str">
        <f>VLOOKUP($W10,taxonomy!$A:$Y,21,FALSE)</f>
        <v xml:space="preserve"> Bombycinae</v>
      </c>
      <c r="AN10" t="str">
        <f>VLOOKUP($W10,taxonomy!$A:$Y,22,FALSE)</f>
        <v xml:space="preserve"> Bombyx.</v>
      </c>
      <c r="AO10">
        <f>VLOOKUP($W10,taxonomy!$A:$Y,23,FALSE)</f>
        <v>0</v>
      </c>
      <c r="AP10">
        <f>VLOOKUP($W10,taxonomy!$A:$Y,24,FALSE)</f>
        <v>0</v>
      </c>
      <c r="AQ10">
        <f>VLOOKUP($W10,taxonomy!$A:$Y,25,FALSE)</f>
        <v>0</v>
      </c>
    </row>
    <row r="11" spans="1:43" x14ac:dyDescent="0.25">
      <c r="A11" s="1" t="s">
        <v>761</v>
      </c>
      <c r="B11" s="1" t="s">
        <v>762</v>
      </c>
      <c r="C11" t="str">
        <f>VLOOKUP($B11,taxonomy!$B:$Y,6,FALSE)</f>
        <v>Eukaryota</v>
      </c>
      <c r="D11" t="str">
        <f>VLOOKUP($B11,taxonomy!$B:$Y,7,FALSE)</f>
        <v xml:space="preserve"> Metazoa</v>
      </c>
      <c r="E11" t="str">
        <f>VLOOKUP($B11,taxonomy!$B:$Y,8,FALSE)</f>
        <v xml:space="preserve"> Ecdysozoa</v>
      </c>
      <c r="F11" t="str">
        <f>VLOOKUP($B11,taxonomy!$B:$Y,9,FALSE)</f>
        <v xml:space="preserve"> Arthropoda</v>
      </c>
      <c r="G11" t="str">
        <f>VLOOKUP($B11,taxonomy!$B:$Y,10,FALSE)</f>
        <v xml:space="preserve"> Hexapoda</v>
      </c>
      <c r="H11" t="str">
        <f>VLOOKUP($B11,taxonomy!$B:$Y,11,FALSE)</f>
        <v xml:space="preserve"> Insecta</v>
      </c>
      <c r="I11" t="str">
        <f>VLOOKUP($B11,taxonomy!$B:$Y,12,FALSE)</f>
        <v>Pterygota</v>
      </c>
      <c r="J11" t="str">
        <f>VLOOKUP($B11,taxonomy!$B:$Y,13,FALSE)</f>
        <v xml:space="preserve"> Neoptera</v>
      </c>
      <c r="K11" t="str">
        <f>VLOOKUP($B11,taxonomy!$B:$Y,14,FALSE)</f>
        <v xml:space="preserve"> Paraneoptera</v>
      </c>
      <c r="L11" t="str">
        <f>VLOOKUP($B11,taxonomy!$B:$Y,15,FALSE)</f>
        <v xml:space="preserve"> Phthiraptera</v>
      </c>
      <c r="M11" t="str">
        <f>VLOOKUP($B11,taxonomy!$B:$Y,16,FALSE)</f>
        <v xml:space="preserve"> Anoplura</v>
      </c>
      <c r="N11" t="str">
        <f>VLOOKUP($B11,taxonomy!$B:$Y,17,FALSE)</f>
        <v>Pediculidae</v>
      </c>
      <c r="O11" t="str">
        <f>VLOOKUP($B11,taxonomy!$B:$Y,18,FALSE)</f>
        <v xml:space="preserve"> Pediculus.</v>
      </c>
      <c r="P11">
        <f>VLOOKUP($B11,taxonomy!$B:$Y,19,FALSE)</f>
        <v>0</v>
      </c>
      <c r="Q11">
        <f>VLOOKUP($B11,taxonomy!$B:$Y,20,FALSE)</f>
        <v>0</v>
      </c>
      <c r="R11">
        <f>VLOOKUP($B11,taxonomy!$B:$Y,21,FALSE)</f>
        <v>0</v>
      </c>
      <c r="S11">
        <f>VLOOKUP($B11,taxonomy!$B:$Y,22,FALSE)</f>
        <v>0</v>
      </c>
      <c r="T11">
        <f>VLOOKUP($B11,taxonomy!$B:$Y,23,FALSE)</f>
        <v>0</v>
      </c>
      <c r="U11">
        <f>VLOOKUP($B11,taxonomy!$B:$Y,24,FALSE)</f>
        <v>0</v>
      </c>
      <c r="W11" s="1" t="s">
        <v>1592</v>
      </c>
      <c r="Y11" t="str">
        <f>VLOOKUP($W11,taxonomy!$A:$Y,7,FALSE)</f>
        <v>Eukaryota</v>
      </c>
      <c r="Z11" t="str">
        <f>VLOOKUP($W11,taxonomy!$A:$Y,8,FALSE)</f>
        <v xml:space="preserve"> Metazoa</v>
      </c>
      <c r="AA11" t="str">
        <f>VLOOKUP($W11,taxonomy!$A:$Y,9,FALSE)</f>
        <v xml:space="preserve"> Ecdysozoa</v>
      </c>
      <c r="AB11" t="str">
        <f>VLOOKUP($W11,taxonomy!$A:$Y,10,FALSE)</f>
        <v xml:space="preserve"> Arthropoda</v>
      </c>
      <c r="AC11" t="str">
        <f>VLOOKUP($W11,taxonomy!$A:$Y,11,FALSE)</f>
        <v xml:space="preserve"> Hexapoda</v>
      </c>
      <c r="AD11" t="str">
        <f>VLOOKUP($W11,taxonomy!$A:$Y,12,FALSE)</f>
        <v xml:space="preserve"> Insecta</v>
      </c>
      <c r="AE11" t="str">
        <f>VLOOKUP($W11,taxonomy!$A:$Y,13,FALSE)</f>
        <v>Pterygota</v>
      </c>
      <c r="AF11" t="str">
        <f>VLOOKUP($W11,taxonomy!$A:$Y,14,FALSE)</f>
        <v xml:space="preserve"> Neoptera</v>
      </c>
      <c r="AG11" t="str">
        <f>VLOOKUP($W11,taxonomy!$A:$Y,15,FALSE)</f>
        <v xml:space="preserve"> Endopterygota</v>
      </c>
      <c r="AH11" t="str">
        <f>VLOOKUP($W11,taxonomy!$A:$Y,16,FALSE)</f>
        <v xml:space="preserve"> Lepidoptera</v>
      </c>
      <c r="AI11" t="str">
        <f>VLOOKUP($W11,taxonomy!$A:$Y,17,FALSE)</f>
        <v xml:space="preserve"> Glossata</v>
      </c>
      <c r="AJ11" t="str">
        <f>VLOOKUP($W11,taxonomy!$A:$Y,18,FALSE)</f>
        <v xml:space="preserve"> Ditrysia</v>
      </c>
      <c r="AK11" t="str">
        <f>VLOOKUP($W11,taxonomy!$A:$Y,19,FALSE)</f>
        <v>Bombycoidea</v>
      </c>
      <c r="AL11" t="str">
        <f>VLOOKUP($W11,taxonomy!$A:$Y,20,FALSE)</f>
        <v xml:space="preserve"> Saturniidae</v>
      </c>
      <c r="AM11" t="str">
        <f>VLOOKUP($W11,taxonomy!$A:$Y,21,FALSE)</f>
        <v xml:space="preserve"> Saturniinae</v>
      </c>
      <c r="AN11" t="str">
        <f>VLOOKUP($W11,taxonomy!$A:$Y,22,FALSE)</f>
        <v xml:space="preserve"> Saturniini</v>
      </c>
      <c r="AO11" t="str">
        <f>VLOOKUP($W11,taxonomy!$A:$Y,23,FALSE)</f>
        <v xml:space="preserve"> Antheraea.</v>
      </c>
      <c r="AP11">
        <f>VLOOKUP($W11,taxonomy!$A:$Y,24,FALSE)</f>
        <v>0</v>
      </c>
      <c r="AQ11">
        <f>VLOOKUP($W11,taxonomy!$A:$Y,25,FALSE)</f>
        <v>0</v>
      </c>
    </row>
    <row r="12" spans="1:43" x14ac:dyDescent="0.25">
      <c r="A12" s="1" t="s">
        <v>901</v>
      </c>
      <c r="B12" s="1" t="s">
        <v>902</v>
      </c>
      <c r="C12" t="str">
        <f>VLOOKUP($B12,taxonomy!$B:$Y,6,FALSE)</f>
        <v>Eukaryota</v>
      </c>
      <c r="D12" t="str">
        <f>VLOOKUP($B12,taxonomy!$B:$Y,7,FALSE)</f>
        <v xml:space="preserve"> Metazoa</v>
      </c>
      <c r="E12" t="str">
        <f>VLOOKUP($B12,taxonomy!$B:$Y,8,FALSE)</f>
        <v xml:space="preserve"> Ecdysozoa</v>
      </c>
      <c r="F12" t="str">
        <f>VLOOKUP($B12,taxonomy!$B:$Y,9,FALSE)</f>
        <v xml:space="preserve"> Arthropoda</v>
      </c>
      <c r="G12" t="str">
        <f>VLOOKUP($B12,taxonomy!$B:$Y,10,FALSE)</f>
        <v xml:space="preserve"> Crustacea</v>
      </c>
      <c r="H12" t="str">
        <f>VLOOKUP($B12,taxonomy!$B:$Y,11,FALSE)</f>
        <v xml:space="preserve"> Branchiopoda</v>
      </c>
      <c r="I12" t="str">
        <f>VLOOKUP($B12,taxonomy!$B:$Y,12,FALSE)</f>
        <v>Diplostraca</v>
      </c>
      <c r="J12" t="str">
        <f>VLOOKUP($B12,taxonomy!$B:$Y,13,FALSE)</f>
        <v xml:space="preserve"> Cladocera</v>
      </c>
      <c r="K12" t="str">
        <f>VLOOKUP($B12,taxonomy!$B:$Y,14,FALSE)</f>
        <v xml:space="preserve"> Anomopoda</v>
      </c>
      <c r="L12" t="str">
        <f>VLOOKUP($B12,taxonomy!$B:$Y,15,FALSE)</f>
        <v xml:space="preserve"> Daphniidae</v>
      </c>
      <c r="M12" t="str">
        <f>VLOOKUP($B12,taxonomy!$B:$Y,16,FALSE)</f>
        <v xml:space="preserve"> Daphnia.</v>
      </c>
      <c r="N12">
        <f>VLOOKUP($B12,taxonomy!$B:$Y,17,FALSE)</f>
        <v>0</v>
      </c>
      <c r="O12">
        <f>VLOOKUP($B12,taxonomy!$B:$Y,18,FALSE)</f>
        <v>0</v>
      </c>
      <c r="P12">
        <f>VLOOKUP($B12,taxonomy!$B:$Y,19,FALSE)</f>
        <v>0</v>
      </c>
      <c r="Q12">
        <f>VLOOKUP($B12,taxonomy!$B:$Y,20,FALSE)</f>
        <v>0</v>
      </c>
      <c r="R12">
        <f>VLOOKUP($B12,taxonomy!$B:$Y,21,FALSE)</f>
        <v>0</v>
      </c>
      <c r="S12">
        <f>VLOOKUP($B12,taxonomy!$B:$Y,22,FALSE)</f>
        <v>0</v>
      </c>
      <c r="T12">
        <f>VLOOKUP($B12,taxonomy!$B:$Y,23,FALSE)</f>
        <v>0</v>
      </c>
      <c r="U12">
        <f>VLOOKUP($B12,taxonomy!$B:$Y,24,FALSE)</f>
        <v>0</v>
      </c>
      <c r="W12" s="13" t="s">
        <v>48</v>
      </c>
      <c r="Y12" t="str">
        <f>VLOOKUP($W12,taxonomy!$A:$Y,7,FALSE)</f>
        <v>Eukaryota</v>
      </c>
      <c r="Z12" t="str">
        <f>VLOOKUP($W12,taxonomy!$A:$Y,8,FALSE)</f>
        <v xml:space="preserve"> Metazoa</v>
      </c>
      <c r="AA12" t="str">
        <f>VLOOKUP($W12,taxonomy!$A:$Y,9,FALSE)</f>
        <v xml:space="preserve"> Chordata</v>
      </c>
      <c r="AB12" t="str">
        <f>VLOOKUP($W12,taxonomy!$A:$Y,10,FALSE)</f>
        <v xml:space="preserve"> Craniata</v>
      </c>
      <c r="AC12" t="str">
        <f>VLOOKUP($W12,taxonomy!$A:$Y,11,FALSE)</f>
        <v xml:space="preserve"> Vertebrata</v>
      </c>
      <c r="AD12" t="str">
        <f>VLOOKUP($W12,taxonomy!$A:$Y,12,FALSE)</f>
        <v xml:space="preserve"> Euteleostomi</v>
      </c>
      <c r="AE12" t="str">
        <f>VLOOKUP($W12,taxonomy!$A:$Y,13,FALSE)</f>
        <v>Mammalia</v>
      </c>
      <c r="AF12" t="str">
        <f>VLOOKUP($W12,taxonomy!$A:$Y,14,FALSE)</f>
        <v xml:space="preserve"> Eutheria</v>
      </c>
      <c r="AG12" t="str">
        <f>VLOOKUP($W12,taxonomy!$A:$Y,15,FALSE)</f>
        <v xml:space="preserve"> Laurasiatheria</v>
      </c>
      <c r="AH12" t="str">
        <f>VLOOKUP($W12,taxonomy!$A:$Y,16,FALSE)</f>
        <v xml:space="preserve"> Cetartiodactyla</v>
      </c>
      <c r="AI12" t="str">
        <f>VLOOKUP($W12,taxonomy!$A:$Y,17,FALSE)</f>
        <v xml:space="preserve"> Ruminantia</v>
      </c>
      <c r="AJ12" t="str">
        <f>VLOOKUP($W12,taxonomy!$A:$Y,18,FALSE)</f>
        <v>Pecora</v>
      </c>
      <c r="AK12" t="str">
        <f>VLOOKUP($W12,taxonomy!$A:$Y,19,FALSE)</f>
        <v xml:space="preserve"> Bovidae</v>
      </c>
      <c r="AL12" t="str">
        <f>VLOOKUP($W12,taxonomy!$A:$Y,20,FALSE)</f>
        <v xml:space="preserve"> Bovinae</v>
      </c>
      <c r="AM12" t="str">
        <f>VLOOKUP($W12,taxonomy!$A:$Y,21,FALSE)</f>
        <v xml:space="preserve"> Bos.</v>
      </c>
      <c r="AN12">
        <f>VLOOKUP($W12,taxonomy!$A:$Y,22,FALSE)</f>
        <v>0</v>
      </c>
      <c r="AO12">
        <f>VLOOKUP($W12,taxonomy!$A:$Y,23,FALSE)</f>
        <v>0</v>
      </c>
      <c r="AP12">
        <f>VLOOKUP($W12,taxonomy!$A:$Y,24,FALSE)</f>
        <v>0</v>
      </c>
      <c r="AQ12">
        <f>VLOOKUP($W12,taxonomy!$A:$Y,25,FALSE)</f>
        <v>0</v>
      </c>
    </row>
    <row r="13" spans="1:43" x14ac:dyDescent="0.25">
      <c r="A13" s="1" t="s">
        <v>1030</v>
      </c>
      <c r="B13" s="1" t="s">
        <v>1031</v>
      </c>
      <c r="C13" t="str">
        <f>VLOOKUP($B13,taxonomy!$B:$Y,6,FALSE)</f>
        <v>Eukaryota</v>
      </c>
      <c r="D13" t="str">
        <f>VLOOKUP($B13,taxonomy!$B:$Y,7,FALSE)</f>
        <v xml:space="preserve"> Metazoa</v>
      </c>
      <c r="E13" t="str">
        <f>VLOOKUP($B13,taxonomy!$B:$Y,8,FALSE)</f>
        <v xml:space="preserve"> Ecdysozoa</v>
      </c>
      <c r="F13" t="str">
        <f>VLOOKUP($B13,taxonomy!$B:$Y,9,FALSE)</f>
        <v xml:space="preserve"> Arthropoda</v>
      </c>
      <c r="G13" t="str">
        <f>VLOOKUP($B13,taxonomy!$B:$Y,10,FALSE)</f>
        <v xml:space="preserve"> Hexapoda</v>
      </c>
      <c r="H13" t="str">
        <f>VLOOKUP($B13,taxonomy!$B:$Y,11,FALSE)</f>
        <v xml:space="preserve"> Insecta</v>
      </c>
      <c r="I13" t="str">
        <f>VLOOKUP($B13,taxonomy!$B:$Y,12,FALSE)</f>
        <v>Pterygota</v>
      </c>
      <c r="J13" t="str">
        <f>VLOOKUP($B13,taxonomy!$B:$Y,13,FALSE)</f>
        <v xml:space="preserve"> Neoptera</v>
      </c>
      <c r="K13" t="str">
        <f>VLOOKUP($B13,taxonomy!$B:$Y,14,FALSE)</f>
        <v xml:space="preserve"> Endopterygota</v>
      </c>
      <c r="L13" t="str">
        <f>VLOOKUP($B13,taxonomy!$B:$Y,15,FALSE)</f>
        <v xml:space="preserve"> Hymenoptera</v>
      </c>
      <c r="M13" t="str">
        <f>VLOOKUP($B13,taxonomy!$B:$Y,16,FALSE)</f>
        <v xml:space="preserve"> Apocrita</v>
      </c>
      <c r="N13" t="str">
        <f>VLOOKUP($B13,taxonomy!$B:$Y,17,FALSE)</f>
        <v xml:space="preserve"> Aculeata</v>
      </c>
      <c r="O13" t="str">
        <f>VLOOKUP($B13,taxonomy!$B:$Y,18,FALSE)</f>
        <v>Vespoidea</v>
      </c>
      <c r="P13" t="str">
        <f>VLOOKUP($B13,taxonomy!$B:$Y,19,FALSE)</f>
        <v xml:space="preserve"> Formicidae</v>
      </c>
      <c r="Q13" t="str">
        <f>VLOOKUP($B13,taxonomy!$B:$Y,20,FALSE)</f>
        <v xml:space="preserve"> Myrmicinae</v>
      </c>
      <c r="R13" t="str">
        <f>VLOOKUP($B13,taxonomy!$B:$Y,21,FALSE)</f>
        <v xml:space="preserve"> Acromyrmex.</v>
      </c>
      <c r="S13">
        <f>VLOOKUP($B13,taxonomy!$B:$Y,22,FALSE)</f>
        <v>0</v>
      </c>
      <c r="T13">
        <f>VLOOKUP($B13,taxonomy!$B:$Y,23,FALSE)</f>
        <v>0</v>
      </c>
      <c r="U13">
        <f>VLOOKUP($B13,taxonomy!$B:$Y,24,FALSE)</f>
        <v>0</v>
      </c>
      <c r="W13" s="13" t="s">
        <v>247</v>
      </c>
      <c r="Y13" t="str">
        <f>VLOOKUP($W13,taxonomy!$A:$Y,7,FALSE)</f>
        <v>Eukaryota</v>
      </c>
      <c r="Z13" t="str">
        <f>VLOOKUP($W13,taxonomy!$A:$Y,8,FALSE)</f>
        <v xml:space="preserve"> Metazoa</v>
      </c>
      <c r="AA13" t="str">
        <f>VLOOKUP($W13,taxonomy!$A:$Y,9,FALSE)</f>
        <v xml:space="preserve"> Chordata</v>
      </c>
      <c r="AB13" t="str">
        <f>VLOOKUP($W13,taxonomy!$A:$Y,10,FALSE)</f>
        <v xml:space="preserve"> Craniata</v>
      </c>
      <c r="AC13" t="str">
        <f>VLOOKUP($W13,taxonomy!$A:$Y,11,FALSE)</f>
        <v xml:space="preserve"> Vertebrata</v>
      </c>
      <c r="AD13" t="str">
        <f>VLOOKUP($W13,taxonomy!$A:$Y,12,FALSE)</f>
        <v xml:space="preserve"> Euteleostomi</v>
      </c>
      <c r="AE13" t="str">
        <f>VLOOKUP($W13,taxonomy!$A:$Y,13,FALSE)</f>
        <v>Mammalia</v>
      </c>
      <c r="AF13" t="str">
        <f>VLOOKUP($W13,taxonomy!$A:$Y,14,FALSE)</f>
        <v xml:space="preserve"> Eutheria</v>
      </c>
      <c r="AG13" t="str">
        <f>VLOOKUP($W13,taxonomy!$A:$Y,15,FALSE)</f>
        <v xml:space="preserve"> Euarchontoglires</v>
      </c>
      <c r="AH13" t="str">
        <f>VLOOKUP($W13,taxonomy!$A:$Y,16,FALSE)</f>
        <v xml:space="preserve"> Glires</v>
      </c>
      <c r="AI13" t="str">
        <f>VLOOKUP($W13,taxonomy!$A:$Y,17,FALSE)</f>
        <v xml:space="preserve"> Rodentia</v>
      </c>
      <c r="AJ13" t="str">
        <f>VLOOKUP($W13,taxonomy!$A:$Y,18,FALSE)</f>
        <v xml:space="preserve"> Sciurognathi</v>
      </c>
      <c r="AK13" t="str">
        <f>VLOOKUP($W13,taxonomy!$A:$Y,19,FALSE)</f>
        <v>Muroidea</v>
      </c>
      <c r="AL13" t="str">
        <f>VLOOKUP($W13,taxonomy!$A:$Y,20,FALSE)</f>
        <v xml:space="preserve"> Muridae</v>
      </c>
      <c r="AM13" t="str">
        <f>VLOOKUP($W13,taxonomy!$A:$Y,21,FALSE)</f>
        <v xml:space="preserve"> Murinae</v>
      </c>
      <c r="AN13" t="str">
        <f>VLOOKUP($W13,taxonomy!$A:$Y,22,FALSE)</f>
        <v xml:space="preserve"> Rattus.</v>
      </c>
      <c r="AO13">
        <f>VLOOKUP($W13,taxonomy!$A:$Y,23,FALSE)</f>
        <v>0</v>
      </c>
      <c r="AP13">
        <f>VLOOKUP($W13,taxonomy!$A:$Y,24,FALSE)</f>
        <v>0</v>
      </c>
      <c r="AQ13">
        <f>VLOOKUP($W13,taxonomy!$A:$Y,25,FALSE)</f>
        <v>0</v>
      </c>
    </row>
    <row r="14" spans="1:43" x14ac:dyDescent="0.25">
      <c r="A14" s="1" t="s">
        <v>1466</v>
      </c>
      <c r="B14" s="1" t="s">
        <v>1467</v>
      </c>
      <c r="C14" t="str">
        <f>VLOOKUP($B14,taxonomy!$B:$Y,6,FALSE)</f>
        <v>Eukaryota</v>
      </c>
      <c r="D14" t="str">
        <f>VLOOKUP($B14,taxonomy!$B:$Y,7,FALSE)</f>
        <v xml:space="preserve"> Metazoa</v>
      </c>
      <c r="E14" t="str">
        <f>VLOOKUP($B14,taxonomy!$B:$Y,8,FALSE)</f>
        <v xml:space="preserve"> Ecdysozoa</v>
      </c>
      <c r="F14" t="str">
        <f>VLOOKUP($B14,taxonomy!$B:$Y,9,FALSE)</f>
        <v xml:space="preserve"> Arthropoda</v>
      </c>
      <c r="G14" t="str">
        <f>VLOOKUP($B14,taxonomy!$B:$Y,10,FALSE)</f>
        <v xml:space="preserve"> Hexapoda</v>
      </c>
      <c r="H14" t="str">
        <f>VLOOKUP($B14,taxonomy!$B:$Y,11,FALSE)</f>
        <v xml:space="preserve"> Insecta</v>
      </c>
      <c r="I14" t="str">
        <f>VLOOKUP($B14,taxonomy!$B:$Y,12,FALSE)</f>
        <v>Pterygota</v>
      </c>
      <c r="J14" t="str">
        <f>VLOOKUP($B14,taxonomy!$B:$Y,13,FALSE)</f>
        <v xml:space="preserve"> Neoptera</v>
      </c>
      <c r="K14" t="str">
        <f>VLOOKUP($B14,taxonomy!$B:$Y,14,FALSE)</f>
        <v xml:space="preserve"> Endopterygota</v>
      </c>
      <c r="L14" t="str">
        <f>VLOOKUP($B14,taxonomy!$B:$Y,15,FALSE)</f>
        <v xml:space="preserve"> Diptera</v>
      </c>
      <c r="M14" t="str">
        <f>VLOOKUP($B14,taxonomy!$B:$Y,16,FALSE)</f>
        <v xml:space="preserve"> Nematocera</v>
      </c>
      <c r="N14" t="str">
        <f>VLOOKUP($B14,taxonomy!$B:$Y,17,FALSE)</f>
        <v xml:space="preserve"> Culicoidea</v>
      </c>
      <c r="O14" t="str">
        <f>VLOOKUP($B14,taxonomy!$B:$Y,18,FALSE)</f>
        <v>Culicidae</v>
      </c>
      <c r="P14" t="str">
        <f>VLOOKUP($B14,taxonomy!$B:$Y,19,FALSE)</f>
        <v xml:space="preserve"> Culicinae</v>
      </c>
      <c r="Q14" t="str">
        <f>VLOOKUP($B14,taxonomy!$B:$Y,20,FALSE)</f>
        <v xml:space="preserve"> Aedini</v>
      </c>
      <c r="R14" t="str">
        <f>VLOOKUP($B14,taxonomy!$B:$Y,21,FALSE)</f>
        <v xml:space="preserve"> Aedes</v>
      </c>
      <c r="S14" t="str">
        <f>VLOOKUP($B14,taxonomy!$B:$Y,22,FALSE)</f>
        <v xml:space="preserve"> Stegomyia.</v>
      </c>
      <c r="T14">
        <f>VLOOKUP($B14,taxonomy!$B:$Y,23,FALSE)</f>
        <v>0</v>
      </c>
      <c r="U14">
        <f>VLOOKUP($B14,taxonomy!$B:$Y,24,FALSE)</f>
        <v>0</v>
      </c>
      <c r="W14" s="13" t="s">
        <v>574</v>
      </c>
      <c r="Y14" t="str">
        <f>VLOOKUP($W14,taxonomy!$A:$Y,7,FALSE)</f>
        <v>Eukaryota</v>
      </c>
      <c r="Z14" t="str">
        <f>VLOOKUP($W14,taxonomy!$A:$Y,8,FALSE)</f>
        <v xml:space="preserve"> Metazoa</v>
      </c>
      <c r="AA14" t="str">
        <f>VLOOKUP($W14,taxonomy!$A:$Y,9,FALSE)</f>
        <v xml:space="preserve"> Chordata</v>
      </c>
      <c r="AB14" t="str">
        <f>VLOOKUP($W14,taxonomy!$A:$Y,10,FALSE)</f>
        <v xml:space="preserve"> Cephalochordata</v>
      </c>
      <c r="AC14" t="str">
        <f>VLOOKUP($W14,taxonomy!$A:$Y,11,FALSE)</f>
        <v xml:space="preserve"> Branchiostomidae</v>
      </c>
      <c r="AD14" t="str">
        <f>VLOOKUP($W14,taxonomy!$A:$Y,12,FALSE)</f>
        <v>Branchiostoma.</v>
      </c>
      <c r="AE14">
        <f>VLOOKUP($W14,taxonomy!$A:$Y,13,FALSE)</f>
        <v>0</v>
      </c>
      <c r="AF14">
        <f>VLOOKUP($W14,taxonomy!$A:$Y,14,FALSE)</f>
        <v>0</v>
      </c>
      <c r="AG14">
        <f>VLOOKUP($W14,taxonomy!$A:$Y,15,FALSE)</f>
        <v>0</v>
      </c>
      <c r="AH14">
        <f>VLOOKUP($W14,taxonomy!$A:$Y,16,FALSE)</f>
        <v>0</v>
      </c>
      <c r="AI14">
        <f>VLOOKUP($W14,taxonomy!$A:$Y,17,FALSE)</f>
        <v>0</v>
      </c>
      <c r="AJ14">
        <f>VLOOKUP($W14,taxonomy!$A:$Y,18,FALSE)</f>
        <v>0</v>
      </c>
      <c r="AK14">
        <f>VLOOKUP($W14,taxonomy!$A:$Y,19,FALSE)</f>
        <v>0</v>
      </c>
      <c r="AL14">
        <f>VLOOKUP($W14,taxonomy!$A:$Y,20,FALSE)</f>
        <v>0</v>
      </c>
      <c r="AM14">
        <f>VLOOKUP($W14,taxonomy!$A:$Y,21,FALSE)</f>
        <v>0</v>
      </c>
      <c r="AN14">
        <f>VLOOKUP($W14,taxonomy!$A:$Y,22,FALSE)</f>
        <v>0</v>
      </c>
      <c r="AO14">
        <f>VLOOKUP($W14,taxonomy!$A:$Y,23,FALSE)</f>
        <v>0</v>
      </c>
      <c r="AP14">
        <f>VLOOKUP($W14,taxonomy!$A:$Y,24,FALSE)</f>
        <v>0</v>
      </c>
      <c r="AQ14">
        <f>VLOOKUP($W14,taxonomy!$A:$Y,25,FALSE)</f>
        <v>0</v>
      </c>
    </row>
    <row r="15" spans="1:43" x14ac:dyDescent="0.25">
      <c r="A15" s="11" t="s">
        <v>574</v>
      </c>
      <c r="B15" s="11" t="s">
        <v>575</v>
      </c>
      <c r="C15" t="str">
        <f>VLOOKUP($B15,taxonomy!$B:$Y,6,FALSE)</f>
        <v>Eukaryota</v>
      </c>
      <c r="D15" t="str">
        <f>VLOOKUP($B15,taxonomy!$B:$Y,7,FALSE)</f>
        <v xml:space="preserve"> Metazoa</v>
      </c>
      <c r="E15" t="str">
        <f>VLOOKUP($B15,taxonomy!$B:$Y,8,FALSE)</f>
        <v xml:space="preserve"> Chordata</v>
      </c>
      <c r="F15" t="str">
        <f>VLOOKUP($B15,taxonomy!$B:$Y,9,FALSE)</f>
        <v xml:space="preserve"> Cephalochordata</v>
      </c>
      <c r="G15" t="str">
        <f>VLOOKUP($B15,taxonomy!$B:$Y,10,FALSE)</f>
        <v xml:space="preserve"> Branchiostomidae</v>
      </c>
      <c r="H15" t="str">
        <f>VLOOKUP($B15,taxonomy!$B:$Y,11,FALSE)</f>
        <v>Branchiostoma.</v>
      </c>
      <c r="I15">
        <f>VLOOKUP($B15,taxonomy!$B:$Y,12,FALSE)</f>
        <v>0</v>
      </c>
      <c r="J15">
        <f>VLOOKUP($B15,taxonomy!$B:$Y,13,FALSE)</f>
        <v>0</v>
      </c>
      <c r="K15">
        <f>VLOOKUP($B15,taxonomy!$B:$Y,14,FALSE)</f>
        <v>0</v>
      </c>
      <c r="L15">
        <f>VLOOKUP($B15,taxonomy!$B:$Y,15,FALSE)</f>
        <v>0</v>
      </c>
      <c r="M15">
        <f>VLOOKUP($B15,taxonomy!$B:$Y,16,FALSE)</f>
        <v>0</v>
      </c>
      <c r="N15">
        <f>VLOOKUP($B15,taxonomy!$B:$Y,17,FALSE)</f>
        <v>0</v>
      </c>
      <c r="O15">
        <f>VLOOKUP($B15,taxonomy!$B:$Y,18,FALSE)</f>
        <v>0</v>
      </c>
      <c r="P15">
        <f>VLOOKUP($B15,taxonomy!$B:$Y,19,FALSE)</f>
        <v>0</v>
      </c>
      <c r="Q15">
        <f>VLOOKUP($B15,taxonomy!$B:$Y,20,FALSE)</f>
        <v>0</v>
      </c>
      <c r="R15">
        <f>VLOOKUP($B15,taxonomy!$B:$Y,21,FALSE)</f>
        <v>0</v>
      </c>
      <c r="S15">
        <f>VLOOKUP($B15,taxonomy!$B:$Y,22,FALSE)</f>
        <v>0</v>
      </c>
      <c r="T15">
        <f>VLOOKUP($B15,taxonomy!$B:$Y,23,FALSE)</f>
        <v>0</v>
      </c>
      <c r="U15">
        <f>VLOOKUP($B15,taxonomy!$B:$Y,24,FALSE)</f>
        <v>0</v>
      </c>
      <c r="W15" s="13" t="s">
        <v>828</v>
      </c>
      <c r="Y15" t="str">
        <f>VLOOKUP($W15,taxonomy!$A:$Y,7,FALSE)</f>
        <v>Eukaryota</v>
      </c>
      <c r="Z15" t="str">
        <f>VLOOKUP($W15,taxonomy!$A:$Y,8,FALSE)</f>
        <v xml:space="preserve"> Metazoa</v>
      </c>
      <c r="AA15" t="str">
        <f>VLOOKUP($W15,taxonomy!$A:$Y,9,FALSE)</f>
        <v xml:space="preserve"> Chordata</v>
      </c>
      <c r="AB15" t="str">
        <f>VLOOKUP($W15,taxonomy!$A:$Y,10,FALSE)</f>
        <v xml:space="preserve"> Tunicata</v>
      </c>
      <c r="AC15" t="str">
        <f>VLOOKUP($W15,taxonomy!$A:$Y,11,FALSE)</f>
        <v xml:space="preserve"> Appendicularia</v>
      </c>
      <c r="AD15" t="str">
        <f>VLOOKUP($W15,taxonomy!$A:$Y,12,FALSE)</f>
        <v xml:space="preserve"> Oikopleuridae</v>
      </c>
      <c r="AE15" t="str">
        <f>VLOOKUP($W15,taxonomy!$A:$Y,13,FALSE)</f>
        <v>Oikopleura.</v>
      </c>
      <c r="AF15">
        <f>VLOOKUP($W15,taxonomy!$A:$Y,14,FALSE)</f>
        <v>0</v>
      </c>
      <c r="AG15">
        <f>VLOOKUP($W15,taxonomy!$A:$Y,15,FALSE)</f>
        <v>0</v>
      </c>
      <c r="AH15">
        <f>VLOOKUP($W15,taxonomy!$A:$Y,16,FALSE)</f>
        <v>0</v>
      </c>
      <c r="AI15">
        <f>VLOOKUP($W15,taxonomy!$A:$Y,17,FALSE)</f>
        <v>0</v>
      </c>
      <c r="AJ15">
        <f>VLOOKUP($W15,taxonomy!$A:$Y,18,FALSE)</f>
        <v>0</v>
      </c>
      <c r="AK15">
        <f>VLOOKUP($W15,taxonomy!$A:$Y,19,FALSE)</f>
        <v>0</v>
      </c>
      <c r="AL15">
        <f>VLOOKUP($W15,taxonomy!$A:$Y,20,FALSE)</f>
        <v>0</v>
      </c>
      <c r="AM15">
        <f>VLOOKUP($W15,taxonomy!$A:$Y,21,FALSE)</f>
        <v>0</v>
      </c>
      <c r="AN15">
        <f>VLOOKUP($W15,taxonomy!$A:$Y,22,FALSE)</f>
        <v>0</v>
      </c>
      <c r="AO15">
        <f>VLOOKUP($W15,taxonomy!$A:$Y,23,FALSE)</f>
        <v>0</v>
      </c>
      <c r="AP15">
        <f>VLOOKUP($W15,taxonomy!$A:$Y,24,FALSE)</f>
        <v>0</v>
      </c>
      <c r="AQ15">
        <f>VLOOKUP($W15,taxonomy!$A:$Y,25,FALSE)</f>
        <v>0</v>
      </c>
    </row>
    <row r="16" spans="1:43" x14ac:dyDescent="0.25">
      <c r="A16" s="11" t="s">
        <v>1045</v>
      </c>
      <c r="B16" s="11" t="s">
        <v>1046</v>
      </c>
      <c r="C16" t="str">
        <f>VLOOKUP($B16,taxonomy!$B:$Y,6,FALSE)</f>
        <v>Eukaryota</v>
      </c>
      <c r="D16" t="str">
        <f>VLOOKUP($B16,taxonomy!$B:$Y,7,FALSE)</f>
        <v xml:space="preserve"> Metazoa</v>
      </c>
      <c r="E16" t="str">
        <f>VLOOKUP($B16,taxonomy!$B:$Y,8,FALSE)</f>
        <v xml:space="preserve"> Chordata</v>
      </c>
      <c r="F16" t="str">
        <f>VLOOKUP($B16,taxonomy!$B:$Y,9,FALSE)</f>
        <v xml:space="preserve"> Craniata</v>
      </c>
      <c r="G16" t="str">
        <f>VLOOKUP($B16,taxonomy!$B:$Y,10,FALSE)</f>
        <v xml:space="preserve"> Vertebrata</v>
      </c>
      <c r="H16" t="str">
        <f>VLOOKUP($B16,taxonomy!$B:$Y,11,FALSE)</f>
        <v xml:space="preserve"> Euteleostomi</v>
      </c>
      <c r="I16" t="str">
        <f>VLOOKUP($B16,taxonomy!$B:$Y,12,FALSE)</f>
        <v>Mammalia</v>
      </c>
      <c r="J16" t="str">
        <f>VLOOKUP($B16,taxonomy!$B:$Y,13,FALSE)</f>
        <v xml:space="preserve"> Eutheria</v>
      </c>
      <c r="K16" t="str">
        <f>VLOOKUP($B16,taxonomy!$B:$Y,14,FALSE)</f>
        <v xml:space="preserve"> Laurasiatheria</v>
      </c>
      <c r="L16" t="str">
        <f>VLOOKUP($B16,taxonomy!$B:$Y,15,FALSE)</f>
        <v xml:space="preserve"> Perissodactyla</v>
      </c>
      <c r="M16" t="str">
        <f>VLOOKUP($B16,taxonomy!$B:$Y,16,FALSE)</f>
        <v xml:space="preserve"> Equidae</v>
      </c>
      <c r="N16" t="str">
        <f>VLOOKUP($B16,taxonomy!$B:$Y,17,FALSE)</f>
        <v xml:space="preserve"> Equus.</v>
      </c>
      <c r="O16">
        <f>VLOOKUP($B16,taxonomy!$B:$Y,18,FALSE)</f>
        <v>0</v>
      </c>
      <c r="P16">
        <f>VLOOKUP($B16,taxonomy!$B:$Y,19,FALSE)</f>
        <v>0</v>
      </c>
      <c r="Q16">
        <f>VLOOKUP($B16,taxonomy!$B:$Y,20,FALSE)</f>
        <v>0</v>
      </c>
      <c r="R16">
        <f>VLOOKUP($B16,taxonomy!$B:$Y,21,FALSE)</f>
        <v>0</v>
      </c>
      <c r="S16">
        <f>VLOOKUP($B16,taxonomy!$B:$Y,22,FALSE)</f>
        <v>0</v>
      </c>
      <c r="T16">
        <f>VLOOKUP($B16,taxonomy!$B:$Y,23,FALSE)</f>
        <v>0</v>
      </c>
      <c r="U16">
        <f>VLOOKUP($B16,taxonomy!$B:$Y,24,FALSE)</f>
        <v>0</v>
      </c>
      <c r="W16" s="13" t="s">
        <v>1387</v>
      </c>
      <c r="Y16" t="str">
        <f>VLOOKUP($W16,taxonomy!$A:$Y,7,FALSE)</f>
        <v>Eukaryota</v>
      </c>
      <c r="Z16" t="str">
        <f>VLOOKUP($W16,taxonomy!$A:$Y,8,FALSE)</f>
        <v xml:space="preserve"> Metazoa</v>
      </c>
      <c r="AA16" t="str">
        <f>VLOOKUP($W16,taxonomy!$A:$Y,9,FALSE)</f>
        <v xml:space="preserve"> Chordata</v>
      </c>
      <c r="AB16" t="str">
        <f>VLOOKUP($W16,taxonomy!$A:$Y,10,FALSE)</f>
        <v xml:space="preserve"> Craniata</v>
      </c>
      <c r="AC16" t="str">
        <f>VLOOKUP($W16,taxonomy!$A:$Y,11,FALSE)</f>
        <v xml:space="preserve"> Vertebrata</v>
      </c>
      <c r="AD16" t="str">
        <f>VLOOKUP($W16,taxonomy!$A:$Y,12,FALSE)</f>
        <v xml:space="preserve"> Euteleostomi</v>
      </c>
      <c r="AE16" t="str">
        <f>VLOOKUP($W16,taxonomy!$A:$Y,13,FALSE)</f>
        <v>Actinopterygii</v>
      </c>
      <c r="AF16" t="str">
        <f>VLOOKUP($W16,taxonomy!$A:$Y,14,FALSE)</f>
        <v xml:space="preserve"> Neopterygii</v>
      </c>
      <c r="AG16" t="str">
        <f>VLOOKUP($W16,taxonomy!$A:$Y,15,FALSE)</f>
        <v xml:space="preserve"> Teleostei</v>
      </c>
      <c r="AH16" t="str">
        <f>VLOOKUP($W16,taxonomy!$A:$Y,16,FALSE)</f>
        <v xml:space="preserve"> Neoteleostei</v>
      </c>
      <c r="AI16" t="str">
        <f>VLOOKUP($W16,taxonomy!$A:$Y,17,FALSE)</f>
        <v xml:space="preserve"> Acanthomorphata</v>
      </c>
      <c r="AJ16" t="str">
        <f>VLOOKUP($W16,taxonomy!$A:$Y,18,FALSE)</f>
        <v>Zeiogadaria</v>
      </c>
      <c r="AK16" t="str">
        <f>VLOOKUP($W16,taxonomy!$A:$Y,19,FALSE)</f>
        <v xml:space="preserve"> Gadariae</v>
      </c>
      <c r="AL16" t="str">
        <f>VLOOKUP($W16,taxonomy!$A:$Y,20,FALSE)</f>
        <v xml:space="preserve"> Gadiformes</v>
      </c>
      <c r="AM16" t="str">
        <f>VLOOKUP($W16,taxonomy!$A:$Y,21,FALSE)</f>
        <v xml:space="preserve"> Gadoidei</v>
      </c>
      <c r="AN16" t="str">
        <f>VLOOKUP($W16,taxonomy!$A:$Y,22,FALSE)</f>
        <v xml:space="preserve"> Gadidae</v>
      </c>
      <c r="AO16" t="str">
        <f>VLOOKUP($W16,taxonomy!$A:$Y,23,FALSE)</f>
        <v xml:space="preserve"> Gadus.</v>
      </c>
      <c r="AP16">
        <f>VLOOKUP($W16,taxonomy!$A:$Y,24,FALSE)</f>
        <v>0</v>
      </c>
      <c r="AQ16">
        <f>VLOOKUP($W16,taxonomy!$A:$Y,25,FALSE)</f>
        <v>0</v>
      </c>
    </row>
    <row r="17" spans="1:43" x14ac:dyDescent="0.25">
      <c r="A17" s="11" t="s">
        <v>1200</v>
      </c>
      <c r="B17" s="11" t="s">
        <v>1201</v>
      </c>
      <c r="C17" t="str">
        <f>VLOOKUP($B17,taxonomy!$B:$Y,6,FALSE)</f>
        <v>Eukaryota</v>
      </c>
      <c r="D17" t="str">
        <f>VLOOKUP($B17,taxonomy!$B:$Y,7,FALSE)</f>
        <v xml:space="preserve"> Metazoa</v>
      </c>
      <c r="E17" t="str">
        <f>VLOOKUP($B17,taxonomy!$B:$Y,8,FALSE)</f>
        <v xml:space="preserve"> Chordata</v>
      </c>
      <c r="F17" t="str">
        <f>VLOOKUP($B17,taxonomy!$B:$Y,9,FALSE)</f>
        <v xml:space="preserve"> Craniata</v>
      </c>
      <c r="G17" t="str">
        <f>VLOOKUP($B17,taxonomy!$B:$Y,10,FALSE)</f>
        <v xml:space="preserve"> Vertebrata</v>
      </c>
      <c r="H17" t="str">
        <f>VLOOKUP($B17,taxonomy!$B:$Y,11,FALSE)</f>
        <v xml:space="preserve"> Euteleostomi</v>
      </c>
      <c r="I17" t="str">
        <f>VLOOKUP($B17,taxonomy!$B:$Y,12,FALSE)</f>
        <v>Actinopterygii</v>
      </c>
      <c r="J17" t="str">
        <f>VLOOKUP($B17,taxonomy!$B:$Y,13,FALSE)</f>
        <v xml:space="preserve"> Neopterygii</v>
      </c>
      <c r="K17" t="str">
        <f>VLOOKUP($B17,taxonomy!$B:$Y,14,FALSE)</f>
        <v xml:space="preserve"> Teleostei</v>
      </c>
      <c r="L17" t="str">
        <f>VLOOKUP($B17,taxonomy!$B:$Y,15,FALSE)</f>
        <v xml:space="preserve"> Neoteleostei</v>
      </c>
      <c r="M17" t="str">
        <f>VLOOKUP($B17,taxonomy!$B:$Y,16,FALSE)</f>
        <v xml:space="preserve"> Acanthomorphata</v>
      </c>
      <c r="N17" t="str">
        <f>VLOOKUP($B17,taxonomy!$B:$Y,17,FALSE)</f>
        <v>Percomorpharia</v>
      </c>
      <c r="O17" t="str">
        <f>VLOOKUP($B17,taxonomy!$B:$Y,18,FALSE)</f>
        <v xml:space="preserve"> Perciformes</v>
      </c>
      <c r="P17" t="str">
        <f>VLOOKUP($B17,taxonomy!$B:$Y,19,FALSE)</f>
        <v xml:space="preserve"> Cottioidei</v>
      </c>
      <c r="Q17" t="str">
        <f>VLOOKUP($B17,taxonomy!$B:$Y,20,FALSE)</f>
        <v xml:space="preserve"> Gasterosteales</v>
      </c>
      <c r="R17" t="str">
        <f>VLOOKUP($B17,taxonomy!$B:$Y,21,FALSE)</f>
        <v>Gasterosteidae</v>
      </c>
      <c r="S17" t="str">
        <f>VLOOKUP($B17,taxonomy!$B:$Y,22,FALSE)</f>
        <v xml:space="preserve"> Gasterosteus.</v>
      </c>
      <c r="T17">
        <f>VLOOKUP($B17,taxonomy!$B:$Y,23,FALSE)</f>
        <v>0</v>
      </c>
      <c r="U17">
        <f>VLOOKUP($B17,taxonomy!$B:$Y,24,FALSE)</f>
        <v>0</v>
      </c>
      <c r="W17" s="13" t="s">
        <v>1391</v>
      </c>
      <c r="Y17" t="str">
        <f>VLOOKUP($W17,taxonomy!$A:$Y,7,FALSE)</f>
        <v>Eukaryota</v>
      </c>
      <c r="Z17" t="str">
        <f>VLOOKUP($W17,taxonomy!$A:$Y,8,FALSE)</f>
        <v xml:space="preserve"> Metazoa</v>
      </c>
      <c r="AA17" t="str">
        <f>VLOOKUP($W17,taxonomy!$A:$Y,9,FALSE)</f>
        <v xml:space="preserve"> Chordata</v>
      </c>
      <c r="AB17" t="str">
        <f>VLOOKUP($W17,taxonomy!$A:$Y,10,FALSE)</f>
        <v xml:space="preserve"> Craniata</v>
      </c>
      <c r="AC17" t="str">
        <f>VLOOKUP($W17,taxonomy!$A:$Y,11,FALSE)</f>
        <v xml:space="preserve"> Vertebrata</v>
      </c>
      <c r="AD17" t="str">
        <f>VLOOKUP($W17,taxonomy!$A:$Y,12,FALSE)</f>
        <v xml:space="preserve"> Euteleostomi</v>
      </c>
      <c r="AE17" t="str">
        <f>VLOOKUP($W17,taxonomy!$A:$Y,13,FALSE)</f>
        <v>Mammalia</v>
      </c>
      <c r="AF17" t="str">
        <f>VLOOKUP($W17,taxonomy!$A:$Y,14,FALSE)</f>
        <v xml:space="preserve"> Eutheria</v>
      </c>
      <c r="AG17" t="str">
        <f>VLOOKUP($W17,taxonomy!$A:$Y,15,FALSE)</f>
        <v xml:space="preserve"> Euarchontoglires</v>
      </c>
      <c r="AH17" t="str">
        <f>VLOOKUP($W17,taxonomy!$A:$Y,16,FALSE)</f>
        <v xml:space="preserve"> Glires</v>
      </c>
      <c r="AI17" t="str">
        <f>VLOOKUP($W17,taxonomy!$A:$Y,17,FALSE)</f>
        <v xml:space="preserve"> Rodentia</v>
      </c>
      <c r="AJ17" t="str">
        <f>VLOOKUP($W17,taxonomy!$A:$Y,18,FALSE)</f>
        <v xml:space="preserve"> Sciurognathi</v>
      </c>
      <c r="AK17" t="str">
        <f>VLOOKUP($W17,taxonomy!$A:$Y,19,FALSE)</f>
        <v>Muroidea</v>
      </c>
      <c r="AL17" t="str">
        <f>VLOOKUP($W17,taxonomy!$A:$Y,20,FALSE)</f>
        <v xml:space="preserve"> Muridae</v>
      </c>
      <c r="AM17" t="str">
        <f>VLOOKUP($W17,taxonomy!$A:$Y,21,FALSE)</f>
        <v xml:space="preserve"> Murinae</v>
      </c>
      <c r="AN17" t="str">
        <f>VLOOKUP($W17,taxonomy!$A:$Y,22,FALSE)</f>
        <v xml:space="preserve"> Mus</v>
      </c>
      <c r="AO17" t="str">
        <f>VLOOKUP($W17,taxonomy!$A:$Y,23,FALSE)</f>
        <v xml:space="preserve"> Mus.</v>
      </c>
      <c r="AP17">
        <f>VLOOKUP($W17,taxonomy!$A:$Y,24,FALSE)</f>
        <v>0</v>
      </c>
      <c r="AQ17">
        <f>VLOOKUP($W17,taxonomy!$A:$Y,25,FALSE)</f>
        <v>0</v>
      </c>
    </row>
    <row r="18" spans="1:43" x14ac:dyDescent="0.25">
      <c r="A18" s="11" t="s">
        <v>1208</v>
      </c>
      <c r="B18" s="11" t="s">
        <v>1209</v>
      </c>
      <c r="C18" t="str">
        <f>VLOOKUP($B18,taxonomy!$B:$Y,6,FALSE)</f>
        <v>Eukaryota</v>
      </c>
      <c r="D18" t="str">
        <f>VLOOKUP($B18,taxonomy!$B:$Y,7,FALSE)</f>
        <v xml:space="preserve"> Metazoa</v>
      </c>
      <c r="E18" t="str">
        <f>VLOOKUP($B18,taxonomy!$B:$Y,8,FALSE)</f>
        <v xml:space="preserve"> Chordata</v>
      </c>
      <c r="F18" t="str">
        <f>VLOOKUP($B18,taxonomy!$B:$Y,9,FALSE)</f>
        <v xml:space="preserve"> Craniata</v>
      </c>
      <c r="G18" t="str">
        <f>VLOOKUP($B18,taxonomy!$B:$Y,10,FALSE)</f>
        <v xml:space="preserve"> Vertebrata</v>
      </c>
      <c r="H18" t="str">
        <f>VLOOKUP($B18,taxonomy!$B:$Y,11,FALSE)</f>
        <v xml:space="preserve"> Euteleostomi</v>
      </c>
      <c r="I18" t="str">
        <f>VLOOKUP($B18,taxonomy!$B:$Y,12,FALSE)</f>
        <v>Mammalia</v>
      </c>
      <c r="J18" t="str">
        <f>VLOOKUP($B18,taxonomy!$B:$Y,13,FALSE)</f>
        <v xml:space="preserve"> Eutheria</v>
      </c>
      <c r="K18" t="str">
        <f>VLOOKUP($B18,taxonomy!$B:$Y,14,FALSE)</f>
        <v xml:space="preserve"> Euarchontoglires</v>
      </c>
      <c r="L18" t="str">
        <f>VLOOKUP($B18,taxonomy!$B:$Y,15,FALSE)</f>
        <v xml:space="preserve"> Primates</v>
      </c>
      <c r="M18" t="str">
        <f>VLOOKUP($B18,taxonomy!$B:$Y,16,FALSE)</f>
        <v xml:space="preserve"> Haplorrhini</v>
      </c>
      <c r="N18" t="str">
        <f>VLOOKUP($B18,taxonomy!$B:$Y,17,FALSE)</f>
        <v>Catarrhini</v>
      </c>
      <c r="O18" t="str">
        <f>VLOOKUP($B18,taxonomy!$B:$Y,18,FALSE)</f>
        <v xml:space="preserve"> Hominidae</v>
      </c>
      <c r="P18" t="str">
        <f>VLOOKUP($B18,taxonomy!$B:$Y,19,FALSE)</f>
        <v xml:space="preserve"> Gorilla.</v>
      </c>
      <c r="Q18">
        <f>VLOOKUP($B18,taxonomy!$B:$Y,20,FALSE)</f>
        <v>0</v>
      </c>
      <c r="R18">
        <f>VLOOKUP($B18,taxonomy!$B:$Y,21,FALSE)</f>
        <v>0</v>
      </c>
      <c r="S18">
        <f>VLOOKUP($B18,taxonomy!$B:$Y,22,FALSE)</f>
        <v>0</v>
      </c>
      <c r="T18">
        <f>VLOOKUP($B18,taxonomy!$B:$Y,23,FALSE)</f>
        <v>0</v>
      </c>
      <c r="U18">
        <f>VLOOKUP($B18,taxonomy!$B:$Y,24,FALSE)</f>
        <v>0</v>
      </c>
      <c r="W18" s="13" t="s">
        <v>1399</v>
      </c>
      <c r="Y18" t="str">
        <f>VLOOKUP($W18,taxonomy!$A:$Y,7,FALSE)</f>
        <v>Eukaryota</v>
      </c>
      <c r="Z18" t="str">
        <f>VLOOKUP($W18,taxonomy!$A:$Y,8,FALSE)</f>
        <v xml:space="preserve"> Metazoa</v>
      </c>
      <c r="AA18" t="str">
        <f>VLOOKUP($W18,taxonomy!$A:$Y,9,FALSE)</f>
        <v xml:space="preserve"> Chordata</v>
      </c>
      <c r="AB18" t="str">
        <f>VLOOKUP($W18,taxonomy!$A:$Y,10,FALSE)</f>
        <v xml:space="preserve"> Craniata</v>
      </c>
      <c r="AC18" t="str">
        <f>VLOOKUP($W18,taxonomy!$A:$Y,11,FALSE)</f>
        <v xml:space="preserve"> Vertebrata</v>
      </c>
      <c r="AD18" t="str">
        <f>VLOOKUP($W18,taxonomy!$A:$Y,12,FALSE)</f>
        <v xml:space="preserve"> Euteleostomi</v>
      </c>
      <c r="AE18" t="str">
        <f>VLOOKUP($W18,taxonomy!$A:$Y,13,FALSE)</f>
        <v>Testudines + Archosauria group</v>
      </c>
      <c r="AF18" t="str">
        <f>VLOOKUP($W18,taxonomy!$A:$Y,14,FALSE)</f>
        <v xml:space="preserve"> Archosauria</v>
      </c>
      <c r="AG18" t="str">
        <f>VLOOKUP($W18,taxonomy!$A:$Y,15,FALSE)</f>
        <v xml:space="preserve"> Dinosauria</v>
      </c>
      <c r="AH18" t="str">
        <f>VLOOKUP($W18,taxonomy!$A:$Y,16,FALSE)</f>
        <v xml:space="preserve"> Saurischia</v>
      </c>
      <c r="AI18" t="str">
        <f>VLOOKUP($W18,taxonomy!$A:$Y,17,FALSE)</f>
        <v>Theropoda</v>
      </c>
      <c r="AJ18" t="str">
        <f>VLOOKUP($W18,taxonomy!$A:$Y,18,FALSE)</f>
        <v xml:space="preserve"> Coelurosauria</v>
      </c>
      <c r="AK18" t="str">
        <f>VLOOKUP($W18,taxonomy!$A:$Y,19,FALSE)</f>
        <v xml:space="preserve"> Aves</v>
      </c>
      <c r="AL18" t="str">
        <f>VLOOKUP($W18,taxonomy!$A:$Y,20,FALSE)</f>
        <v xml:space="preserve"> Neognathae</v>
      </c>
      <c r="AM18" t="str">
        <f>VLOOKUP($W18,taxonomy!$A:$Y,21,FALSE)</f>
        <v xml:space="preserve"> Galliformes</v>
      </c>
      <c r="AN18" t="str">
        <f>VLOOKUP($W18,taxonomy!$A:$Y,22,FALSE)</f>
        <v xml:space="preserve"> Phasianidae</v>
      </c>
      <c r="AO18" t="str">
        <f>VLOOKUP($W18,taxonomy!$A:$Y,23,FALSE)</f>
        <v>Meleagridinae</v>
      </c>
      <c r="AP18" t="str">
        <f>VLOOKUP($W18,taxonomy!$A:$Y,24,FALSE)</f>
        <v xml:space="preserve"> Meleagris.</v>
      </c>
      <c r="AQ18">
        <f>VLOOKUP($W18,taxonomy!$A:$Y,25,FALSE)</f>
        <v>0</v>
      </c>
    </row>
    <row r="19" spans="1:43" x14ac:dyDescent="0.25">
      <c r="A19" s="11" t="s">
        <v>1215</v>
      </c>
      <c r="B19" s="11" t="s">
        <v>1216</v>
      </c>
      <c r="C19" t="str">
        <f>VLOOKUP($B19,taxonomy!$B:$Y,6,FALSE)</f>
        <v>Eukaryota</v>
      </c>
      <c r="D19" t="str">
        <f>VLOOKUP($B19,taxonomy!$B:$Y,7,FALSE)</f>
        <v xml:space="preserve"> Metazoa</v>
      </c>
      <c r="E19" t="str">
        <f>VLOOKUP($B19,taxonomy!$B:$Y,8,FALSE)</f>
        <v xml:space="preserve"> Chordata</v>
      </c>
      <c r="F19" t="str">
        <f>VLOOKUP($B19,taxonomy!$B:$Y,9,FALSE)</f>
        <v xml:space="preserve"> Craniata</v>
      </c>
      <c r="G19" t="str">
        <f>VLOOKUP($B19,taxonomy!$B:$Y,10,FALSE)</f>
        <v xml:space="preserve"> Vertebrata</v>
      </c>
      <c r="H19" t="str">
        <f>VLOOKUP($B19,taxonomy!$B:$Y,11,FALSE)</f>
        <v xml:space="preserve"> Euteleostomi</v>
      </c>
      <c r="I19" t="str">
        <f>VLOOKUP($B19,taxonomy!$B:$Y,12,FALSE)</f>
        <v>Mammalia</v>
      </c>
      <c r="J19" t="str">
        <f>VLOOKUP($B19,taxonomy!$B:$Y,13,FALSE)</f>
        <v xml:space="preserve"> Eutheria</v>
      </c>
      <c r="K19" t="str">
        <f>VLOOKUP($B19,taxonomy!$B:$Y,14,FALSE)</f>
        <v xml:space="preserve"> Afrotheria</v>
      </c>
      <c r="L19" t="str">
        <f>VLOOKUP($B19,taxonomy!$B:$Y,15,FALSE)</f>
        <v xml:space="preserve"> Proboscidea</v>
      </c>
      <c r="M19" t="str">
        <f>VLOOKUP($B19,taxonomy!$B:$Y,16,FALSE)</f>
        <v xml:space="preserve"> Elephantidae</v>
      </c>
      <c r="N19" t="str">
        <f>VLOOKUP($B19,taxonomy!$B:$Y,17,FALSE)</f>
        <v xml:space="preserve"> Loxodonta.</v>
      </c>
      <c r="O19">
        <f>VLOOKUP($B19,taxonomy!$B:$Y,18,FALSE)</f>
        <v>0</v>
      </c>
      <c r="P19">
        <f>VLOOKUP($B19,taxonomy!$B:$Y,19,FALSE)</f>
        <v>0</v>
      </c>
      <c r="Q19">
        <f>VLOOKUP($B19,taxonomy!$B:$Y,20,FALSE)</f>
        <v>0</v>
      </c>
      <c r="R19">
        <f>VLOOKUP($B19,taxonomy!$B:$Y,21,FALSE)</f>
        <v>0</v>
      </c>
      <c r="S19">
        <f>VLOOKUP($B19,taxonomy!$B:$Y,22,FALSE)</f>
        <v>0</v>
      </c>
      <c r="T19">
        <f>VLOOKUP($B19,taxonomy!$B:$Y,23,FALSE)</f>
        <v>0</v>
      </c>
      <c r="U19">
        <f>VLOOKUP($B19,taxonomy!$B:$Y,24,FALSE)</f>
        <v>0</v>
      </c>
      <c r="W19" s="13" t="s">
        <v>1458</v>
      </c>
      <c r="Y19" t="str">
        <f>VLOOKUP($W19,taxonomy!$A:$Y,7,FALSE)</f>
        <v>Eukaryota</v>
      </c>
      <c r="Z19" t="str">
        <f>VLOOKUP($W19,taxonomy!$A:$Y,8,FALSE)</f>
        <v xml:space="preserve"> Metazoa</v>
      </c>
      <c r="AA19" t="str">
        <f>VLOOKUP($W19,taxonomy!$A:$Y,9,FALSE)</f>
        <v xml:space="preserve"> Chordata</v>
      </c>
      <c r="AB19" t="str">
        <f>VLOOKUP($W19,taxonomy!$A:$Y,10,FALSE)</f>
        <v xml:space="preserve"> Craniata</v>
      </c>
      <c r="AC19" t="str">
        <f>VLOOKUP($W19,taxonomy!$A:$Y,11,FALSE)</f>
        <v xml:space="preserve"> Vertebrata</v>
      </c>
      <c r="AD19" t="str">
        <f>VLOOKUP($W19,taxonomy!$A:$Y,12,FALSE)</f>
        <v xml:space="preserve"> Euteleostomi</v>
      </c>
      <c r="AE19" t="str">
        <f>VLOOKUP($W19,taxonomy!$A:$Y,13,FALSE)</f>
        <v>Mammalia</v>
      </c>
      <c r="AF19" t="str">
        <f>VLOOKUP($W19,taxonomy!$A:$Y,14,FALSE)</f>
        <v xml:space="preserve"> Eutheria</v>
      </c>
      <c r="AG19" t="str">
        <f>VLOOKUP($W19,taxonomy!$A:$Y,15,FALSE)</f>
        <v xml:space="preserve"> Laurasiatheria</v>
      </c>
      <c r="AH19" t="str">
        <f>VLOOKUP($W19,taxonomy!$A:$Y,16,FALSE)</f>
        <v xml:space="preserve"> Cetartiodactyla</v>
      </c>
      <c r="AI19" t="str">
        <f>VLOOKUP($W19,taxonomy!$A:$Y,17,FALSE)</f>
        <v xml:space="preserve"> Ruminantia</v>
      </c>
      <c r="AJ19" t="str">
        <f>VLOOKUP($W19,taxonomy!$A:$Y,18,FALSE)</f>
        <v>Pecora</v>
      </c>
      <c r="AK19" t="str">
        <f>VLOOKUP($W19,taxonomy!$A:$Y,19,FALSE)</f>
        <v xml:space="preserve"> Bovidae</v>
      </c>
      <c r="AL19" t="str">
        <f>VLOOKUP($W19,taxonomy!$A:$Y,20,FALSE)</f>
        <v xml:space="preserve"> Bovinae</v>
      </c>
      <c r="AM19" t="str">
        <f>VLOOKUP($W19,taxonomy!$A:$Y,21,FALSE)</f>
        <v xml:space="preserve"> Bos.</v>
      </c>
      <c r="AN19">
        <f>VLOOKUP($W19,taxonomy!$A:$Y,22,FALSE)</f>
        <v>0</v>
      </c>
      <c r="AO19">
        <f>VLOOKUP($W19,taxonomy!$A:$Y,23,FALSE)</f>
        <v>0</v>
      </c>
      <c r="AP19">
        <f>VLOOKUP($W19,taxonomy!$A:$Y,24,FALSE)</f>
        <v>0</v>
      </c>
      <c r="AQ19">
        <f>VLOOKUP($W19,taxonomy!$A:$Y,25,FALSE)</f>
        <v>0</v>
      </c>
    </row>
    <row r="20" spans="1:43" x14ac:dyDescent="0.25">
      <c r="A20" s="11" t="s">
        <v>1218</v>
      </c>
      <c r="B20" s="11" t="s">
        <v>1219</v>
      </c>
      <c r="C20" t="str">
        <f>VLOOKUP($B20,taxonomy!$B:$Y,6,FALSE)</f>
        <v>Eukaryota</v>
      </c>
      <c r="D20" t="str">
        <f>VLOOKUP($B20,taxonomy!$B:$Y,7,FALSE)</f>
        <v xml:space="preserve"> Metazoa</v>
      </c>
      <c r="E20" t="str">
        <f>VLOOKUP($B20,taxonomy!$B:$Y,8,FALSE)</f>
        <v xml:space="preserve"> Chordata</v>
      </c>
      <c r="F20" t="str">
        <f>VLOOKUP($B20,taxonomy!$B:$Y,9,FALSE)</f>
        <v xml:space="preserve"> Craniata</v>
      </c>
      <c r="G20" t="str">
        <f>VLOOKUP($B20,taxonomy!$B:$Y,10,FALSE)</f>
        <v xml:space="preserve"> Vertebrata</v>
      </c>
      <c r="H20" t="str">
        <f>VLOOKUP($B20,taxonomy!$B:$Y,11,FALSE)</f>
        <v xml:space="preserve"> Euteleostomi</v>
      </c>
      <c r="I20" t="str">
        <f>VLOOKUP($B20,taxonomy!$B:$Y,12,FALSE)</f>
        <v>Mammalia</v>
      </c>
      <c r="J20" t="str">
        <f>VLOOKUP($B20,taxonomy!$B:$Y,13,FALSE)</f>
        <v xml:space="preserve"> Metatheria</v>
      </c>
      <c r="K20" t="str">
        <f>VLOOKUP($B20,taxonomy!$B:$Y,14,FALSE)</f>
        <v xml:space="preserve"> Dasyuromorphia</v>
      </c>
      <c r="L20" t="str">
        <f>VLOOKUP($B20,taxonomy!$B:$Y,15,FALSE)</f>
        <v xml:space="preserve"> Dasyuridae</v>
      </c>
      <c r="M20" t="str">
        <f>VLOOKUP($B20,taxonomy!$B:$Y,16,FALSE)</f>
        <v xml:space="preserve"> Sarcophilus.</v>
      </c>
      <c r="N20">
        <f>VLOOKUP($B20,taxonomy!$B:$Y,17,FALSE)</f>
        <v>0</v>
      </c>
      <c r="O20">
        <f>VLOOKUP($B20,taxonomy!$B:$Y,18,FALSE)</f>
        <v>0</v>
      </c>
      <c r="P20">
        <f>VLOOKUP($B20,taxonomy!$B:$Y,19,FALSE)</f>
        <v>0</v>
      </c>
      <c r="Q20">
        <f>VLOOKUP($B20,taxonomy!$B:$Y,20,FALSE)</f>
        <v>0</v>
      </c>
      <c r="R20">
        <f>VLOOKUP($B20,taxonomy!$B:$Y,21,FALSE)</f>
        <v>0</v>
      </c>
      <c r="S20">
        <f>VLOOKUP($B20,taxonomy!$B:$Y,22,FALSE)</f>
        <v>0</v>
      </c>
      <c r="T20">
        <f>VLOOKUP($B20,taxonomy!$B:$Y,23,FALSE)</f>
        <v>0</v>
      </c>
      <c r="U20">
        <f>VLOOKUP($B20,taxonomy!$B:$Y,24,FALSE)</f>
        <v>0</v>
      </c>
      <c r="W20" s="13" t="s">
        <v>1583</v>
      </c>
      <c r="Y20" t="str">
        <f>VLOOKUP($W20,taxonomy!$A:$Y,7,FALSE)</f>
        <v>Eukaryota</v>
      </c>
      <c r="Z20" t="str">
        <f>VLOOKUP($W20,taxonomy!$A:$Y,8,FALSE)</f>
        <v xml:space="preserve"> Metazoa</v>
      </c>
      <c r="AA20" t="str">
        <f>VLOOKUP($W20,taxonomy!$A:$Y,9,FALSE)</f>
        <v xml:space="preserve"> Chordata</v>
      </c>
      <c r="AB20" t="str">
        <f>VLOOKUP($W20,taxonomy!$A:$Y,10,FALSE)</f>
        <v xml:space="preserve"> Craniata</v>
      </c>
      <c r="AC20" t="str">
        <f>VLOOKUP($W20,taxonomy!$A:$Y,11,FALSE)</f>
        <v xml:space="preserve"> Vertebrata</v>
      </c>
      <c r="AD20" t="str">
        <f>VLOOKUP($W20,taxonomy!$A:$Y,12,FALSE)</f>
        <v xml:space="preserve"> Euteleostomi</v>
      </c>
      <c r="AE20" t="str">
        <f>VLOOKUP($W20,taxonomy!$A:$Y,13,FALSE)</f>
        <v>Mammalia</v>
      </c>
      <c r="AF20" t="str">
        <f>VLOOKUP($W20,taxonomy!$A:$Y,14,FALSE)</f>
        <v xml:space="preserve"> Eutheria</v>
      </c>
      <c r="AG20" t="str">
        <f>VLOOKUP($W20,taxonomy!$A:$Y,15,FALSE)</f>
        <v xml:space="preserve"> Laurasiatheria</v>
      </c>
      <c r="AH20" t="str">
        <f>VLOOKUP($W20,taxonomy!$A:$Y,16,FALSE)</f>
        <v xml:space="preserve"> Cetartiodactyla</v>
      </c>
      <c r="AI20" t="str">
        <f>VLOOKUP($W20,taxonomy!$A:$Y,17,FALSE)</f>
        <v xml:space="preserve"> Ruminantia</v>
      </c>
      <c r="AJ20" t="str">
        <f>VLOOKUP($W20,taxonomy!$A:$Y,18,FALSE)</f>
        <v>Pecora</v>
      </c>
      <c r="AK20" t="str">
        <f>VLOOKUP($W20,taxonomy!$A:$Y,19,FALSE)</f>
        <v xml:space="preserve"> Bovidae</v>
      </c>
      <c r="AL20" t="str">
        <f>VLOOKUP($W20,taxonomy!$A:$Y,20,FALSE)</f>
        <v xml:space="preserve"> Caprinae</v>
      </c>
      <c r="AM20" t="str">
        <f>VLOOKUP($W20,taxonomy!$A:$Y,21,FALSE)</f>
        <v xml:space="preserve"> Ovis.</v>
      </c>
      <c r="AN20">
        <f>VLOOKUP($W20,taxonomy!$A:$Y,22,FALSE)</f>
        <v>0</v>
      </c>
      <c r="AO20">
        <f>VLOOKUP($W20,taxonomy!$A:$Y,23,FALSE)</f>
        <v>0</v>
      </c>
      <c r="AP20">
        <f>VLOOKUP($W20,taxonomy!$A:$Y,24,FALSE)</f>
        <v>0</v>
      </c>
      <c r="AQ20">
        <f>VLOOKUP($W20,taxonomy!$A:$Y,25,FALSE)</f>
        <v>0</v>
      </c>
    </row>
    <row r="21" spans="1:43" x14ac:dyDescent="0.25">
      <c r="A21" s="11" t="s">
        <v>1366</v>
      </c>
      <c r="B21" s="11" t="s">
        <v>1367</v>
      </c>
      <c r="C21" t="str">
        <f>VLOOKUP($B21,taxonomy!$B:$Y,6,FALSE)</f>
        <v>Eukaryota</v>
      </c>
      <c r="D21" t="str">
        <f>VLOOKUP($B21,taxonomy!$B:$Y,7,FALSE)</f>
        <v xml:space="preserve"> Metazoa</v>
      </c>
      <c r="E21" t="str">
        <f>VLOOKUP($B21,taxonomy!$B:$Y,8,FALSE)</f>
        <v xml:space="preserve"> Chordata</v>
      </c>
      <c r="F21" t="str">
        <f>VLOOKUP($B21,taxonomy!$B:$Y,9,FALSE)</f>
        <v xml:space="preserve"> Craniata</v>
      </c>
      <c r="G21" t="str">
        <f>VLOOKUP($B21,taxonomy!$B:$Y,10,FALSE)</f>
        <v xml:space="preserve"> Vertebrata</v>
      </c>
      <c r="H21" t="str">
        <f>VLOOKUP($B21,taxonomy!$B:$Y,11,FALSE)</f>
        <v xml:space="preserve"> Euteleostomi</v>
      </c>
      <c r="I21" t="str">
        <f>VLOOKUP($B21,taxonomy!$B:$Y,12,FALSE)</f>
        <v>Actinopterygii</v>
      </c>
      <c r="J21" t="str">
        <f>VLOOKUP($B21,taxonomy!$B:$Y,13,FALSE)</f>
        <v xml:space="preserve"> Neopterygii</v>
      </c>
      <c r="K21" t="str">
        <f>VLOOKUP($B21,taxonomy!$B:$Y,14,FALSE)</f>
        <v xml:space="preserve"> Teleostei</v>
      </c>
      <c r="L21" t="str">
        <f>VLOOKUP($B21,taxonomy!$B:$Y,15,FALSE)</f>
        <v xml:space="preserve"> Neoteleostei</v>
      </c>
      <c r="M21" t="str">
        <f>VLOOKUP($B21,taxonomy!$B:$Y,16,FALSE)</f>
        <v xml:space="preserve"> Acanthomorphata</v>
      </c>
      <c r="N21" t="str">
        <f>VLOOKUP($B21,taxonomy!$B:$Y,17,FALSE)</f>
        <v>Percomorpharia</v>
      </c>
      <c r="O21" t="str">
        <f>VLOOKUP($B21,taxonomy!$B:$Y,18,FALSE)</f>
        <v xml:space="preserve"> Tetraodontiformes</v>
      </c>
      <c r="P21" t="str">
        <f>VLOOKUP($B21,taxonomy!$B:$Y,19,FALSE)</f>
        <v xml:space="preserve"> Tetradontoidea</v>
      </c>
      <c r="Q21" t="str">
        <f>VLOOKUP($B21,taxonomy!$B:$Y,20,FALSE)</f>
        <v xml:space="preserve"> Tetraodontidae</v>
      </c>
      <c r="R21" t="str">
        <f>VLOOKUP($B21,taxonomy!$B:$Y,21,FALSE)</f>
        <v>Tetraodon.</v>
      </c>
      <c r="S21">
        <f>VLOOKUP($B21,taxonomy!$B:$Y,22,FALSE)</f>
        <v>0</v>
      </c>
      <c r="T21">
        <f>VLOOKUP($B21,taxonomy!$B:$Y,23,FALSE)</f>
        <v>0</v>
      </c>
      <c r="U21">
        <f>VLOOKUP($B21,taxonomy!$B:$Y,24,FALSE)</f>
        <v>0</v>
      </c>
      <c r="W21" s="19" t="s">
        <v>8</v>
      </c>
      <c r="Y21" t="str">
        <f>VLOOKUP($W21,taxonomy!$A:$Y,7,FALSE)</f>
        <v>Eukaryota</v>
      </c>
      <c r="Z21" t="str">
        <f>VLOOKUP($W21,taxonomy!$A:$Y,8,FALSE)</f>
        <v xml:space="preserve"> Alveolata</v>
      </c>
      <c r="AA21" t="str">
        <f>VLOOKUP($W21,taxonomy!$A:$Y,9,FALSE)</f>
        <v xml:space="preserve"> Ciliophora</v>
      </c>
      <c r="AB21" t="str">
        <f>VLOOKUP($W21,taxonomy!$A:$Y,10,FALSE)</f>
        <v xml:space="preserve"> Intramacronucleata</v>
      </c>
      <c r="AC21" t="str">
        <f>VLOOKUP($W21,taxonomy!$A:$Y,11,FALSE)</f>
        <v>Oligohymenophorea</v>
      </c>
      <c r="AD21" t="str">
        <f>VLOOKUP($W21,taxonomy!$A:$Y,12,FALSE)</f>
        <v xml:space="preserve"> Peniculida</v>
      </c>
      <c r="AE21" t="str">
        <f>VLOOKUP($W21,taxonomy!$A:$Y,13,FALSE)</f>
        <v xml:space="preserve"> Parameciidae</v>
      </c>
      <c r="AF21" t="str">
        <f>VLOOKUP($W21,taxonomy!$A:$Y,14,FALSE)</f>
        <v xml:space="preserve"> Paramecium.</v>
      </c>
      <c r="AG21">
        <f>VLOOKUP($W21,taxonomy!$A:$Y,15,FALSE)</f>
        <v>0</v>
      </c>
      <c r="AH21">
        <f>VLOOKUP($W21,taxonomy!$A:$Y,16,FALSE)</f>
        <v>0</v>
      </c>
      <c r="AI21">
        <f>VLOOKUP($W21,taxonomy!$A:$Y,17,FALSE)</f>
        <v>0</v>
      </c>
      <c r="AJ21">
        <f>VLOOKUP($W21,taxonomy!$A:$Y,18,FALSE)</f>
        <v>0</v>
      </c>
      <c r="AK21">
        <f>VLOOKUP($W21,taxonomy!$A:$Y,19,FALSE)</f>
        <v>0</v>
      </c>
      <c r="AL21">
        <f>VLOOKUP($W21,taxonomy!$A:$Y,20,FALSE)</f>
        <v>0</v>
      </c>
      <c r="AM21">
        <f>VLOOKUP($W21,taxonomy!$A:$Y,21,FALSE)</f>
        <v>0</v>
      </c>
      <c r="AN21">
        <f>VLOOKUP($W21,taxonomy!$A:$Y,22,FALSE)</f>
        <v>0</v>
      </c>
      <c r="AO21">
        <f>VLOOKUP($W21,taxonomy!$A:$Y,23,FALSE)</f>
        <v>0</v>
      </c>
      <c r="AP21">
        <f>VLOOKUP($W21,taxonomy!$A:$Y,24,FALSE)</f>
        <v>0</v>
      </c>
      <c r="AQ21">
        <f>VLOOKUP($W21,taxonomy!$A:$Y,25,FALSE)</f>
        <v>0</v>
      </c>
    </row>
    <row r="22" spans="1:43" x14ac:dyDescent="0.25">
      <c r="A22" s="11" t="s">
        <v>1391</v>
      </c>
      <c r="B22" s="11" t="s">
        <v>1392</v>
      </c>
      <c r="C22" t="str">
        <f>VLOOKUP($B22,taxonomy!$B:$Y,6,FALSE)</f>
        <v>Eukaryota</v>
      </c>
      <c r="D22" t="str">
        <f>VLOOKUP($B22,taxonomy!$B:$Y,7,FALSE)</f>
        <v xml:space="preserve"> Metazoa</v>
      </c>
      <c r="E22" t="str">
        <f>VLOOKUP($B22,taxonomy!$B:$Y,8,FALSE)</f>
        <v xml:space="preserve"> Chordata</v>
      </c>
      <c r="F22" t="str">
        <f>VLOOKUP($B22,taxonomy!$B:$Y,9,FALSE)</f>
        <v xml:space="preserve"> Craniata</v>
      </c>
      <c r="G22" t="str">
        <f>VLOOKUP($B22,taxonomy!$B:$Y,10,FALSE)</f>
        <v xml:space="preserve"> Vertebrata</v>
      </c>
      <c r="H22" t="str">
        <f>VLOOKUP($B22,taxonomy!$B:$Y,11,FALSE)</f>
        <v xml:space="preserve"> Euteleostomi</v>
      </c>
      <c r="I22" t="str">
        <f>VLOOKUP($B22,taxonomy!$B:$Y,12,FALSE)</f>
        <v>Mammalia</v>
      </c>
      <c r="J22" t="str">
        <f>VLOOKUP($B22,taxonomy!$B:$Y,13,FALSE)</f>
        <v xml:space="preserve"> Eutheria</v>
      </c>
      <c r="K22" t="str">
        <f>VLOOKUP($B22,taxonomy!$B:$Y,14,FALSE)</f>
        <v xml:space="preserve"> Euarchontoglires</v>
      </c>
      <c r="L22" t="str">
        <f>VLOOKUP($B22,taxonomy!$B:$Y,15,FALSE)</f>
        <v xml:space="preserve"> Glires</v>
      </c>
      <c r="M22" t="str">
        <f>VLOOKUP($B22,taxonomy!$B:$Y,16,FALSE)</f>
        <v xml:space="preserve"> Rodentia</v>
      </c>
      <c r="N22" t="str">
        <f>VLOOKUP($B22,taxonomy!$B:$Y,17,FALSE)</f>
        <v xml:space="preserve"> Sciurognathi</v>
      </c>
      <c r="O22" t="str">
        <f>VLOOKUP($B22,taxonomy!$B:$Y,18,FALSE)</f>
        <v>Muroidea</v>
      </c>
      <c r="P22" t="str">
        <f>VLOOKUP($B22,taxonomy!$B:$Y,19,FALSE)</f>
        <v xml:space="preserve"> Muridae</v>
      </c>
      <c r="Q22" t="str">
        <f>VLOOKUP($B22,taxonomy!$B:$Y,20,FALSE)</f>
        <v xml:space="preserve"> Murinae</v>
      </c>
      <c r="R22" t="str">
        <f>VLOOKUP($B22,taxonomy!$B:$Y,21,FALSE)</f>
        <v xml:space="preserve"> Mus</v>
      </c>
      <c r="S22" t="str">
        <f>VLOOKUP($B22,taxonomy!$B:$Y,22,FALSE)</f>
        <v xml:space="preserve"> Mus.</v>
      </c>
      <c r="T22">
        <f>VLOOKUP($B22,taxonomy!$B:$Y,23,FALSE)</f>
        <v>0</v>
      </c>
      <c r="U22">
        <f>VLOOKUP($B22,taxonomy!$B:$Y,24,FALSE)</f>
        <v>0</v>
      </c>
      <c r="W22" s="19" t="s">
        <v>627</v>
      </c>
      <c r="Y22" t="str">
        <f>VLOOKUP($W22,taxonomy!$A:$Y,7,FALSE)</f>
        <v>Eukaryota</v>
      </c>
      <c r="Z22" t="str">
        <f>VLOOKUP($W22,taxonomy!$A:$Y,8,FALSE)</f>
        <v xml:space="preserve"> Alveolata</v>
      </c>
      <c r="AA22" t="str">
        <f>VLOOKUP($W22,taxonomy!$A:$Y,9,FALSE)</f>
        <v xml:space="preserve"> Perkinsea</v>
      </c>
      <c r="AB22" t="str">
        <f>VLOOKUP($W22,taxonomy!$A:$Y,10,FALSE)</f>
        <v xml:space="preserve"> Perkinsida</v>
      </c>
      <c r="AC22" t="str">
        <f>VLOOKUP($W22,taxonomy!$A:$Y,11,FALSE)</f>
        <v xml:space="preserve"> Perkinsidae</v>
      </c>
      <c r="AD22" t="str">
        <f>VLOOKUP($W22,taxonomy!$A:$Y,12,FALSE)</f>
        <v xml:space="preserve"> Perkinsus.</v>
      </c>
      <c r="AE22">
        <f>VLOOKUP($W22,taxonomy!$A:$Y,13,FALSE)</f>
        <v>0</v>
      </c>
      <c r="AF22">
        <f>VLOOKUP($W22,taxonomy!$A:$Y,14,FALSE)</f>
        <v>0</v>
      </c>
      <c r="AG22">
        <f>VLOOKUP($W22,taxonomy!$A:$Y,15,FALSE)</f>
        <v>0</v>
      </c>
      <c r="AH22">
        <f>VLOOKUP($W22,taxonomy!$A:$Y,16,FALSE)</f>
        <v>0</v>
      </c>
      <c r="AI22">
        <f>VLOOKUP($W22,taxonomy!$A:$Y,17,FALSE)</f>
        <v>0</v>
      </c>
      <c r="AJ22">
        <f>VLOOKUP($W22,taxonomy!$A:$Y,18,FALSE)</f>
        <v>0</v>
      </c>
      <c r="AK22">
        <f>VLOOKUP($W22,taxonomy!$A:$Y,19,FALSE)</f>
        <v>0</v>
      </c>
      <c r="AL22">
        <f>VLOOKUP($W22,taxonomy!$A:$Y,20,FALSE)</f>
        <v>0</v>
      </c>
      <c r="AM22">
        <f>VLOOKUP($W22,taxonomy!$A:$Y,21,FALSE)</f>
        <v>0</v>
      </c>
      <c r="AN22">
        <f>VLOOKUP($W22,taxonomy!$A:$Y,22,FALSE)</f>
        <v>0</v>
      </c>
      <c r="AO22">
        <f>VLOOKUP($W22,taxonomy!$A:$Y,23,FALSE)</f>
        <v>0</v>
      </c>
      <c r="AP22">
        <f>VLOOKUP($W22,taxonomy!$A:$Y,24,FALSE)</f>
        <v>0</v>
      </c>
      <c r="AQ22">
        <f>VLOOKUP($W22,taxonomy!$A:$Y,25,FALSE)</f>
        <v>0</v>
      </c>
    </row>
    <row r="23" spans="1:43" x14ac:dyDescent="0.25">
      <c r="A23" s="11" t="s">
        <v>1399</v>
      </c>
      <c r="B23" s="11" t="s">
        <v>1400</v>
      </c>
      <c r="C23" t="str">
        <f>VLOOKUP($B23,taxonomy!$B:$Y,6,FALSE)</f>
        <v>Eukaryota</v>
      </c>
      <c r="D23" t="str">
        <f>VLOOKUP($B23,taxonomy!$B:$Y,7,FALSE)</f>
        <v xml:space="preserve"> Metazoa</v>
      </c>
      <c r="E23" t="str">
        <f>VLOOKUP($B23,taxonomy!$B:$Y,8,FALSE)</f>
        <v xml:space="preserve"> Chordata</v>
      </c>
      <c r="F23" t="str">
        <f>VLOOKUP($B23,taxonomy!$B:$Y,9,FALSE)</f>
        <v xml:space="preserve"> Craniata</v>
      </c>
      <c r="G23" t="str">
        <f>VLOOKUP($B23,taxonomy!$B:$Y,10,FALSE)</f>
        <v xml:space="preserve"> Vertebrata</v>
      </c>
      <c r="H23" t="str">
        <f>VLOOKUP($B23,taxonomy!$B:$Y,11,FALSE)</f>
        <v xml:space="preserve"> Euteleostomi</v>
      </c>
      <c r="I23" t="str">
        <f>VLOOKUP($B23,taxonomy!$B:$Y,12,FALSE)</f>
        <v>Testudines + Archosauria group</v>
      </c>
      <c r="J23" t="str">
        <f>VLOOKUP($B23,taxonomy!$B:$Y,13,FALSE)</f>
        <v xml:space="preserve"> Archosauria</v>
      </c>
      <c r="K23" t="str">
        <f>VLOOKUP($B23,taxonomy!$B:$Y,14,FALSE)</f>
        <v xml:space="preserve"> Dinosauria</v>
      </c>
      <c r="L23" t="str">
        <f>VLOOKUP($B23,taxonomy!$B:$Y,15,FALSE)</f>
        <v xml:space="preserve"> Saurischia</v>
      </c>
      <c r="M23" t="str">
        <f>VLOOKUP($B23,taxonomy!$B:$Y,16,FALSE)</f>
        <v>Theropoda</v>
      </c>
      <c r="N23" t="str">
        <f>VLOOKUP($B23,taxonomy!$B:$Y,17,FALSE)</f>
        <v xml:space="preserve"> Coelurosauria</v>
      </c>
      <c r="O23" t="str">
        <f>VLOOKUP($B23,taxonomy!$B:$Y,18,FALSE)</f>
        <v xml:space="preserve"> Aves</v>
      </c>
      <c r="P23" t="str">
        <f>VLOOKUP($B23,taxonomy!$B:$Y,19,FALSE)</f>
        <v xml:space="preserve"> Neognathae</v>
      </c>
      <c r="Q23" t="str">
        <f>VLOOKUP($B23,taxonomy!$B:$Y,20,FALSE)</f>
        <v xml:space="preserve"> Galliformes</v>
      </c>
      <c r="R23" t="str">
        <f>VLOOKUP($B23,taxonomy!$B:$Y,21,FALSE)</f>
        <v xml:space="preserve"> Phasianidae</v>
      </c>
      <c r="S23" t="str">
        <f>VLOOKUP($B23,taxonomy!$B:$Y,22,FALSE)</f>
        <v>Meleagridinae</v>
      </c>
      <c r="T23" t="str">
        <f>VLOOKUP($B23,taxonomy!$B:$Y,23,FALSE)</f>
        <v xml:space="preserve"> Meleagris.</v>
      </c>
      <c r="U23">
        <f>VLOOKUP($B23,taxonomy!$B:$Y,24,FALSE)</f>
        <v>0</v>
      </c>
      <c r="W23" s="19" t="s">
        <v>726</v>
      </c>
      <c r="Y23" t="str">
        <f>VLOOKUP($W23,taxonomy!$A:$Y,7,FALSE)</f>
        <v>Eukaryota</v>
      </c>
      <c r="Z23" t="str">
        <f>VLOOKUP($W23,taxonomy!$A:$Y,8,FALSE)</f>
        <v xml:space="preserve"> Stramenopiles</v>
      </c>
      <c r="AA23" t="str">
        <f>VLOOKUP($W23,taxonomy!$A:$Y,9,FALSE)</f>
        <v xml:space="preserve"> PX clade</v>
      </c>
      <c r="AB23" t="str">
        <f>VLOOKUP($W23,taxonomy!$A:$Y,10,FALSE)</f>
        <v xml:space="preserve"> Phaeophyceae</v>
      </c>
      <c r="AC23" t="str">
        <f>VLOOKUP($W23,taxonomy!$A:$Y,11,FALSE)</f>
        <v xml:space="preserve"> Ectocarpales</v>
      </c>
      <c r="AD23" t="str">
        <f>VLOOKUP($W23,taxonomy!$A:$Y,12,FALSE)</f>
        <v>Ectocarpaceae</v>
      </c>
      <c r="AE23" t="str">
        <f>VLOOKUP($W23,taxonomy!$A:$Y,13,FALSE)</f>
        <v xml:space="preserve"> Ectocarpus.</v>
      </c>
      <c r="AF23">
        <f>VLOOKUP($W23,taxonomy!$A:$Y,14,FALSE)</f>
        <v>0</v>
      </c>
      <c r="AG23">
        <f>VLOOKUP($W23,taxonomy!$A:$Y,15,FALSE)</f>
        <v>0</v>
      </c>
      <c r="AH23">
        <f>VLOOKUP($W23,taxonomy!$A:$Y,16,FALSE)</f>
        <v>0</v>
      </c>
      <c r="AI23">
        <f>VLOOKUP($W23,taxonomy!$A:$Y,17,FALSE)</f>
        <v>0</v>
      </c>
      <c r="AJ23">
        <f>VLOOKUP($W23,taxonomy!$A:$Y,18,FALSE)</f>
        <v>0</v>
      </c>
      <c r="AK23">
        <f>VLOOKUP($W23,taxonomy!$A:$Y,19,FALSE)</f>
        <v>0</v>
      </c>
      <c r="AL23">
        <f>VLOOKUP($W23,taxonomy!$A:$Y,20,FALSE)</f>
        <v>0</v>
      </c>
      <c r="AM23">
        <f>VLOOKUP($W23,taxonomy!$A:$Y,21,FALSE)</f>
        <v>0</v>
      </c>
      <c r="AN23">
        <f>VLOOKUP($W23,taxonomy!$A:$Y,22,FALSE)</f>
        <v>0</v>
      </c>
      <c r="AO23">
        <f>VLOOKUP($W23,taxonomy!$A:$Y,23,FALSE)</f>
        <v>0</v>
      </c>
      <c r="AP23">
        <f>VLOOKUP($W23,taxonomy!$A:$Y,24,FALSE)</f>
        <v>0</v>
      </c>
      <c r="AQ23">
        <f>VLOOKUP($W23,taxonomy!$A:$Y,25,FALSE)</f>
        <v>0</v>
      </c>
    </row>
    <row r="24" spans="1:43" x14ac:dyDescent="0.25">
      <c r="A24" s="11" t="s">
        <v>1538</v>
      </c>
      <c r="B24" s="11" t="s">
        <v>1539</v>
      </c>
      <c r="C24" t="str">
        <f>VLOOKUP($B24,taxonomy!$B:$Y,6,FALSE)</f>
        <v>Eukaryota</v>
      </c>
      <c r="D24" t="str">
        <f>VLOOKUP($B24,taxonomy!$B:$Y,7,FALSE)</f>
        <v xml:space="preserve"> Metazoa</v>
      </c>
      <c r="E24" t="str">
        <f>VLOOKUP($B24,taxonomy!$B:$Y,8,FALSE)</f>
        <v xml:space="preserve"> Chordata</v>
      </c>
      <c r="F24" t="str">
        <f>VLOOKUP($B24,taxonomy!$B:$Y,9,FALSE)</f>
        <v xml:space="preserve"> Craniata</v>
      </c>
      <c r="G24" t="str">
        <f>VLOOKUP($B24,taxonomy!$B:$Y,10,FALSE)</f>
        <v xml:space="preserve"> Vertebrata</v>
      </c>
      <c r="H24" t="str">
        <f>VLOOKUP($B24,taxonomy!$B:$Y,11,FALSE)</f>
        <v xml:space="preserve"> Euteleostomi</v>
      </c>
      <c r="I24" t="str">
        <f>VLOOKUP($B24,taxonomy!$B:$Y,12,FALSE)</f>
        <v>Amphibia</v>
      </c>
      <c r="J24" t="str">
        <f>VLOOKUP($B24,taxonomy!$B:$Y,13,FALSE)</f>
        <v xml:space="preserve"> Batrachia</v>
      </c>
      <c r="K24" t="str">
        <f>VLOOKUP($B24,taxonomy!$B:$Y,14,FALSE)</f>
        <v xml:space="preserve"> Anura</v>
      </c>
      <c r="L24" t="str">
        <f>VLOOKUP($B24,taxonomy!$B:$Y,15,FALSE)</f>
        <v xml:space="preserve"> Pipoidea</v>
      </c>
      <c r="M24" t="str">
        <f>VLOOKUP($B24,taxonomy!$B:$Y,16,FALSE)</f>
        <v xml:space="preserve"> Pipidae</v>
      </c>
      <c r="N24" t="str">
        <f>VLOOKUP($B24,taxonomy!$B:$Y,17,FALSE)</f>
        <v xml:space="preserve"> Xenopodinae</v>
      </c>
      <c r="O24" t="str">
        <f>VLOOKUP($B24,taxonomy!$B:$Y,18,FALSE)</f>
        <v xml:space="preserve"> Xenopus</v>
      </c>
      <c r="P24" t="str">
        <f>VLOOKUP($B24,taxonomy!$B:$Y,19,FALSE)</f>
        <v>Xenopus.</v>
      </c>
      <c r="Q24">
        <f>VLOOKUP($B24,taxonomy!$B:$Y,20,FALSE)</f>
        <v>0</v>
      </c>
      <c r="R24">
        <f>VLOOKUP($B24,taxonomy!$B:$Y,21,FALSE)</f>
        <v>0</v>
      </c>
      <c r="S24">
        <f>VLOOKUP($B24,taxonomy!$B:$Y,22,FALSE)</f>
        <v>0</v>
      </c>
      <c r="T24">
        <f>VLOOKUP($B24,taxonomy!$B:$Y,23,FALSE)</f>
        <v>0</v>
      </c>
      <c r="U24">
        <f>VLOOKUP($B24,taxonomy!$B:$Y,24,FALSE)</f>
        <v>0</v>
      </c>
      <c r="W24" s="19" t="s">
        <v>1240</v>
      </c>
      <c r="Y24" t="str">
        <f>VLOOKUP($W24,taxonomy!$A:$Y,7,FALSE)</f>
        <v>Eukaryota</v>
      </c>
      <c r="Z24" t="str">
        <f>VLOOKUP($W24,taxonomy!$A:$Y,8,FALSE)</f>
        <v xml:space="preserve"> Stramenopiles</v>
      </c>
      <c r="AA24" t="str">
        <f>VLOOKUP($W24,taxonomy!$A:$Y,9,FALSE)</f>
        <v xml:space="preserve"> Oomycetes</v>
      </c>
      <c r="AB24" t="str">
        <f>VLOOKUP($W24,taxonomy!$A:$Y,10,FALSE)</f>
        <v xml:space="preserve"> Peronosporales</v>
      </c>
      <c r="AC24" t="str">
        <f>VLOOKUP($W24,taxonomy!$A:$Y,11,FALSE)</f>
        <v xml:space="preserve"> Phytophthora.</v>
      </c>
      <c r="AD24">
        <f>VLOOKUP($W24,taxonomy!$A:$Y,12,FALSE)</f>
        <v>0</v>
      </c>
      <c r="AE24">
        <f>VLOOKUP($W24,taxonomy!$A:$Y,13,FALSE)</f>
        <v>0</v>
      </c>
      <c r="AF24">
        <f>VLOOKUP($W24,taxonomy!$A:$Y,14,FALSE)</f>
        <v>0</v>
      </c>
      <c r="AG24">
        <f>VLOOKUP($W24,taxonomy!$A:$Y,15,FALSE)</f>
        <v>0</v>
      </c>
      <c r="AH24">
        <f>VLOOKUP($W24,taxonomy!$A:$Y,16,FALSE)</f>
        <v>0</v>
      </c>
      <c r="AI24">
        <f>VLOOKUP($W24,taxonomy!$A:$Y,17,FALSE)</f>
        <v>0</v>
      </c>
      <c r="AJ24">
        <f>VLOOKUP($W24,taxonomy!$A:$Y,18,FALSE)</f>
        <v>0</v>
      </c>
      <c r="AK24">
        <f>VLOOKUP($W24,taxonomy!$A:$Y,19,FALSE)</f>
        <v>0</v>
      </c>
      <c r="AL24">
        <f>VLOOKUP($W24,taxonomy!$A:$Y,20,FALSE)</f>
        <v>0</v>
      </c>
      <c r="AM24">
        <f>VLOOKUP($W24,taxonomy!$A:$Y,21,FALSE)</f>
        <v>0</v>
      </c>
      <c r="AN24">
        <f>VLOOKUP($W24,taxonomy!$A:$Y,22,FALSE)</f>
        <v>0</v>
      </c>
      <c r="AO24">
        <f>VLOOKUP($W24,taxonomy!$A:$Y,23,FALSE)</f>
        <v>0</v>
      </c>
      <c r="AP24">
        <f>VLOOKUP($W24,taxonomy!$A:$Y,24,FALSE)</f>
        <v>0</v>
      </c>
      <c r="AQ24">
        <f>VLOOKUP($W24,taxonomy!$A:$Y,25,FALSE)</f>
        <v>0</v>
      </c>
    </row>
    <row r="25" spans="1:43" x14ac:dyDescent="0.25">
      <c r="A25" s="11" t="s">
        <v>1357</v>
      </c>
      <c r="B25" s="11" t="s">
        <v>1358</v>
      </c>
      <c r="C25" t="str">
        <f>VLOOKUP($B25,taxonomy!$B:$Y,6,FALSE)</f>
        <v>Eukaryota</v>
      </c>
      <c r="D25" t="str">
        <f>VLOOKUP($B25,taxonomy!$B:$Y,7,FALSE)</f>
        <v xml:space="preserve"> Metazoa</v>
      </c>
      <c r="E25" t="str">
        <f>VLOOKUP($B25,taxonomy!$B:$Y,8,FALSE)</f>
        <v xml:space="preserve"> Chordata</v>
      </c>
      <c r="F25" t="str">
        <f>VLOOKUP($B25,taxonomy!$B:$Y,9,FALSE)</f>
        <v xml:space="preserve"> Tunicata</v>
      </c>
      <c r="G25" t="str">
        <f>VLOOKUP($B25,taxonomy!$B:$Y,10,FALSE)</f>
        <v xml:space="preserve"> Ascidiacea</v>
      </c>
      <c r="H25" t="str">
        <f>VLOOKUP($B25,taxonomy!$B:$Y,11,FALSE)</f>
        <v xml:space="preserve"> Enterogona</v>
      </c>
      <c r="I25" t="str">
        <f>VLOOKUP($B25,taxonomy!$B:$Y,12,FALSE)</f>
        <v>Phlebobranchia</v>
      </c>
      <c r="J25" t="str">
        <f>VLOOKUP($B25,taxonomy!$B:$Y,13,FALSE)</f>
        <v xml:space="preserve"> Cionidae</v>
      </c>
      <c r="K25" t="str">
        <f>VLOOKUP($B25,taxonomy!$B:$Y,14,FALSE)</f>
        <v xml:space="preserve"> Ciona.</v>
      </c>
      <c r="L25">
        <f>VLOOKUP($B25,taxonomy!$B:$Y,15,FALSE)</f>
        <v>0</v>
      </c>
      <c r="M25">
        <f>VLOOKUP($B25,taxonomy!$B:$Y,16,FALSE)</f>
        <v>0</v>
      </c>
      <c r="N25">
        <f>VLOOKUP($B25,taxonomy!$B:$Y,17,FALSE)</f>
        <v>0</v>
      </c>
      <c r="O25">
        <f>VLOOKUP($B25,taxonomy!$B:$Y,18,FALSE)</f>
        <v>0</v>
      </c>
      <c r="P25">
        <f>VLOOKUP($B25,taxonomy!$B:$Y,19,FALSE)</f>
        <v>0</v>
      </c>
      <c r="Q25">
        <f>VLOOKUP($B25,taxonomy!$B:$Y,20,FALSE)</f>
        <v>0</v>
      </c>
      <c r="R25">
        <f>VLOOKUP($B25,taxonomy!$B:$Y,21,FALSE)</f>
        <v>0</v>
      </c>
      <c r="S25">
        <f>VLOOKUP($B25,taxonomy!$B:$Y,22,FALSE)</f>
        <v>0</v>
      </c>
      <c r="T25">
        <f>VLOOKUP($B25,taxonomy!$B:$Y,23,FALSE)</f>
        <v>0</v>
      </c>
      <c r="U25">
        <f>VLOOKUP($B25,taxonomy!$B:$Y,24,FALSE)</f>
        <v>0</v>
      </c>
      <c r="W25" s="19" t="s">
        <v>1461</v>
      </c>
      <c r="Y25" t="str">
        <f>VLOOKUP($W25,taxonomy!$A:$Y,7,FALSE)</f>
        <v>Eukaryota</v>
      </c>
      <c r="Z25" t="str">
        <f>VLOOKUP($W25,taxonomy!$A:$Y,8,FALSE)</f>
        <v xml:space="preserve"> Viridiplantae</v>
      </c>
      <c r="AA25" t="str">
        <f>VLOOKUP($W25,taxonomy!$A:$Y,9,FALSE)</f>
        <v xml:space="preserve"> Chlorophyta</v>
      </c>
      <c r="AB25" t="str">
        <f>VLOOKUP($W25,taxonomy!$A:$Y,10,FALSE)</f>
        <v xml:space="preserve"> Mamiellophyceae</v>
      </c>
      <c r="AC25" t="str">
        <f>VLOOKUP($W25,taxonomy!$A:$Y,11,FALSE)</f>
        <v xml:space="preserve"> Mamiellales</v>
      </c>
      <c r="AD25" t="str">
        <f>VLOOKUP($W25,taxonomy!$A:$Y,12,FALSE)</f>
        <v>Ostreococcus.</v>
      </c>
      <c r="AE25">
        <f>VLOOKUP($W25,taxonomy!$A:$Y,13,FALSE)</f>
        <v>0</v>
      </c>
      <c r="AF25">
        <f>VLOOKUP($W25,taxonomy!$A:$Y,14,FALSE)</f>
        <v>0</v>
      </c>
      <c r="AG25">
        <f>VLOOKUP($W25,taxonomy!$A:$Y,15,FALSE)</f>
        <v>0</v>
      </c>
      <c r="AH25">
        <f>VLOOKUP($W25,taxonomy!$A:$Y,16,FALSE)</f>
        <v>0</v>
      </c>
      <c r="AI25">
        <f>VLOOKUP($W25,taxonomy!$A:$Y,17,FALSE)</f>
        <v>0</v>
      </c>
      <c r="AJ25">
        <f>VLOOKUP($W25,taxonomy!$A:$Y,18,FALSE)</f>
        <v>0</v>
      </c>
      <c r="AK25">
        <f>VLOOKUP($W25,taxonomy!$A:$Y,19,FALSE)</f>
        <v>0</v>
      </c>
      <c r="AL25">
        <f>VLOOKUP($W25,taxonomy!$A:$Y,20,FALSE)</f>
        <v>0</v>
      </c>
      <c r="AM25">
        <f>VLOOKUP($W25,taxonomy!$A:$Y,21,FALSE)</f>
        <v>0</v>
      </c>
      <c r="AN25">
        <f>VLOOKUP($W25,taxonomy!$A:$Y,22,FALSE)</f>
        <v>0</v>
      </c>
      <c r="AO25">
        <f>VLOOKUP($W25,taxonomy!$A:$Y,23,FALSE)</f>
        <v>0</v>
      </c>
      <c r="AP25">
        <f>VLOOKUP($W25,taxonomy!$A:$Y,24,FALSE)</f>
        <v>0</v>
      </c>
      <c r="AQ25">
        <f>VLOOKUP($W25,taxonomy!$A:$Y,25,FALSE)</f>
        <v>0</v>
      </c>
    </row>
    <row r="26" spans="1:43" x14ac:dyDescent="0.25">
      <c r="A26" s="19" t="s">
        <v>8</v>
      </c>
      <c r="B26" s="10" t="s">
        <v>9</v>
      </c>
      <c r="C26" t="str">
        <f>VLOOKUP($B26,taxonomy!$B:$Y,6,FALSE)</f>
        <v>Eukaryota</v>
      </c>
      <c r="D26" t="str">
        <f>VLOOKUP($B26,taxonomy!$B:$Y,7,FALSE)</f>
        <v xml:space="preserve"> Alveolata</v>
      </c>
      <c r="E26" t="str">
        <f>VLOOKUP($B26,taxonomy!$B:$Y,8,FALSE)</f>
        <v xml:space="preserve"> Ciliophora</v>
      </c>
      <c r="F26" t="str">
        <f>VLOOKUP($B26,taxonomy!$B:$Y,9,FALSE)</f>
        <v xml:space="preserve"> Intramacronucleata</v>
      </c>
      <c r="G26" t="str">
        <f>VLOOKUP($B26,taxonomy!$B:$Y,10,FALSE)</f>
        <v>Oligohymenophorea</v>
      </c>
      <c r="H26" t="str">
        <f>VLOOKUP($B26,taxonomy!$B:$Y,11,FALSE)</f>
        <v xml:space="preserve"> Peniculida</v>
      </c>
      <c r="I26" t="str">
        <f>VLOOKUP($B26,taxonomy!$B:$Y,12,FALSE)</f>
        <v xml:space="preserve"> Parameciidae</v>
      </c>
      <c r="J26" t="str">
        <f>VLOOKUP($B26,taxonomy!$B:$Y,13,FALSE)</f>
        <v xml:space="preserve"> Paramecium.</v>
      </c>
      <c r="K26">
        <f>VLOOKUP($B26,taxonomy!$B:$Y,14,FALSE)</f>
        <v>0</v>
      </c>
      <c r="L26">
        <f>VLOOKUP($B26,taxonomy!$B:$Y,15,FALSE)</f>
        <v>0</v>
      </c>
      <c r="M26">
        <f>VLOOKUP($B26,taxonomy!$B:$Y,16,FALSE)</f>
        <v>0</v>
      </c>
      <c r="N26">
        <f>VLOOKUP($B26,taxonomy!$B:$Y,17,FALSE)</f>
        <v>0</v>
      </c>
      <c r="O26">
        <f>VLOOKUP($B26,taxonomy!$B:$Y,18,FALSE)</f>
        <v>0</v>
      </c>
      <c r="P26">
        <f>VLOOKUP($B26,taxonomy!$B:$Y,19,FALSE)</f>
        <v>0</v>
      </c>
      <c r="Q26">
        <f>VLOOKUP($B26,taxonomy!$B:$Y,20,FALSE)</f>
        <v>0</v>
      </c>
      <c r="R26">
        <f>VLOOKUP($B26,taxonomy!$B:$Y,21,FALSE)</f>
        <v>0</v>
      </c>
      <c r="S26">
        <f>VLOOKUP($B26,taxonomy!$B:$Y,22,FALSE)</f>
        <v>0</v>
      </c>
      <c r="T26">
        <f>VLOOKUP($B26,taxonomy!$B:$Y,23,FALSE)</f>
        <v>0</v>
      </c>
      <c r="U26">
        <f>VLOOKUP($B26,taxonomy!$B:$Y,24,FALSE)</f>
        <v>0</v>
      </c>
      <c r="W26" s="19" t="s">
        <v>675</v>
      </c>
      <c r="Y26" t="str">
        <f>VLOOKUP($W26,taxonomy!$A:$Y,7,FALSE)</f>
        <v>Eukaryota</v>
      </c>
      <c r="Z26" t="str">
        <f>VLOOKUP($W26,taxonomy!$A:$Y,8,FALSE)</f>
        <v xml:space="preserve"> Stramenopiles</v>
      </c>
      <c r="AA26" t="str">
        <f>VLOOKUP($W26,taxonomy!$A:$Y,9,FALSE)</f>
        <v xml:space="preserve"> Oomycetes</v>
      </c>
      <c r="AB26" t="str">
        <f>VLOOKUP($W26,taxonomy!$A:$Y,10,FALSE)</f>
        <v xml:space="preserve"> Peronosporales</v>
      </c>
      <c r="AC26" t="str">
        <f>VLOOKUP($W26,taxonomy!$A:$Y,11,FALSE)</f>
        <v xml:space="preserve"> Phytophthora.</v>
      </c>
      <c r="AD26">
        <f>VLOOKUP($W26,taxonomy!$A:$Y,12,FALSE)</f>
        <v>0</v>
      </c>
      <c r="AE26">
        <f>VLOOKUP($W26,taxonomy!$A:$Y,13,FALSE)</f>
        <v>0</v>
      </c>
      <c r="AF26">
        <f>VLOOKUP($W26,taxonomy!$A:$Y,14,FALSE)</f>
        <v>0</v>
      </c>
      <c r="AG26">
        <f>VLOOKUP($W26,taxonomy!$A:$Y,15,FALSE)</f>
        <v>0</v>
      </c>
      <c r="AH26">
        <f>VLOOKUP($W26,taxonomy!$A:$Y,16,FALSE)</f>
        <v>0</v>
      </c>
      <c r="AI26">
        <f>VLOOKUP($W26,taxonomy!$A:$Y,17,FALSE)</f>
        <v>0</v>
      </c>
      <c r="AJ26">
        <f>VLOOKUP($W26,taxonomy!$A:$Y,18,FALSE)</f>
        <v>0</v>
      </c>
      <c r="AK26">
        <f>VLOOKUP($W26,taxonomy!$A:$Y,19,FALSE)</f>
        <v>0</v>
      </c>
      <c r="AL26">
        <f>VLOOKUP($W26,taxonomy!$A:$Y,20,FALSE)</f>
        <v>0</v>
      </c>
      <c r="AM26">
        <f>VLOOKUP($W26,taxonomy!$A:$Y,21,FALSE)</f>
        <v>0</v>
      </c>
      <c r="AN26">
        <f>VLOOKUP($W26,taxonomy!$A:$Y,22,FALSE)</f>
        <v>0</v>
      </c>
      <c r="AO26">
        <f>VLOOKUP($W26,taxonomy!$A:$Y,23,FALSE)</f>
        <v>0</v>
      </c>
      <c r="AP26">
        <f>VLOOKUP($W26,taxonomy!$A:$Y,24,FALSE)</f>
        <v>0</v>
      </c>
      <c r="AQ26">
        <f>VLOOKUP($W26,taxonomy!$A:$Y,25,FALSE)</f>
        <v>0</v>
      </c>
    </row>
    <row r="27" spans="1:43" x14ac:dyDescent="0.25">
      <c r="A27" s="19" t="s">
        <v>627</v>
      </c>
      <c r="B27" s="10" t="s">
        <v>628</v>
      </c>
      <c r="C27" t="str">
        <f>VLOOKUP($B27,taxonomy!$B:$Y,6,FALSE)</f>
        <v>Eukaryota</v>
      </c>
      <c r="D27" t="str">
        <f>VLOOKUP($B27,taxonomy!$B:$Y,7,FALSE)</f>
        <v xml:space="preserve"> Alveolata</v>
      </c>
      <c r="E27" t="str">
        <f>VLOOKUP($B27,taxonomy!$B:$Y,8,FALSE)</f>
        <v xml:space="preserve"> Perkinsea</v>
      </c>
      <c r="F27" t="str">
        <f>VLOOKUP($B27,taxonomy!$B:$Y,9,FALSE)</f>
        <v xml:space="preserve"> Perkinsida</v>
      </c>
      <c r="G27" t="str">
        <f>VLOOKUP($B27,taxonomy!$B:$Y,10,FALSE)</f>
        <v xml:space="preserve"> Perkinsidae</v>
      </c>
      <c r="H27" t="str">
        <f>VLOOKUP($B27,taxonomy!$B:$Y,11,FALSE)</f>
        <v xml:space="preserve"> Perkinsus.</v>
      </c>
      <c r="I27">
        <f>VLOOKUP($B27,taxonomy!$B:$Y,12,FALSE)</f>
        <v>0</v>
      </c>
      <c r="J27">
        <f>VLOOKUP($B27,taxonomy!$B:$Y,13,FALSE)</f>
        <v>0</v>
      </c>
      <c r="K27">
        <f>VLOOKUP($B27,taxonomy!$B:$Y,14,FALSE)</f>
        <v>0</v>
      </c>
      <c r="L27">
        <f>VLOOKUP($B27,taxonomy!$B:$Y,15,FALSE)</f>
        <v>0</v>
      </c>
      <c r="M27">
        <f>VLOOKUP($B27,taxonomy!$B:$Y,16,FALSE)</f>
        <v>0</v>
      </c>
      <c r="N27">
        <f>VLOOKUP($B27,taxonomy!$B:$Y,17,FALSE)</f>
        <v>0</v>
      </c>
      <c r="O27">
        <f>VLOOKUP($B27,taxonomy!$B:$Y,18,FALSE)</f>
        <v>0</v>
      </c>
      <c r="P27">
        <f>VLOOKUP($B27,taxonomy!$B:$Y,19,FALSE)</f>
        <v>0</v>
      </c>
      <c r="Q27">
        <f>VLOOKUP($B27,taxonomy!$B:$Y,20,FALSE)</f>
        <v>0</v>
      </c>
      <c r="R27">
        <f>VLOOKUP($B27,taxonomy!$B:$Y,21,FALSE)</f>
        <v>0</v>
      </c>
      <c r="S27">
        <f>VLOOKUP($B27,taxonomy!$B:$Y,22,FALSE)</f>
        <v>0</v>
      </c>
      <c r="T27">
        <f>VLOOKUP($B27,taxonomy!$B:$Y,23,FALSE)</f>
        <v>0</v>
      </c>
      <c r="U27">
        <f>VLOOKUP($B27,taxonomy!$B:$Y,24,FALSE)</f>
        <v>0</v>
      </c>
      <c r="W27" s="19" t="s">
        <v>1370</v>
      </c>
      <c r="Y27" t="str">
        <f>VLOOKUP($W27,taxonomy!$A:$Y,7,FALSE)</f>
        <v>Eukaryota</v>
      </c>
      <c r="Z27" t="str">
        <f>VLOOKUP($W27,taxonomy!$A:$Y,8,FALSE)</f>
        <v xml:space="preserve"> Stramenopiles</v>
      </c>
      <c r="AA27" t="str">
        <f>VLOOKUP($W27,taxonomy!$A:$Y,9,FALSE)</f>
        <v xml:space="preserve"> Oomycetes</v>
      </c>
      <c r="AB27" t="str">
        <f>VLOOKUP($W27,taxonomy!$A:$Y,10,FALSE)</f>
        <v xml:space="preserve"> Peronosporales</v>
      </c>
      <c r="AC27" t="str">
        <f>VLOOKUP($W27,taxonomy!$A:$Y,11,FALSE)</f>
        <v xml:space="preserve"> Phytophthora.</v>
      </c>
      <c r="AD27">
        <f>VLOOKUP($W27,taxonomy!$A:$Y,12,FALSE)</f>
        <v>0</v>
      </c>
      <c r="AE27">
        <f>VLOOKUP($W27,taxonomy!$A:$Y,13,FALSE)</f>
        <v>0</v>
      </c>
      <c r="AF27">
        <f>VLOOKUP($W27,taxonomy!$A:$Y,14,FALSE)</f>
        <v>0</v>
      </c>
      <c r="AG27">
        <f>VLOOKUP($W27,taxonomy!$A:$Y,15,FALSE)</f>
        <v>0</v>
      </c>
      <c r="AH27">
        <f>VLOOKUP($W27,taxonomy!$A:$Y,16,FALSE)</f>
        <v>0</v>
      </c>
      <c r="AI27">
        <f>VLOOKUP($W27,taxonomy!$A:$Y,17,FALSE)</f>
        <v>0</v>
      </c>
      <c r="AJ27">
        <f>VLOOKUP($W27,taxonomy!$A:$Y,18,FALSE)</f>
        <v>0</v>
      </c>
      <c r="AK27">
        <f>VLOOKUP($W27,taxonomy!$A:$Y,19,FALSE)</f>
        <v>0</v>
      </c>
      <c r="AL27">
        <f>VLOOKUP($W27,taxonomy!$A:$Y,20,FALSE)</f>
        <v>0</v>
      </c>
      <c r="AM27">
        <f>VLOOKUP($W27,taxonomy!$A:$Y,21,FALSE)</f>
        <v>0</v>
      </c>
      <c r="AN27">
        <f>VLOOKUP($W27,taxonomy!$A:$Y,22,FALSE)</f>
        <v>0</v>
      </c>
      <c r="AO27">
        <f>VLOOKUP($W27,taxonomy!$A:$Y,23,FALSE)</f>
        <v>0</v>
      </c>
      <c r="AP27">
        <f>VLOOKUP($W27,taxonomy!$A:$Y,24,FALSE)</f>
        <v>0</v>
      </c>
      <c r="AQ27">
        <f>VLOOKUP($W27,taxonomy!$A:$Y,25,FALSE)</f>
        <v>0</v>
      </c>
    </row>
    <row r="28" spans="1:43" x14ac:dyDescent="0.25">
      <c r="A28" s="19" t="s">
        <v>1002</v>
      </c>
      <c r="B28" s="10" t="s">
        <v>1003</v>
      </c>
      <c r="C28" t="str">
        <f>VLOOKUP($B28,taxonomy!$B:$Y,6,FALSE)</f>
        <v>Eukaryota</v>
      </c>
      <c r="D28" t="str">
        <f>VLOOKUP($B28,taxonomy!$B:$Y,7,FALSE)</f>
        <v xml:space="preserve"> Choanoflagellida</v>
      </c>
      <c r="E28" t="str">
        <f>VLOOKUP($B28,taxonomy!$B:$Y,8,FALSE)</f>
        <v xml:space="preserve"> Salpingoecidae</v>
      </c>
      <c r="F28" t="str">
        <f>VLOOKUP($B28,taxonomy!$B:$Y,9,FALSE)</f>
        <v xml:space="preserve"> Salpingoeca.</v>
      </c>
      <c r="G28">
        <f>VLOOKUP($B28,taxonomy!$B:$Y,10,FALSE)</f>
        <v>0</v>
      </c>
      <c r="H28">
        <f>VLOOKUP($B28,taxonomy!$B:$Y,11,FALSE)</f>
        <v>0</v>
      </c>
      <c r="I28">
        <f>VLOOKUP($B28,taxonomy!$B:$Y,12,FALSE)</f>
        <v>0</v>
      </c>
      <c r="J28">
        <f>VLOOKUP($B28,taxonomy!$B:$Y,13,FALSE)</f>
        <v>0</v>
      </c>
      <c r="K28">
        <f>VLOOKUP($B28,taxonomy!$B:$Y,14,FALSE)</f>
        <v>0</v>
      </c>
      <c r="L28">
        <f>VLOOKUP($B28,taxonomy!$B:$Y,15,FALSE)</f>
        <v>0</v>
      </c>
      <c r="M28">
        <f>VLOOKUP($B28,taxonomy!$B:$Y,16,FALSE)</f>
        <v>0</v>
      </c>
      <c r="N28">
        <f>VLOOKUP($B28,taxonomy!$B:$Y,17,FALSE)</f>
        <v>0</v>
      </c>
      <c r="O28">
        <f>VLOOKUP($B28,taxonomy!$B:$Y,18,FALSE)</f>
        <v>0</v>
      </c>
      <c r="P28">
        <f>VLOOKUP($B28,taxonomy!$B:$Y,19,FALSE)</f>
        <v>0</v>
      </c>
      <c r="Q28">
        <f>VLOOKUP($B28,taxonomy!$B:$Y,20,FALSE)</f>
        <v>0</v>
      </c>
      <c r="R28">
        <f>VLOOKUP($B28,taxonomy!$B:$Y,21,FALSE)</f>
        <v>0</v>
      </c>
      <c r="S28">
        <f>VLOOKUP($B28,taxonomy!$B:$Y,22,FALSE)</f>
        <v>0</v>
      </c>
      <c r="T28">
        <f>VLOOKUP($B28,taxonomy!$B:$Y,23,FALSE)</f>
        <v>0</v>
      </c>
      <c r="U28">
        <f>VLOOKUP($B28,taxonomy!$B:$Y,24,FALSE)</f>
        <v>0</v>
      </c>
      <c r="W28" s="9"/>
      <c r="Y28" t="e">
        <f>VLOOKUP($W28,taxonomy!$A:$Y,7,FALSE)</f>
        <v>#N/A</v>
      </c>
      <c r="Z28" t="e">
        <f>VLOOKUP($W28,taxonomy!$A:$Y,8,FALSE)</f>
        <v>#N/A</v>
      </c>
      <c r="AA28" t="e">
        <f>VLOOKUP($W28,taxonomy!$A:$Y,9,FALSE)</f>
        <v>#N/A</v>
      </c>
      <c r="AB28" t="e">
        <f>VLOOKUP($W28,taxonomy!$A:$Y,10,FALSE)</f>
        <v>#N/A</v>
      </c>
      <c r="AC28" t="e">
        <f>VLOOKUP($W28,taxonomy!$A:$Y,11,FALSE)</f>
        <v>#N/A</v>
      </c>
      <c r="AD28" t="e">
        <f>VLOOKUP($W28,taxonomy!$A:$Y,12,FALSE)</f>
        <v>#N/A</v>
      </c>
      <c r="AE28" t="e">
        <f>VLOOKUP($W28,taxonomy!$A:$Y,13,FALSE)</f>
        <v>#N/A</v>
      </c>
      <c r="AF28" t="e">
        <f>VLOOKUP($W28,taxonomy!$A:$Y,14,FALSE)</f>
        <v>#N/A</v>
      </c>
      <c r="AG28" t="e">
        <f>VLOOKUP($W28,taxonomy!$A:$Y,15,FALSE)</f>
        <v>#N/A</v>
      </c>
      <c r="AH28" t="e">
        <f>VLOOKUP($W28,taxonomy!$A:$Y,16,FALSE)</f>
        <v>#N/A</v>
      </c>
      <c r="AI28" t="e">
        <f>VLOOKUP($W28,taxonomy!$A:$Y,17,FALSE)</f>
        <v>#N/A</v>
      </c>
      <c r="AJ28" t="e">
        <f>VLOOKUP($W28,taxonomy!$A:$Y,18,FALSE)</f>
        <v>#N/A</v>
      </c>
      <c r="AK28" t="e">
        <f>VLOOKUP($W28,taxonomy!$A:$Y,19,FALSE)</f>
        <v>#N/A</v>
      </c>
      <c r="AL28" t="e">
        <f>VLOOKUP($W28,taxonomy!$A:$Y,20,FALSE)</f>
        <v>#N/A</v>
      </c>
      <c r="AM28" t="e">
        <f>VLOOKUP($W28,taxonomy!$A:$Y,21,FALSE)</f>
        <v>#N/A</v>
      </c>
      <c r="AN28" t="e">
        <f>VLOOKUP($W28,taxonomy!$A:$Y,22,FALSE)</f>
        <v>#N/A</v>
      </c>
      <c r="AO28" t="e">
        <f>VLOOKUP($W28,taxonomy!$A:$Y,23,FALSE)</f>
        <v>#N/A</v>
      </c>
      <c r="AP28" t="e">
        <f>VLOOKUP($W28,taxonomy!$A:$Y,24,FALSE)</f>
        <v>#N/A</v>
      </c>
      <c r="AQ28" t="e">
        <f>VLOOKUP($W28,taxonomy!$A:$Y,25,FALSE)</f>
        <v>#N/A</v>
      </c>
    </row>
    <row r="29" spans="1:43" x14ac:dyDescent="0.25">
      <c r="A29" s="19" t="s">
        <v>193</v>
      </c>
      <c r="B29" s="10" t="s">
        <v>194</v>
      </c>
      <c r="C29" t="str">
        <f>VLOOKUP($B29,taxonomy!$B:$Y,6,FALSE)</f>
        <v>Eukaryota</v>
      </c>
      <c r="D29" t="str">
        <f>VLOOKUP($B29,taxonomy!$B:$Y,7,FALSE)</f>
        <v xml:space="preserve"> Viridiplantae</v>
      </c>
      <c r="E29" t="str">
        <f>VLOOKUP($B29,taxonomy!$B:$Y,8,FALSE)</f>
        <v xml:space="preserve"> Streptophyta</v>
      </c>
      <c r="F29" t="str">
        <f>VLOOKUP($B29,taxonomy!$B:$Y,9,FALSE)</f>
        <v xml:space="preserve"> Embryophyta</v>
      </c>
      <c r="G29" t="str">
        <f>VLOOKUP($B29,taxonomy!$B:$Y,10,FALSE)</f>
        <v xml:space="preserve"> Bryophyta</v>
      </c>
      <c r="H29" t="str">
        <f>VLOOKUP($B29,taxonomy!$B:$Y,11,FALSE)</f>
        <v>Bryophytina</v>
      </c>
      <c r="I29" t="str">
        <f>VLOOKUP($B29,taxonomy!$B:$Y,12,FALSE)</f>
        <v xml:space="preserve"> Bryopsida</v>
      </c>
      <c r="J29" t="str">
        <f>VLOOKUP($B29,taxonomy!$B:$Y,13,FALSE)</f>
        <v xml:space="preserve"> Funariidae</v>
      </c>
      <c r="K29" t="str">
        <f>VLOOKUP($B29,taxonomy!$B:$Y,14,FALSE)</f>
        <v xml:space="preserve"> Funariales</v>
      </c>
      <c r="L29" t="str">
        <f>VLOOKUP($B29,taxonomy!$B:$Y,15,FALSE)</f>
        <v xml:space="preserve"> Funariaceae</v>
      </c>
      <c r="M29" t="str">
        <f>VLOOKUP($B29,taxonomy!$B:$Y,16,FALSE)</f>
        <v>Physcomitrella.</v>
      </c>
      <c r="N29">
        <f>VLOOKUP($B29,taxonomy!$B:$Y,17,FALSE)</f>
        <v>0</v>
      </c>
      <c r="O29">
        <f>VLOOKUP($B29,taxonomy!$B:$Y,18,FALSE)</f>
        <v>0</v>
      </c>
      <c r="P29">
        <f>VLOOKUP($B29,taxonomy!$B:$Y,19,FALSE)</f>
        <v>0</v>
      </c>
      <c r="Q29">
        <f>VLOOKUP($B29,taxonomy!$B:$Y,20,FALSE)</f>
        <v>0</v>
      </c>
      <c r="R29">
        <f>VLOOKUP($B29,taxonomy!$B:$Y,21,FALSE)</f>
        <v>0</v>
      </c>
      <c r="S29">
        <f>VLOOKUP($B29,taxonomy!$B:$Y,22,FALSE)</f>
        <v>0</v>
      </c>
      <c r="T29">
        <f>VLOOKUP($B29,taxonomy!$B:$Y,23,FALSE)</f>
        <v>0</v>
      </c>
      <c r="U29">
        <f>VLOOKUP($B29,taxonomy!$B:$Y,24,FALSE)</f>
        <v>0</v>
      </c>
      <c r="W29" s="9"/>
      <c r="Y29" t="e">
        <f>VLOOKUP($W29,taxonomy!$A:$Y,7,FALSE)</f>
        <v>#N/A</v>
      </c>
      <c r="Z29" t="e">
        <f>VLOOKUP($W29,taxonomy!$A:$Y,8,FALSE)</f>
        <v>#N/A</v>
      </c>
      <c r="AA29" t="e">
        <f>VLOOKUP($W29,taxonomy!$A:$Y,9,FALSE)</f>
        <v>#N/A</v>
      </c>
      <c r="AB29" t="e">
        <f>VLOOKUP($W29,taxonomy!$A:$Y,10,FALSE)</f>
        <v>#N/A</v>
      </c>
      <c r="AC29" t="e">
        <f>VLOOKUP($W29,taxonomy!$A:$Y,11,FALSE)</f>
        <v>#N/A</v>
      </c>
      <c r="AD29" t="e">
        <f>VLOOKUP($W29,taxonomy!$A:$Y,12,FALSE)</f>
        <v>#N/A</v>
      </c>
      <c r="AE29" t="e">
        <f>VLOOKUP($W29,taxonomy!$A:$Y,13,FALSE)</f>
        <v>#N/A</v>
      </c>
      <c r="AF29" t="e">
        <f>VLOOKUP($W29,taxonomy!$A:$Y,14,FALSE)</f>
        <v>#N/A</v>
      </c>
      <c r="AG29" t="e">
        <f>VLOOKUP($W29,taxonomy!$A:$Y,15,FALSE)</f>
        <v>#N/A</v>
      </c>
      <c r="AH29" t="e">
        <f>VLOOKUP($W29,taxonomy!$A:$Y,16,FALSE)</f>
        <v>#N/A</v>
      </c>
      <c r="AI29" t="e">
        <f>VLOOKUP($W29,taxonomy!$A:$Y,17,FALSE)</f>
        <v>#N/A</v>
      </c>
      <c r="AJ29" t="e">
        <f>VLOOKUP($W29,taxonomy!$A:$Y,18,FALSE)</f>
        <v>#N/A</v>
      </c>
      <c r="AK29" t="e">
        <f>VLOOKUP($W29,taxonomy!$A:$Y,19,FALSE)</f>
        <v>#N/A</v>
      </c>
      <c r="AL29" t="e">
        <f>VLOOKUP($W29,taxonomy!$A:$Y,20,FALSE)</f>
        <v>#N/A</v>
      </c>
      <c r="AM29" t="e">
        <f>VLOOKUP($W29,taxonomy!$A:$Y,21,FALSE)</f>
        <v>#N/A</v>
      </c>
      <c r="AN29" t="e">
        <f>VLOOKUP($W29,taxonomy!$A:$Y,22,FALSE)</f>
        <v>#N/A</v>
      </c>
      <c r="AO29" t="e">
        <f>VLOOKUP($W29,taxonomy!$A:$Y,23,FALSE)</f>
        <v>#N/A</v>
      </c>
      <c r="AP29" t="e">
        <f>VLOOKUP($W29,taxonomy!$A:$Y,24,FALSE)</f>
        <v>#N/A</v>
      </c>
      <c r="AQ29" t="e">
        <f>VLOOKUP($W29,taxonomy!$A:$Y,25,FALSE)</f>
        <v>#N/A</v>
      </c>
    </row>
    <row r="30" spans="1:43" x14ac:dyDescent="0.25">
      <c r="A30" s="19" t="s">
        <v>644</v>
      </c>
      <c r="B30" s="10" t="s">
        <v>645</v>
      </c>
      <c r="C30" t="str">
        <f>VLOOKUP($B30,taxonomy!$B:$Y,6,FALSE)</f>
        <v>Eukaryota</v>
      </c>
      <c r="D30" t="str">
        <f>VLOOKUP($B30,taxonomy!$B:$Y,7,FALSE)</f>
        <v xml:space="preserve"> Viridiplantae</v>
      </c>
      <c r="E30" t="str">
        <f>VLOOKUP($B30,taxonomy!$B:$Y,8,FALSE)</f>
        <v xml:space="preserve"> Streptophyta</v>
      </c>
      <c r="F30" t="str">
        <f>VLOOKUP($B30,taxonomy!$B:$Y,9,FALSE)</f>
        <v xml:space="preserve"> Embryophyta</v>
      </c>
      <c r="G30" t="str">
        <f>VLOOKUP($B30,taxonomy!$B:$Y,10,FALSE)</f>
        <v xml:space="preserve"> Tracheophyta</v>
      </c>
      <c r="H30" t="str">
        <f>VLOOKUP($B30,taxonomy!$B:$Y,11,FALSE)</f>
        <v>Spermatophyta</v>
      </c>
      <c r="I30" t="str">
        <f>VLOOKUP($B30,taxonomy!$B:$Y,12,FALSE)</f>
        <v xml:space="preserve"> Magnoliophyta</v>
      </c>
      <c r="J30" t="str">
        <f>VLOOKUP($B30,taxonomy!$B:$Y,13,FALSE)</f>
        <v xml:space="preserve"> Liliopsida</v>
      </c>
      <c r="K30" t="str">
        <f>VLOOKUP($B30,taxonomy!$B:$Y,14,FALSE)</f>
        <v xml:space="preserve"> Poales</v>
      </c>
      <c r="L30" t="str">
        <f>VLOOKUP($B30,taxonomy!$B:$Y,15,FALSE)</f>
        <v xml:space="preserve"> Poaceae</v>
      </c>
      <c r="M30" t="str">
        <f>VLOOKUP($B30,taxonomy!$B:$Y,16,FALSE)</f>
        <v>PACMAD clade</v>
      </c>
      <c r="N30" t="str">
        <f>VLOOKUP($B30,taxonomy!$B:$Y,17,FALSE)</f>
        <v xml:space="preserve"> Panicoideae</v>
      </c>
      <c r="O30" t="str">
        <f>VLOOKUP($B30,taxonomy!$B:$Y,18,FALSE)</f>
        <v xml:space="preserve"> Andropogoneae</v>
      </c>
      <c r="P30" t="str">
        <f>VLOOKUP($B30,taxonomy!$B:$Y,19,FALSE)</f>
        <v xml:space="preserve"> Sorghum.</v>
      </c>
      <c r="Q30">
        <f>VLOOKUP($B30,taxonomy!$B:$Y,20,FALSE)</f>
        <v>0</v>
      </c>
      <c r="R30">
        <f>VLOOKUP($B30,taxonomy!$B:$Y,21,FALSE)</f>
        <v>0</v>
      </c>
      <c r="S30">
        <f>VLOOKUP($B30,taxonomy!$B:$Y,22,FALSE)</f>
        <v>0</v>
      </c>
      <c r="T30">
        <f>VLOOKUP($B30,taxonomy!$B:$Y,23,FALSE)</f>
        <v>0</v>
      </c>
      <c r="U30">
        <f>VLOOKUP($B30,taxonomy!$B:$Y,24,FALSE)</f>
        <v>0</v>
      </c>
      <c r="W30" s="16" t="s">
        <v>145</v>
      </c>
      <c r="Y30" t="str">
        <f>VLOOKUP($W30,taxonomy!$A:$Y,7,FALSE)</f>
        <v>Eukaryota</v>
      </c>
      <c r="Z30" t="str">
        <f>VLOOKUP($W30,taxonomy!$A:$Y,8,FALSE)</f>
        <v xml:space="preserve"> Metazoa</v>
      </c>
      <c r="AA30" t="str">
        <f>VLOOKUP($W30,taxonomy!$A:$Y,9,FALSE)</f>
        <v xml:space="preserve"> Ecdysozoa</v>
      </c>
      <c r="AB30" t="str">
        <f>VLOOKUP($W30,taxonomy!$A:$Y,10,FALSE)</f>
        <v xml:space="preserve"> Arthropoda</v>
      </c>
      <c r="AC30" t="str">
        <f>VLOOKUP($W30,taxonomy!$A:$Y,11,FALSE)</f>
        <v xml:space="preserve"> Hexapoda</v>
      </c>
      <c r="AD30" t="str">
        <f>VLOOKUP($W30,taxonomy!$A:$Y,12,FALSE)</f>
        <v xml:space="preserve"> Insecta</v>
      </c>
      <c r="AE30" t="str">
        <f>VLOOKUP($W30,taxonomy!$A:$Y,13,FALSE)</f>
        <v>Pterygota</v>
      </c>
      <c r="AF30" t="str">
        <f>VLOOKUP($W30,taxonomy!$A:$Y,14,FALSE)</f>
        <v xml:space="preserve"> Neoptera</v>
      </c>
      <c r="AG30" t="str">
        <f>VLOOKUP($W30,taxonomy!$A:$Y,15,FALSE)</f>
        <v xml:space="preserve"> Endopterygota</v>
      </c>
      <c r="AH30" t="str">
        <f>VLOOKUP($W30,taxonomy!$A:$Y,16,FALSE)</f>
        <v xml:space="preserve"> Diptera</v>
      </c>
      <c r="AI30" t="str">
        <f>VLOOKUP($W30,taxonomy!$A:$Y,17,FALSE)</f>
        <v xml:space="preserve"> Nematocera</v>
      </c>
      <c r="AJ30" t="str">
        <f>VLOOKUP($W30,taxonomy!$A:$Y,18,FALSE)</f>
        <v xml:space="preserve"> Culicoidea</v>
      </c>
      <c r="AK30" t="str">
        <f>VLOOKUP($W30,taxonomy!$A:$Y,19,FALSE)</f>
        <v>Culicidae</v>
      </c>
      <c r="AL30" t="str">
        <f>VLOOKUP($W30,taxonomy!$A:$Y,20,FALSE)</f>
        <v xml:space="preserve"> Anophelinae</v>
      </c>
      <c r="AM30" t="str">
        <f>VLOOKUP($W30,taxonomy!$A:$Y,21,FALSE)</f>
        <v xml:space="preserve"> Anopheles.</v>
      </c>
      <c r="AN30">
        <f>VLOOKUP($W30,taxonomy!$A:$Y,22,FALSE)</f>
        <v>0</v>
      </c>
      <c r="AO30">
        <f>VLOOKUP($W30,taxonomy!$A:$Y,23,FALSE)</f>
        <v>0</v>
      </c>
      <c r="AP30">
        <f>VLOOKUP($W30,taxonomy!$A:$Y,24,FALSE)</f>
        <v>0</v>
      </c>
      <c r="AQ30">
        <f>VLOOKUP($W30,taxonomy!$A:$Y,25,FALSE)</f>
        <v>0</v>
      </c>
    </row>
    <row r="31" spans="1:43" x14ac:dyDescent="0.25">
      <c r="A31" s="19" t="s">
        <v>1002</v>
      </c>
      <c r="B31" s="10" t="s">
        <v>1003</v>
      </c>
      <c r="C31" t="str">
        <f>VLOOKUP($B31,taxonomy!$B:$Y,6,FALSE)</f>
        <v>Eukaryota</v>
      </c>
      <c r="D31" t="str">
        <f>VLOOKUP($B31,taxonomy!$B:$Y,7,FALSE)</f>
        <v xml:space="preserve"> Choanoflagellida</v>
      </c>
      <c r="E31" t="str">
        <f>VLOOKUP($B31,taxonomy!$B:$Y,8,FALSE)</f>
        <v xml:space="preserve"> Salpingoecidae</v>
      </c>
      <c r="F31" t="str">
        <f>VLOOKUP($B31,taxonomy!$B:$Y,9,FALSE)</f>
        <v xml:space="preserve"> Salpingoeca.</v>
      </c>
      <c r="G31">
        <f>VLOOKUP($B31,taxonomy!$B:$Y,10,FALSE)</f>
        <v>0</v>
      </c>
      <c r="H31">
        <f>VLOOKUP($B31,taxonomy!$B:$Y,11,FALSE)</f>
        <v>0</v>
      </c>
      <c r="I31">
        <f>VLOOKUP($B31,taxonomy!$B:$Y,12,FALSE)</f>
        <v>0</v>
      </c>
      <c r="J31">
        <f>VLOOKUP($B31,taxonomy!$B:$Y,13,FALSE)</f>
        <v>0</v>
      </c>
      <c r="K31">
        <f>VLOOKUP($B31,taxonomy!$B:$Y,14,FALSE)</f>
        <v>0</v>
      </c>
      <c r="L31">
        <f>VLOOKUP($B31,taxonomy!$B:$Y,15,FALSE)</f>
        <v>0</v>
      </c>
      <c r="M31">
        <f>VLOOKUP($B31,taxonomy!$B:$Y,16,FALSE)</f>
        <v>0</v>
      </c>
      <c r="N31">
        <f>VLOOKUP($B31,taxonomy!$B:$Y,17,FALSE)</f>
        <v>0</v>
      </c>
      <c r="O31">
        <f>VLOOKUP($B31,taxonomy!$B:$Y,18,FALSE)</f>
        <v>0</v>
      </c>
      <c r="P31">
        <f>VLOOKUP($B31,taxonomy!$B:$Y,19,FALSE)</f>
        <v>0</v>
      </c>
      <c r="Q31">
        <f>VLOOKUP($B31,taxonomy!$B:$Y,20,FALSE)</f>
        <v>0</v>
      </c>
      <c r="R31">
        <f>VLOOKUP($B31,taxonomy!$B:$Y,21,FALSE)</f>
        <v>0</v>
      </c>
      <c r="S31">
        <f>VLOOKUP($B31,taxonomy!$B:$Y,22,FALSE)</f>
        <v>0</v>
      </c>
      <c r="T31">
        <f>VLOOKUP($B31,taxonomy!$B:$Y,23,FALSE)</f>
        <v>0</v>
      </c>
      <c r="U31">
        <f>VLOOKUP($B31,taxonomy!$B:$Y,24,FALSE)</f>
        <v>0</v>
      </c>
      <c r="W31" s="16" t="s">
        <v>283</v>
      </c>
      <c r="Y31" t="str">
        <f>VLOOKUP($W31,taxonomy!$A:$Y,7,FALSE)</f>
        <v>Eukaryota</v>
      </c>
      <c r="Z31" t="str">
        <f>VLOOKUP($W31,taxonomy!$A:$Y,8,FALSE)</f>
        <v xml:space="preserve"> Metazoa</v>
      </c>
      <c r="AA31" t="str">
        <f>VLOOKUP($W31,taxonomy!$A:$Y,9,FALSE)</f>
        <v xml:space="preserve"> Ecdysozoa</v>
      </c>
      <c r="AB31" t="str">
        <f>VLOOKUP($W31,taxonomy!$A:$Y,10,FALSE)</f>
        <v xml:space="preserve"> Arthropoda</v>
      </c>
      <c r="AC31" t="str">
        <f>VLOOKUP($W31,taxonomy!$A:$Y,11,FALSE)</f>
        <v xml:space="preserve"> Hexapoda</v>
      </c>
      <c r="AD31" t="str">
        <f>VLOOKUP($W31,taxonomy!$A:$Y,12,FALSE)</f>
        <v xml:space="preserve"> Insecta</v>
      </c>
      <c r="AE31" t="str">
        <f>VLOOKUP($W31,taxonomy!$A:$Y,13,FALSE)</f>
        <v>Pterygota</v>
      </c>
      <c r="AF31" t="str">
        <f>VLOOKUP($W31,taxonomy!$A:$Y,14,FALSE)</f>
        <v xml:space="preserve"> Neoptera</v>
      </c>
      <c r="AG31" t="str">
        <f>VLOOKUP($W31,taxonomy!$A:$Y,15,FALSE)</f>
        <v xml:space="preserve"> Endopterygota</v>
      </c>
      <c r="AH31" t="str">
        <f>VLOOKUP($W31,taxonomy!$A:$Y,16,FALSE)</f>
        <v xml:space="preserve"> Diptera</v>
      </c>
      <c r="AI31" t="str">
        <f>VLOOKUP($W31,taxonomy!$A:$Y,17,FALSE)</f>
        <v xml:space="preserve"> Brachycera</v>
      </c>
      <c r="AJ31" t="str">
        <f>VLOOKUP($W31,taxonomy!$A:$Y,18,FALSE)</f>
        <v xml:space="preserve"> Muscomorpha</v>
      </c>
      <c r="AK31" t="str">
        <f>VLOOKUP($W31,taxonomy!$A:$Y,19,FALSE)</f>
        <v>Ephydroidea</v>
      </c>
      <c r="AL31" t="str">
        <f>VLOOKUP($W31,taxonomy!$A:$Y,20,FALSE)</f>
        <v xml:space="preserve"> Drosophilidae</v>
      </c>
      <c r="AM31" t="str">
        <f>VLOOKUP($W31,taxonomy!$A:$Y,21,FALSE)</f>
        <v xml:space="preserve"> Drosophila</v>
      </c>
      <c r="AN31" t="str">
        <f>VLOOKUP($W31,taxonomy!$A:$Y,22,FALSE)</f>
        <v xml:space="preserve"> Sophophora.</v>
      </c>
      <c r="AO31">
        <f>VLOOKUP($W31,taxonomy!$A:$Y,23,FALSE)</f>
        <v>0</v>
      </c>
      <c r="AP31">
        <f>VLOOKUP($W31,taxonomy!$A:$Y,24,FALSE)</f>
        <v>0</v>
      </c>
      <c r="AQ31">
        <f>VLOOKUP($W31,taxonomy!$A:$Y,25,FALSE)</f>
        <v>0</v>
      </c>
    </row>
    <row r="32" spans="1:43" x14ac:dyDescent="0.25">
      <c r="A32" s="19" t="s">
        <v>1518</v>
      </c>
      <c r="B32" s="10" t="s">
        <v>1519</v>
      </c>
      <c r="C32" t="str">
        <f>VLOOKUP($B32,taxonomy!$B:$Y,6,FALSE)</f>
        <v>Eukaryota</v>
      </c>
      <c r="D32" t="str">
        <f>VLOOKUP($B32,taxonomy!$B:$Y,7,FALSE)</f>
        <v xml:space="preserve"> Amoebozoa</v>
      </c>
      <c r="E32" t="str">
        <f>VLOOKUP($B32,taxonomy!$B:$Y,8,FALSE)</f>
        <v xml:space="preserve"> Mycetozoa</v>
      </c>
      <c r="F32" t="str">
        <f>VLOOKUP($B32,taxonomy!$B:$Y,9,FALSE)</f>
        <v xml:space="preserve"> Dictyosteliida</v>
      </c>
      <c r="G32" t="str">
        <f>VLOOKUP($B32,taxonomy!$B:$Y,10,FALSE)</f>
        <v xml:space="preserve"> Dictyostelium.</v>
      </c>
      <c r="H32">
        <f>VLOOKUP($B32,taxonomy!$B:$Y,11,FALSE)</f>
        <v>0</v>
      </c>
      <c r="I32">
        <f>VLOOKUP($B32,taxonomy!$B:$Y,12,FALSE)</f>
        <v>0</v>
      </c>
      <c r="J32">
        <f>VLOOKUP($B32,taxonomy!$B:$Y,13,FALSE)</f>
        <v>0</v>
      </c>
      <c r="K32">
        <f>VLOOKUP($B32,taxonomy!$B:$Y,14,FALSE)</f>
        <v>0</v>
      </c>
      <c r="L32">
        <f>VLOOKUP($B32,taxonomy!$B:$Y,15,FALSE)</f>
        <v>0</v>
      </c>
      <c r="M32">
        <f>VLOOKUP($B32,taxonomy!$B:$Y,16,FALSE)</f>
        <v>0</v>
      </c>
      <c r="N32">
        <f>VLOOKUP($B32,taxonomy!$B:$Y,17,FALSE)</f>
        <v>0</v>
      </c>
      <c r="O32">
        <f>VLOOKUP($B32,taxonomy!$B:$Y,18,FALSE)</f>
        <v>0</v>
      </c>
      <c r="P32">
        <f>VLOOKUP($B32,taxonomy!$B:$Y,19,FALSE)</f>
        <v>0</v>
      </c>
      <c r="Q32">
        <f>VLOOKUP($B32,taxonomy!$B:$Y,20,FALSE)</f>
        <v>0</v>
      </c>
      <c r="R32">
        <f>VLOOKUP($B32,taxonomy!$B:$Y,21,FALSE)</f>
        <v>0</v>
      </c>
      <c r="S32">
        <f>VLOOKUP($B32,taxonomy!$B:$Y,22,FALSE)</f>
        <v>0</v>
      </c>
      <c r="T32">
        <f>VLOOKUP($B32,taxonomy!$B:$Y,23,FALSE)</f>
        <v>0</v>
      </c>
      <c r="U32">
        <f>VLOOKUP($B32,taxonomy!$B:$Y,24,FALSE)</f>
        <v>0</v>
      </c>
      <c r="W32" s="16" t="s">
        <v>331</v>
      </c>
      <c r="Y32" t="str">
        <f>VLOOKUP($W32,taxonomy!$A:$Y,7,FALSE)</f>
        <v>Eukaryota</v>
      </c>
      <c r="Z32" t="str">
        <f>VLOOKUP($W32,taxonomy!$A:$Y,8,FALSE)</f>
        <v xml:space="preserve"> Metazoa</v>
      </c>
      <c r="AA32" t="str">
        <f>VLOOKUP($W32,taxonomy!$A:$Y,9,FALSE)</f>
        <v xml:space="preserve"> Ecdysozoa</v>
      </c>
      <c r="AB32" t="str">
        <f>VLOOKUP($W32,taxonomy!$A:$Y,10,FALSE)</f>
        <v xml:space="preserve"> Arthropoda</v>
      </c>
      <c r="AC32" t="str">
        <f>VLOOKUP($W32,taxonomy!$A:$Y,11,FALSE)</f>
        <v xml:space="preserve"> Hexapoda</v>
      </c>
      <c r="AD32" t="str">
        <f>VLOOKUP($W32,taxonomy!$A:$Y,12,FALSE)</f>
        <v xml:space="preserve"> Insecta</v>
      </c>
      <c r="AE32" t="str">
        <f>VLOOKUP($W32,taxonomy!$A:$Y,13,FALSE)</f>
        <v>Pterygota</v>
      </c>
      <c r="AF32" t="str">
        <f>VLOOKUP($W32,taxonomy!$A:$Y,14,FALSE)</f>
        <v xml:space="preserve"> Neoptera</v>
      </c>
      <c r="AG32" t="str">
        <f>VLOOKUP($W32,taxonomy!$A:$Y,15,FALSE)</f>
        <v xml:space="preserve"> Endopterygota</v>
      </c>
      <c r="AH32" t="str">
        <f>VLOOKUP($W32,taxonomy!$A:$Y,16,FALSE)</f>
        <v xml:space="preserve"> Diptera</v>
      </c>
      <c r="AI32" t="str">
        <f>VLOOKUP($W32,taxonomy!$A:$Y,17,FALSE)</f>
        <v xml:space="preserve"> Brachycera</v>
      </c>
      <c r="AJ32" t="str">
        <f>VLOOKUP($W32,taxonomy!$A:$Y,18,FALSE)</f>
        <v xml:space="preserve"> Muscomorpha</v>
      </c>
      <c r="AK32" t="str">
        <f>VLOOKUP($W32,taxonomy!$A:$Y,19,FALSE)</f>
        <v>Ephydroidea</v>
      </c>
      <c r="AL32" t="str">
        <f>VLOOKUP($W32,taxonomy!$A:$Y,20,FALSE)</f>
        <v xml:space="preserve"> Drosophilidae</v>
      </c>
      <c r="AM32" t="str">
        <f>VLOOKUP($W32,taxonomy!$A:$Y,21,FALSE)</f>
        <v xml:space="preserve"> Drosophila</v>
      </c>
      <c r="AN32" t="str">
        <f>VLOOKUP($W32,taxonomy!$A:$Y,22,FALSE)</f>
        <v xml:space="preserve"> Sophophora.</v>
      </c>
      <c r="AO32">
        <f>VLOOKUP($W32,taxonomy!$A:$Y,23,FALSE)</f>
        <v>0</v>
      </c>
      <c r="AP32">
        <f>VLOOKUP($W32,taxonomy!$A:$Y,24,FALSE)</f>
        <v>0</v>
      </c>
      <c r="AQ32">
        <f>VLOOKUP($W32,taxonomy!$A:$Y,25,FALSE)</f>
        <v>0</v>
      </c>
    </row>
    <row r="33" spans="1:43" x14ac:dyDescent="0.25">
      <c r="A33" s="19" t="s">
        <v>1245</v>
      </c>
      <c r="B33" s="10" t="s">
        <v>1246</v>
      </c>
      <c r="C33" t="str">
        <f>VLOOKUP($B33,taxonomy!$B:$Y,6,FALSE)</f>
        <v>Eukaryota</v>
      </c>
      <c r="D33" t="str">
        <f>VLOOKUP($B33,taxonomy!$B:$Y,7,FALSE)</f>
        <v xml:space="preserve"> Metazoa</v>
      </c>
      <c r="E33" t="str">
        <f>VLOOKUP($B33,taxonomy!$B:$Y,8,FALSE)</f>
        <v xml:space="preserve"> Ecdysozoa</v>
      </c>
      <c r="F33" t="str">
        <f>VLOOKUP($B33,taxonomy!$B:$Y,9,FALSE)</f>
        <v xml:space="preserve"> Nematoda</v>
      </c>
      <c r="G33" t="str">
        <f>VLOOKUP($B33,taxonomy!$B:$Y,10,FALSE)</f>
        <v xml:space="preserve"> Chromadorea</v>
      </c>
      <c r="H33" t="str">
        <f>VLOOKUP($B33,taxonomy!$B:$Y,11,FALSE)</f>
        <v xml:space="preserve"> Rhabditida</v>
      </c>
      <c r="I33" t="str">
        <f>VLOOKUP($B33,taxonomy!$B:$Y,12,FALSE)</f>
        <v>Rhabditoidea</v>
      </c>
      <c r="J33" t="str">
        <f>VLOOKUP($B33,taxonomy!$B:$Y,13,FALSE)</f>
        <v xml:space="preserve"> Rhabditidae</v>
      </c>
      <c r="K33" t="str">
        <f>VLOOKUP($B33,taxonomy!$B:$Y,14,FALSE)</f>
        <v xml:space="preserve"> Peloderinae</v>
      </c>
      <c r="L33" t="str">
        <f>VLOOKUP($B33,taxonomy!$B:$Y,15,FALSE)</f>
        <v xml:space="preserve"> Caenorhabditis.</v>
      </c>
      <c r="M33">
        <f>VLOOKUP($B33,taxonomy!$B:$Y,16,FALSE)</f>
        <v>0</v>
      </c>
      <c r="N33">
        <f>VLOOKUP($B33,taxonomy!$B:$Y,17,FALSE)</f>
        <v>0</v>
      </c>
      <c r="O33">
        <f>VLOOKUP($B33,taxonomy!$B:$Y,18,FALSE)</f>
        <v>0</v>
      </c>
      <c r="P33">
        <f>VLOOKUP($B33,taxonomy!$B:$Y,19,FALSE)</f>
        <v>0</v>
      </c>
      <c r="Q33">
        <f>VLOOKUP($B33,taxonomy!$B:$Y,20,FALSE)</f>
        <v>0</v>
      </c>
      <c r="R33">
        <f>VLOOKUP($B33,taxonomy!$B:$Y,21,FALSE)</f>
        <v>0</v>
      </c>
      <c r="S33">
        <f>VLOOKUP($B33,taxonomy!$B:$Y,22,FALSE)</f>
        <v>0</v>
      </c>
      <c r="T33">
        <f>VLOOKUP($B33,taxonomy!$B:$Y,23,FALSE)</f>
        <v>0</v>
      </c>
      <c r="U33">
        <f>VLOOKUP($B33,taxonomy!$B:$Y,24,FALSE)</f>
        <v>0</v>
      </c>
      <c r="W33" s="16" t="s">
        <v>386</v>
      </c>
      <c r="Y33" t="str">
        <f>VLOOKUP($W33,taxonomy!$A:$Y,7,FALSE)</f>
        <v>Eukaryota</v>
      </c>
      <c r="Z33" t="str">
        <f>VLOOKUP($W33,taxonomy!$A:$Y,8,FALSE)</f>
        <v xml:space="preserve"> Metazoa</v>
      </c>
      <c r="AA33" t="str">
        <f>VLOOKUP($W33,taxonomy!$A:$Y,9,FALSE)</f>
        <v xml:space="preserve"> Ecdysozoa</v>
      </c>
      <c r="AB33" t="str">
        <f>VLOOKUP($W33,taxonomy!$A:$Y,10,FALSE)</f>
        <v xml:space="preserve"> Arthropoda</v>
      </c>
      <c r="AC33" t="str">
        <f>VLOOKUP($W33,taxonomy!$A:$Y,11,FALSE)</f>
        <v xml:space="preserve"> Hexapoda</v>
      </c>
      <c r="AD33" t="str">
        <f>VLOOKUP($W33,taxonomy!$A:$Y,12,FALSE)</f>
        <v xml:space="preserve"> Insecta</v>
      </c>
      <c r="AE33" t="str">
        <f>VLOOKUP($W33,taxonomy!$A:$Y,13,FALSE)</f>
        <v>Pterygota</v>
      </c>
      <c r="AF33" t="str">
        <f>VLOOKUP($W33,taxonomy!$A:$Y,14,FALSE)</f>
        <v xml:space="preserve"> Neoptera</v>
      </c>
      <c r="AG33" t="str">
        <f>VLOOKUP($W33,taxonomy!$A:$Y,15,FALSE)</f>
        <v xml:space="preserve"> Endopterygota</v>
      </c>
      <c r="AH33" t="str">
        <f>VLOOKUP($W33,taxonomy!$A:$Y,16,FALSE)</f>
        <v xml:space="preserve"> Diptera</v>
      </c>
      <c r="AI33" t="str">
        <f>VLOOKUP($W33,taxonomy!$A:$Y,17,FALSE)</f>
        <v xml:space="preserve"> Brachycera</v>
      </c>
      <c r="AJ33" t="str">
        <f>VLOOKUP($W33,taxonomy!$A:$Y,18,FALSE)</f>
        <v xml:space="preserve"> Muscomorpha</v>
      </c>
      <c r="AK33" t="str">
        <f>VLOOKUP($W33,taxonomy!$A:$Y,19,FALSE)</f>
        <v>Ephydroidea</v>
      </c>
      <c r="AL33" t="str">
        <f>VLOOKUP($W33,taxonomy!$A:$Y,20,FALSE)</f>
        <v xml:space="preserve"> Drosophilidae</v>
      </c>
      <c r="AM33" t="str">
        <f>VLOOKUP($W33,taxonomy!$A:$Y,21,FALSE)</f>
        <v xml:space="preserve"> Drosophila.</v>
      </c>
      <c r="AN33">
        <f>VLOOKUP($W33,taxonomy!$A:$Y,22,FALSE)</f>
        <v>0</v>
      </c>
      <c r="AO33">
        <f>VLOOKUP($W33,taxonomy!$A:$Y,23,FALSE)</f>
        <v>0</v>
      </c>
      <c r="AP33">
        <f>VLOOKUP($W33,taxonomy!$A:$Y,24,FALSE)</f>
        <v>0</v>
      </c>
      <c r="AQ33">
        <f>VLOOKUP($W33,taxonomy!$A:$Y,25,FALSE)</f>
        <v>0</v>
      </c>
    </row>
    <row r="34" spans="1:43" x14ac:dyDescent="0.25">
      <c r="A34" s="19" t="s">
        <v>1355</v>
      </c>
      <c r="B34" s="10" t="s">
        <v>1356</v>
      </c>
      <c r="C34" t="str">
        <f>VLOOKUP($B34,taxonomy!$B:$Y,6,FALSE)</f>
        <v>Eukaryota</v>
      </c>
      <c r="D34" t="str">
        <f>VLOOKUP($B34,taxonomy!$B:$Y,7,FALSE)</f>
        <v xml:space="preserve"> Metazoa</v>
      </c>
      <c r="E34" t="str">
        <f>VLOOKUP($B34,taxonomy!$B:$Y,8,FALSE)</f>
        <v xml:space="preserve"> Ecdysozoa</v>
      </c>
      <c r="F34" t="str">
        <f>VLOOKUP($B34,taxonomy!$B:$Y,9,FALSE)</f>
        <v xml:space="preserve"> Nematoda</v>
      </c>
      <c r="G34" t="str">
        <f>VLOOKUP($B34,taxonomy!$B:$Y,10,FALSE)</f>
        <v xml:space="preserve"> Chromadorea</v>
      </c>
      <c r="H34" t="str">
        <f>VLOOKUP($B34,taxonomy!$B:$Y,11,FALSE)</f>
        <v xml:space="preserve"> Rhabditida</v>
      </c>
      <c r="I34" t="str">
        <f>VLOOKUP($B34,taxonomy!$B:$Y,12,FALSE)</f>
        <v>Rhabditoidea</v>
      </c>
      <c r="J34" t="str">
        <f>VLOOKUP($B34,taxonomy!$B:$Y,13,FALSE)</f>
        <v xml:space="preserve"> Rhabditidae</v>
      </c>
      <c r="K34" t="str">
        <f>VLOOKUP($B34,taxonomy!$B:$Y,14,FALSE)</f>
        <v xml:space="preserve"> Peloderinae</v>
      </c>
      <c r="L34" t="str">
        <f>VLOOKUP($B34,taxonomy!$B:$Y,15,FALSE)</f>
        <v xml:space="preserve"> Caenorhabditis.</v>
      </c>
      <c r="M34">
        <f>VLOOKUP($B34,taxonomy!$B:$Y,16,FALSE)</f>
        <v>0</v>
      </c>
      <c r="N34">
        <f>VLOOKUP($B34,taxonomy!$B:$Y,17,FALSE)</f>
        <v>0</v>
      </c>
      <c r="O34">
        <f>VLOOKUP($B34,taxonomy!$B:$Y,18,FALSE)</f>
        <v>0</v>
      </c>
      <c r="P34">
        <f>VLOOKUP($B34,taxonomy!$B:$Y,19,FALSE)</f>
        <v>0</v>
      </c>
      <c r="Q34">
        <f>VLOOKUP($B34,taxonomy!$B:$Y,20,FALSE)</f>
        <v>0</v>
      </c>
      <c r="R34">
        <f>VLOOKUP($B34,taxonomy!$B:$Y,21,FALSE)</f>
        <v>0</v>
      </c>
      <c r="S34">
        <f>VLOOKUP($B34,taxonomy!$B:$Y,22,FALSE)</f>
        <v>0</v>
      </c>
      <c r="T34">
        <f>VLOOKUP($B34,taxonomy!$B:$Y,23,FALSE)</f>
        <v>0</v>
      </c>
      <c r="U34">
        <f>VLOOKUP($B34,taxonomy!$B:$Y,24,FALSE)</f>
        <v>0</v>
      </c>
      <c r="W34" s="16" t="s">
        <v>715</v>
      </c>
      <c r="Y34" t="str">
        <f>VLOOKUP($W34,taxonomy!$A:$Y,7,FALSE)</f>
        <v>Eukaryota</v>
      </c>
      <c r="Z34" t="str">
        <f>VLOOKUP($W34,taxonomy!$A:$Y,8,FALSE)</f>
        <v xml:space="preserve"> Metazoa</v>
      </c>
      <c r="AA34" t="str">
        <f>VLOOKUP($W34,taxonomy!$A:$Y,9,FALSE)</f>
        <v xml:space="preserve"> Ecdysozoa</v>
      </c>
      <c r="AB34" t="str">
        <f>VLOOKUP($W34,taxonomy!$A:$Y,10,FALSE)</f>
        <v xml:space="preserve"> Arthropoda</v>
      </c>
      <c r="AC34" t="str">
        <f>VLOOKUP($W34,taxonomy!$A:$Y,11,FALSE)</f>
        <v xml:space="preserve"> Hexapoda</v>
      </c>
      <c r="AD34" t="str">
        <f>VLOOKUP($W34,taxonomy!$A:$Y,12,FALSE)</f>
        <v xml:space="preserve"> Insecta</v>
      </c>
      <c r="AE34" t="str">
        <f>VLOOKUP($W34,taxonomy!$A:$Y,13,FALSE)</f>
        <v>Pterygota</v>
      </c>
      <c r="AF34" t="str">
        <f>VLOOKUP($W34,taxonomy!$A:$Y,14,FALSE)</f>
        <v xml:space="preserve"> Neoptera</v>
      </c>
      <c r="AG34" t="str">
        <f>VLOOKUP($W34,taxonomy!$A:$Y,15,FALSE)</f>
        <v xml:space="preserve"> Endopterygota</v>
      </c>
      <c r="AH34" t="str">
        <f>VLOOKUP($W34,taxonomy!$A:$Y,16,FALSE)</f>
        <v xml:space="preserve"> Coleoptera</v>
      </c>
      <c r="AI34" t="str">
        <f>VLOOKUP($W34,taxonomy!$A:$Y,17,FALSE)</f>
        <v xml:space="preserve"> Polyphaga</v>
      </c>
      <c r="AJ34" t="str">
        <f>VLOOKUP($W34,taxonomy!$A:$Y,18,FALSE)</f>
        <v>Cucujiformia</v>
      </c>
      <c r="AK34" t="str">
        <f>VLOOKUP($W34,taxonomy!$A:$Y,19,FALSE)</f>
        <v xml:space="preserve"> Tenebrionidae</v>
      </c>
      <c r="AL34" t="str">
        <f>VLOOKUP($W34,taxonomy!$A:$Y,20,FALSE)</f>
        <v xml:space="preserve"> Tenebrionidae incertae sedis</v>
      </c>
      <c r="AM34" t="str">
        <f>VLOOKUP($W34,taxonomy!$A:$Y,21,FALSE)</f>
        <v xml:space="preserve"> Tribolium.</v>
      </c>
      <c r="AN34">
        <f>VLOOKUP($W34,taxonomy!$A:$Y,22,FALSE)</f>
        <v>0</v>
      </c>
      <c r="AO34">
        <f>VLOOKUP($W34,taxonomy!$A:$Y,23,FALSE)</f>
        <v>0</v>
      </c>
      <c r="AP34">
        <f>VLOOKUP($W34,taxonomy!$A:$Y,24,FALSE)</f>
        <v>0</v>
      </c>
      <c r="AQ34">
        <f>VLOOKUP($W34,taxonomy!$A:$Y,25,FALSE)</f>
        <v>0</v>
      </c>
    </row>
    <row r="35" spans="1:43" x14ac:dyDescent="0.25">
      <c r="A35" s="19" t="s">
        <v>675</v>
      </c>
      <c r="B35" s="10" t="s">
        <v>676</v>
      </c>
      <c r="C35" t="str">
        <f>VLOOKUP($B35,taxonomy!$B:$Y,6,FALSE)</f>
        <v>Eukaryota</v>
      </c>
      <c r="D35" t="str">
        <f>VLOOKUP($B35,taxonomy!$B:$Y,7,FALSE)</f>
        <v xml:space="preserve"> Stramenopiles</v>
      </c>
      <c r="E35" t="str">
        <f>VLOOKUP($B35,taxonomy!$B:$Y,8,FALSE)</f>
        <v xml:space="preserve"> Oomycetes</v>
      </c>
      <c r="F35" t="str">
        <f>VLOOKUP($B35,taxonomy!$B:$Y,9,FALSE)</f>
        <v xml:space="preserve"> Peronosporales</v>
      </c>
      <c r="G35" t="str">
        <f>VLOOKUP($B35,taxonomy!$B:$Y,10,FALSE)</f>
        <v xml:space="preserve"> Phytophthora.</v>
      </c>
      <c r="H35">
        <f>VLOOKUP($B35,taxonomy!$B:$Y,11,FALSE)</f>
        <v>0</v>
      </c>
      <c r="I35">
        <f>VLOOKUP($B35,taxonomy!$B:$Y,12,FALSE)</f>
        <v>0</v>
      </c>
      <c r="J35">
        <f>VLOOKUP($B35,taxonomy!$B:$Y,13,FALSE)</f>
        <v>0</v>
      </c>
      <c r="K35">
        <f>VLOOKUP($B35,taxonomy!$B:$Y,14,FALSE)</f>
        <v>0</v>
      </c>
      <c r="L35">
        <f>VLOOKUP($B35,taxonomy!$B:$Y,15,FALSE)</f>
        <v>0</v>
      </c>
      <c r="M35">
        <f>VLOOKUP($B35,taxonomy!$B:$Y,16,FALSE)</f>
        <v>0</v>
      </c>
      <c r="N35">
        <f>VLOOKUP($B35,taxonomy!$B:$Y,17,FALSE)</f>
        <v>0</v>
      </c>
      <c r="O35">
        <f>VLOOKUP($B35,taxonomy!$B:$Y,18,FALSE)</f>
        <v>0</v>
      </c>
      <c r="P35">
        <f>VLOOKUP($B35,taxonomy!$B:$Y,19,FALSE)</f>
        <v>0</v>
      </c>
      <c r="Q35">
        <f>VLOOKUP($B35,taxonomy!$B:$Y,20,FALSE)</f>
        <v>0</v>
      </c>
      <c r="R35">
        <f>VLOOKUP($B35,taxonomy!$B:$Y,21,FALSE)</f>
        <v>0</v>
      </c>
      <c r="S35">
        <f>VLOOKUP($B35,taxonomy!$B:$Y,22,FALSE)</f>
        <v>0</v>
      </c>
      <c r="T35">
        <f>VLOOKUP($B35,taxonomy!$B:$Y,23,FALSE)</f>
        <v>0</v>
      </c>
      <c r="U35">
        <f>VLOOKUP($B35,taxonomy!$B:$Y,24,FALSE)</f>
        <v>0</v>
      </c>
      <c r="W35" s="16" t="s">
        <v>1250</v>
      </c>
      <c r="Y35" t="str">
        <f>VLOOKUP($W35,taxonomy!$A:$Y,7,FALSE)</f>
        <v>Eukaryota</v>
      </c>
      <c r="Z35" t="str">
        <f>VLOOKUP($W35,taxonomy!$A:$Y,8,FALSE)</f>
        <v xml:space="preserve"> Metazoa</v>
      </c>
      <c r="AA35" t="str">
        <f>VLOOKUP($W35,taxonomy!$A:$Y,9,FALSE)</f>
        <v xml:space="preserve"> Ecdysozoa</v>
      </c>
      <c r="AB35" t="str">
        <f>VLOOKUP($W35,taxonomy!$A:$Y,10,FALSE)</f>
        <v xml:space="preserve"> Arthropoda</v>
      </c>
      <c r="AC35" t="str">
        <f>VLOOKUP($W35,taxonomy!$A:$Y,11,FALSE)</f>
        <v xml:space="preserve"> Hexapoda</v>
      </c>
      <c r="AD35" t="str">
        <f>VLOOKUP($W35,taxonomy!$A:$Y,12,FALSE)</f>
        <v xml:space="preserve"> Insecta</v>
      </c>
      <c r="AE35" t="str">
        <f>VLOOKUP($W35,taxonomy!$A:$Y,13,FALSE)</f>
        <v>Pterygota</v>
      </c>
      <c r="AF35" t="str">
        <f>VLOOKUP($W35,taxonomy!$A:$Y,14,FALSE)</f>
        <v xml:space="preserve"> Neoptera</v>
      </c>
      <c r="AG35" t="str">
        <f>VLOOKUP($W35,taxonomy!$A:$Y,15,FALSE)</f>
        <v xml:space="preserve"> Endopterygota</v>
      </c>
      <c r="AH35" t="str">
        <f>VLOOKUP($W35,taxonomy!$A:$Y,16,FALSE)</f>
        <v xml:space="preserve"> Lepidoptera</v>
      </c>
      <c r="AI35" t="str">
        <f>VLOOKUP($W35,taxonomy!$A:$Y,17,FALSE)</f>
        <v xml:space="preserve"> Glossata</v>
      </c>
      <c r="AJ35" t="str">
        <f>VLOOKUP($W35,taxonomy!$A:$Y,18,FALSE)</f>
        <v xml:space="preserve"> Ditrysia</v>
      </c>
      <c r="AK35" t="str">
        <f>VLOOKUP($W35,taxonomy!$A:$Y,19,FALSE)</f>
        <v>Papilionoidea</v>
      </c>
      <c r="AL35" t="str">
        <f>VLOOKUP($W35,taxonomy!$A:$Y,20,FALSE)</f>
        <v xml:space="preserve"> Nymphalidae</v>
      </c>
      <c r="AM35" t="str">
        <f>VLOOKUP($W35,taxonomy!$A:$Y,21,FALSE)</f>
        <v xml:space="preserve"> Danainae</v>
      </c>
      <c r="AN35" t="str">
        <f>VLOOKUP($W35,taxonomy!$A:$Y,22,FALSE)</f>
        <v xml:space="preserve"> Danaini</v>
      </c>
      <c r="AO35" t="str">
        <f>VLOOKUP($W35,taxonomy!$A:$Y,23,FALSE)</f>
        <v xml:space="preserve"> Danaina</v>
      </c>
      <c r="AP35" t="str">
        <f>VLOOKUP($W35,taxonomy!$A:$Y,24,FALSE)</f>
        <v xml:space="preserve"> Danaus</v>
      </c>
      <c r="AQ35" t="str">
        <f>VLOOKUP($W35,taxonomy!$A:$Y,25,FALSE)</f>
        <v>Danaus.</v>
      </c>
    </row>
    <row r="36" spans="1:43" x14ac:dyDescent="0.25">
      <c r="A36" s="19" t="s">
        <v>644</v>
      </c>
      <c r="B36" s="10" t="s">
        <v>645</v>
      </c>
      <c r="C36" t="str">
        <f>VLOOKUP($B36,taxonomy!$B:$Y,6,FALSE)</f>
        <v>Eukaryota</v>
      </c>
      <c r="D36" t="str">
        <f>VLOOKUP($B36,taxonomy!$B:$Y,7,FALSE)</f>
        <v xml:space="preserve"> Viridiplantae</v>
      </c>
      <c r="E36" t="str">
        <f>VLOOKUP($B36,taxonomy!$B:$Y,8,FALSE)</f>
        <v xml:space="preserve"> Streptophyta</v>
      </c>
      <c r="F36" t="str">
        <f>VLOOKUP($B36,taxonomy!$B:$Y,9,FALSE)</f>
        <v xml:space="preserve"> Embryophyta</v>
      </c>
      <c r="G36" t="str">
        <f>VLOOKUP($B36,taxonomy!$B:$Y,10,FALSE)</f>
        <v xml:space="preserve"> Tracheophyta</v>
      </c>
      <c r="H36" t="str">
        <f>VLOOKUP($B36,taxonomy!$B:$Y,11,FALSE)</f>
        <v>Spermatophyta</v>
      </c>
      <c r="I36" t="str">
        <f>VLOOKUP($B36,taxonomy!$B:$Y,12,FALSE)</f>
        <v xml:space="preserve"> Magnoliophyta</v>
      </c>
      <c r="J36" t="str">
        <f>VLOOKUP($B36,taxonomy!$B:$Y,13,FALSE)</f>
        <v xml:space="preserve"> Liliopsida</v>
      </c>
      <c r="K36" t="str">
        <f>VLOOKUP($B36,taxonomy!$B:$Y,14,FALSE)</f>
        <v xml:space="preserve"> Poales</v>
      </c>
      <c r="L36" t="str">
        <f>VLOOKUP($B36,taxonomy!$B:$Y,15,FALSE)</f>
        <v xml:space="preserve"> Poaceae</v>
      </c>
      <c r="M36" t="str">
        <f>VLOOKUP($B36,taxonomy!$B:$Y,16,FALSE)</f>
        <v>PACMAD clade</v>
      </c>
      <c r="N36" t="str">
        <f>VLOOKUP($B36,taxonomy!$B:$Y,17,FALSE)</f>
        <v xml:space="preserve"> Panicoideae</v>
      </c>
      <c r="O36" t="str">
        <f>VLOOKUP($B36,taxonomy!$B:$Y,18,FALSE)</f>
        <v xml:space="preserve"> Andropogoneae</v>
      </c>
      <c r="P36" t="str">
        <f>VLOOKUP($B36,taxonomy!$B:$Y,19,FALSE)</f>
        <v xml:space="preserve"> Sorghum.</v>
      </c>
      <c r="Q36">
        <f>VLOOKUP($B36,taxonomy!$B:$Y,20,FALSE)</f>
        <v>0</v>
      </c>
      <c r="R36">
        <f>VLOOKUP($B36,taxonomy!$B:$Y,21,FALSE)</f>
        <v>0</v>
      </c>
      <c r="S36">
        <f>VLOOKUP($B36,taxonomy!$B:$Y,22,FALSE)</f>
        <v>0</v>
      </c>
      <c r="T36">
        <f>VLOOKUP($B36,taxonomy!$B:$Y,23,FALSE)</f>
        <v>0</v>
      </c>
      <c r="U36">
        <f>VLOOKUP($B36,taxonomy!$B:$Y,24,FALSE)</f>
        <v>0</v>
      </c>
      <c r="W36" s="16" t="s">
        <v>1409</v>
      </c>
      <c r="Y36" t="str">
        <f>VLOOKUP($W36,taxonomy!$A:$Y,7,FALSE)</f>
        <v>Eukaryota</v>
      </c>
      <c r="Z36" t="str">
        <f>VLOOKUP($W36,taxonomy!$A:$Y,8,FALSE)</f>
        <v xml:space="preserve"> Metazoa</v>
      </c>
      <c r="AA36" t="str">
        <f>VLOOKUP($W36,taxonomy!$A:$Y,9,FALSE)</f>
        <v xml:space="preserve"> Ecdysozoa</v>
      </c>
      <c r="AB36" t="str">
        <f>VLOOKUP($W36,taxonomy!$A:$Y,10,FALSE)</f>
        <v xml:space="preserve"> Arthropoda</v>
      </c>
      <c r="AC36" t="str">
        <f>VLOOKUP($W36,taxonomy!$A:$Y,11,FALSE)</f>
        <v xml:space="preserve"> Hexapoda</v>
      </c>
      <c r="AD36" t="str">
        <f>VLOOKUP($W36,taxonomy!$A:$Y,12,FALSE)</f>
        <v xml:space="preserve"> Insecta</v>
      </c>
      <c r="AE36" t="str">
        <f>VLOOKUP($W36,taxonomy!$A:$Y,13,FALSE)</f>
        <v>Pterygota</v>
      </c>
      <c r="AF36" t="str">
        <f>VLOOKUP($W36,taxonomy!$A:$Y,14,FALSE)</f>
        <v xml:space="preserve"> Neoptera</v>
      </c>
      <c r="AG36" t="str">
        <f>VLOOKUP($W36,taxonomy!$A:$Y,15,FALSE)</f>
        <v xml:space="preserve"> Endopterygota</v>
      </c>
      <c r="AH36" t="str">
        <f>VLOOKUP($W36,taxonomy!$A:$Y,16,FALSE)</f>
        <v xml:space="preserve"> Lepidoptera</v>
      </c>
      <c r="AI36" t="str">
        <f>VLOOKUP($W36,taxonomy!$A:$Y,17,FALSE)</f>
        <v xml:space="preserve"> Glossata</v>
      </c>
      <c r="AJ36" t="str">
        <f>VLOOKUP($W36,taxonomy!$A:$Y,18,FALSE)</f>
        <v xml:space="preserve"> Ditrysia</v>
      </c>
      <c r="AK36" t="str">
        <f>VLOOKUP($W36,taxonomy!$A:$Y,19,FALSE)</f>
        <v>Bombycoidea</v>
      </c>
      <c r="AL36" t="str">
        <f>VLOOKUP($W36,taxonomy!$A:$Y,20,FALSE)</f>
        <v xml:space="preserve"> Bombycidae</v>
      </c>
      <c r="AM36" t="str">
        <f>VLOOKUP($W36,taxonomy!$A:$Y,21,FALSE)</f>
        <v xml:space="preserve"> Bombycinae</v>
      </c>
      <c r="AN36" t="str">
        <f>VLOOKUP($W36,taxonomy!$A:$Y,22,FALSE)</f>
        <v xml:space="preserve"> Bombyx.</v>
      </c>
      <c r="AO36">
        <f>VLOOKUP($W36,taxonomy!$A:$Y,23,FALSE)</f>
        <v>0</v>
      </c>
      <c r="AP36">
        <f>VLOOKUP($W36,taxonomy!$A:$Y,24,FALSE)</f>
        <v>0</v>
      </c>
      <c r="AQ36">
        <f>VLOOKUP($W36,taxonomy!$A:$Y,25,FALSE)</f>
        <v>0</v>
      </c>
    </row>
    <row r="37" spans="1:43" x14ac:dyDescent="0.25">
      <c r="A37" s="19" t="s">
        <v>739</v>
      </c>
      <c r="B37" s="10" t="s">
        <v>740</v>
      </c>
      <c r="C37" t="str">
        <f>VLOOKUP($B37,taxonomy!$B:$Y,6,FALSE)</f>
        <v>Eukaryota</v>
      </c>
      <c r="D37" t="str">
        <f>VLOOKUP($B37,taxonomy!$B:$Y,7,FALSE)</f>
        <v xml:space="preserve"> Viridiplantae</v>
      </c>
      <c r="E37" t="str">
        <f>VLOOKUP($B37,taxonomy!$B:$Y,8,FALSE)</f>
        <v xml:space="preserve"> Streptophyta</v>
      </c>
      <c r="F37" t="str">
        <f>VLOOKUP($B37,taxonomy!$B:$Y,9,FALSE)</f>
        <v xml:space="preserve"> Embryophyta</v>
      </c>
      <c r="G37" t="str">
        <f>VLOOKUP($B37,taxonomy!$B:$Y,10,FALSE)</f>
        <v xml:space="preserve"> Tracheophyta</v>
      </c>
      <c r="H37" t="str">
        <f>VLOOKUP($B37,taxonomy!$B:$Y,11,FALSE)</f>
        <v>Lycopodiophyta</v>
      </c>
      <c r="I37" t="str">
        <f>VLOOKUP($B37,taxonomy!$B:$Y,12,FALSE)</f>
        <v xml:space="preserve"> Isoetopsida</v>
      </c>
      <c r="J37" t="str">
        <f>VLOOKUP($B37,taxonomy!$B:$Y,13,FALSE)</f>
        <v xml:space="preserve"> Selaginellales</v>
      </c>
      <c r="K37" t="str">
        <f>VLOOKUP($B37,taxonomy!$B:$Y,14,FALSE)</f>
        <v xml:space="preserve"> Selaginellaceae</v>
      </c>
      <c r="L37" t="str">
        <f>VLOOKUP($B37,taxonomy!$B:$Y,15,FALSE)</f>
        <v>Selaginella.</v>
      </c>
      <c r="M37">
        <f>VLOOKUP($B37,taxonomy!$B:$Y,16,FALSE)</f>
        <v>0</v>
      </c>
      <c r="N37">
        <f>VLOOKUP($B37,taxonomy!$B:$Y,17,FALSE)</f>
        <v>0</v>
      </c>
      <c r="O37">
        <f>VLOOKUP($B37,taxonomy!$B:$Y,18,FALSE)</f>
        <v>0</v>
      </c>
      <c r="P37">
        <f>VLOOKUP($B37,taxonomy!$B:$Y,19,FALSE)</f>
        <v>0</v>
      </c>
      <c r="Q37">
        <f>VLOOKUP($B37,taxonomy!$B:$Y,20,FALSE)</f>
        <v>0</v>
      </c>
      <c r="R37">
        <f>VLOOKUP($B37,taxonomy!$B:$Y,21,FALSE)</f>
        <v>0</v>
      </c>
      <c r="S37">
        <f>VLOOKUP($B37,taxonomy!$B:$Y,22,FALSE)</f>
        <v>0</v>
      </c>
      <c r="T37">
        <f>VLOOKUP($B37,taxonomy!$B:$Y,23,FALSE)</f>
        <v>0</v>
      </c>
      <c r="U37">
        <f>VLOOKUP($B37,taxonomy!$B:$Y,24,FALSE)</f>
        <v>0</v>
      </c>
      <c r="W37" s="16" t="s">
        <v>1415</v>
      </c>
      <c r="Y37" t="str">
        <f>VLOOKUP($W37,taxonomy!$A:$Y,7,FALSE)</f>
        <v>Eukaryota</v>
      </c>
      <c r="Z37" t="str">
        <f>VLOOKUP($W37,taxonomy!$A:$Y,8,FALSE)</f>
        <v xml:space="preserve"> Metazoa</v>
      </c>
      <c r="AA37" t="str">
        <f>VLOOKUP($W37,taxonomy!$A:$Y,9,FALSE)</f>
        <v xml:space="preserve"> Ecdysozoa</v>
      </c>
      <c r="AB37" t="str">
        <f>VLOOKUP($W37,taxonomy!$A:$Y,10,FALSE)</f>
        <v xml:space="preserve"> Arthropoda</v>
      </c>
      <c r="AC37" t="str">
        <f>VLOOKUP($W37,taxonomy!$A:$Y,11,FALSE)</f>
        <v xml:space="preserve"> Hexapoda</v>
      </c>
      <c r="AD37" t="str">
        <f>VLOOKUP($W37,taxonomy!$A:$Y,12,FALSE)</f>
        <v xml:space="preserve"> Insecta</v>
      </c>
      <c r="AE37" t="str">
        <f>VLOOKUP($W37,taxonomy!$A:$Y,13,FALSE)</f>
        <v>Pterygota</v>
      </c>
      <c r="AF37" t="str">
        <f>VLOOKUP($W37,taxonomy!$A:$Y,14,FALSE)</f>
        <v xml:space="preserve"> Neoptera</v>
      </c>
      <c r="AG37" t="str">
        <f>VLOOKUP($W37,taxonomy!$A:$Y,15,FALSE)</f>
        <v xml:space="preserve"> Endopterygota</v>
      </c>
      <c r="AH37" t="str">
        <f>VLOOKUP($W37,taxonomy!$A:$Y,16,FALSE)</f>
        <v xml:space="preserve"> Hymenoptera</v>
      </c>
      <c r="AI37" t="str">
        <f>VLOOKUP($W37,taxonomy!$A:$Y,17,FALSE)</f>
        <v xml:space="preserve"> Apocrita</v>
      </c>
      <c r="AJ37" t="str">
        <f>VLOOKUP($W37,taxonomy!$A:$Y,18,FALSE)</f>
        <v xml:space="preserve"> Aculeata</v>
      </c>
      <c r="AK37" t="str">
        <f>VLOOKUP($W37,taxonomy!$A:$Y,19,FALSE)</f>
        <v>Apoidea</v>
      </c>
      <c r="AL37" t="str">
        <f>VLOOKUP($W37,taxonomy!$A:$Y,20,FALSE)</f>
        <v xml:space="preserve"> Apidae</v>
      </c>
      <c r="AM37" t="str">
        <f>VLOOKUP($W37,taxonomy!$A:$Y,21,FALSE)</f>
        <v xml:space="preserve"> Apis.</v>
      </c>
      <c r="AN37">
        <f>VLOOKUP($W37,taxonomy!$A:$Y,22,FALSE)</f>
        <v>0</v>
      </c>
      <c r="AO37">
        <f>VLOOKUP($W37,taxonomy!$A:$Y,23,FALSE)</f>
        <v>0</v>
      </c>
      <c r="AP37">
        <f>VLOOKUP($W37,taxonomy!$A:$Y,24,FALSE)</f>
        <v>0</v>
      </c>
      <c r="AQ37">
        <f>VLOOKUP($W37,taxonomy!$A:$Y,25,FALSE)</f>
        <v>0</v>
      </c>
    </row>
    <row r="38" spans="1:43" x14ac:dyDescent="0.25">
      <c r="A38" s="19" t="s">
        <v>745</v>
      </c>
      <c r="B38" s="10" t="s">
        <v>746</v>
      </c>
      <c r="C38" t="str">
        <f>VLOOKUP($B38,taxonomy!$B:$Y,6,FALSE)</f>
        <v>Eukaryota</v>
      </c>
      <c r="D38" t="str">
        <f>VLOOKUP($B38,taxonomy!$B:$Y,7,FALSE)</f>
        <v xml:space="preserve"> Viridiplantae</v>
      </c>
      <c r="E38" t="str">
        <f>VLOOKUP($B38,taxonomy!$B:$Y,8,FALSE)</f>
        <v xml:space="preserve"> Streptophyta</v>
      </c>
      <c r="F38" t="str">
        <f>VLOOKUP($B38,taxonomy!$B:$Y,9,FALSE)</f>
        <v xml:space="preserve"> Embryophyta</v>
      </c>
      <c r="G38" t="str">
        <f>VLOOKUP($B38,taxonomy!$B:$Y,10,FALSE)</f>
        <v xml:space="preserve"> Tracheophyta</v>
      </c>
      <c r="H38" t="str">
        <f>VLOOKUP($B38,taxonomy!$B:$Y,11,FALSE)</f>
        <v>Lycopodiophyta</v>
      </c>
      <c r="I38" t="str">
        <f>VLOOKUP($B38,taxonomy!$B:$Y,12,FALSE)</f>
        <v xml:space="preserve"> Isoetopsida</v>
      </c>
      <c r="J38" t="str">
        <f>VLOOKUP($B38,taxonomy!$B:$Y,13,FALSE)</f>
        <v xml:space="preserve"> Selaginellales</v>
      </c>
      <c r="K38" t="str">
        <f>VLOOKUP($B38,taxonomy!$B:$Y,14,FALSE)</f>
        <v xml:space="preserve"> Selaginellaceae</v>
      </c>
      <c r="L38" t="str">
        <f>VLOOKUP($B38,taxonomy!$B:$Y,15,FALSE)</f>
        <v>Selaginella.</v>
      </c>
      <c r="M38">
        <f>VLOOKUP($B38,taxonomy!$B:$Y,16,FALSE)</f>
        <v>0</v>
      </c>
      <c r="N38">
        <f>VLOOKUP($B38,taxonomy!$B:$Y,17,FALSE)</f>
        <v>0</v>
      </c>
      <c r="O38">
        <f>VLOOKUP($B38,taxonomy!$B:$Y,18,FALSE)</f>
        <v>0</v>
      </c>
      <c r="P38">
        <f>VLOOKUP($B38,taxonomy!$B:$Y,19,FALSE)</f>
        <v>0</v>
      </c>
      <c r="Q38">
        <f>VLOOKUP($B38,taxonomy!$B:$Y,20,FALSE)</f>
        <v>0</v>
      </c>
      <c r="R38">
        <f>VLOOKUP($B38,taxonomy!$B:$Y,21,FALSE)</f>
        <v>0</v>
      </c>
      <c r="S38">
        <f>VLOOKUP($B38,taxonomy!$B:$Y,22,FALSE)</f>
        <v>0</v>
      </c>
      <c r="T38">
        <f>VLOOKUP($B38,taxonomy!$B:$Y,23,FALSE)</f>
        <v>0</v>
      </c>
      <c r="U38">
        <f>VLOOKUP($B38,taxonomy!$B:$Y,24,FALSE)</f>
        <v>0</v>
      </c>
      <c r="W38" s="16" t="s">
        <v>1477</v>
      </c>
      <c r="Y38" t="str">
        <f>VLOOKUP($W38,taxonomy!$A:$Y,7,FALSE)</f>
        <v>Eukaryota</v>
      </c>
      <c r="Z38" t="str">
        <f>VLOOKUP($W38,taxonomy!$A:$Y,8,FALSE)</f>
        <v xml:space="preserve"> Metazoa</v>
      </c>
      <c r="AA38" t="str">
        <f>VLOOKUP($W38,taxonomy!$A:$Y,9,FALSE)</f>
        <v xml:space="preserve"> Ecdysozoa</v>
      </c>
      <c r="AB38" t="str">
        <f>VLOOKUP($W38,taxonomy!$A:$Y,10,FALSE)</f>
        <v xml:space="preserve"> Arthropoda</v>
      </c>
      <c r="AC38" t="str">
        <f>VLOOKUP($W38,taxonomy!$A:$Y,11,FALSE)</f>
        <v xml:space="preserve"> Hexapoda</v>
      </c>
      <c r="AD38" t="str">
        <f>VLOOKUP($W38,taxonomy!$A:$Y,12,FALSE)</f>
        <v xml:space="preserve"> Insecta</v>
      </c>
      <c r="AE38" t="str">
        <f>VLOOKUP($W38,taxonomy!$A:$Y,13,FALSE)</f>
        <v>Pterygota</v>
      </c>
      <c r="AF38" t="str">
        <f>VLOOKUP($W38,taxonomy!$A:$Y,14,FALSE)</f>
        <v xml:space="preserve"> Neoptera</v>
      </c>
      <c r="AG38" t="str">
        <f>VLOOKUP($W38,taxonomy!$A:$Y,15,FALSE)</f>
        <v xml:space="preserve"> Endopterygota</v>
      </c>
      <c r="AH38" t="str">
        <f>VLOOKUP($W38,taxonomy!$A:$Y,16,FALSE)</f>
        <v xml:space="preserve"> Diptera</v>
      </c>
      <c r="AI38" t="str">
        <f>VLOOKUP($W38,taxonomy!$A:$Y,17,FALSE)</f>
        <v xml:space="preserve"> Nematocera</v>
      </c>
      <c r="AJ38" t="str">
        <f>VLOOKUP($W38,taxonomy!$A:$Y,18,FALSE)</f>
        <v xml:space="preserve"> Culicoidea</v>
      </c>
      <c r="AK38" t="str">
        <f>VLOOKUP($W38,taxonomy!$A:$Y,19,FALSE)</f>
        <v>Culicidae</v>
      </c>
      <c r="AL38" t="str">
        <f>VLOOKUP($W38,taxonomy!$A:$Y,20,FALSE)</f>
        <v xml:space="preserve"> Culicinae</v>
      </c>
      <c r="AM38" t="str">
        <f>VLOOKUP($W38,taxonomy!$A:$Y,21,FALSE)</f>
        <v xml:space="preserve"> Aedini</v>
      </c>
      <c r="AN38" t="str">
        <f>VLOOKUP($W38,taxonomy!$A:$Y,22,FALSE)</f>
        <v xml:space="preserve"> Aedes</v>
      </c>
      <c r="AO38" t="str">
        <f>VLOOKUP($W38,taxonomy!$A:$Y,23,FALSE)</f>
        <v xml:space="preserve"> Stegomyia.</v>
      </c>
      <c r="AP38">
        <f>VLOOKUP($W38,taxonomy!$A:$Y,24,FALSE)</f>
        <v>0</v>
      </c>
      <c r="AQ38">
        <f>VLOOKUP($W38,taxonomy!$A:$Y,25,FALSE)</f>
        <v>0</v>
      </c>
    </row>
    <row r="39" spans="1:43" x14ac:dyDescent="0.25">
      <c r="A39" s="19" t="s">
        <v>1037</v>
      </c>
      <c r="B39" s="10" t="s">
        <v>1038</v>
      </c>
      <c r="C39" t="str">
        <f>VLOOKUP($B39,taxonomy!$B:$Y,6,FALSE)</f>
        <v>Eukaryota</v>
      </c>
      <c r="D39" t="str">
        <f>VLOOKUP($B39,taxonomy!$B:$Y,7,FALSE)</f>
        <v xml:space="preserve"> Viridiplantae</v>
      </c>
      <c r="E39" t="str">
        <f>VLOOKUP($B39,taxonomy!$B:$Y,8,FALSE)</f>
        <v xml:space="preserve"> Streptophyta</v>
      </c>
      <c r="F39" t="str">
        <f>VLOOKUP($B39,taxonomy!$B:$Y,9,FALSE)</f>
        <v xml:space="preserve"> Embryophyta</v>
      </c>
      <c r="G39" t="str">
        <f>VLOOKUP($B39,taxonomy!$B:$Y,10,FALSE)</f>
        <v xml:space="preserve"> Tracheophyta</v>
      </c>
      <c r="H39" t="str">
        <f>VLOOKUP($B39,taxonomy!$B:$Y,11,FALSE)</f>
        <v>Spermatophyta</v>
      </c>
      <c r="I39" t="str">
        <f>VLOOKUP($B39,taxonomy!$B:$Y,12,FALSE)</f>
        <v xml:space="preserve"> Magnoliophyta</v>
      </c>
      <c r="J39" t="str">
        <f>VLOOKUP($B39,taxonomy!$B:$Y,13,FALSE)</f>
        <v xml:space="preserve"> eudicotyledons</v>
      </c>
      <c r="K39" t="str">
        <f>VLOOKUP($B39,taxonomy!$B:$Y,14,FALSE)</f>
        <v xml:space="preserve"> Gunneridae</v>
      </c>
      <c r="L39" t="str">
        <f>VLOOKUP($B39,taxonomy!$B:$Y,15,FALSE)</f>
        <v>Pentapetalae</v>
      </c>
      <c r="M39" t="str">
        <f>VLOOKUP($B39,taxonomy!$B:$Y,16,FALSE)</f>
        <v xml:space="preserve"> rosids</v>
      </c>
      <c r="N39" t="str">
        <f>VLOOKUP($B39,taxonomy!$B:$Y,17,FALSE)</f>
        <v xml:space="preserve"> Vitales</v>
      </c>
      <c r="O39" t="str">
        <f>VLOOKUP($B39,taxonomy!$B:$Y,18,FALSE)</f>
        <v xml:space="preserve"> Vitaceae</v>
      </c>
      <c r="P39" t="str">
        <f>VLOOKUP($B39,taxonomy!$B:$Y,19,FALSE)</f>
        <v xml:space="preserve"> Vitis.</v>
      </c>
      <c r="Q39">
        <f>VLOOKUP($B39,taxonomy!$B:$Y,20,FALSE)</f>
        <v>0</v>
      </c>
      <c r="R39">
        <f>VLOOKUP($B39,taxonomy!$B:$Y,21,FALSE)</f>
        <v>0</v>
      </c>
      <c r="S39">
        <f>VLOOKUP($B39,taxonomy!$B:$Y,22,FALSE)</f>
        <v>0</v>
      </c>
      <c r="T39">
        <f>VLOOKUP($B39,taxonomy!$B:$Y,23,FALSE)</f>
        <v>0</v>
      </c>
      <c r="U39">
        <f>VLOOKUP($B39,taxonomy!$B:$Y,24,FALSE)</f>
        <v>0</v>
      </c>
      <c r="W39" s="16" t="s">
        <v>1499</v>
      </c>
      <c r="Y39" t="str">
        <f>VLOOKUP($W39,taxonomy!$A:$Y,7,FALSE)</f>
        <v>Eukaryota</v>
      </c>
      <c r="Z39" t="str">
        <f>VLOOKUP($W39,taxonomy!$A:$Y,8,FALSE)</f>
        <v xml:space="preserve"> Metazoa</v>
      </c>
      <c r="AA39" t="str">
        <f>VLOOKUP($W39,taxonomy!$A:$Y,9,FALSE)</f>
        <v xml:space="preserve"> Ecdysozoa</v>
      </c>
      <c r="AB39" t="str">
        <f>VLOOKUP($W39,taxonomy!$A:$Y,10,FALSE)</f>
        <v xml:space="preserve"> Arthropoda</v>
      </c>
      <c r="AC39" t="str">
        <f>VLOOKUP($W39,taxonomy!$A:$Y,11,FALSE)</f>
        <v xml:space="preserve"> Hexapoda</v>
      </c>
      <c r="AD39" t="str">
        <f>VLOOKUP($W39,taxonomy!$A:$Y,12,FALSE)</f>
        <v xml:space="preserve"> Insecta</v>
      </c>
      <c r="AE39" t="str">
        <f>VLOOKUP($W39,taxonomy!$A:$Y,13,FALSE)</f>
        <v>Pterygota</v>
      </c>
      <c r="AF39" t="str">
        <f>VLOOKUP($W39,taxonomy!$A:$Y,14,FALSE)</f>
        <v xml:space="preserve"> Neoptera</v>
      </c>
      <c r="AG39" t="str">
        <f>VLOOKUP($W39,taxonomy!$A:$Y,15,FALSE)</f>
        <v xml:space="preserve"> Endopterygota</v>
      </c>
      <c r="AH39" t="str">
        <f>VLOOKUP($W39,taxonomy!$A:$Y,16,FALSE)</f>
        <v xml:space="preserve"> Diptera</v>
      </c>
      <c r="AI39" t="str">
        <f>VLOOKUP($W39,taxonomy!$A:$Y,17,FALSE)</f>
        <v xml:space="preserve"> Brachycera</v>
      </c>
      <c r="AJ39" t="str">
        <f>VLOOKUP($W39,taxonomy!$A:$Y,18,FALSE)</f>
        <v xml:space="preserve"> Muscomorpha</v>
      </c>
      <c r="AK39" t="str">
        <f>VLOOKUP($W39,taxonomy!$A:$Y,19,FALSE)</f>
        <v>Ephydroidea</v>
      </c>
      <c r="AL39" t="str">
        <f>VLOOKUP($W39,taxonomy!$A:$Y,20,FALSE)</f>
        <v xml:space="preserve"> Drosophilidae</v>
      </c>
      <c r="AM39" t="str">
        <f>VLOOKUP($W39,taxonomy!$A:$Y,21,FALSE)</f>
        <v xml:space="preserve"> Drosophila</v>
      </c>
      <c r="AN39" t="str">
        <f>VLOOKUP($W39,taxonomy!$A:$Y,22,FALSE)</f>
        <v xml:space="preserve"> Sophophora.</v>
      </c>
      <c r="AO39">
        <f>VLOOKUP($W39,taxonomy!$A:$Y,23,FALSE)</f>
        <v>0</v>
      </c>
      <c r="AP39">
        <f>VLOOKUP($W39,taxonomy!$A:$Y,24,FALSE)</f>
        <v>0</v>
      </c>
      <c r="AQ39">
        <f>VLOOKUP($W39,taxonomy!$A:$Y,25,FALSE)</f>
        <v>0</v>
      </c>
    </row>
    <row r="40" spans="1:43" x14ac:dyDescent="0.25">
      <c r="A40" s="9"/>
      <c r="B40" s="9"/>
      <c r="W40" s="16" t="s">
        <v>1569</v>
      </c>
      <c r="Y40" t="str">
        <f>VLOOKUP($W40,taxonomy!$A:$Y,7,FALSE)</f>
        <v>Eukaryota</v>
      </c>
      <c r="Z40" t="str">
        <f>VLOOKUP($W40,taxonomy!$A:$Y,8,FALSE)</f>
        <v xml:space="preserve"> Metazoa</v>
      </c>
      <c r="AA40" t="str">
        <f>VLOOKUP($W40,taxonomy!$A:$Y,9,FALSE)</f>
        <v xml:space="preserve"> Ecdysozoa</v>
      </c>
      <c r="AB40" t="str">
        <f>VLOOKUP($W40,taxonomy!$A:$Y,10,FALSE)</f>
        <v xml:space="preserve"> Arthropoda</v>
      </c>
      <c r="AC40" t="str">
        <f>VLOOKUP($W40,taxonomy!$A:$Y,11,FALSE)</f>
        <v xml:space="preserve"> Hexapoda</v>
      </c>
      <c r="AD40" t="str">
        <f>VLOOKUP($W40,taxonomy!$A:$Y,12,FALSE)</f>
        <v xml:space="preserve"> Insecta</v>
      </c>
      <c r="AE40" t="str">
        <f>VLOOKUP($W40,taxonomy!$A:$Y,13,FALSE)</f>
        <v>Pterygota</v>
      </c>
      <c r="AF40" t="str">
        <f>VLOOKUP($W40,taxonomy!$A:$Y,14,FALSE)</f>
        <v xml:space="preserve"> Neoptera</v>
      </c>
      <c r="AG40" t="str">
        <f>VLOOKUP($W40,taxonomy!$A:$Y,15,FALSE)</f>
        <v xml:space="preserve"> Endopterygota</v>
      </c>
      <c r="AH40" t="str">
        <f>VLOOKUP($W40,taxonomy!$A:$Y,16,FALSE)</f>
        <v xml:space="preserve"> Diptera</v>
      </c>
      <c r="AI40" t="str">
        <f>VLOOKUP($W40,taxonomy!$A:$Y,17,FALSE)</f>
        <v xml:space="preserve"> Brachycera</v>
      </c>
      <c r="AJ40" t="str">
        <f>VLOOKUP($W40,taxonomy!$A:$Y,18,FALSE)</f>
        <v xml:space="preserve"> Muscomorpha</v>
      </c>
      <c r="AK40" t="str">
        <f>VLOOKUP($W40,taxonomy!$A:$Y,19,FALSE)</f>
        <v>Ephydroidea</v>
      </c>
      <c r="AL40" t="str">
        <f>VLOOKUP($W40,taxonomy!$A:$Y,20,FALSE)</f>
        <v xml:space="preserve"> Drosophilidae</v>
      </c>
      <c r="AM40" t="str">
        <f>VLOOKUP($W40,taxonomy!$A:$Y,21,FALSE)</f>
        <v xml:space="preserve"> Drosophila</v>
      </c>
      <c r="AN40" t="str">
        <f>VLOOKUP($W40,taxonomy!$A:$Y,22,FALSE)</f>
        <v xml:space="preserve"> Sophophora.</v>
      </c>
      <c r="AO40">
        <f>VLOOKUP($W40,taxonomy!$A:$Y,23,FALSE)</f>
        <v>0</v>
      </c>
      <c r="AP40">
        <f>VLOOKUP($W40,taxonomy!$A:$Y,24,FALSE)</f>
        <v>0</v>
      </c>
      <c r="AQ40">
        <f>VLOOKUP($W40,taxonomy!$A:$Y,25,FALSE)</f>
        <v>0</v>
      </c>
    </row>
    <row r="41" spans="1:43" x14ac:dyDescent="0.25">
      <c r="A41" s="1"/>
      <c r="B41" s="1"/>
      <c r="W41" s="14" t="s">
        <v>682</v>
      </c>
      <c r="Y41" t="str">
        <f>VLOOKUP($W41,taxonomy!$A:$Y,7,FALSE)</f>
        <v>Eukaryota</v>
      </c>
      <c r="Z41" t="str">
        <f>VLOOKUP($W41,taxonomy!$A:$Y,8,FALSE)</f>
        <v xml:space="preserve"> Metazoa</v>
      </c>
      <c r="AA41" t="str">
        <f>VLOOKUP($W41,taxonomy!$A:$Y,9,FALSE)</f>
        <v xml:space="preserve"> Chordata</v>
      </c>
      <c r="AB41" t="str">
        <f>VLOOKUP($W41,taxonomy!$A:$Y,10,FALSE)</f>
        <v xml:space="preserve"> Craniata</v>
      </c>
      <c r="AC41" t="str">
        <f>VLOOKUP($W41,taxonomy!$A:$Y,11,FALSE)</f>
        <v xml:space="preserve"> Vertebrata</v>
      </c>
      <c r="AD41" t="str">
        <f>VLOOKUP($W41,taxonomy!$A:$Y,12,FALSE)</f>
        <v xml:space="preserve"> Euteleostomi</v>
      </c>
      <c r="AE41" t="str">
        <f>VLOOKUP($W41,taxonomy!$A:$Y,13,FALSE)</f>
        <v>Mammalia</v>
      </c>
      <c r="AF41" t="str">
        <f>VLOOKUP($W41,taxonomy!$A:$Y,14,FALSE)</f>
        <v xml:space="preserve"> Eutheria</v>
      </c>
      <c r="AG41" t="str">
        <f>VLOOKUP($W41,taxonomy!$A:$Y,15,FALSE)</f>
        <v xml:space="preserve"> Laurasiatheria</v>
      </c>
      <c r="AH41" t="str">
        <f>VLOOKUP($W41,taxonomy!$A:$Y,16,FALSE)</f>
        <v xml:space="preserve"> Carnivora</v>
      </c>
      <c r="AI41" t="str">
        <f>VLOOKUP($W41,taxonomy!$A:$Y,17,FALSE)</f>
        <v xml:space="preserve"> Caniformia</v>
      </c>
      <c r="AJ41" t="str">
        <f>VLOOKUP($W41,taxonomy!$A:$Y,18,FALSE)</f>
        <v xml:space="preserve"> Ursidae</v>
      </c>
      <c r="AK41" t="str">
        <f>VLOOKUP($W41,taxonomy!$A:$Y,19,FALSE)</f>
        <v>Ailuropoda.</v>
      </c>
      <c r="AL41">
        <f>VLOOKUP($W41,taxonomy!$A:$Y,20,FALSE)</f>
        <v>0</v>
      </c>
      <c r="AM41">
        <f>VLOOKUP($W41,taxonomy!$A:$Y,21,FALSE)</f>
        <v>0</v>
      </c>
      <c r="AN41">
        <f>VLOOKUP($W41,taxonomy!$A:$Y,22,FALSE)</f>
        <v>0</v>
      </c>
      <c r="AO41">
        <f>VLOOKUP($W41,taxonomy!$A:$Y,23,FALSE)</f>
        <v>0</v>
      </c>
      <c r="AP41">
        <f>VLOOKUP($W41,taxonomy!$A:$Y,24,FALSE)</f>
        <v>0</v>
      </c>
      <c r="AQ41">
        <f>VLOOKUP($W41,taxonomy!$A:$Y,25,FALSE)</f>
        <v>0</v>
      </c>
    </row>
    <row r="42" spans="1:43" x14ac:dyDescent="0.25">
      <c r="A42" s="1"/>
      <c r="B42" s="1"/>
      <c r="W42" s="14" t="s">
        <v>846</v>
      </c>
      <c r="Y42" t="str">
        <f>VLOOKUP($W42,taxonomy!$A:$Y,7,FALSE)</f>
        <v>Eukaryota</v>
      </c>
      <c r="Z42" t="str">
        <f>VLOOKUP($W42,taxonomy!$A:$Y,8,FALSE)</f>
        <v xml:space="preserve"> Metazoa</v>
      </c>
      <c r="AA42" t="str">
        <f>VLOOKUP($W42,taxonomy!$A:$Y,9,FALSE)</f>
        <v xml:space="preserve"> Chordata</v>
      </c>
      <c r="AB42" t="str">
        <f>VLOOKUP($W42,taxonomy!$A:$Y,10,FALSE)</f>
        <v xml:space="preserve"> Craniata</v>
      </c>
      <c r="AC42" t="str">
        <f>VLOOKUP($W42,taxonomy!$A:$Y,11,FALSE)</f>
        <v xml:space="preserve"> Vertebrata</v>
      </c>
      <c r="AD42" t="str">
        <f>VLOOKUP($W42,taxonomy!$A:$Y,12,FALSE)</f>
        <v xml:space="preserve"> Euteleostomi</v>
      </c>
      <c r="AE42" t="str">
        <f>VLOOKUP($W42,taxonomy!$A:$Y,13,FALSE)</f>
        <v>Mammalia</v>
      </c>
      <c r="AF42" t="str">
        <f>VLOOKUP($W42,taxonomy!$A:$Y,14,FALSE)</f>
        <v xml:space="preserve"> Eutheria</v>
      </c>
      <c r="AG42" t="str">
        <f>VLOOKUP($W42,taxonomy!$A:$Y,15,FALSE)</f>
        <v xml:space="preserve"> Euarchontoglires</v>
      </c>
      <c r="AH42" t="str">
        <f>VLOOKUP($W42,taxonomy!$A:$Y,16,FALSE)</f>
        <v xml:space="preserve"> Primates</v>
      </c>
      <c r="AI42" t="str">
        <f>VLOOKUP($W42,taxonomy!$A:$Y,17,FALSE)</f>
        <v xml:space="preserve"> Haplorrhini</v>
      </c>
      <c r="AJ42" t="str">
        <f>VLOOKUP($W42,taxonomy!$A:$Y,18,FALSE)</f>
        <v>Catarrhini</v>
      </c>
      <c r="AK42" t="str">
        <f>VLOOKUP($W42,taxonomy!$A:$Y,19,FALSE)</f>
        <v xml:space="preserve"> Hominidae</v>
      </c>
      <c r="AL42" t="str">
        <f>VLOOKUP($W42,taxonomy!$A:$Y,20,FALSE)</f>
        <v xml:space="preserve"> Homo.</v>
      </c>
      <c r="AM42">
        <f>VLOOKUP($W42,taxonomy!$A:$Y,21,FALSE)</f>
        <v>0</v>
      </c>
      <c r="AN42">
        <f>VLOOKUP($W42,taxonomy!$A:$Y,22,FALSE)</f>
        <v>0</v>
      </c>
      <c r="AO42">
        <f>VLOOKUP($W42,taxonomy!$A:$Y,23,FALSE)</f>
        <v>0</v>
      </c>
      <c r="AP42">
        <f>VLOOKUP($W42,taxonomy!$A:$Y,24,FALSE)</f>
        <v>0</v>
      </c>
      <c r="AQ42">
        <f>VLOOKUP($W42,taxonomy!$A:$Y,25,FALSE)</f>
        <v>0</v>
      </c>
    </row>
    <row r="43" spans="1:43" x14ac:dyDescent="0.25">
      <c r="A43" s="1" t="s">
        <v>2866</v>
      </c>
      <c r="W43" s="14" t="s">
        <v>949</v>
      </c>
      <c r="Y43" t="str">
        <f>VLOOKUP($W43,taxonomy!$A:$Y,7,FALSE)</f>
        <v>Eukaryota</v>
      </c>
      <c r="Z43" t="str">
        <f>VLOOKUP($W43,taxonomy!$A:$Y,8,FALSE)</f>
        <v xml:space="preserve"> Metazoa</v>
      </c>
      <c r="AA43" t="str">
        <f>VLOOKUP($W43,taxonomy!$A:$Y,9,FALSE)</f>
        <v xml:space="preserve"> Chordata</v>
      </c>
      <c r="AB43" t="str">
        <f>VLOOKUP($W43,taxonomy!$A:$Y,10,FALSE)</f>
        <v xml:space="preserve"> Craniata</v>
      </c>
      <c r="AC43" t="str">
        <f>VLOOKUP($W43,taxonomy!$A:$Y,11,FALSE)</f>
        <v xml:space="preserve"> Vertebrata</v>
      </c>
      <c r="AD43" t="str">
        <f>VLOOKUP($W43,taxonomy!$A:$Y,12,FALSE)</f>
        <v xml:space="preserve"> Euteleostomi</v>
      </c>
      <c r="AE43" t="str">
        <f>VLOOKUP($W43,taxonomy!$A:$Y,13,FALSE)</f>
        <v>Mammalia</v>
      </c>
      <c r="AF43" t="str">
        <f>VLOOKUP($W43,taxonomy!$A:$Y,14,FALSE)</f>
        <v xml:space="preserve"> Eutheria</v>
      </c>
      <c r="AG43" t="str">
        <f>VLOOKUP($W43,taxonomy!$A:$Y,15,FALSE)</f>
        <v xml:space="preserve"> Euarchontoglires</v>
      </c>
      <c r="AH43" t="str">
        <f>VLOOKUP($W43,taxonomy!$A:$Y,16,FALSE)</f>
        <v xml:space="preserve"> Glires</v>
      </c>
      <c r="AI43" t="str">
        <f>VLOOKUP($W43,taxonomy!$A:$Y,17,FALSE)</f>
        <v xml:space="preserve"> Rodentia</v>
      </c>
      <c r="AJ43" t="str">
        <f>VLOOKUP($W43,taxonomy!$A:$Y,18,FALSE)</f>
        <v xml:space="preserve"> Sciurognathi</v>
      </c>
      <c r="AK43" t="str">
        <f>VLOOKUP($W43,taxonomy!$A:$Y,19,FALSE)</f>
        <v>Muroidea</v>
      </c>
      <c r="AL43" t="str">
        <f>VLOOKUP($W43,taxonomy!$A:$Y,20,FALSE)</f>
        <v xml:space="preserve"> Muridae</v>
      </c>
      <c r="AM43" t="str">
        <f>VLOOKUP($W43,taxonomy!$A:$Y,21,FALSE)</f>
        <v xml:space="preserve"> Murinae</v>
      </c>
      <c r="AN43" t="str">
        <f>VLOOKUP($W43,taxonomy!$A:$Y,22,FALSE)</f>
        <v xml:space="preserve"> Rattus.</v>
      </c>
      <c r="AO43">
        <f>VLOOKUP($W43,taxonomy!$A:$Y,23,FALSE)</f>
        <v>0</v>
      </c>
      <c r="AP43">
        <f>VLOOKUP($W43,taxonomy!$A:$Y,24,FALSE)</f>
        <v>0</v>
      </c>
      <c r="AQ43">
        <f>VLOOKUP($W43,taxonomy!$A:$Y,25,FALSE)</f>
        <v>0</v>
      </c>
    </row>
    <row r="44" spans="1:43" x14ac:dyDescent="0.25">
      <c r="A44" s="15" t="s">
        <v>137</v>
      </c>
      <c r="B44" s="1" t="s">
        <v>138</v>
      </c>
      <c r="C44" t="str">
        <f>VLOOKUP($B44,taxonomy!$B:$Y,6,FALSE)</f>
        <v>Eukaryota</v>
      </c>
      <c r="D44" t="str">
        <f>VLOOKUP($B44,taxonomy!$B:$Y,7,FALSE)</f>
        <v xml:space="preserve"> Metazoa</v>
      </c>
      <c r="E44" t="str">
        <f>VLOOKUP($B44,taxonomy!$B:$Y,8,FALSE)</f>
        <v xml:space="preserve"> Ecdysozoa</v>
      </c>
      <c r="F44" t="str">
        <f>VLOOKUP($B44,taxonomy!$B:$Y,9,FALSE)</f>
        <v xml:space="preserve"> Arthropoda</v>
      </c>
      <c r="G44" t="str">
        <f>VLOOKUP($B44,taxonomy!$B:$Y,10,FALSE)</f>
        <v xml:space="preserve"> Hexapoda</v>
      </c>
      <c r="H44" t="str">
        <f>VLOOKUP($B44,taxonomy!$B:$Y,11,FALSE)</f>
        <v xml:space="preserve"> Insecta</v>
      </c>
      <c r="I44" t="str">
        <f>VLOOKUP($B44,taxonomy!$B:$Y,12,FALSE)</f>
        <v>Pterygota</v>
      </c>
      <c r="J44" t="str">
        <f>VLOOKUP($B44,taxonomy!$B:$Y,13,FALSE)</f>
        <v xml:space="preserve"> Neoptera</v>
      </c>
      <c r="K44" t="str">
        <f>VLOOKUP($B44,taxonomy!$B:$Y,14,FALSE)</f>
        <v xml:space="preserve"> Endopterygota</v>
      </c>
      <c r="L44" t="str">
        <f>VLOOKUP($B44,taxonomy!$B:$Y,15,FALSE)</f>
        <v xml:space="preserve"> Diptera</v>
      </c>
      <c r="M44" t="str">
        <f>VLOOKUP($B44,taxonomy!$B:$Y,16,FALSE)</f>
        <v xml:space="preserve"> Nematocera</v>
      </c>
      <c r="N44" t="str">
        <f>VLOOKUP($B44,taxonomy!$B:$Y,17,FALSE)</f>
        <v xml:space="preserve"> Culicoidea</v>
      </c>
      <c r="O44" t="str">
        <f>VLOOKUP($B44,taxonomy!$B:$Y,18,FALSE)</f>
        <v>Culicidae</v>
      </c>
      <c r="P44" t="str">
        <f>VLOOKUP($B44,taxonomy!$B:$Y,19,FALSE)</f>
        <v xml:space="preserve"> Anophelinae</v>
      </c>
      <c r="Q44" t="str">
        <f>VLOOKUP($B44,taxonomy!$B:$Y,20,FALSE)</f>
        <v xml:space="preserve"> Anopheles.</v>
      </c>
      <c r="R44">
        <f>VLOOKUP($B44,taxonomy!$B:$Y,21,FALSE)</f>
        <v>0</v>
      </c>
      <c r="S44">
        <f>VLOOKUP($B44,taxonomy!$B:$Y,22,FALSE)</f>
        <v>0</v>
      </c>
      <c r="T44">
        <f>VLOOKUP($B44,taxonomy!$B:$Y,23,FALSE)</f>
        <v>0</v>
      </c>
      <c r="U44">
        <f>VLOOKUP($B44,taxonomy!$B:$Y,24,FALSE)</f>
        <v>0</v>
      </c>
      <c r="W44" s="14" t="s">
        <v>980</v>
      </c>
      <c r="Y44" t="str">
        <f>VLOOKUP($W44,taxonomy!$A:$Y,7,FALSE)</f>
        <v>Eukaryota</v>
      </c>
      <c r="Z44" t="str">
        <f>VLOOKUP($W44,taxonomy!$A:$Y,8,FALSE)</f>
        <v xml:space="preserve"> Metazoa</v>
      </c>
      <c r="AA44" t="str">
        <f>VLOOKUP($W44,taxonomy!$A:$Y,9,FALSE)</f>
        <v xml:space="preserve"> Chordata</v>
      </c>
      <c r="AB44" t="str">
        <f>VLOOKUP($W44,taxonomy!$A:$Y,10,FALSE)</f>
        <v xml:space="preserve"> Craniata</v>
      </c>
      <c r="AC44" t="str">
        <f>VLOOKUP($W44,taxonomy!$A:$Y,11,FALSE)</f>
        <v xml:space="preserve"> Vertebrata</v>
      </c>
      <c r="AD44" t="str">
        <f>VLOOKUP($W44,taxonomy!$A:$Y,12,FALSE)</f>
        <v xml:space="preserve"> Euteleostomi</v>
      </c>
      <c r="AE44" t="str">
        <f>VLOOKUP($W44,taxonomy!$A:$Y,13,FALSE)</f>
        <v>Mammalia</v>
      </c>
      <c r="AF44" t="str">
        <f>VLOOKUP($W44,taxonomy!$A:$Y,14,FALSE)</f>
        <v xml:space="preserve"> Eutheria</v>
      </c>
      <c r="AG44" t="str">
        <f>VLOOKUP($W44,taxonomy!$A:$Y,15,FALSE)</f>
        <v xml:space="preserve"> Laurasiatheria</v>
      </c>
      <c r="AH44" t="str">
        <f>VLOOKUP($W44,taxonomy!$A:$Y,16,FALSE)</f>
        <v xml:space="preserve"> Cetartiodactyla</v>
      </c>
      <c r="AI44" t="str">
        <f>VLOOKUP($W44,taxonomy!$A:$Y,17,FALSE)</f>
        <v xml:space="preserve"> Ruminantia</v>
      </c>
      <c r="AJ44" t="str">
        <f>VLOOKUP($W44,taxonomy!$A:$Y,18,FALSE)</f>
        <v>Pecora</v>
      </c>
      <c r="AK44" t="str">
        <f>VLOOKUP($W44,taxonomy!$A:$Y,19,FALSE)</f>
        <v xml:space="preserve"> Bovidae</v>
      </c>
      <c r="AL44" t="str">
        <f>VLOOKUP($W44,taxonomy!$A:$Y,20,FALSE)</f>
        <v xml:space="preserve"> Bovinae</v>
      </c>
      <c r="AM44" t="str">
        <f>VLOOKUP($W44,taxonomy!$A:$Y,21,FALSE)</f>
        <v xml:space="preserve"> Bos.</v>
      </c>
      <c r="AN44">
        <f>VLOOKUP($W44,taxonomy!$A:$Y,22,FALSE)</f>
        <v>0</v>
      </c>
      <c r="AO44">
        <f>VLOOKUP($W44,taxonomy!$A:$Y,23,FALSE)</f>
        <v>0</v>
      </c>
      <c r="AP44">
        <f>VLOOKUP($W44,taxonomy!$A:$Y,24,FALSE)</f>
        <v>0</v>
      </c>
      <c r="AQ44">
        <f>VLOOKUP($W44,taxonomy!$A:$Y,25,FALSE)</f>
        <v>0</v>
      </c>
    </row>
    <row r="45" spans="1:43" x14ac:dyDescent="0.25">
      <c r="A45" s="15" t="s">
        <v>226</v>
      </c>
      <c r="B45" s="1" t="s">
        <v>227</v>
      </c>
      <c r="C45" t="str">
        <f>VLOOKUP($B45,taxonomy!$B:$Y,6,FALSE)</f>
        <v>Eukaryota</v>
      </c>
      <c r="D45" t="str">
        <f>VLOOKUP($B45,taxonomy!$B:$Y,7,FALSE)</f>
        <v xml:space="preserve"> Metazoa</v>
      </c>
      <c r="E45" t="str">
        <f>VLOOKUP($B45,taxonomy!$B:$Y,8,FALSE)</f>
        <v xml:space="preserve"> Ecdysozoa</v>
      </c>
      <c r="F45" t="str">
        <f>VLOOKUP($B45,taxonomy!$B:$Y,9,FALSE)</f>
        <v xml:space="preserve"> Arthropoda</v>
      </c>
      <c r="G45" t="str">
        <f>VLOOKUP($B45,taxonomy!$B:$Y,10,FALSE)</f>
        <v xml:space="preserve"> Hexapoda</v>
      </c>
      <c r="H45" t="str">
        <f>VLOOKUP($B45,taxonomy!$B:$Y,11,FALSE)</f>
        <v xml:space="preserve"> Insecta</v>
      </c>
      <c r="I45" t="str">
        <f>VLOOKUP($B45,taxonomy!$B:$Y,12,FALSE)</f>
        <v>Pterygota</v>
      </c>
      <c r="J45" t="str">
        <f>VLOOKUP($B45,taxonomy!$B:$Y,13,FALSE)</f>
        <v xml:space="preserve"> Neoptera</v>
      </c>
      <c r="K45" t="str">
        <f>VLOOKUP($B45,taxonomy!$B:$Y,14,FALSE)</f>
        <v xml:space="preserve"> Endopterygota</v>
      </c>
      <c r="L45" t="str">
        <f>VLOOKUP($B45,taxonomy!$B:$Y,15,FALSE)</f>
        <v xml:space="preserve"> Diptera</v>
      </c>
      <c r="M45" t="str">
        <f>VLOOKUP($B45,taxonomy!$B:$Y,16,FALSE)</f>
        <v xml:space="preserve"> Nematocera</v>
      </c>
      <c r="N45" t="str">
        <f>VLOOKUP($B45,taxonomy!$B:$Y,17,FALSE)</f>
        <v xml:space="preserve"> Culicoidea</v>
      </c>
      <c r="O45" t="str">
        <f>VLOOKUP($B45,taxonomy!$B:$Y,18,FALSE)</f>
        <v>Culicidae</v>
      </c>
      <c r="P45" t="str">
        <f>VLOOKUP($B45,taxonomy!$B:$Y,19,FALSE)</f>
        <v xml:space="preserve"> Culicinae</v>
      </c>
      <c r="Q45" t="str">
        <f>VLOOKUP($B45,taxonomy!$B:$Y,20,FALSE)</f>
        <v xml:space="preserve"> Culicini</v>
      </c>
      <c r="R45" t="str">
        <f>VLOOKUP($B45,taxonomy!$B:$Y,21,FALSE)</f>
        <v xml:space="preserve"> Culex</v>
      </c>
      <c r="S45" t="str">
        <f>VLOOKUP($B45,taxonomy!$B:$Y,22,FALSE)</f>
        <v xml:space="preserve"> Culex.</v>
      </c>
      <c r="T45">
        <f>VLOOKUP($B45,taxonomy!$B:$Y,23,FALSE)</f>
        <v>0</v>
      </c>
      <c r="U45">
        <f>VLOOKUP($B45,taxonomy!$B:$Y,24,FALSE)</f>
        <v>0</v>
      </c>
      <c r="W45" s="14" t="s">
        <v>1060</v>
      </c>
      <c r="Y45" t="str">
        <f>VLOOKUP($W45,taxonomy!$A:$Y,7,FALSE)</f>
        <v>Eukaryota</v>
      </c>
      <c r="Z45" t="str">
        <f>VLOOKUP($W45,taxonomy!$A:$Y,8,FALSE)</f>
        <v xml:space="preserve"> Metazoa</v>
      </c>
      <c r="AA45" t="str">
        <f>VLOOKUP($W45,taxonomy!$A:$Y,9,FALSE)</f>
        <v xml:space="preserve"> Chordata</v>
      </c>
      <c r="AB45" t="str">
        <f>VLOOKUP($W45,taxonomy!$A:$Y,10,FALSE)</f>
        <v xml:space="preserve"> Craniata</v>
      </c>
      <c r="AC45" t="str">
        <f>VLOOKUP($W45,taxonomy!$A:$Y,11,FALSE)</f>
        <v xml:space="preserve"> Vertebrata</v>
      </c>
      <c r="AD45" t="str">
        <f>VLOOKUP($W45,taxonomy!$A:$Y,12,FALSE)</f>
        <v xml:space="preserve"> Euteleostomi</v>
      </c>
      <c r="AE45" t="str">
        <f>VLOOKUP($W45,taxonomy!$A:$Y,13,FALSE)</f>
        <v>Amphibia</v>
      </c>
      <c r="AF45" t="str">
        <f>VLOOKUP($W45,taxonomy!$A:$Y,14,FALSE)</f>
        <v xml:space="preserve"> Batrachia</v>
      </c>
      <c r="AG45" t="str">
        <f>VLOOKUP($W45,taxonomy!$A:$Y,15,FALSE)</f>
        <v xml:space="preserve"> Anura</v>
      </c>
      <c r="AH45" t="str">
        <f>VLOOKUP($W45,taxonomy!$A:$Y,16,FALSE)</f>
        <v xml:space="preserve"> Pipoidea</v>
      </c>
      <c r="AI45" t="str">
        <f>VLOOKUP($W45,taxonomy!$A:$Y,17,FALSE)</f>
        <v xml:space="preserve"> Pipidae</v>
      </c>
      <c r="AJ45" t="str">
        <f>VLOOKUP($W45,taxonomy!$A:$Y,18,FALSE)</f>
        <v xml:space="preserve"> Xenopodinae</v>
      </c>
      <c r="AK45" t="str">
        <f>VLOOKUP($W45,taxonomy!$A:$Y,19,FALSE)</f>
        <v xml:space="preserve"> Xenopus</v>
      </c>
      <c r="AL45" t="str">
        <f>VLOOKUP($W45,taxonomy!$A:$Y,20,FALSE)</f>
        <v>Silurana.</v>
      </c>
      <c r="AM45">
        <f>VLOOKUP($W45,taxonomy!$A:$Y,21,FALSE)</f>
        <v>0</v>
      </c>
      <c r="AN45">
        <f>VLOOKUP($W45,taxonomy!$A:$Y,22,FALSE)</f>
        <v>0</v>
      </c>
      <c r="AO45">
        <f>VLOOKUP($W45,taxonomy!$A:$Y,23,FALSE)</f>
        <v>0</v>
      </c>
      <c r="AP45">
        <f>VLOOKUP($W45,taxonomy!$A:$Y,24,FALSE)</f>
        <v>0</v>
      </c>
      <c r="AQ45">
        <f>VLOOKUP($W45,taxonomy!$A:$Y,25,FALSE)</f>
        <v>0</v>
      </c>
    </row>
    <row r="46" spans="1:43" x14ac:dyDescent="0.25">
      <c r="A46" s="15" t="s">
        <v>276</v>
      </c>
      <c r="B46" s="1" t="s">
        <v>277</v>
      </c>
      <c r="C46" t="str">
        <f>VLOOKUP($B46,taxonomy!$B:$Y,6,FALSE)</f>
        <v>Eukaryota</v>
      </c>
      <c r="D46" t="str">
        <f>VLOOKUP($B46,taxonomy!$B:$Y,7,FALSE)</f>
        <v xml:space="preserve"> Metazoa</v>
      </c>
      <c r="E46" t="str">
        <f>VLOOKUP($B46,taxonomy!$B:$Y,8,FALSE)</f>
        <v xml:space="preserve"> Ecdysozoa</v>
      </c>
      <c r="F46" t="str">
        <f>VLOOKUP($B46,taxonomy!$B:$Y,9,FALSE)</f>
        <v xml:space="preserve"> Arthropoda</v>
      </c>
      <c r="G46" t="str">
        <f>VLOOKUP($B46,taxonomy!$B:$Y,10,FALSE)</f>
        <v xml:space="preserve"> Hexapoda</v>
      </c>
      <c r="H46" t="str">
        <f>VLOOKUP($B46,taxonomy!$B:$Y,11,FALSE)</f>
        <v xml:space="preserve"> Insecta</v>
      </c>
      <c r="I46" t="str">
        <f>VLOOKUP($B46,taxonomy!$B:$Y,12,FALSE)</f>
        <v>Pterygota</v>
      </c>
      <c r="J46" t="str">
        <f>VLOOKUP($B46,taxonomy!$B:$Y,13,FALSE)</f>
        <v xml:space="preserve"> Neoptera</v>
      </c>
      <c r="K46" t="str">
        <f>VLOOKUP($B46,taxonomy!$B:$Y,14,FALSE)</f>
        <v xml:space="preserve"> Endopterygota</v>
      </c>
      <c r="L46" t="str">
        <f>VLOOKUP($B46,taxonomy!$B:$Y,15,FALSE)</f>
        <v xml:space="preserve"> Diptera</v>
      </c>
      <c r="M46" t="str">
        <f>VLOOKUP($B46,taxonomy!$B:$Y,16,FALSE)</f>
        <v xml:space="preserve"> Brachycera</v>
      </c>
      <c r="N46" t="str">
        <f>VLOOKUP($B46,taxonomy!$B:$Y,17,FALSE)</f>
        <v xml:space="preserve"> Muscomorpha</v>
      </c>
      <c r="O46" t="str">
        <f>VLOOKUP($B46,taxonomy!$B:$Y,18,FALSE)</f>
        <v>Ephydroidea</v>
      </c>
      <c r="P46" t="str">
        <f>VLOOKUP($B46,taxonomy!$B:$Y,19,FALSE)</f>
        <v xml:space="preserve"> Drosophilidae</v>
      </c>
      <c r="Q46" t="str">
        <f>VLOOKUP($B46,taxonomy!$B:$Y,20,FALSE)</f>
        <v xml:space="preserve"> Drosophila.</v>
      </c>
      <c r="R46">
        <f>VLOOKUP($B46,taxonomy!$B:$Y,21,FALSE)</f>
        <v>0</v>
      </c>
      <c r="S46">
        <f>VLOOKUP($B46,taxonomy!$B:$Y,22,FALSE)</f>
        <v>0</v>
      </c>
      <c r="T46">
        <f>VLOOKUP($B46,taxonomy!$B:$Y,23,FALSE)</f>
        <v>0</v>
      </c>
      <c r="U46">
        <f>VLOOKUP($B46,taxonomy!$B:$Y,24,FALSE)</f>
        <v>0</v>
      </c>
      <c r="W46" s="14" t="s">
        <v>1070</v>
      </c>
      <c r="Y46" t="str">
        <f>VLOOKUP($W46,taxonomy!$A:$Y,7,FALSE)</f>
        <v>Eukaryota</v>
      </c>
      <c r="Z46" t="str">
        <f>VLOOKUP($W46,taxonomy!$A:$Y,8,FALSE)</f>
        <v xml:space="preserve"> Metazoa</v>
      </c>
      <c r="AA46" t="str">
        <f>VLOOKUP($W46,taxonomy!$A:$Y,9,FALSE)</f>
        <v xml:space="preserve"> Chordata</v>
      </c>
      <c r="AB46" t="str">
        <f>VLOOKUP($W46,taxonomy!$A:$Y,10,FALSE)</f>
        <v xml:space="preserve"> Craniata</v>
      </c>
      <c r="AC46" t="str">
        <f>VLOOKUP($W46,taxonomy!$A:$Y,11,FALSE)</f>
        <v xml:space="preserve"> Vertebrata</v>
      </c>
      <c r="AD46" t="str">
        <f>VLOOKUP($W46,taxonomy!$A:$Y,12,FALSE)</f>
        <v xml:space="preserve"> Euteleostomi</v>
      </c>
      <c r="AE46" t="str">
        <f>VLOOKUP($W46,taxonomy!$A:$Y,13,FALSE)</f>
        <v>Mammalia</v>
      </c>
      <c r="AF46" t="str">
        <f>VLOOKUP($W46,taxonomy!$A:$Y,14,FALSE)</f>
        <v xml:space="preserve"> Eutheria</v>
      </c>
      <c r="AG46" t="str">
        <f>VLOOKUP($W46,taxonomy!$A:$Y,15,FALSE)</f>
        <v xml:space="preserve"> Euarchontoglires</v>
      </c>
      <c r="AH46" t="str">
        <f>VLOOKUP($W46,taxonomy!$A:$Y,16,FALSE)</f>
        <v xml:space="preserve"> Primates</v>
      </c>
      <c r="AI46" t="str">
        <f>VLOOKUP($W46,taxonomy!$A:$Y,17,FALSE)</f>
        <v xml:space="preserve"> Haplorrhini</v>
      </c>
      <c r="AJ46" t="str">
        <f>VLOOKUP($W46,taxonomy!$A:$Y,18,FALSE)</f>
        <v>Platyrrhini</v>
      </c>
      <c r="AK46" t="str">
        <f>VLOOKUP($W46,taxonomy!$A:$Y,19,FALSE)</f>
        <v xml:space="preserve"> Cebidae</v>
      </c>
      <c r="AL46" t="str">
        <f>VLOOKUP($W46,taxonomy!$A:$Y,20,FALSE)</f>
        <v xml:space="preserve"> Callitrichinae</v>
      </c>
      <c r="AM46" t="str">
        <f>VLOOKUP($W46,taxonomy!$A:$Y,21,FALSE)</f>
        <v xml:space="preserve"> Callithrix.</v>
      </c>
      <c r="AN46">
        <f>VLOOKUP($W46,taxonomy!$A:$Y,22,FALSE)</f>
        <v>0</v>
      </c>
      <c r="AO46">
        <f>VLOOKUP($W46,taxonomy!$A:$Y,23,FALSE)</f>
        <v>0</v>
      </c>
      <c r="AP46">
        <f>VLOOKUP($W46,taxonomy!$A:$Y,24,FALSE)</f>
        <v>0</v>
      </c>
      <c r="AQ46">
        <f>VLOOKUP($W46,taxonomy!$A:$Y,25,FALSE)</f>
        <v>0</v>
      </c>
    </row>
    <row r="47" spans="1:43" x14ac:dyDescent="0.25">
      <c r="A47" s="15" t="s">
        <v>283</v>
      </c>
      <c r="B47" s="1" t="s">
        <v>284</v>
      </c>
      <c r="C47" t="str">
        <f>VLOOKUP($B47,taxonomy!$B:$Y,6,FALSE)</f>
        <v>Eukaryota</v>
      </c>
      <c r="D47" t="str">
        <f>VLOOKUP($B47,taxonomy!$B:$Y,7,FALSE)</f>
        <v xml:space="preserve"> Metazoa</v>
      </c>
      <c r="E47" t="str">
        <f>VLOOKUP($B47,taxonomy!$B:$Y,8,FALSE)</f>
        <v xml:space="preserve"> Ecdysozoa</v>
      </c>
      <c r="F47" t="str">
        <f>VLOOKUP($B47,taxonomy!$B:$Y,9,FALSE)</f>
        <v xml:space="preserve"> Arthropoda</v>
      </c>
      <c r="G47" t="str">
        <f>VLOOKUP($B47,taxonomy!$B:$Y,10,FALSE)</f>
        <v xml:space="preserve"> Hexapoda</v>
      </c>
      <c r="H47" t="str">
        <f>VLOOKUP($B47,taxonomy!$B:$Y,11,FALSE)</f>
        <v xml:space="preserve"> Insecta</v>
      </c>
      <c r="I47" t="str">
        <f>VLOOKUP($B47,taxonomy!$B:$Y,12,FALSE)</f>
        <v>Pterygota</v>
      </c>
      <c r="J47" t="str">
        <f>VLOOKUP($B47,taxonomy!$B:$Y,13,FALSE)</f>
        <v xml:space="preserve"> Neoptera</v>
      </c>
      <c r="K47" t="str">
        <f>VLOOKUP($B47,taxonomy!$B:$Y,14,FALSE)</f>
        <v xml:space="preserve"> Endopterygota</v>
      </c>
      <c r="L47" t="str">
        <f>VLOOKUP($B47,taxonomy!$B:$Y,15,FALSE)</f>
        <v xml:space="preserve"> Diptera</v>
      </c>
      <c r="M47" t="str">
        <f>VLOOKUP($B47,taxonomy!$B:$Y,16,FALSE)</f>
        <v xml:space="preserve"> Brachycera</v>
      </c>
      <c r="N47" t="str">
        <f>VLOOKUP($B47,taxonomy!$B:$Y,17,FALSE)</f>
        <v xml:space="preserve"> Muscomorpha</v>
      </c>
      <c r="O47" t="str">
        <f>VLOOKUP($B47,taxonomy!$B:$Y,18,FALSE)</f>
        <v>Ephydroidea</v>
      </c>
      <c r="P47" t="str">
        <f>VLOOKUP($B47,taxonomy!$B:$Y,19,FALSE)</f>
        <v xml:space="preserve"> Drosophilidae</v>
      </c>
      <c r="Q47" t="str">
        <f>VLOOKUP($B47,taxonomy!$B:$Y,20,FALSE)</f>
        <v xml:space="preserve"> Drosophila</v>
      </c>
      <c r="R47" t="str">
        <f>VLOOKUP($B47,taxonomy!$B:$Y,21,FALSE)</f>
        <v xml:space="preserve"> Sophophora.</v>
      </c>
      <c r="S47">
        <f>VLOOKUP($B47,taxonomy!$B:$Y,22,FALSE)</f>
        <v>0</v>
      </c>
      <c r="T47">
        <f>VLOOKUP($B47,taxonomy!$B:$Y,23,FALSE)</f>
        <v>0</v>
      </c>
      <c r="U47">
        <f>VLOOKUP($B47,taxonomy!$B:$Y,24,FALSE)</f>
        <v>0</v>
      </c>
      <c r="W47" s="14" t="s">
        <v>1157</v>
      </c>
      <c r="Y47" t="str">
        <f>VLOOKUP($W47,taxonomy!$A:$Y,7,FALSE)</f>
        <v>Eukaryota</v>
      </c>
      <c r="Z47" t="str">
        <f>VLOOKUP($W47,taxonomy!$A:$Y,8,FALSE)</f>
        <v xml:space="preserve"> Metazoa</v>
      </c>
      <c r="AA47" t="str">
        <f>VLOOKUP($W47,taxonomy!$A:$Y,9,FALSE)</f>
        <v xml:space="preserve"> Chordata</v>
      </c>
      <c r="AB47" t="str">
        <f>VLOOKUP($W47,taxonomy!$A:$Y,10,FALSE)</f>
        <v xml:space="preserve"> Craniata</v>
      </c>
      <c r="AC47" t="str">
        <f>VLOOKUP($W47,taxonomy!$A:$Y,11,FALSE)</f>
        <v xml:space="preserve"> Vertebrata</v>
      </c>
      <c r="AD47" t="str">
        <f>VLOOKUP($W47,taxonomy!$A:$Y,12,FALSE)</f>
        <v xml:space="preserve"> Euteleostomi</v>
      </c>
      <c r="AE47" t="str">
        <f>VLOOKUP($W47,taxonomy!$A:$Y,13,FALSE)</f>
        <v>Mammalia</v>
      </c>
      <c r="AF47" t="str">
        <f>VLOOKUP($W47,taxonomy!$A:$Y,14,FALSE)</f>
        <v xml:space="preserve"> Eutheria</v>
      </c>
      <c r="AG47" t="str">
        <f>VLOOKUP($W47,taxonomy!$A:$Y,15,FALSE)</f>
        <v xml:space="preserve"> Euarchontoglires</v>
      </c>
      <c r="AH47" t="str">
        <f>VLOOKUP($W47,taxonomy!$A:$Y,16,FALSE)</f>
        <v xml:space="preserve"> Glires</v>
      </c>
      <c r="AI47" t="str">
        <f>VLOOKUP($W47,taxonomy!$A:$Y,17,FALSE)</f>
        <v xml:space="preserve"> Lagomorpha</v>
      </c>
      <c r="AJ47" t="str">
        <f>VLOOKUP($W47,taxonomy!$A:$Y,18,FALSE)</f>
        <v xml:space="preserve"> Leporidae</v>
      </c>
      <c r="AK47" t="str">
        <f>VLOOKUP($W47,taxonomy!$A:$Y,19,FALSE)</f>
        <v>Oryctolagus.</v>
      </c>
      <c r="AL47">
        <f>VLOOKUP($W47,taxonomy!$A:$Y,20,FALSE)</f>
        <v>0</v>
      </c>
      <c r="AM47">
        <f>VLOOKUP($W47,taxonomy!$A:$Y,21,FALSE)</f>
        <v>0</v>
      </c>
      <c r="AN47">
        <f>VLOOKUP($W47,taxonomy!$A:$Y,22,FALSE)</f>
        <v>0</v>
      </c>
      <c r="AO47">
        <f>VLOOKUP($W47,taxonomy!$A:$Y,23,FALSE)</f>
        <v>0</v>
      </c>
      <c r="AP47">
        <f>VLOOKUP($W47,taxonomy!$A:$Y,24,FALSE)</f>
        <v>0</v>
      </c>
      <c r="AQ47">
        <f>VLOOKUP($W47,taxonomy!$A:$Y,25,FALSE)</f>
        <v>0</v>
      </c>
    </row>
    <row r="48" spans="1:43" x14ac:dyDescent="0.25">
      <c r="A48" s="15" t="s">
        <v>309</v>
      </c>
      <c r="B48" s="1" t="s">
        <v>310</v>
      </c>
      <c r="C48" t="str">
        <f>VLOOKUP($B48,taxonomy!$B:$Y,6,FALSE)</f>
        <v>Eukaryota</v>
      </c>
      <c r="D48" t="str">
        <f>VLOOKUP($B48,taxonomy!$B:$Y,7,FALSE)</f>
        <v xml:space="preserve"> Metazoa</v>
      </c>
      <c r="E48" t="str">
        <f>VLOOKUP($B48,taxonomy!$B:$Y,8,FALSE)</f>
        <v xml:space="preserve"> Ecdysozoa</v>
      </c>
      <c r="F48" t="str">
        <f>VLOOKUP($B48,taxonomy!$B:$Y,9,FALSE)</f>
        <v xml:space="preserve"> Arthropoda</v>
      </c>
      <c r="G48" t="str">
        <f>VLOOKUP($B48,taxonomy!$B:$Y,10,FALSE)</f>
        <v xml:space="preserve"> Hexapoda</v>
      </c>
      <c r="H48" t="str">
        <f>VLOOKUP($B48,taxonomy!$B:$Y,11,FALSE)</f>
        <v xml:space="preserve"> Insecta</v>
      </c>
      <c r="I48" t="str">
        <f>VLOOKUP($B48,taxonomy!$B:$Y,12,FALSE)</f>
        <v>Pterygota</v>
      </c>
      <c r="J48" t="str">
        <f>VLOOKUP($B48,taxonomy!$B:$Y,13,FALSE)</f>
        <v xml:space="preserve"> Neoptera</v>
      </c>
      <c r="K48" t="str">
        <f>VLOOKUP($B48,taxonomy!$B:$Y,14,FALSE)</f>
        <v xml:space="preserve"> Endopterygota</v>
      </c>
      <c r="L48" t="str">
        <f>VLOOKUP($B48,taxonomy!$B:$Y,15,FALSE)</f>
        <v xml:space="preserve"> Diptera</v>
      </c>
      <c r="M48" t="str">
        <f>VLOOKUP($B48,taxonomy!$B:$Y,16,FALSE)</f>
        <v xml:space="preserve"> Brachycera</v>
      </c>
      <c r="N48" t="str">
        <f>VLOOKUP($B48,taxonomy!$B:$Y,17,FALSE)</f>
        <v xml:space="preserve"> Muscomorpha</v>
      </c>
      <c r="O48" t="str">
        <f>VLOOKUP($B48,taxonomy!$B:$Y,18,FALSE)</f>
        <v>Ephydroidea</v>
      </c>
      <c r="P48" t="str">
        <f>VLOOKUP($B48,taxonomy!$B:$Y,19,FALSE)</f>
        <v xml:space="preserve"> Drosophilidae</v>
      </c>
      <c r="Q48" t="str">
        <f>VLOOKUP($B48,taxonomy!$B:$Y,20,FALSE)</f>
        <v xml:space="preserve"> Drosophila</v>
      </c>
      <c r="R48" t="str">
        <f>VLOOKUP($B48,taxonomy!$B:$Y,21,FALSE)</f>
        <v xml:space="preserve"> Sophophora.</v>
      </c>
      <c r="S48">
        <f>VLOOKUP($B48,taxonomy!$B:$Y,22,FALSE)</f>
        <v>0</v>
      </c>
      <c r="T48">
        <f>VLOOKUP($B48,taxonomy!$B:$Y,23,FALSE)</f>
        <v>0</v>
      </c>
      <c r="U48">
        <f>VLOOKUP($B48,taxonomy!$B:$Y,24,FALSE)</f>
        <v>0</v>
      </c>
      <c r="W48" s="14" t="s">
        <v>1202</v>
      </c>
      <c r="Y48" t="str">
        <f>VLOOKUP($W48,taxonomy!$A:$Y,7,FALSE)</f>
        <v>Eukaryota</v>
      </c>
      <c r="Z48" t="str">
        <f>VLOOKUP($W48,taxonomy!$A:$Y,8,FALSE)</f>
        <v xml:space="preserve"> Metazoa</v>
      </c>
      <c r="AA48" t="str">
        <f>VLOOKUP($W48,taxonomy!$A:$Y,9,FALSE)</f>
        <v xml:space="preserve"> Chordata</v>
      </c>
      <c r="AB48" t="str">
        <f>VLOOKUP($W48,taxonomy!$A:$Y,10,FALSE)</f>
        <v xml:space="preserve"> Craniata</v>
      </c>
      <c r="AC48" t="str">
        <f>VLOOKUP($W48,taxonomy!$A:$Y,11,FALSE)</f>
        <v xml:space="preserve"> Vertebrata</v>
      </c>
      <c r="AD48" t="str">
        <f>VLOOKUP($W48,taxonomy!$A:$Y,12,FALSE)</f>
        <v xml:space="preserve"> Euteleostomi</v>
      </c>
      <c r="AE48" t="str">
        <f>VLOOKUP($W48,taxonomy!$A:$Y,13,FALSE)</f>
        <v>Mammalia</v>
      </c>
      <c r="AF48" t="str">
        <f>VLOOKUP($W48,taxonomy!$A:$Y,14,FALSE)</f>
        <v xml:space="preserve"> Eutheria</v>
      </c>
      <c r="AG48" t="str">
        <f>VLOOKUP($W48,taxonomy!$A:$Y,15,FALSE)</f>
        <v xml:space="preserve"> Euarchontoglires</v>
      </c>
      <c r="AH48" t="str">
        <f>VLOOKUP($W48,taxonomy!$A:$Y,16,FALSE)</f>
        <v xml:space="preserve"> Primates</v>
      </c>
      <c r="AI48" t="str">
        <f>VLOOKUP($W48,taxonomy!$A:$Y,17,FALSE)</f>
        <v xml:space="preserve"> Haplorrhini</v>
      </c>
      <c r="AJ48" t="str">
        <f>VLOOKUP($W48,taxonomy!$A:$Y,18,FALSE)</f>
        <v>Catarrhini</v>
      </c>
      <c r="AK48" t="str">
        <f>VLOOKUP($W48,taxonomy!$A:$Y,19,FALSE)</f>
        <v xml:space="preserve"> Hominidae</v>
      </c>
      <c r="AL48" t="str">
        <f>VLOOKUP($W48,taxonomy!$A:$Y,20,FALSE)</f>
        <v xml:space="preserve"> Gorilla.</v>
      </c>
      <c r="AM48">
        <f>VLOOKUP($W48,taxonomy!$A:$Y,21,FALSE)</f>
        <v>0</v>
      </c>
      <c r="AN48">
        <f>VLOOKUP($W48,taxonomy!$A:$Y,22,FALSE)</f>
        <v>0</v>
      </c>
      <c r="AO48">
        <f>VLOOKUP($W48,taxonomy!$A:$Y,23,FALSE)</f>
        <v>0</v>
      </c>
      <c r="AP48">
        <f>VLOOKUP($W48,taxonomy!$A:$Y,24,FALSE)</f>
        <v>0</v>
      </c>
      <c r="AQ48">
        <f>VLOOKUP($W48,taxonomy!$A:$Y,25,FALSE)</f>
        <v>0</v>
      </c>
    </row>
    <row r="49" spans="1:43" x14ac:dyDescent="0.25">
      <c r="A49" s="15" t="s">
        <v>372</v>
      </c>
      <c r="B49" s="1" t="s">
        <v>373</v>
      </c>
      <c r="C49" t="str">
        <f>VLOOKUP($B49,taxonomy!$B:$Y,6,FALSE)</f>
        <v>Eukaryota</v>
      </c>
      <c r="D49" t="str">
        <f>VLOOKUP($B49,taxonomy!$B:$Y,7,FALSE)</f>
        <v xml:space="preserve"> Metazoa</v>
      </c>
      <c r="E49" t="str">
        <f>VLOOKUP($B49,taxonomy!$B:$Y,8,FALSE)</f>
        <v xml:space="preserve"> Ecdysozoa</v>
      </c>
      <c r="F49" t="str">
        <f>VLOOKUP($B49,taxonomy!$B:$Y,9,FALSE)</f>
        <v xml:space="preserve"> Arthropoda</v>
      </c>
      <c r="G49" t="str">
        <f>VLOOKUP($B49,taxonomy!$B:$Y,10,FALSE)</f>
        <v xml:space="preserve"> Hexapoda</v>
      </c>
      <c r="H49" t="str">
        <f>VLOOKUP($B49,taxonomy!$B:$Y,11,FALSE)</f>
        <v xml:space="preserve"> Insecta</v>
      </c>
      <c r="I49" t="str">
        <f>VLOOKUP($B49,taxonomy!$B:$Y,12,FALSE)</f>
        <v>Pterygota</v>
      </c>
      <c r="J49" t="str">
        <f>VLOOKUP($B49,taxonomy!$B:$Y,13,FALSE)</f>
        <v xml:space="preserve"> Neoptera</v>
      </c>
      <c r="K49" t="str">
        <f>VLOOKUP($B49,taxonomy!$B:$Y,14,FALSE)</f>
        <v xml:space="preserve"> Endopterygota</v>
      </c>
      <c r="L49" t="str">
        <f>VLOOKUP($B49,taxonomy!$B:$Y,15,FALSE)</f>
        <v xml:space="preserve"> Diptera</v>
      </c>
      <c r="M49" t="str">
        <f>VLOOKUP($B49,taxonomy!$B:$Y,16,FALSE)</f>
        <v xml:space="preserve"> Brachycera</v>
      </c>
      <c r="N49" t="str">
        <f>VLOOKUP($B49,taxonomy!$B:$Y,17,FALSE)</f>
        <v xml:space="preserve"> Muscomorpha</v>
      </c>
      <c r="O49" t="str">
        <f>VLOOKUP($B49,taxonomy!$B:$Y,18,FALSE)</f>
        <v>Ephydroidea</v>
      </c>
      <c r="P49" t="str">
        <f>VLOOKUP($B49,taxonomy!$B:$Y,19,FALSE)</f>
        <v xml:space="preserve"> Drosophilidae</v>
      </c>
      <c r="Q49" t="str">
        <f>VLOOKUP($B49,taxonomy!$B:$Y,20,FALSE)</f>
        <v xml:space="preserve"> Drosophila.</v>
      </c>
      <c r="R49">
        <f>VLOOKUP($B49,taxonomy!$B:$Y,21,FALSE)</f>
        <v>0</v>
      </c>
      <c r="S49">
        <f>VLOOKUP($B49,taxonomy!$B:$Y,22,FALSE)</f>
        <v>0</v>
      </c>
      <c r="T49">
        <f>VLOOKUP($B49,taxonomy!$B:$Y,23,FALSE)</f>
        <v>0</v>
      </c>
      <c r="U49">
        <f>VLOOKUP($B49,taxonomy!$B:$Y,24,FALSE)</f>
        <v>0</v>
      </c>
      <c r="W49" s="14" t="s">
        <v>1218</v>
      </c>
      <c r="Y49" t="str">
        <f>VLOOKUP($W49,taxonomy!$A:$Y,7,FALSE)</f>
        <v>Eukaryota</v>
      </c>
      <c r="Z49" t="str">
        <f>VLOOKUP($W49,taxonomy!$A:$Y,8,FALSE)</f>
        <v xml:space="preserve"> Metazoa</v>
      </c>
      <c r="AA49" t="str">
        <f>VLOOKUP($W49,taxonomy!$A:$Y,9,FALSE)</f>
        <v xml:space="preserve"> Chordata</v>
      </c>
      <c r="AB49" t="str">
        <f>VLOOKUP($W49,taxonomy!$A:$Y,10,FALSE)</f>
        <v xml:space="preserve"> Craniata</v>
      </c>
      <c r="AC49" t="str">
        <f>VLOOKUP($W49,taxonomy!$A:$Y,11,FALSE)</f>
        <v xml:space="preserve"> Vertebrata</v>
      </c>
      <c r="AD49" t="str">
        <f>VLOOKUP($W49,taxonomy!$A:$Y,12,FALSE)</f>
        <v xml:space="preserve"> Euteleostomi</v>
      </c>
      <c r="AE49" t="str">
        <f>VLOOKUP($W49,taxonomy!$A:$Y,13,FALSE)</f>
        <v>Mammalia</v>
      </c>
      <c r="AF49" t="str">
        <f>VLOOKUP($W49,taxonomy!$A:$Y,14,FALSE)</f>
        <v xml:space="preserve"> Metatheria</v>
      </c>
      <c r="AG49" t="str">
        <f>VLOOKUP($W49,taxonomy!$A:$Y,15,FALSE)</f>
        <v xml:space="preserve"> Dasyuromorphia</v>
      </c>
      <c r="AH49" t="str">
        <f>VLOOKUP($W49,taxonomy!$A:$Y,16,FALSE)</f>
        <v xml:space="preserve"> Dasyuridae</v>
      </c>
      <c r="AI49" t="str">
        <f>VLOOKUP($W49,taxonomy!$A:$Y,17,FALSE)</f>
        <v xml:space="preserve"> Sarcophilus.</v>
      </c>
      <c r="AJ49">
        <f>VLOOKUP($W49,taxonomy!$A:$Y,18,FALSE)</f>
        <v>0</v>
      </c>
      <c r="AK49">
        <f>VLOOKUP($W49,taxonomy!$A:$Y,19,FALSE)</f>
        <v>0</v>
      </c>
      <c r="AL49">
        <f>VLOOKUP($W49,taxonomy!$A:$Y,20,FALSE)</f>
        <v>0</v>
      </c>
      <c r="AM49">
        <f>VLOOKUP($W49,taxonomy!$A:$Y,21,FALSE)</f>
        <v>0</v>
      </c>
      <c r="AN49">
        <f>VLOOKUP($W49,taxonomy!$A:$Y,22,FALSE)</f>
        <v>0</v>
      </c>
      <c r="AO49">
        <f>VLOOKUP($W49,taxonomy!$A:$Y,23,FALSE)</f>
        <v>0</v>
      </c>
      <c r="AP49">
        <f>VLOOKUP($W49,taxonomy!$A:$Y,24,FALSE)</f>
        <v>0</v>
      </c>
      <c r="AQ49">
        <f>VLOOKUP($W49,taxonomy!$A:$Y,25,FALSE)</f>
        <v>0</v>
      </c>
    </row>
    <row r="50" spans="1:43" x14ac:dyDescent="0.25">
      <c r="A50" s="15" t="s">
        <v>412</v>
      </c>
      <c r="B50" s="1" t="s">
        <v>413</v>
      </c>
      <c r="C50" t="str">
        <f>VLOOKUP($B50,taxonomy!$B:$Y,6,FALSE)</f>
        <v>Eukaryota</v>
      </c>
      <c r="D50" t="str">
        <f>VLOOKUP($B50,taxonomy!$B:$Y,7,FALSE)</f>
        <v xml:space="preserve"> Metazoa</v>
      </c>
      <c r="E50" t="str">
        <f>VLOOKUP($B50,taxonomy!$B:$Y,8,FALSE)</f>
        <v xml:space="preserve"> Ecdysozoa</v>
      </c>
      <c r="F50" t="str">
        <f>VLOOKUP($B50,taxonomy!$B:$Y,9,FALSE)</f>
        <v xml:space="preserve"> Arthropoda</v>
      </c>
      <c r="G50" t="str">
        <f>VLOOKUP($B50,taxonomy!$B:$Y,10,FALSE)</f>
        <v xml:space="preserve"> Hexapoda</v>
      </c>
      <c r="H50" t="str">
        <f>VLOOKUP($B50,taxonomy!$B:$Y,11,FALSE)</f>
        <v xml:space="preserve"> Insecta</v>
      </c>
      <c r="I50" t="str">
        <f>VLOOKUP($B50,taxonomy!$B:$Y,12,FALSE)</f>
        <v>Pterygota</v>
      </c>
      <c r="J50" t="str">
        <f>VLOOKUP($B50,taxonomy!$B:$Y,13,FALSE)</f>
        <v xml:space="preserve"> Neoptera</v>
      </c>
      <c r="K50" t="str">
        <f>VLOOKUP($B50,taxonomy!$B:$Y,14,FALSE)</f>
        <v xml:space="preserve"> Endopterygota</v>
      </c>
      <c r="L50" t="str">
        <f>VLOOKUP($B50,taxonomy!$B:$Y,15,FALSE)</f>
        <v xml:space="preserve"> Diptera</v>
      </c>
      <c r="M50" t="str">
        <f>VLOOKUP($B50,taxonomy!$B:$Y,16,FALSE)</f>
        <v xml:space="preserve"> Brachycera</v>
      </c>
      <c r="N50" t="str">
        <f>VLOOKUP($B50,taxonomy!$B:$Y,17,FALSE)</f>
        <v xml:space="preserve"> Muscomorpha</v>
      </c>
      <c r="O50" t="str">
        <f>VLOOKUP($B50,taxonomy!$B:$Y,18,FALSE)</f>
        <v>Ephydroidea</v>
      </c>
      <c r="P50" t="str">
        <f>VLOOKUP($B50,taxonomy!$B:$Y,19,FALSE)</f>
        <v xml:space="preserve"> Drosophilidae</v>
      </c>
      <c r="Q50" t="str">
        <f>VLOOKUP($B50,taxonomy!$B:$Y,20,FALSE)</f>
        <v xml:space="preserve"> Drosophila</v>
      </c>
      <c r="R50" t="str">
        <f>VLOOKUP($B50,taxonomy!$B:$Y,21,FALSE)</f>
        <v xml:space="preserve"> Sophophora.</v>
      </c>
      <c r="S50">
        <f>VLOOKUP($B50,taxonomy!$B:$Y,22,FALSE)</f>
        <v>0</v>
      </c>
      <c r="T50">
        <f>VLOOKUP($B50,taxonomy!$B:$Y,23,FALSE)</f>
        <v>0</v>
      </c>
      <c r="U50">
        <f>VLOOKUP($B50,taxonomy!$B:$Y,24,FALSE)</f>
        <v>0</v>
      </c>
      <c r="W50" s="14" t="s">
        <v>1344</v>
      </c>
      <c r="Y50" t="str">
        <f>VLOOKUP($W50,taxonomy!$A:$Y,7,FALSE)</f>
        <v>Eukaryota</v>
      </c>
      <c r="Z50" t="str">
        <f>VLOOKUP($W50,taxonomy!$A:$Y,8,FALSE)</f>
        <v xml:space="preserve"> Metazoa</v>
      </c>
      <c r="AA50" t="str">
        <f>VLOOKUP($W50,taxonomy!$A:$Y,9,FALSE)</f>
        <v xml:space="preserve"> Chordata</v>
      </c>
      <c r="AB50" t="str">
        <f>VLOOKUP($W50,taxonomy!$A:$Y,10,FALSE)</f>
        <v xml:space="preserve"> Craniata</v>
      </c>
      <c r="AC50" t="str">
        <f>VLOOKUP($W50,taxonomy!$A:$Y,11,FALSE)</f>
        <v xml:space="preserve"> Vertebrata</v>
      </c>
      <c r="AD50" t="str">
        <f>VLOOKUP($W50,taxonomy!$A:$Y,12,FALSE)</f>
        <v xml:space="preserve"> Euteleostomi</v>
      </c>
      <c r="AE50" t="str">
        <f>VLOOKUP($W50,taxonomy!$A:$Y,13,FALSE)</f>
        <v>Mammalia</v>
      </c>
      <c r="AF50" t="str">
        <f>VLOOKUP($W50,taxonomy!$A:$Y,14,FALSE)</f>
        <v xml:space="preserve"> Eutheria</v>
      </c>
      <c r="AG50" t="str">
        <f>VLOOKUP($W50,taxonomy!$A:$Y,15,FALSE)</f>
        <v xml:space="preserve"> Euarchontoglires</v>
      </c>
      <c r="AH50" t="str">
        <f>VLOOKUP($W50,taxonomy!$A:$Y,16,FALSE)</f>
        <v xml:space="preserve"> Primates</v>
      </c>
      <c r="AI50" t="str">
        <f>VLOOKUP($W50,taxonomy!$A:$Y,17,FALSE)</f>
        <v xml:space="preserve"> Haplorrhini</v>
      </c>
      <c r="AJ50" t="str">
        <f>VLOOKUP($W50,taxonomy!$A:$Y,18,FALSE)</f>
        <v>Catarrhini</v>
      </c>
      <c r="AK50" t="str">
        <f>VLOOKUP($W50,taxonomy!$A:$Y,19,FALSE)</f>
        <v xml:space="preserve"> Hominidae</v>
      </c>
      <c r="AL50" t="str">
        <f>VLOOKUP($W50,taxonomy!$A:$Y,20,FALSE)</f>
        <v xml:space="preserve"> Pongo.</v>
      </c>
      <c r="AM50">
        <f>VLOOKUP($W50,taxonomy!$A:$Y,21,FALSE)</f>
        <v>0</v>
      </c>
      <c r="AN50">
        <f>VLOOKUP($W50,taxonomy!$A:$Y,22,FALSE)</f>
        <v>0</v>
      </c>
      <c r="AO50">
        <f>VLOOKUP($W50,taxonomy!$A:$Y,23,FALSE)</f>
        <v>0</v>
      </c>
      <c r="AP50">
        <f>VLOOKUP($W50,taxonomy!$A:$Y,24,FALSE)</f>
        <v>0</v>
      </c>
      <c r="AQ50">
        <f>VLOOKUP($W50,taxonomy!$A:$Y,25,FALSE)</f>
        <v>0</v>
      </c>
    </row>
    <row r="51" spans="1:43" x14ac:dyDescent="0.25">
      <c r="A51" s="15" t="s">
        <v>482</v>
      </c>
      <c r="B51" s="1" t="s">
        <v>483</v>
      </c>
      <c r="C51" t="str">
        <f>VLOOKUP($B51,taxonomy!$B:$Y,6,FALSE)</f>
        <v>Eukaryota</v>
      </c>
      <c r="D51" t="str">
        <f>VLOOKUP($B51,taxonomy!$B:$Y,7,FALSE)</f>
        <v xml:space="preserve"> Metazoa</v>
      </c>
      <c r="E51" t="str">
        <f>VLOOKUP($B51,taxonomy!$B:$Y,8,FALSE)</f>
        <v xml:space="preserve"> Ecdysozoa</v>
      </c>
      <c r="F51" t="str">
        <f>VLOOKUP($B51,taxonomy!$B:$Y,9,FALSE)</f>
        <v xml:space="preserve"> Arthropoda</v>
      </c>
      <c r="G51" t="str">
        <f>VLOOKUP($B51,taxonomy!$B:$Y,10,FALSE)</f>
        <v xml:space="preserve"> Chelicerata</v>
      </c>
      <c r="H51" t="str">
        <f>VLOOKUP($B51,taxonomy!$B:$Y,11,FALSE)</f>
        <v xml:space="preserve"> Arachnida</v>
      </c>
      <c r="I51" t="str">
        <f>VLOOKUP($B51,taxonomy!$B:$Y,12,FALSE)</f>
        <v>Acari</v>
      </c>
      <c r="J51" t="str">
        <f>VLOOKUP($B51,taxonomy!$B:$Y,13,FALSE)</f>
        <v xml:space="preserve"> Parasitiformes</v>
      </c>
      <c r="K51" t="str">
        <f>VLOOKUP($B51,taxonomy!$B:$Y,14,FALSE)</f>
        <v xml:space="preserve"> Ixodida</v>
      </c>
      <c r="L51" t="str">
        <f>VLOOKUP($B51,taxonomy!$B:$Y,15,FALSE)</f>
        <v xml:space="preserve"> Ixodoidea</v>
      </c>
      <c r="M51" t="str">
        <f>VLOOKUP($B51,taxonomy!$B:$Y,16,FALSE)</f>
        <v xml:space="preserve"> Ixodidae</v>
      </c>
      <c r="N51" t="str">
        <f>VLOOKUP($B51,taxonomy!$B:$Y,17,FALSE)</f>
        <v xml:space="preserve"> Ixodinae</v>
      </c>
      <c r="O51" t="str">
        <f>VLOOKUP($B51,taxonomy!$B:$Y,18,FALSE)</f>
        <v xml:space="preserve"> Ixodes.</v>
      </c>
      <c r="P51">
        <f>VLOOKUP($B51,taxonomy!$B:$Y,19,FALSE)</f>
        <v>0</v>
      </c>
      <c r="Q51">
        <f>VLOOKUP($B51,taxonomy!$B:$Y,20,FALSE)</f>
        <v>0</v>
      </c>
      <c r="R51">
        <f>VLOOKUP($B51,taxonomy!$B:$Y,21,FALSE)</f>
        <v>0</v>
      </c>
      <c r="S51">
        <f>VLOOKUP($B51,taxonomy!$B:$Y,22,FALSE)</f>
        <v>0</v>
      </c>
      <c r="T51">
        <f>VLOOKUP($B51,taxonomy!$B:$Y,23,FALSE)</f>
        <v>0</v>
      </c>
      <c r="U51">
        <f>VLOOKUP($B51,taxonomy!$B:$Y,24,FALSE)</f>
        <v>0</v>
      </c>
      <c r="W51" s="14" t="s">
        <v>1362</v>
      </c>
      <c r="Y51" t="str">
        <f>VLOOKUP($W51,taxonomy!$A:$Y,7,FALSE)</f>
        <v>Eukaryota</v>
      </c>
      <c r="Z51" t="str">
        <f>VLOOKUP($W51,taxonomy!$A:$Y,8,FALSE)</f>
        <v xml:space="preserve"> Metazoa</v>
      </c>
      <c r="AA51" t="str">
        <f>VLOOKUP($W51,taxonomy!$A:$Y,9,FALSE)</f>
        <v xml:space="preserve"> Chordata</v>
      </c>
      <c r="AB51" t="str">
        <f>VLOOKUP($W51,taxonomy!$A:$Y,10,FALSE)</f>
        <v xml:space="preserve"> Craniata</v>
      </c>
      <c r="AC51" t="str">
        <f>VLOOKUP($W51,taxonomy!$A:$Y,11,FALSE)</f>
        <v xml:space="preserve"> Vertebrata</v>
      </c>
      <c r="AD51" t="str">
        <f>VLOOKUP($W51,taxonomy!$A:$Y,12,FALSE)</f>
        <v xml:space="preserve"> Euteleostomi</v>
      </c>
      <c r="AE51" t="str">
        <f>VLOOKUP($W51,taxonomy!$A:$Y,13,FALSE)</f>
        <v>Coelacanthiformes</v>
      </c>
      <c r="AF51" t="str">
        <f>VLOOKUP($W51,taxonomy!$A:$Y,14,FALSE)</f>
        <v xml:space="preserve"> Coelacanthidae</v>
      </c>
      <c r="AG51" t="str">
        <f>VLOOKUP($W51,taxonomy!$A:$Y,15,FALSE)</f>
        <v xml:space="preserve"> Latimeria.</v>
      </c>
      <c r="AH51">
        <f>VLOOKUP($W51,taxonomy!$A:$Y,16,FALSE)</f>
        <v>0</v>
      </c>
      <c r="AI51">
        <f>VLOOKUP($W51,taxonomy!$A:$Y,17,FALSE)</f>
        <v>0</v>
      </c>
      <c r="AJ51">
        <f>VLOOKUP($W51,taxonomy!$A:$Y,18,FALSE)</f>
        <v>0</v>
      </c>
      <c r="AK51">
        <f>VLOOKUP($W51,taxonomy!$A:$Y,19,FALSE)</f>
        <v>0</v>
      </c>
      <c r="AL51">
        <f>VLOOKUP($W51,taxonomy!$A:$Y,20,FALSE)</f>
        <v>0</v>
      </c>
      <c r="AM51">
        <f>VLOOKUP($W51,taxonomy!$A:$Y,21,FALSE)</f>
        <v>0</v>
      </c>
      <c r="AN51">
        <f>VLOOKUP($W51,taxonomy!$A:$Y,22,FALSE)</f>
        <v>0</v>
      </c>
      <c r="AO51">
        <f>VLOOKUP($W51,taxonomy!$A:$Y,23,FALSE)</f>
        <v>0</v>
      </c>
      <c r="AP51">
        <f>VLOOKUP($W51,taxonomy!$A:$Y,24,FALSE)</f>
        <v>0</v>
      </c>
      <c r="AQ51">
        <f>VLOOKUP($W51,taxonomy!$A:$Y,25,FALSE)</f>
        <v>0</v>
      </c>
    </row>
    <row r="52" spans="1:43" x14ac:dyDescent="0.25">
      <c r="A52" s="15" t="s">
        <v>689</v>
      </c>
      <c r="B52" s="1" t="s">
        <v>690</v>
      </c>
      <c r="C52" t="str">
        <f>VLOOKUP($B52,taxonomy!$B:$Y,6,FALSE)</f>
        <v>Eukaryota</v>
      </c>
      <c r="D52" t="str">
        <f>VLOOKUP($B52,taxonomy!$B:$Y,7,FALSE)</f>
        <v xml:space="preserve"> Metazoa</v>
      </c>
      <c r="E52" t="str">
        <f>VLOOKUP($B52,taxonomy!$B:$Y,8,FALSE)</f>
        <v xml:space="preserve"> Ecdysozoa</v>
      </c>
      <c r="F52" t="str">
        <f>VLOOKUP($B52,taxonomy!$B:$Y,9,FALSE)</f>
        <v xml:space="preserve"> Arthropoda</v>
      </c>
      <c r="G52" t="str">
        <f>VLOOKUP($B52,taxonomy!$B:$Y,10,FALSE)</f>
        <v xml:space="preserve"> Hexapoda</v>
      </c>
      <c r="H52" t="str">
        <f>VLOOKUP($B52,taxonomy!$B:$Y,11,FALSE)</f>
        <v xml:space="preserve"> Insecta</v>
      </c>
      <c r="I52" t="str">
        <f>VLOOKUP($B52,taxonomy!$B:$Y,12,FALSE)</f>
        <v>Pterygota</v>
      </c>
      <c r="J52" t="str">
        <f>VLOOKUP($B52,taxonomy!$B:$Y,13,FALSE)</f>
        <v xml:space="preserve"> Neoptera</v>
      </c>
      <c r="K52" t="str">
        <f>VLOOKUP($B52,taxonomy!$B:$Y,14,FALSE)</f>
        <v xml:space="preserve"> Paraneoptera</v>
      </c>
      <c r="L52" t="str">
        <f>VLOOKUP($B52,taxonomy!$B:$Y,15,FALSE)</f>
        <v xml:space="preserve"> Hemiptera</v>
      </c>
      <c r="M52" t="str">
        <f>VLOOKUP($B52,taxonomy!$B:$Y,16,FALSE)</f>
        <v xml:space="preserve"> Sternorrhyncha</v>
      </c>
      <c r="N52" t="str">
        <f>VLOOKUP($B52,taxonomy!$B:$Y,17,FALSE)</f>
        <v>Aphidiformes</v>
      </c>
      <c r="O52" t="str">
        <f>VLOOKUP($B52,taxonomy!$B:$Y,18,FALSE)</f>
        <v xml:space="preserve"> Aphidoidea</v>
      </c>
      <c r="P52" t="str">
        <f>VLOOKUP($B52,taxonomy!$B:$Y,19,FALSE)</f>
        <v xml:space="preserve"> Aphididae</v>
      </c>
      <c r="Q52" t="str">
        <f>VLOOKUP($B52,taxonomy!$B:$Y,20,FALSE)</f>
        <v xml:space="preserve"> Macrosiphini</v>
      </c>
      <c r="R52" t="str">
        <f>VLOOKUP($B52,taxonomy!$B:$Y,21,FALSE)</f>
        <v xml:space="preserve"> Acyrthosiphon.</v>
      </c>
      <c r="S52">
        <f>VLOOKUP($B52,taxonomy!$B:$Y,22,FALSE)</f>
        <v>0</v>
      </c>
      <c r="T52">
        <f>VLOOKUP($B52,taxonomy!$B:$Y,23,FALSE)</f>
        <v>0</v>
      </c>
      <c r="U52">
        <f>VLOOKUP($B52,taxonomy!$B:$Y,24,FALSE)</f>
        <v>0</v>
      </c>
      <c r="W52" s="14" t="s">
        <v>1056</v>
      </c>
      <c r="Y52" t="str">
        <f>VLOOKUP($W52,taxonomy!$A:$Y,7,FALSE)</f>
        <v>Eukaryota</v>
      </c>
      <c r="Z52" t="str">
        <f>VLOOKUP($W52,taxonomy!$A:$Y,8,FALSE)</f>
        <v xml:space="preserve"> Metazoa</v>
      </c>
      <c r="AA52" t="str">
        <f>VLOOKUP($W52,taxonomy!$A:$Y,9,FALSE)</f>
        <v xml:space="preserve"> Chordata</v>
      </c>
      <c r="AB52" t="str">
        <f>VLOOKUP($W52,taxonomy!$A:$Y,10,FALSE)</f>
        <v xml:space="preserve"> Tunicata</v>
      </c>
      <c r="AC52" t="str">
        <f>VLOOKUP($W52,taxonomy!$A:$Y,11,FALSE)</f>
        <v xml:space="preserve"> Ascidiacea</v>
      </c>
      <c r="AD52" t="str">
        <f>VLOOKUP($W52,taxonomy!$A:$Y,12,FALSE)</f>
        <v xml:space="preserve"> Enterogona</v>
      </c>
      <c r="AE52" t="str">
        <f>VLOOKUP($W52,taxonomy!$A:$Y,13,FALSE)</f>
        <v>Phlebobranchia</v>
      </c>
      <c r="AF52" t="str">
        <f>VLOOKUP($W52,taxonomy!$A:$Y,14,FALSE)</f>
        <v xml:space="preserve"> Cionidae</v>
      </c>
      <c r="AG52" t="str">
        <f>VLOOKUP($W52,taxonomy!$A:$Y,15,FALSE)</f>
        <v xml:space="preserve"> Ciona.</v>
      </c>
      <c r="AH52">
        <f>VLOOKUP($W52,taxonomy!$A:$Y,16,FALSE)</f>
        <v>0</v>
      </c>
      <c r="AI52">
        <f>VLOOKUP($W52,taxonomy!$A:$Y,17,FALSE)</f>
        <v>0</v>
      </c>
      <c r="AJ52">
        <f>VLOOKUP($W52,taxonomy!$A:$Y,18,FALSE)</f>
        <v>0</v>
      </c>
      <c r="AK52">
        <f>VLOOKUP($W52,taxonomy!$A:$Y,19,FALSE)</f>
        <v>0</v>
      </c>
      <c r="AL52">
        <f>VLOOKUP($W52,taxonomy!$A:$Y,20,FALSE)</f>
        <v>0</v>
      </c>
      <c r="AM52">
        <f>VLOOKUP($W52,taxonomy!$A:$Y,21,FALSE)</f>
        <v>0</v>
      </c>
      <c r="AN52">
        <f>VLOOKUP($W52,taxonomy!$A:$Y,22,FALSE)</f>
        <v>0</v>
      </c>
      <c r="AO52">
        <f>VLOOKUP($W52,taxonomy!$A:$Y,23,FALSE)</f>
        <v>0</v>
      </c>
      <c r="AP52">
        <f>VLOOKUP($W52,taxonomy!$A:$Y,24,FALSE)</f>
        <v>0</v>
      </c>
      <c r="AQ52">
        <f>VLOOKUP($W52,taxonomy!$A:$Y,25,FALSE)</f>
        <v>0</v>
      </c>
    </row>
    <row r="53" spans="1:43" x14ac:dyDescent="0.25">
      <c r="A53" s="15" t="s">
        <v>1135</v>
      </c>
      <c r="B53" s="1" t="s">
        <v>1136</v>
      </c>
      <c r="C53" t="str">
        <f>VLOOKUP($B53,taxonomy!$B:$Y,6,FALSE)</f>
        <v>Eukaryota</v>
      </c>
      <c r="D53" t="str">
        <f>VLOOKUP($B53,taxonomy!$B:$Y,7,FALSE)</f>
        <v xml:space="preserve"> Metazoa</v>
      </c>
      <c r="E53" t="str">
        <f>VLOOKUP($B53,taxonomy!$B:$Y,8,FALSE)</f>
        <v xml:space="preserve"> Ecdysozoa</v>
      </c>
      <c r="F53" t="str">
        <f>VLOOKUP($B53,taxonomy!$B:$Y,9,FALSE)</f>
        <v xml:space="preserve"> Arthropoda</v>
      </c>
      <c r="G53" t="str">
        <f>VLOOKUP($B53,taxonomy!$B:$Y,10,FALSE)</f>
        <v xml:space="preserve"> Hexapoda</v>
      </c>
      <c r="H53" t="str">
        <f>VLOOKUP($B53,taxonomy!$B:$Y,11,FALSE)</f>
        <v xml:space="preserve"> Insecta</v>
      </c>
      <c r="I53" t="str">
        <f>VLOOKUP($B53,taxonomy!$B:$Y,12,FALSE)</f>
        <v>Pterygota</v>
      </c>
      <c r="J53" t="str">
        <f>VLOOKUP($B53,taxonomy!$B:$Y,13,FALSE)</f>
        <v xml:space="preserve"> Neoptera</v>
      </c>
      <c r="K53" t="str">
        <f>VLOOKUP($B53,taxonomy!$B:$Y,14,FALSE)</f>
        <v xml:space="preserve"> Endopterygota</v>
      </c>
      <c r="L53" t="str">
        <f>VLOOKUP($B53,taxonomy!$B:$Y,15,FALSE)</f>
        <v xml:space="preserve"> Lepidoptera</v>
      </c>
      <c r="M53" t="str">
        <f>VLOOKUP($B53,taxonomy!$B:$Y,16,FALSE)</f>
        <v xml:space="preserve"> Glossata</v>
      </c>
      <c r="N53" t="str">
        <f>VLOOKUP($B53,taxonomy!$B:$Y,17,FALSE)</f>
        <v xml:space="preserve"> Ditrysia</v>
      </c>
      <c r="O53" t="str">
        <f>VLOOKUP($B53,taxonomy!$B:$Y,18,FALSE)</f>
        <v>Noctuoidea</v>
      </c>
      <c r="P53" t="str">
        <f>VLOOKUP($B53,taxonomy!$B:$Y,19,FALSE)</f>
        <v xml:space="preserve"> Noctuidae</v>
      </c>
      <c r="Q53" t="str">
        <f>VLOOKUP($B53,taxonomy!$B:$Y,20,FALSE)</f>
        <v xml:space="preserve"> Amphipyrinae</v>
      </c>
      <c r="R53" t="str">
        <f>VLOOKUP($B53,taxonomy!$B:$Y,21,FALSE)</f>
        <v xml:space="preserve"> Spodoptera.</v>
      </c>
      <c r="S53">
        <f>VLOOKUP($B53,taxonomy!$B:$Y,22,FALSE)</f>
        <v>0</v>
      </c>
      <c r="T53">
        <f>VLOOKUP($B53,taxonomy!$B:$Y,23,FALSE)</f>
        <v>0</v>
      </c>
      <c r="U53">
        <f>VLOOKUP($B53,taxonomy!$B:$Y,24,FALSE)</f>
        <v>0</v>
      </c>
      <c r="W53" s="20" t="s">
        <v>200</v>
      </c>
      <c r="Y53" t="str">
        <f>VLOOKUP($W53,taxonomy!$A:$Y,7,FALSE)</f>
        <v>Eukaryota</v>
      </c>
      <c r="Z53" t="str">
        <f>VLOOKUP($W53,taxonomy!$A:$Y,8,FALSE)</f>
        <v xml:space="preserve"> Choanoflagellida</v>
      </c>
      <c r="AA53" t="str">
        <f>VLOOKUP($W53,taxonomy!$A:$Y,9,FALSE)</f>
        <v xml:space="preserve"> Codonosigidae</v>
      </c>
      <c r="AB53" t="str">
        <f>VLOOKUP($W53,taxonomy!$A:$Y,10,FALSE)</f>
        <v xml:space="preserve"> Monosiga.</v>
      </c>
      <c r="AC53">
        <f>VLOOKUP($W53,taxonomy!$A:$Y,11,FALSE)</f>
        <v>0</v>
      </c>
      <c r="AD53">
        <f>VLOOKUP($W53,taxonomy!$A:$Y,12,FALSE)</f>
        <v>0</v>
      </c>
      <c r="AE53">
        <f>VLOOKUP($W53,taxonomy!$A:$Y,13,FALSE)</f>
        <v>0</v>
      </c>
      <c r="AF53">
        <f>VLOOKUP($W53,taxonomy!$A:$Y,14,FALSE)</f>
        <v>0</v>
      </c>
      <c r="AG53">
        <f>VLOOKUP($W53,taxonomy!$A:$Y,15,FALSE)</f>
        <v>0</v>
      </c>
      <c r="AH53">
        <f>VLOOKUP($W53,taxonomy!$A:$Y,16,FALSE)</f>
        <v>0</v>
      </c>
      <c r="AI53">
        <f>VLOOKUP($W53,taxonomy!$A:$Y,17,FALSE)</f>
        <v>0</v>
      </c>
      <c r="AJ53">
        <f>VLOOKUP($W53,taxonomy!$A:$Y,18,FALSE)</f>
        <v>0</v>
      </c>
      <c r="AK53">
        <f>VLOOKUP($W53,taxonomy!$A:$Y,19,FALSE)</f>
        <v>0</v>
      </c>
      <c r="AL53">
        <f>VLOOKUP($W53,taxonomy!$A:$Y,20,FALSE)</f>
        <v>0</v>
      </c>
      <c r="AM53">
        <f>VLOOKUP($W53,taxonomy!$A:$Y,21,FALSE)</f>
        <v>0</v>
      </c>
      <c r="AN53">
        <f>VLOOKUP($W53,taxonomy!$A:$Y,22,FALSE)</f>
        <v>0</v>
      </c>
      <c r="AO53">
        <f>VLOOKUP($W53,taxonomy!$A:$Y,23,FALSE)</f>
        <v>0</v>
      </c>
      <c r="AP53">
        <f>VLOOKUP($W53,taxonomy!$A:$Y,24,FALSE)</f>
        <v>0</v>
      </c>
      <c r="AQ53">
        <f>VLOOKUP($W53,taxonomy!$A:$Y,25,FALSE)</f>
        <v>0</v>
      </c>
    </row>
    <row r="54" spans="1:43" x14ac:dyDescent="0.25">
      <c r="A54" s="15" t="s">
        <v>1412</v>
      </c>
      <c r="B54" s="1" t="s">
        <v>1413</v>
      </c>
      <c r="C54" t="str">
        <f>VLOOKUP($B54,taxonomy!$B:$Y,6,FALSE)</f>
        <v>Eukaryota</v>
      </c>
      <c r="D54" t="str">
        <f>VLOOKUP($B54,taxonomy!$B:$Y,7,FALSE)</f>
        <v xml:space="preserve"> Metazoa</v>
      </c>
      <c r="E54" t="str">
        <f>VLOOKUP($B54,taxonomy!$B:$Y,8,FALSE)</f>
        <v xml:space="preserve"> Ecdysozoa</v>
      </c>
      <c r="F54" t="str">
        <f>VLOOKUP($B54,taxonomy!$B:$Y,9,FALSE)</f>
        <v xml:space="preserve"> Arthropoda</v>
      </c>
      <c r="G54" t="str">
        <f>VLOOKUP($B54,taxonomy!$B:$Y,10,FALSE)</f>
        <v xml:space="preserve"> Hexapoda</v>
      </c>
      <c r="H54" t="str">
        <f>VLOOKUP($B54,taxonomy!$B:$Y,11,FALSE)</f>
        <v xml:space="preserve"> Insecta</v>
      </c>
      <c r="I54" t="str">
        <f>VLOOKUP($B54,taxonomy!$B:$Y,12,FALSE)</f>
        <v>Pterygota</v>
      </c>
      <c r="J54" t="str">
        <f>VLOOKUP($B54,taxonomy!$B:$Y,13,FALSE)</f>
        <v xml:space="preserve"> Neoptera</v>
      </c>
      <c r="K54" t="str">
        <f>VLOOKUP($B54,taxonomy!$B:$Y,14,FALSE)</f>
        <v xml:space="preserve"> Endopterygota</v>
      </c>
      <c r="L54" t="str">
        <f>VLOOKUP($B54,taxonomy!$B:$Y,15,FALSE)</f>
        <v xml:space="preserve"> Hymenoptera</v>
      </c>
      <c r="M54" t="str">
        <f>VLOOKUP($B54,taxonomy!$B:$Y,16,FALSE)</f>
        <v xml:space="preserve"> Apocrita</v>
      </c>
      <c r="N54" t="str">
        <f>VLOOKUP($B54,taxonomy!$B:$Y,17,FALSE)</f>
        <v xml:space="preserve"> Aculeata</v>
      </c>
      <c r="O54" t="str">
        <f>VLOOKUP($B54,taxonomy!$B:$Y,18,FALSE)</f>
        <v>Apoidea</v>
      </c>
      <c r="P54" t="str">
        <f>VLOOKUP($B54,taxonomy!$B:$Y,19,FALSE)</f>
        <v xml:space="preserve"> Apidae</v>
      </c>
      <c r="Q54" t="str">
        <f>VLOOKUP($B54,taxonomy!$B:$Y,20,FALSE)</f>
        <v xml:space="preserve"> Apis.</v>
      </c>
      <c r="R54">
        <f>VLOOKUP($B54,taxonomy!$B:$Y,21,FALSE)</f>
        <v>0</v>
      </c>
      <c r="S54">
        <f>VLOOKUP($B54,taxonomy!$B:$Y,22,FALSE)</f>
        <v>0</v>
      </c>
      <c r="T54">
        <f>VLOOKUP($B54,taxonomy!$B:$Y,23,FALSE)</f>
        <v>0</v>
      </c>
      <c r="U54">
        <f>VLOOKUP($B54,taxonomy!$B:$Y,24,FALSE)</f>
        <v>0</v>
      </c>
      <c r="W54" s="20" t="s">
        <v>492</v>
      </c>
      <c r="Y54" t="str">
        <f>VLOOKUP($W54,taxonomy!$A:$Y,7,FALSE)</f>
        <v>Eukaryota</v>
      </c>
      <c r="Z54" t="str">
        <f>VLOOKUP($W54,taxonomy!$A:$Y,8,FALSE)</f>
        <v xml:space="preserve"> Viridiplantae</v>
      </c>
      <c r="AA54" t="str">
        <f>VLOOKUP($W54,taxonomy!$A:$Y,9,FALSE)</f>
        <v xml:space="preserve"> Streptophyta</v>
      </c>
      <c r="AB54" t="str">
        <f>VLOOKUP($W54,taxonomy!$A:$Y,10,FALSE)</f>
        <v xml:space="preserve"> Embryophyta</v>
      </c>
      <c r="AC54" t="str">
        <f>VLOOKUP($W54,taxonomy!$A:$Y,11,FALSE)</f>
        <v xml:space="preserve"> Tracheophyta</v>
      </c>
      <c r="AD54" t="str">
        <f>VLOOKUP($W54,taxonomy!$A:$Y,12,FALSE)</f>
        <v>Spermatophyta</v>
      </c>
      <c r="AE54" t="str">
        <f>VLOOKUP($W54,taxonomy!$A:$Y,13,FALSE)</f>
        <v xml:space="preserve"> Magnoliophyta</v>
      </c>
      <c r="AF54" t="str">
        <f>VLOOKUP($W54,taxonomy!$A:$Y,14,FALSE)</f>
        <v xml:space="preserve"> Liliopsida</v>
      </c>
      <c r="AG54" t="str">
        <f>VLOOKUP($W54,taxonomy!$A:$Y,15,FALSE)</f>
        <v xml:space="preserve"> Poales</v>
      </c>
      <c r="AH54" t="str">
        <f>VLOOKUP($W54,taxonomy!$A:$Y,16,FALSE)</f>
        <v xml:space="preserve"> Poaceae</v>
      </c>
      <c r="AI54" t="str">
        <f>VLOOKUP($W54,taxonomy!$A:$Y,17,FALSE)</f>
        <v xml:space="preserve"> BEP clade</v>
      </c>
      <c r="AJ54" t="str">
        <f>VLOOKUP($W54,taxonomy!$A:$Y,18,FALSE)</f>
        <v>Ehrhartoideae</v>
      </c>
      <c r="AK54" t="str">
        <f>VLOOKUP($W54,taxonomy!$A:$Y,19,FALSE)</f>
        <v xml:space="preserve"> Oryzeae</v>
      </c>
      <c r="AL54" t="str">
        <f>VLOOKUP($W54,taxonomy!$A:$Y,20,FALSE)</f>
        <v xml:space="preserve"> Oryza.</v>
      </c>
      <c r="AM54">
        <f>VLOOKUP($W54,taxonomy!$A:$Y,21,FALSE)</f>
        <v>0</v>
      </c>
      <c r="AN54">
        <f>VLOOKUP($W54,taxonomy!$A:$Y,22,FALSE)</f>
        <v>0</v>
      </c>
      <c r="AO54">
        <f>VLOOKUP($W54,taxonomy!$A:$Y,23,FALSE)</f>
        <v>0</v>
      </c>
      <c r="AP54">
        <f>VLOOKUP($W54,taxonomy!$A:$Y,24,FALSE)</f>
        <v>0</v>
      </c>
      <c r="AQ54">
        <f>VLOOKUP($W54,taxonomy!$A:$Y,25,FALSE)</f>
        <v>0</v>
      </c>
    </row>
    <row r="55" spans="1:43" x14ac:dyDescent="0.25">
      <c r="A55" s="17" t="s">
        <v>48</v>
      </c>
      <c r="B55" s="11" t="s">
        <v>49</v>
      </c>
      <c r="C55" t="str">
        <f>VLOOKUP($B55,taxonomy!$B:$Y,6,FALSE)</f>
        <v>Eukaryota</v>
      </c>
      <c r="D55" t="str">
        <f>VLOOKUP($B55,taxonomy!$B:$Y,7,FALSE)</f>
        <v xml:space="preserve"> Metazoa</v>
      </c>
      <c r="E55" t="str">
        <f>VLOOKUP($B55,taxonomy!$B:$Y,8,FALSE)</f>
        <v xml:space="preserve"> Chordata</v>
      </c>
      <c r="F55" t="str">
        <f>VLOOKUP($B55,taxonomy!$B:$Y,9,FALSE)</f>
        <v xml:space="preserve"> Craniata</v>
      </c>
      <c r="G55" t="str">
        <f>VLOOKUP($B55,taxonomy!$B:$Y,10,FALSE)</f>
        <v xml:space="preserve"> Vertebrata</v>
      </c>
      <c r="H55" t="str">
        <f>VLOOKUP($B55,taxonomy!$B:$Y,11,FALSE)</f>
        <v xml:space="preserve"> Euteleostomi</v>
      </c>
      <c r="I55" t="str">
        <f>VLOOKUP($B55,taxonomy!$B:$Y,12,FALSE)</f>
        <v>Mammalia</v>
      </c>
      <c r="J55" t="str">
        <f>VLOOKUP($B55,taxonomy!$B:$Y,13,FALSE)</f>
        <v xml:space="preserve"> Eutheria</v>
      </c>
      <c r="K55" t="str">
        <f>VLOOKUP($B55,taxonomy!$B:$Y,14,FALSE)</f>
        <v xml:space="preserve"> Laurasiatheria</v>
      </c>
      <c r="L55" t="str">
        <f>VLOOKUP($B55,taxonomy!$B:$Y,15,FALSE)</f>
        <v xml:space="preserve"> Cetartiodactyla</v>
      </c>
      <c r="M55" t="str">
        <f>VLOOKUP($B55,taxonomy!$B:$Y,16,FALSE)</f>
        <v xml:space="preserve"> Ruminantia</v>
      </c>
      <c r="N55" t="str">
        <f>VLOOKUP($B55,taxonomy!$B:$Y,17,FALSE)</f>
        <v>Pecora</v>
      </c>
      <c r="O55" t="str">
        <f>VLOOKUP($B55,taxonomy!$B:$Y,18,FALSE)</f>
        <v xml:space="preserve"> Bovidae</v>
      </c>
      <c r="P55" t="str">
        <f>VLOOKUP($B55,taxonomy!$B:$Y,19,FALSE)</f>
        <v xml:space="preserve"> Bovinae</v>
      </c>
      <c r="Q55" t="str">
        <f>VLOOKUP($B55,taxonomy!$B:$Y,20,FALSE)</f>
        <v xml:space="preserve"> Bos.</v>
      </c>
      <c r="R55">
        <f>VLOOKUP($B55,taxonomy!$B:$Y,21,FALSE)</f>
        <v>0</v>
      </c>
      <c r="S55">
        <f>VLOOKUP($B55,taxonomy!$B:$Y,22,FALSE)</f>
        <v>0</v>
      </c>
      <c r="T55">
        <f>VLOOKUP($B55,taxonomy!$B:$Y,23,FALSE)</f>
        <v>0</v>
      </c>
      <c r="U55">
        <f>VLOOKUP($B55,taxonomy!$B:$Y,24,FALSE)</f>
        <v>0</v>
      </c>
      <c r="W55" s="20" t="s">
        <v>1435</v>
      </c>
      <c r="Y55" t="str">
        <f>VLOOKUP($W55,taxonomy!$A:$Y,7,FALSE)</f>
        <v>Eukaryota</v>
      </c>
      <c r="Z55" t="str">
        <f>VLOOKUP($W55,taxonomy!$A:$Y,8,FALSE)</f>
        <v xml:space="preserve"> Metazoa</v>
      </c>
      <c r="AA55" t="str">
        <f>VLOOKUP($W55,taxonomy!$A:$Y,9,FALSE)</f>
        <v xml:space="preserve"> Porifera</v>
      </c>
      <c r="AB55" t="str">
        <f>VLOOKUP($W55,taxonomy!$A:$Y,10,FALSE)</f>
        <v xml:space="preserve"> Demospongiae</v>
      </c>
      <c r="AC55" t="str">
        <f>VLOOKUP($W55,taxonomy!$A:$Y,11,FALSE)</f>
        <v xml:space="preserve"> Haplosclerida</v>
      </c>
      <c r="AD55" t="str">
        <f>VLOOKUP($W55,taxonomy!$A:$Y,12,FALSE)</f>
        <v xml:space="preserve"> Niphatidae</v>
      </c>
      <c r="AE55" t="str">
        <f>VLOOKUP($W55,taxonomy!$A:$Y,13,FALSE)</f>
        <v>Amphimedon.</v>
      </c>
      <c r="AF55">
        <f>VLOOKUP($W55,taxonomy!$A:$Y,14,FALSE)</f>
        <v>0</v>
      </c>
      <c r="AG55">
        <f>VLOOKUP($W55,taxonomy!$A:$Y,15,FALSE)</f>
        <v>0</v>
      </c>
      <c r="AH55">
        <f>VLOOKUP($W55,taxonomy!$A:$Y,16,FALSE)</f>
        <v>0</v>
      </c>
      <c r="AI55">
        <f>VLOOKUP($W55,taxonomy!$A:$Y,17,FALSE)</f>
        <v>0</v>
      </c>
      <c r="AJ55">
        <f>VLOOKUP($W55,taxonomy!$A:$Y,18,FALSE)</f>
        <v>0</v>
      </c>
      <c r="AK55">
        <f>VLOOKUP($W55,taxonomy!$A:$Y,19,FALSE)</f>
        <v>0</v>
      </c>
      <c r="AL55">
        <f>VLOOKUP($W55,taxonomy!$A:$Y,20,FALSE)</f>
        <v>0</v>
      </c>
      <c r="AM55">
        <f>VLOOKUP($W55,taxonomy!$A:$Y,21,FALSE)</f>
        <v>0</v>
      </c>
      <c r="AN55">
        <f>VLOOKUP($W55,taxonomy!$A:$Y,22,FALSE)</f>
        <v>0</v>
      </c>
      <c r="AO55">
        <f>VLOOKUP($W55,taxonomy!$A:$Y,23,FALSE)</f>
        <v>0</v>
      </c>
      <c r="AP55">
        <f>VLOOKUP($W55,taxonomy!$A:$Y,24,FALSE)</f>
        <v>0</v>
      </c>
      <c r="AQ55">
        <f>VLOOKUP($W55,taxonomy!$A:$Y,25,FALSE)</f>
        <v>0</v>
      </c>
    </row>
    <row r="56" spans="1:43" x14ac:dyDescent="0.25">
      <c r="A56" s="17" t="s">
        <v>247</v>
      </c>
      <c r="B56" s="11" t="s">
        <v>248</v>
      </c>
      <c r="C56" t="str">
        <f>VLOOKUP($B56,taxonomy!$B:$Y,6,FALSE)</f>
        <v>Eukaryota</v>
      </c>
      <c r="D56" t="str">
        <f>VLOOKUP($B56,taxonomy!$B:$Y,7,FALSE)</f>
        <v xml:space="preserve"> Metazoa</v>
      </c>
      <c r="E56" t="str">
        <f>VLOOKUP($B56,taxonomy!$B:$Y,8,FALSE)</f>
        <v xml:space="preserve"> Chordata</v>
      </c>
      <c r="F56" t="str">
        <f>VLOOKUP($B56,taxonomy!$B:$Y,9,FALSE)</f>
        <v xml:space="preserve"> Craniata</v>
      </c>
      <c r="G56" t="str">
        <f>VLOOKUP($B56,taxonomy!$B:$Y,10,FALSE)</f>
        <v xml:space="preserve"> Vertebrata</v>
      </c>
      <c r="H56" t="str">
        <f>VLOOKUP($B56,taxonomy!$B:$Y,11,FALSE)</f>
        <v xml:space="preserve"> Euteleostomi</v>
      </c>
      <c r="I56" t="str">
        <f>VLOOKUP($B56,taxonomy!$B:$Y,12,FALSE)</f>
        <v>Mammalia</v>
      </c>
      <c r="J56" t="str">
        <f>VLOOKUP($B56,taxonomy!$B:$Y,13,FALSE)</f>
        <v xml:space="preserve"> Eutheria</v>
      </c>
      <c r="K56" t="str">
        <f>VLOOKUP($B56,taxonomy!$B:$Y,14,FALSE)</f>
        <v xml:space="preserve"> Euarchontoglires</v>
      </c>
      <c r="L56" t="str">
        <f>VLOOKUP($B56,taxonomy!$B:$Y,15,FALSE)</f>
        <v xml:space="preserve"> Glires</v>
      </c>
      <c r="M56" t="str">
        <f>VLOOKUP($B56,taxonomy!$B:$Y,16,FALSE)</f>
        <v xml:space="preserve"> Rodentia</v>
      </c>
      <c r="N56" t="str">
        <f>VLOOKUP($B56,taxonomy!$B:$Y,17,FALSE)</f>
        <v xml:space="preserve"> Sciurognathi</v>
      </c>
      <c r="O56" t="str">
        <f>VLOOKUP($B56,taxonomy!$B:$Y,18,FALSE)</f>
        <v>Muroidea</v>
      </c>
      <c r="P56" t="str">
        <f>VLOOKUP($B56,taxonomy!$B:$Y,19,FALSE)</f>
        <v xml:space="preserve"> Muridae</v>
      </c>
      <c r="Q56" t="str">
        <f>VLOOKUP($B56,taxonomy!$B:$Y,20,FALSE)</f>
        <v xml:space="preserve"> Murinae</v>
      </c>
      <c r="R56" t="str">
        <f>VLOOKUP($B56,taxonomy!$B:$Y,21,FALSE)</f>
        <v xml:space="preserve"> Rattus.</v>
      </c>
      <c r="S56">
        <f>VLOOKUP($B56,taxonomy!$B:$Y,22,FALSE)</f>
        <v>0</v>
      </c>
      <c r="T56">
        <f>VLOOKUP($B56,taxonomy!$B:$Y,23,FALSE)</f>
        <v>0</v>
      </c>
      <c r="U56">
        <f>VLOOKUP($B56,taxonomy!$B:$Y,24,FALSE)</f>
        <v>0</v>
      </c>
      <c r="W56" s="20" t="s">
        <v>163</v>
      </c>
      <c r="Y56" t="str">
        <f>VLOOKUP($W56,taxonomy!$A:$Y,7,FALSE)</f>
        <v>Eukaryota</v>
      </c>
      <c r="Z56" t="str">
        <f>VLOOKUP($W56,taxonomy!$A:$Y,8,FALSE)</f>
        <v xml:space="preserve"> Metazoa</v>
      </c>
      <c r="AA56" t="str">
        <f>VLOOKUP($W56,taxonomy!$A:$Y,9,FALSE)</f>
        <v xml:space="preserve"> Ecdysozoa</v>
      </c>
      <c r="AB56" t="str">
        <f>VLOOKUP($W56,taxonomy!$A:$Y,10,FALSE)</f>
        <v xml:space="preserve"> Nematoda</v>
      </c>
      <c r="AC56" t="str">
        <f>VLOOKUP($W56,taxonomy!$A:$Y,11,FALSE)</f>
        <v xml:space="preserve"> Chromadorea</v>
      </c>
      <c r="AD56" t="str">
        <f>VLOOKUP($W56,taxonomy!$A:$Y,12,FALSE)</f>
        <v xml:space="preserve"> Spirurida</v>
      </c>
      <c r="AE56" t="str">
        <f>VLOOKUP($W56,taxonomy!$A:$Y,13,FALSE)</f>
        <v>Filarioidea</v>
      </c>
      <c r="AF56" t="str">
        <f>VLOOKUP($W56,taxonomy!$A:$Y,14,FALSE)</f>
        <v xml:space="preserve"> Onchocercidae</v>
      </c>
      <c r="AG56" t="str">
        <f>VLOOKUP($W56,taxonomy!$A:$Y,15,FALSE)</f>
        <v xml:space="preserve"> Brugia.</v>
      </c>
      <c r="AH56">
        <f>VLOOKUP($W56,taxonomy!$A:$Y,16,FALSE)</f>
        <v>0</v>
      </c>
      <c r="AI56">
        <f>VLOOKUP($W56,taxonomy!$A:$Y,17,FALSE)</f>
        <v>0</v>
      </c>
      <c r="AJ56">
        <f>VLOOKUP($W56,taxonomy!$A:$Y,18,FALSE)</f>
        <v>0</v>
      </c>
      <c r="AK56">
        <f>VLOOKUP($W56,taxonomy!$A:$Y,19,FALSE)</f>
        <v>0</v>
      </c>
      <c r="AL56">
        <f>VLOOKUP($W56,taxonomy!$A:$Y,20,FALSE)</f>
        <v>0</v>
      </c>
      <c r="AM56">
        <f>VLOOKUP($W56,taxonomy!$A:$Y,21,FALSE)</f>
        <v>0</v>
      </c>
      <c r="AN56">
        <f>VLOOKUP($W56,taxonomy!$A:$Y,22,FALSE)</f>
        <v>0</v>
      </c>
      <c r="AO56">
        <f>VLOOKUP($W56,taxonomy!$A:$Y,23,FALSE)</f>
        <v>0</v>
      </c>
      <c r="AP56">
        <f>VLOOKUP($W56,taxonomy!$A:$Y,24,FALSE)</f>
        <v>0</v>
      </c>
      <c r="AQ56">
        <f>VLOOKUP($W56,taxonomy!$A:$Y,25,FALSE)</f>
        <v>0</v>
      </c>
    </row>
    <row r="57" spans="1:43" x14ac:dyDescent="0.25">
      <c r="A57" s="17" t="s">
        <v>269</v>
      </c>
      <c r="B57" s="11" t="s">
        <v>270</v>
      </c>
      <c r="C57" t="str">
        <f>VLOOKUP($B57,taxonomy!$B:$Y,6,FALSE)</f>
        <v>Eukaryota</v>
      </c>
      <c r="D57" t="str">
        <f>VLOOKUP($B57,taxonomy!$B:$Y,7,FALSE)</f>
        <v xml:space="preserve"> Metazoa</v>
      </c>
      <c r="E57" t="str">
        <f>VLOOKUP($B57,taxonomy!$B:$Y,8,FALSE)</f>
        <v xml:space="preserve"> Chordata</v>
      </c>
      <c r="F57" t="str">
        <f>VLOOKUP($B57,taxonomy!$B:$Y,9,FALSE)</f>
        <v xml:space="preserve"> Craniata</v>
      </c>
      <c r="G57" t="str">
        <f>VLOOKUP($B57,taxonomy!$B:$Y,10,FALSE)</f>
        <v xml:space="preserve"> Vertebrata</v>
      </c>
      <c r="H57" t="str">
        <f>VLOOKUP($B57,taxonomy!$B:$Y,11,FALSE)</f>
        <v xml:space="preserve"> Euteleostomi</v>
      </c>
      <c r="I57" t="str">
        <f>VLOOKUP($B57,taxonomy!$B:$Y,12,FALSE)</f>
        <v>Mammalia</v>
      </c>
      <c r="J57" t="str">
        <f>VLOOKUP($B57,taxonomy!$B:$Y,13,FALSE)</f>
        <v xml:space="preserve"> Eutheria</v>
      </c>
      <c r="K57" t="str">
        <f>VLOOKUP($B57,taxonomy!$B:$Y,14,FALSE)</f>
        <v xml:space="preserve"> Laurasiatheria</v>
      </c>
      <c r="L57" t="str">
        <f>VLOOKUP($B57,taxonomy!$B:$Y,15,FALSE)</f>
        <v xml:space="preserve"> Cetartiodactyla</v>
      </c>
      <c r="M57" t="str">
        <f>VLOOKUP($B57,taxonomy!$B:$Y,16,FALSE)</f>
        <v xml:space="preserve"> Ruminantia</v>
      </c>
      <c r="N57" t="str">
        <f>VLOOKUP($B57,taxonomy!$B:$Y,17,FALSE)</f>
        <v>Pecora</v>
      </c>
      <c r="O57" t="str">
        <f>VLOOKUP($B57,taxonomy!$B:$Y,18,FALSE)</f>
        <v xml:space="preserve"> Bovidae</v>
      </c>
      <c r="P57" t="str">
        <f>VLOOKUP($B57,taxonomy!$B:$Y,19,FALSE)</f>
        <v xml:space="preserve"> Caprinae</v>
      </c>
      <c r="Q57" t="str">
        <f>VLOOKUP($B57,taxonomy!$B:$Y,20,FALSE)</f>
        <v xml:space="preserve"> Ovis.</v>
      </c>
      <c r="R57">
        <f>VLOOKUP($B57,taxonomy!$B:$Y,21,FALSE)</f>
        <v>0</v>
      </c>
      <c r="S57">
        <f>VLOOKUP($B57,taxonomy!$B:$Y,22,FALSE)</f>
        <v>0</v>
      </c>
      <c r="T57">
        <f>VLOOKUP($B57,taxonomy!$B:$Y,23,FALSE)</f>
        <v>0</v>
      </c>
      <c r="U57">
        <f>VLOOKUP($B57,taxonomy!$B:$Y,24,FALSE)</f>
        <v>0</v>
      </c>
      <c r="W57" s="20" t="s">
        <v>1111</v>
      </c>
      <c r="Y57" t="str">
        <f>VLOOKUP($W57,taxonomy!$A:$Y,7,FALSE)</f>
        <v>Eukaryota</v>
      </c>
      <c r="Z57" t="str">
        <f>VLOOKUP($W57,taxonomy!$A:$Y,8,FALSE)</f>
        <v xml:space="preserve"> Metazoa</v>
      </c>
      <c r="AA57" t="str">
        <f>VLOOKUP($W57,taxonomy!$A:$Y,9,FALSE)</f>
        <v xml:space="preserve"> Ecdysozoa</v>
      </c>
      <c r="AB57" t="str">
        <f>VLOOKUP($W57,taxonomy!$A:$Y,10,FALSE)</f>
        <v xml:space="preserve"> Nematoda</v>
      </c>
      <c r="AC57" t="str">
        <f>VLOOKUP($W57,taxonomy!$A:$Y,11,FALSE)</f>
        <v xml:space="preserve"> Chromadorea</v>
      </c>
      <c r="AD57" t="str">
        <f>VLOOKUP($W57,taxonomy!$A:$Y,12,FALSE)</f>
        <v xml:space="preserve"> Rhabditida</v>
      </c>
      <c r="AE57" t="str">
        <f>VLOOKUP($W57,taxonomy!$A:$Y,13,FALSE)</f>
        <v>Rhabditoidea</v>
      </c>
      <c r="AF57" t="str">
        <f>VLOOKUP($W57,taxonomy!$A:$Y,14,FALSE)</f>
        <v xml:space="preserve"> Rhabditidae</v>
      </c>
      <c r="AG57" t="str">
        <f>VLOOKUP($W57,taxonomy!$A:$Y,15,FALSE)</f>
        <v xml:space="preserve"> Peloderinae</v>
      </c>
      <c r="AH57" t="str">
        <f>VLOOKUP($W57,taxonomy!$A:$Y,16,FALSE)</f>
        <v xml:space="preserve"> Caenorhabditis.</v>
      </c>
      <c r="AI57">
        <f>VLOOKUP($W57,taxonomy!$A:$Y,17,FALSE)</f>
        <v>0</v>
      </c>
      <c r="AJ57">
        <f>VLOOKUP($W57,taxonomy!$A:$Y,18,FALSE)</f>
        <v>0</v>
      </c>
      <c r="AK57">
        <f>VLOOKUP($W57,taxonomy!$A:$Y,19,FALSE)</f>
        <v>0</v>
      </c>
      <c r="AL57">
        <f>VLOOKUP($W57,taxonomy!$A:$Y,20,FALSE)</f>
        <v>0</v>
      </c>
      <c r="AM57">
        <f>VLOOKUP($W57,taxonomy!$A:$Y,21,FALSE)</f>
        <v>0</v>
      </c>
      <c r="AN57">
        <f>VLOOKUP($W57,taxonomy!$A:$Y,22,FALSE)</f>
        <v>0</v>
      </c>
      <c r="AO57">
        <f>VLOOKUP($W57,taxonomy!$A:$Y,23,FALSE)</f>
        <v>0</v>
      </c>
      <c r="AP57">
        <f>VLOOKUP($W57,taxonomy!$A:$Y,24,FALSE)</f>
        <v>0</v>
      </c>
      <c r="AQ57">
        <f>VLOOKUP($W57,taxonomy!$A:$Y,25,FALSE)</f>
        <v>0</v>
      </c>
    </row>
    <row r="58" spans="1:43" x14ac:dyDescent="0.25">
      <c r="A58" s="17" t="s">
        <v>327</v>
      </c>
      <c r="B58" s="11" t="s">
        <v>328</v>
      </c>
      <c r="C58" t="str">
        <f>VLOOKUP($B58,taxonomy!$B:$Y,6,FALSE)</f>
        <v>Eukaryota</v>
      </c>
      <c r="D58" t="str">
        <f>VLOOKUP($B58,taxonomy!$B:$Y,7,FALSE)</f>
        <v xml:space="preserve"> Metazoa</v>
      </c>
      <c r="E58" t="str">
        <f>VLOOKUP($B58,taxonomy!$B:$Y,8,FALSE)</f>
        <v xml:space="preserve"> Chordata</v>
      </c>
      <c r="F58" t="str">
        <f>VLOOKUP($B58,taxonomy!$B:$Y,9,FALSE)</f>
        <v xml:space="preserve"> Craniata</v>
      </c>
      <c r="G58" t="str">
        <f>VLOOKUP($B58,taxonomy!$B:$Y,10,FALSE)</f>
        <v xml:space="preserve"> Vertebrata</v>
      </c>
      <c r="H58" t="str">
        <f>VLOOKUP($B58,taxonomy!$B:$Y,11,FALSE)</f>
        <v xml:space="preserve"> Euteleostomi</v>
      </c>
      <c r="I58" t="str">
        <f>VLOOKUP($B58,taxonomy!$B:$Y,12,FALSE)</f>
        <v>Mammalia</v>
      </c>
      <c r="J58" t="str">
        <f>VLOOKUP($B58,taxonomy!$B:$Y,13,FALSE)</f>
        <v xml:space="preserve"> Eutheria</v>
      </c>
      <c r="K58" t="str">
        <f>VLOOKUP($B58,taxonomy!$B:$Y,14,FALSE)</f>
        <v xml:space="preserve"> Euarchontoglires</v>
      </c>
      <c r="L58" t="str">
        <f>VLOOKUP($B58,taxonomy!$B:$Y,15,FALSE)</f>
        <v xml:space="preserve"> Primates</v>
      </c>
      <c r="M58" t="str">
        <f>VLOOKUP($B58,taxonomy!$B:$Y,16,FALSE)</f>
        <v xml:space="preserve"> Haplorrhini</v>
      </c>
      <c r="N58" t="str">
        <f>VLOOKUP($B58,taxonomy!$B:$Y,17,FALSE)</f>
        <v>Catarrhini</v>
      </c>
      <c r="O58" t="str">
        <f>VLOOKUP($B58,taxonomy!$B:$Y,18,FALSE)</f>
        <v xml:space="preserve"> Hominidae</v>
      </c>
      <c r="P58" t="str">
        <f>VLOOKUP($B58,taxonomy!$B:$Y,19,FALSE)</f>
        <v xml:space="preserve"> Homo.</v>
      </c>
      <c r="Q58">
        <f>VLOOKUP($B58,taxonomy!$B:$Y,20,FALSE)</f>
        <v>0</v>
      </c>
      <c r="R58">
        <f>VLOOKUP($B58,taxonomy!$B:$Y,21,FALSE)</f>
        <v>0</v>
      </c>
      <c r="S58">
        <f>VLOOKUP($B58,taxonomy!$B:$Y,22,FALSE)</f>
        <v>0</v>
      </c>
      <c r="T58">
        <f>VLOOKUP($B58,taxonomy!$B:$Y,23,FALSE)</f>
        <v>0</v>
      </c>
      <c r="U58">
        <f>VLOOKUP($B58,taxonomy!$B:$Y,24,FALSE)</f>
        <v>0</v>
      </c>
      <c r="W58" s="20" t="s">
        <v>1427</v>
      </c>
      <c r="Y58" t="str">
        <f>VLOOKUP($W58,taxonomy!$A:$Y,7,FALSE)</f>
        <v>Eukaryota</v>
      </c>
      <c r="Z58" t="str">
        <f>VLOOKUP($W58,taxonomy!$A:$Y,8,FALSE)</f>
        <v xml:space="preserve"> Metazoa</v>
      </c>
      <c r="AA58" t="str">
        <f>VLOOKUP($W58,taxonomy!$A:$Y,9,FALSE)</f>
        <v xml:space="preserve"> Porifera</v>
      </c>
      <c r="AB58" t="str">
        <f>VLOOKUP($W58,taxonomy!$A:$Y,10,FALSE)</f>
        <v xml:space="preserve"> Demospongiae</v>
      </c>
      <c r="AC58" t="str">
        <f>VLOOKUP($W58,taxonomy!$A:$Y,11,FALSE)</f>
        <v xml:space="preserve"> Haplosclerida</v>
      </c>
      <c r="AD58" t="str">
        <f>VLOOKUP($W58,taxonomy!$A:$Y,12,FALSE)</f>
        <v xml:space="preserve"> Niphatidae</v>
      </c>
      <c r="AE58" t="str">
        <f>VLOOKUP($W58,taxonomy!$A:$Y,13,FALSE)</f>
        <v>Amphimedon.</v>
      </c>
      <c r="AF58">
        <f>VLOOKUP($W58,taxonomy!$A:$Y,14,FALSE)</f>
        <v>0</v>
      </c>
      <c r="AG58">
        <f>VLOOKUP($W58,taxonomy!$A:$Y,15,FALSE)</f>
        <v>0</v>
      </c>
      <c r="AH58">
        <f>VLOOKUP($W58,taxonomy!$A:$Y,16,FALSE)</f>
        <v>0</v>
      </c>
      <c r="AI58">
        <f>VLOOKUP($W58,taxonomy!$A:$Y,17,FALSE)</f>
        <v>0</v>
      </c>
      <c r="AJ58">
        <f>VLOOKUP($W58,taxonomy!$A:$Y,18,FALSE)</f>
        <v>0</v>
      </c>
      <c r="AK58">
        <f>VLOOKUP($W58,taxonomy!$A:$Y,19,FALSE)</f>
        <v>0</v>
      </c>
      <c r="AL58">
        <f>VLOOKUP($W58,taxonomy!$A:$Y,20,FALSE)</f>
        <v>0</v>
      </c>
      <c r="AM58">
        <f>VLOOKUP($W58,taxonomy!$A:$Y,21,FALSE)</f>
        <v>0</v>
      </c>
      <c r="AN58">
        <f>VLOOKUP($W58,taxonomy!$A:$Y,22,FALSE)</f>
        <v>0</v>
      </c>
      <c r="AO58">
        <f>VLOOKUP($W58,taxonomy!$A:$Y,23,FALSE)</f>
        <v>0</v>
      </c>
      <c r="AP58">
        <f>VLOOKUP($W58,taxonomy!$A:$Y,24,FALSE)</f>
        <v>0</v>
      </c>
      <c r="AQ58">
        <f>VLOOKUP($W58,taxonomy!$A:$Y,25,FALSE)</f>
        <v>0</v>
      </c>
    </row>
    <row r="59" spans="1:43" x14ac:dyDescent="0.25">
      <c r="A59" s="17" t="s">
        <v>682</v>
      </c>
      <c r="B59" s="11" t="s">
        <v>683</v>
      </c>
      <c r="C59" t="str">
        <f>VLOOKUP($B59,taxonomy!$B:$Y,6,FALSE)</f>
        <v>Eukaryota</v>
      </c>
      <c r="D59" t="str">
        <f>VLOOKUP($B59,taxonomy!$B:$Y,7,FALSE)</f>
        <v xml:space="preserve"> Metazoa</v>
      </c>
      <c r="E59" t="str">
        <f>VLOOKUP($B59,taxonomy!$B:$Y,8,FALSE)</f>
        <v xml:space="preserve"> Chordata</v>
      </c>
      <c r="F59" t="str">
        <f>VLOOKUP($B59,taxonomy!$B:$Y,9,FALSE)</f>
        <v xml:space="preserve"> Craniata</v>
      </c>
      <c r="G59" t="str">
        <f>VLOOKUP($B59,taxonomy!$B:$Y,10,FALSE)</f>
        <v xml:space="preserve"> Vertebrata</v>
      </c>
      <c r="H59" t="str">
        <f>VLOOKUP($B59,taxonomy!$B:$Y,11,FALSE)</f>
        <v xml:space="preserve"> Euteleostomi</v>
      </c>
      <c r="I59" t="str">
        <f>VLOOKUP($B59,taxonomy!$B:$Y,12,FALSE)</f>
        <v>Mammalia</v>
      </c>
      <c r="J59" t="str">
        <f>VLOOKUP($B59,taxonomy!$B:$Y,13,FALSE)</f>
        <v xml:space="preserve"> Eutheria</v>
      </c>
      <c r="K59" t="str">
        <f>VLOOKUP($B59,taxonomy!$B:$Y,14,FALSE)</f>
        <v xml:space="preserve"> Laurasiatheria</v>
      </c>
      <c r="L59" t="str">
        <f>VLOOKUP($B59,taxonomy!$B:$Y,15,FALSE)</f>
        <v xml:space="preserve"> Carnivora</v>
      </c>
      <c r="M59" t="str">
        <f>VLOOKUP($B59,taxonomy!$B:$Y,16,FALSE)</f>
        <v xml:space="preserve"> Caniformia</v>
      </c>
      <c r="N59" t="str">
        <f>VLOOKUP($B59,taxonomy!$B:$Y,17,FALSE)</f>
        <v xml:space="preserve"> Ursidae</v>
      </c>
      <c r="O59" t="str">
        <f>VLOOKUP($B59,taxonomy!$B:$Y,18,FALSE)</f>
        <v>Ailuropoda.</v>
      </c>
      <c r="P59">
        <f>VLOOKUP($B59,taxonomy!$B:$Y,19,FALSE)</f>
        <v>0</v>
      </c>
      <c r="Q59">
        <f>VLOOKUP($B59,taxonomy!$B:$Y,20,FALSE)</f>
        <v>0</v>
      </c>
      <c r="R59">
        <f>VLOOKUP($B59,taxonomy!$B:$Y,21,FALSE)</f>
        <v>0</v>
      </c>
      <c r="S59">
        <f>VLOOKUP($B59,taxonomy!$B:$Y,22,FALSE)</f>
        <v>0</v>
      </c>
      <c r="T59">
        <f>VLOOKUP($B59,taxonomy!$B:$Y,23,FALSE)</f>
        <v>0</v>
      </c>
      <c r="U59">
        <f>VLOOKUP($B59,taxonomy!$B:$Y,24,FALSE)</f>
        <v>0</v>
      </c>
      <c r="W59" s="20" t="s">
        <v>720</v>
      </c>
      <c r="Y59" t="str">
        <f>VLOOKUP($W59,taxonomy!$A:$Y,7,FALSE)</f>
        <v>Eukaryota</v>
      </c>
      <c r="Z59" t="str">
        <f>VLOOKUP($W59,taxonomy!$A:$Y,8,FALSE)</f>
        <v xml:space="preserve"> Viridiplantae</v>
      </c>
      <c r="AA59" t="str">
        <f>VLOOKUP($W59,taxonomy!$A:$Y,9,FALSE)</f>
        <v xml:space="preserve"> Streptophyta</v>
      </c>
      <c r="AB59" t="str">
        <f>VLOOKUP($W59,taxonomy!$A:$Y,10,FALSE)</f>
        <v xml:space="preserve"> Embryophyta</v>
      </c>
      <c r="AC59" t="str">
        <f>VLOOKUP($W59,taxonomy!$A:$Y,11,FALSE)</f>
        <v xml:space="preserve"> Tracheophyta</v>
      </c>
      <c r="AD59" t="str">
        <f>VLOOKUP($W59,taxonomy!$A:$Y,12,FALSE)</f>
        <v>Spermatophyta</v>
      </c>
      <c r="AE59" t="str">
        <f>VLOOKUP($W59,taxonomy!$A:$Y,13,FALSE)</f>
        <v xml:space="preserve"> Magnoliophyta</v>
      </c>
      <c r="AF59" t="str">
        <f>VLOOKUP($W59,taxonomy!$A:$Y,14,FALSE)</f>
        <v xml:space="preserve"> eudicotyledons</v>
      </c>
      <c r="AG59" t="str">
        <f>VLOOKUP($W59,taxonomy!$A:$Y,15,FALSE)</f>
        <v xml:space="preserve"> Gunneridae</v>
      </c>
      <c r="AH59" t="str">
        <f>VLOOKUP($W59,taxonomy!$A:$Y,16,FALSE)</f>
        <v>Pentapetalae</v>
      </c>
      <c r="AI59" t="str">
        <f>VLOOKUP($W59,taxonomy!$A:$Y,17,FALSE)</f>
        <v xml:space="preserve"> rosids</v>
      </c>
      <c r="AJ59" t="str">
        <f>VLOOKUP($W59,taxonomy!$A:$Y,18,FALSE)</f>
        <v xml:space="preserve"> malvids</v>
      </c>
      <c r="AK59" t="str">
        <f>VLOOKUP($W59,taxonomy!$A:$Y,19,FALSE)</f>
        <v xml:space="preserve"> Brassicales</v>
      </c>
      <c r="AL59" t="str">
        <f>VLOOKUP($W59,taxonomy!$A:$Y,20,FALSE)</f>
        <v xml:space="preserve"> Brassicaceae</v>
      </c>
      <c r="AM59" t="str">
        <f>VLOOKUP($W59,taxonomy!$A:$Y,21,FALSE)</f>
        <v xml:space="preserve"> Camelineae</v>
      </c>
      <c r="AN59" t="str">
        <f>VLOOKUP($W59,taxonomy!$A:$Y,22,FALSE)</f>
        <v>Arabidopsis.</v>
      </c>
      <c r="AO59">
        <f>VLOOKUP($W59,taxonomy!$A:$Y,23,FALSE)</f>
        <v>0</v>
      </c>
      <c r="AP59">
        <f>VLOOKUP($W59,taxonomy!$A:$Y,24,FALSE)</f>
        <v>0</v>
      </c>
      <c r="AQ59">
        <f>VLOOKUP($W59,taxonomy!$A:$Y,25,FALSE)</f>
        <v>0</v>
      </c>
    </row>
    <row r="60" spans="1:43" x14ac:dyDescent="0.25">
      <c r="A60" s="17" t="s">
        <v>984</v>
      </c>
      <c r="B60" s="11" t="s">
        <v>985</v>
      </c>
      <c r="C60" t="str">
        <f>VLOOKUP($B60,taxonomy!$B:$Y,6,FALSE)</f>
        <v>Eukaryota</v>
      </c>
      <c r="D60" t="str">
        <f>VLOOKUP($B60,taxonomy!$B:$Y,7,FALSE)</f>
        <v xml:space="preserve"> Metazoa</v>
      </c>
      <c r="E60" t="str">
        <f>VLOOKUP($B60,taxonomy!$B:$Y,8,FALSE)</f>
        <v xml:space="preserve"> Chordata</v>
      </c>
      <c r="F60" t="str">
        <f>VLOOKUP($B60,taxonomy!$B:$Y,9,FALSE)</f>
        <v xml:space="preserve"> Craniata</v>
      </c>
      <c r="G60" t="str">
        <f>VLOOKUP($B60,taxonomy!$B:$Y,10,FALSE)</f>
        <v xml:space="preserve"> Vertebrata</v>
      </c>
      <c r="H60" t="str">
        <f>VLOOKUP($B60,taxonomy!$B:$Y,11,FALSE)</f>
        <v xml:space="preserve"> Euteleostomi</v>
      </c>
      <c r="I60" t="str">
        <f>VLOOKUP($B60,taxonomy!$B:$Y,12,FALSE)</f>
        <v>Mammalia</v>
      </c>
      <c r="J60" t="str">
        <f>VLOOKUP($B60,taxonomy!$B:$Y,13,FALSE)</f>
        <v xml:space="preserve"> Eutheria</v>
      </c>
      <c r="K60" t="str">
        <f>VLOOKUP($B60,taxonomy!$B:$Y,14,FALSE)</f>
        <v xml:space="preserve"> Laurasiatheria</v>
      </c>
      <c r="L60" t="str">
        <f>VLOOKUP($B60,taxonomy!$B:$Y,15,FALSE)</f>
        <v xml:space="preserve"> Cetartiodactyla</v>
      </c>
      <c r="M60" t="str">
        <f>VLOOKUP($B60,taxonomy!$B:$Y,16,FALSE)</f>
        <v xml:space="preserve"> Suina</v>
      </c>
      <c r="N60" t="str">
        <f>VLOOKUP($B60,taxonomy!$B:$Y,17,FALSE)</f>
        <v xml:space="preserve"> Suidae</v>
      </c>
      <c r="O60" t="str">
        <f>VLOOKUP($B60,taxonomy!$B:$Y,18,FALSE)</f>
        <v>Sus.</v>
      </c>
      <c r="P60">
        <f>VLOOKUP($B60,taxonomy!$B:$Y,19,FALSE)</f>
        <v>0</v>
      </c>
      <c r="Q60">
        <f>VLOOKUP($B60,taxonomy!$B:$Y,20,FALSE)</f>
        <v>0</v>
      </c>
      <c r="R60">
        <f>VLOOKUP($B60,taxonomy!$B:$Y,21,FALSE)</f>
        <v>0</v>
      </c>
      <c r="S60">
        <f>VLOOKUP($B60,taxonomy!$B:$Y,22,FALSE)</f>
        <v>0</v>
      </c>
      <c r="T60">
        <f>VLOOKUP($B60,taxonomy!$B:$Y,23,FALSE)</f>
        <v>0</v>
      </c>
      <c r="U60">
        <f>VLOOKUP($B60,taxonomy!$B:$Y,24,FALSE)</f>
        <v>0</v>
      </c>
      <c r="W60" s="9"/>
    </row>
    <row r="61" spans="1:43" x14ac:dyDescent="0.25">
      <c r="A61" s="17" t="s">
        <v>1045</v>
      </c>
      <c r="B61" s="11" t="s">
        <v>1046</v>
      </c>
      <c r="C61" t="str">
        <f>VLOOKUP($B61,taxonomy!$B:$Y,6,FALSE)</f>
        <v>Eukaryota</v>
      </c>
      <c r="D61" t="str">
        <f>VLOOKUP($B61,taxonomy!$B:$Y,7,FALSE)</f>
        <v xml:space="preserve"> Metazoa</v>
      </c>
      <c r="E61" t="str">
        <f>VLOOKUP($B61,taxonomy!$B:$Y,8,FALSE)</f>
        <v xml:space="preserve"> Chordata</v>
      </c>
      <c r="F61" t="str">
        <f>VLOOKUP($B61,taxonomy!$B:$Y,9,FALSE)</f>
        <v xml:space="preserve"> Craniata</v>
      </c>
      <c r="G61" t="str">
        <f>VLOOKUP($B61,taxonomy!$B:$Y,10,FALSE)</f>
        <v xml:space="preserve"> Vertebrata</v>
      </c>
      <c r="H61" t="str">
        <f>VLOOKUP($B61,taxonomy!$B:$Y,11,FALSE)</f>
        <v xml:space="preserve"> Euteleostomi</v>
      </c>
      <c r="I61" t="str">
        <f>VLOOKUP($B61,taxonomy!$B:$Y,12,FALSE)</f>
        <v>Mammalia</v>
      </c>
      <c r="J61" t="str">
        <f>VLOOKUP($B61,taxonomy!$B:$Y,13,FALSE)</f>
        <v xml:space="preserve"> Eutheria</v>
      </c>
      <c r="K61" t="str">
        <f>VLOOKUP($B61,taxonomy!$B:$Y,14,FALSE)</f>
        <v xml:space="preserve"> Laurasiatheria</v>
      </c>
      <c r="L61" t="str">
        <f>VLOOKUP($B61,taxonomy!$B:$Y,15,FALSE)</f>
        <v xml:space="preserve"> Perissodactyla</v>
      </c>
      <c r="M61" t="str">
        <f>VLOOKUP($B61,taxonomy!$B:$Y,16,FALSE)</f>
        <v xml:space="preserve"> Equidae</v>
      </c>
      <c r="N61" t="str">
        <f>VLOOKUP($B61,taxonomy!$B:$Y,17,FALSE)</f>
        <v xml:space="preserve"> Equus.</v>
      </c>
      <c r="O61">
        <f>VLOOKUP($B61,taxonomy!$B:$Y,18,FALSE)</f>
        <v>0</v>
      </c>
      <c r="P61">
        <f>VLOOKUP($B61,taxonomy!$B:$Y,19,FALSE)</f>
        <v>0</v>
      </c>
      <c r="Q61">
        <f>VLOOKUP($B61,taxonomy!$B:$Y,20,FALSE)</f>
        <v>0</v>
      </c>
      <c r="R61">
        <f>VLOOKUP($B61,taxonomy!$B:$Y,21,FALSE)</f>
        <v>0</v>
      </c>
      <c r="S61">
        <f>VLOOKUP($B61,taxonomy!$B:$Y,22,FALSE)</f>
        <v>0</v>
      </c>
      <c r="T61">
        <f>VLOOKUP($B61,taxonomy!$B:$Y,23,FALSE)</f>
        <v>0</v>
      </c>
      <c r="U61">
        <f>VLOOKUP($B61,taxonomy!$B:$Y,24,FALSE)</f>
        <v>0</v>
      </c>
    </row>
    <row r="62" spans="1:43" x14ac:dyDescent="0.25">
      <c r="A62" s="17" t="s">
        <v>1060</v>
      </c>
      <c r="B62" s="11" t="s">
        <v>1061</v>
      </c>
      <c r="C62" t="str">
        <f>VLOOKUP($B62,taxonomy!$B:$Y,6,FALSE)</f>
        <v>Eukaryota</v>
      </c>
      <c r="D62" t="str">
        <f>VLOOKUP($B62,taxonomy!$B:$Y,7,FALSE)</f>
        <v xml:space="preserve"> Metazoa</v>
      </c>
      <c r="E62" t="str">
        <f>VLOOKUP($B62,taxonomy!$B:$Y,8,FALSE)</f>
        <v xml:space="preserve"> Chordata</v>
      </c>
      <c r="F62" t="str">
        <f>VLOOKUP($B62,taxonomy!$B:$Y,9,FALSE)</f>
        <v xml:space="preserve"> Craniata</v>
      </c>
      <c r="G62" t="str">
        <f>VLOOKUP($B62,taxonomy!$B:$Y,10,FALSE)</f>
        <v xml:space="preserve"> Vertebrata</v>
      </c>
      <c r="H62" t="str">
        <f>VLOOKUP($B62,taxonomy!$B:$Y,11,FALSE)</f>
        <v xml:space="preserve"> Euteleostomi</v>
      </c>
      <c r="I62" t="str">
        <f>VLOOKUP($B62,taxonomy!$B:$Y,12,FALSE)</f>
        <v>Amphibia</v>
      </c>
      <c r="J62" t="str">
        <f>VLOOKUP($B62,taxonomy!$B:$Y,13,FALSE)</f>
        <v xml:space="preserve"> Batrachia</v>
      </c>
      <c r="K62" t="str">
        <f>VLOOKUP($B62,taxonomy!$B:$Y,14,FALSE)</f>
        <v xml:space="preserve"> Anura</v>
      </c>
      <c r="L62" t="str">
        <f>VLOOKUP($B62,taxonomy!$B:$Y,15,FALSE)</f>
        <v xml:space="preserve"> Pipoidea</v>
      </c>
      <c r="M62" t="str">
        <f>VLOOKUP($B62,taxonomy!$B:$Y,16,FALSE)</f>
        <v xml:space="preserve"> Pipidae</v>
      </c>
      <c r="N62" t="str">
        <f>VLOOKUP($B62,taxonomy!$B:$Y,17,FALSE)</f>
        <v xml:space="preserve"> Xenopodinae</v>
      </c>
      <c r="O62" t="str">
        <f>VLOOKUP($B62,taxonomy!$B:$Y,18,FALSE)</f>
        <v xml:space="preserve"> Xenopus</v>
      </c>
      <c r="P62" t="str">
        <f>VLOOKUP($B62,taxonomy!$B:$Y,19,FALSE)</f>
        <v>Silurana.</v>
      </c>
      <c r="Q62">
        <f>VLOOKUP($B62,taxonomy!$B:$Y,20,FALSE)</f>
        <v>0</v>
      </c>
      <c r="R62">
        <f>VLOOKUP($B62,taxonomy!$B:$Y,21,FALSE)</f>
        <v>0</v>
      </c>
      <c r="S62">
        <f>VLOOKUP($B62,taxonomy!$B:$Y,22,FALSE)</f>
        <v>0</v>
      </c>
      <c r="T62">
        <f>VLOOKUP($B62,taxonomy!$B:$Y,23,FALSE)</f>
        <v>0</v>
      </c>
      <c r="U62">
        <f>VLOOKUP($B62,taxonomy!$B:$Y,24,FALSE)</f>
        <v>0</v>
      </c>
    </row>
    <row r="63" spans="1:43" x14ac:dyDescent="0.25">
      <c r="A63" s="17" t="s">
        <v>1075</v>
      </c>
      <c r="B63" s="11" t="s">
        <v>1076</v>
      </c>
      <c r="C63" t="str">
        <f>VLOOKUP($B63,taxonomy!$B:$Y,6,FALSE)</f>
        <v>Eukaryota</v>
      </c>
      <c r="D63" t="str">
        <f>VLOOKUP($B63,taxonomy!$B:$Y,7,FALSE)</f>
        <v xml:space="preserve"> Metazoa</v>
      </c>
      <c r="E63" t="str">
        <f>VLOOKUP($B63,taxonomy!$B:$Y,8,FALSE)</f>
        <v xml:space="preserve"> Chordata</v>
      </c>
      <c r="F63" t="str">
        <f>VLOOKUP($B63,taxonomy!$B:$Y,9,FALSE)</f>
        <v xml:space="preserve"> Craniata</v>
      </c>
      <c r="G63" t="str">
        <f>VLOOKUP($B63,taxonomy!$B:$Y,10,FALSE)</f>
        <v xml:space="preserve"> Vertebrata</v>
      </c>
      <c r="H63" t="str">
        <f>VLOOKUP($B63,taxonomy!$B:$Y,11,FALSE)</f>
        <v xml:space="preserve"> Euteleostomi</v>
      </c>
      <c r="I63" t="str">
        <f>VLOOKUP($B63,taxonomy!$B:$Y,12,FALSE)</f>
        <v>Mammalia</v>
      </c>
      <c r="J63" t="str">
        <f>VLOOKUP($B63,taxonomy!$B:$Y,13,FALSE)</f>
        <v xml:space="preserve"> Eutheria</v>
      </c>
      <c r="K63" t="str">
        <f>VLOOKUP($B63,taxonomy!$B:$Y,14,FALSE)</f>
        <v xml:space="preserve"> Euarchontoglires</v>
      </c>
      <c r="L63" t="str">
        <f>VLOOKUP($B63,taxonomy!$B:$Y,15,FALSE)</f>
        <v xml:space="preserve"> Primates</v>
      </c>
      <c r="M63" t="str">
        <f>VLOOKUP($B63,taxonomy!$B:$Y,16,FALSE)</f>
        <v xml:space="preserve"> Haplorrhini</v>
      </c>
      <c r="N63" t="str">
        <f>VLOOKUP($B63,taxonomy!$B:$Y,17,FALSE)</f>
        <v>Platyrrhini</v>
      </c>
      <c r="O63" t="str">
        <f>VLOOKUP($B63,taxonomy!$B:$Y,18,FALSE)</f>
        <v xml:space="preserve"> Cebidae</v>
      </c>
      <c r="P63" t="str">
        <f>VLOOKUP($B63,taxonomy!$B:$Y,19,FALSE)</f>
        <v xml:space="preserve"> Callitrichinae</v>
      </c>
      <c r="Q63" t="str">
        <f>VLOOKUP($B63,taxonomy!$B:$Y,20,FALSE)</f>
        <v xml:space="preserve"> Callithrix.</v>
      </c>
      <c r="R63">
        <f>VLOOKUP($B63,taxonomy!$B:$Y,21,FALSE)</f>
        <v>0</v>
      </c>
      <c r="S63">
        <f>VLOOKUP($B63,taxonomy!$B:$Y,22,FALSE)</f>
        <v>0</v>
      </c>
      <c r="T63">
        <f>VLOOKUP($B63,taxonomy!$B:$Y,23,FALSE)</f>
        <v>0</v>
      </c>
      <c r="U63">
        <f>VLOOKUP($B63,taxonomy!$B:$Y,24,FALSE)</f>
        <v>0</v>
      </c>
    </row>
    <row r="64" spans="1:43" x14ac:dyDescent="0.25">
      <c r="A64" s="17" t="s">
        <v>1143</v>
      </c>
      <c r="B64" s="11" t="s">
        <v>1144</v>
      </c>
      <c r="C64" t="str">
        <f>VLOOKUP($B64,taxonomy!$B:$Y,6,FALSE)</f>
        <v>Eukaryota</v>
      </c>
      <c r="D64" t="str">
        <f>VLOOKUP($B64,taxonomy!$B:$Y,7,FALSE)</f>
        <v xml:space="preserve"> Metazoa</v>
      </c>
      <c r="E64" t="str">
        <f>VLOOKUP($B64,taxonomy!$B:$Y,8,FALSE)</f>
        <v xml:space="preserve"> Chordata</v>
      </c>
      <c r="F64" t="str">
        <f>VLOOKUP($B64,taxonomy!$B:$Y,9,FALSE)</f>
        <v xml:space="preserve"> Craniata</v>
      </c>
      <c r="G64" t="str">
        <f>VLOOKUP($B64,taxonomy!$B:$Y,10,FALSE)</f>
        <v xml:space="preserve"> Vertebrata</v>
      </c>
      <c r="H64" t="str">
        <f>VLOOKUP($B64,taxonomy!$B:$Y,11,FALSE)</f>
        <v xml:space="preserve"> Euteleostomi</v>
      </c>
      <c r="I64" t="str">
        <f>VLOOKUP($B64,taxonomy!$B:$Y,12,FALSE)</f>
        <v>Mammalia</v>
      </c>
      <c r="J64" t="str">
        <f>VLOOKUP($B64,taxonomy!$B:$Y,13,FALSE)</f>
        <v xml:space="preserve"> Eutheria</v>
      </c>
      <c r="K64" t="str">
        <f>VLOOKUP($B64,taxonomy!$B:$Y,14,FALSE)</f>
        <v xml:space="preserve"> Laurasiatheria</v>
      </c>
      <c r="L64" t="str">
        <f>VLOOKUP($B64,taxonomy!$B:$Y,15,FALSE)</f>
        <v xml:space="preserve"> Carnivora</v>
      </c>
      <c r="M64" t="str">
        <f>VLOOKUP($B64,taxonomy!$B:$Y,16,FALSE)</f>
        <v xml:space="preserve"> Caniformia</v>
      </c>
      <c r="N64" t="str">
        <f>VLOOKUP($B64,taxonomy!$B:$Y,17,FALSE)</f>
        <v xml:space="preserve"> Ursidae</v>
      </c>
      <c r="O64" t="str">
        <f>VLOOKUP($B64,taxonomy!$B:$Y,18,FALSE)</f>
        <v>Ailuropoda.</v>
      </c>
      <c r="P64">
        <f>VLOOKUP($B64,taxonomy!$B:$Y,19,FALSE)</f>
        <v>0</v>
      </c>
      <c r="Q64">
        <f>VLOOKUP($B64,taxonomy!$B:$Y,20,FALSE)</f>
        <v>0</v>
      </c>
      <c r="R64">
        <f>VLOOKUP($B64,taxonomy!$B:$Y,21,FALSE)</f>
        <v>0</v>
      </c>
      <c r="S64">
        <f>VLOOKUP($B64,taxonomy!$B:$Y,22,FALSE)</f>
        <v>0</v>
      </c>
      <c r="T64">
        <f>VLOOKUP($B64,taxonomy!$B:$Y,23,FALSE)</f>
        <v>0</v>
      </c>
      <c r="U64">
        <f>VLOOKUP($B64,taxonomy!$B:$Y,24,FALSE)</f>
        <v>0</v>
      </c>
    </row>
    <row r="65" spans="1:23" x14ac:dyDescent="0.25">
      <c r="A65" s="17" t="s">
        <v>1150</v>
      </c>
      <c r="B65" s="11" t="s">
        <v>1151</v>
      </c>
      <c r="C65" t="str">
        <f>VLOOKUP($B65,taxonomy!$B:$Y,6,FALSE)</f>
        <v>Eukaryota</v>
      </c>
      <c r="D65" t="str">
        <f>VLOOKUP($B65,taxonomy!$B:$Y,7,FALSE)</f>
        <v xml:space="preserve"> Metazoa</v>
      </c>
      <c r="E65" t="str">
        <f>VLOOKUP($B65,taxonomy!$B:$Y,8,FALSE)</f>
        <v xml:space="preserve"> Chordata</v>
      </c>
      <c r="F65" t="str">
        <f>VLOOKUP($B65,taxonomy!$B:$Y,9,FALSE)</f>
        <v xml:space="preserve"> Craniata</v>
      </c>
      <c r="G65" t="str">
        <f>VLOOKUP($B65,taxonomy!$B:$Y,10,FALSE)</f>
        <v xml:space="preserve"> Vertebrata</v>
      </c>
      <c r="H65" t="str">
        <f>VLOOKUP($B65,taxonomy!$B:$Y,11,FALSE)</f>
        <v xml:space="preserve"> Euteleostomi</v>
      </c>
      <c r="I65" t="str">
        <f>VLOOKUP($B65,taxonomy!$B:$Y,12,FALSE)</f>
        <v>Mammalia</v>
      </c>
      <c r="J65" t="str">
        <f>VLOOKUP($B65,taxonomy!$B:$Y,13,FALSE)</f>
        <v xml:space="preserve"> Eutheria</v>
      </c>
      <c r="K65" t="str">
        <f>VLOOKUP($B65,taxonomy!$B:$Y,14,FALSE)</f>
        <v xml:space="preserve"> Euarchontoglires</v>
      </c>
      <c r="L65" t="str">
        <f>VLOOKUP($B65,taxonomy!$B:$Y,15,FALSE)</f>
        <v xml:space="preserve"> Primates</v>
      </c>
      <c r="M65" t="str">
        <f>VLOOKUP($B65,taxonomy!$B:$Y,16,FALSE)</f>
        <v xml:space="preserve"> Haplorrhini</v>
      </c>
      <c r="N65" t="str">
        <f>VLOOKUP($B65,taxonomy!$B:$Y,17,FALSE)</f>
        <v>Catarrhini</v>
      </c>
      <c r="O65" t="str">
        <f>VLOOKUP($B65,taxonomy!$B:$Y,18,FALSE)</f>
        <v xml:space="preserve"> Hylobatidae</v>
      </c>
      <c r="P65" t="str">
        <f>VLOOKUP($B65,taxonomy!$B:$Y,19,FALSE)</f>
        <v xml:space="preserve"> Nomascus.</v>
      </c>
      <c r="Q65">
        <f>VLOOKUP($B65,taxonomy!$B:$Y,20,FALSE)</f>
        <v>0</v>
      </c>
      <c r="R65">
        <f>VLOOKUP($B65,taxonomy!$B:$Y,21,FALSE)</f>
        <v>0</v>
      </c>
      <c r="S65">
        <f>VLOOKUP($B65,taxonomy!$B:$Y,22,FALSE)</f>
        <v>0</v>
      </c>
      <c r="T65">
        <f>VLOOKUP($B65,taxonomy!$B:$Y,23,FALSE)</f>
        <v>0</v>
      </c>
      <c r="U65">
        <f>VLOOKUP($B65,taxonomy!$B:$Y,24,FALSE)</f>
        <v>0</v>
      </c>
    </row>
    <row r="66" spans="1:23" x14ac:dyDescent="0.25">
      <c r="A66" s="17" t="s">
        <v>1157</v>
      </c>
      <c r="B66" s="11" t="s">
        <v>1158</v>
      </c>
      <c r="C66" t="str">
        <f>VLOOKUP($B66,taxonomy!$B:$Y,6,FALSE)</f>
        <v>Eukaryota</v>
      </c>
      <c r="D66" t="str">
        <f>VLOOKUP($B66,taxonomy!$B:$Y,7,FALSE)</f>
        <v xml:space="preserve"> Metazoa</v>
      </c>
      <c r="E66" t="str">
        <f>VLOOKUP($B66,taxonomy!$B:$Y,8,FALSE)</f>
        <v xml:space="preserve"> Chordata</v>
      </c>
      <c r="F66" t="str">
        <f>VLOOKUP($B66,taxonomy!$B:$Y,9,FALSE)</f>
        <v xml:space="preserve"> Craniata</v>
      </c>
      <c r="G66" t="str">
        <f>VLOOKUP($B66,taxonomy!$B:$Y,10,FALSE)</f>
        <v xml:space="preserve"> Vertebrata</v>
      </c>
      <c r="H66" t="str">
        <f>VLOOKUP($B66,taxonomy!$B:$Y,11,FALSE)</f>
        <v xml:space="preserve"> Euteleostomi</v>
      </c>
      <c r="I66" t="str">
        <f>VLOOKUP($B66,taxonomy!$B:$Y,12,FALSE)</f>
        <v>Mammalia</v>
      </c>
      <c r="J66" t="str">
        <f>VLOOKUP($B66,taxonomy!$B:$Y,13,FALSE)</f>
        <v xml:space="preserve"> Eutheria</v>
      </c>
      <c r="K66" t="str">
        <f>VLOOKUP($B66,taxonomy!$B:$Y,14,FALSE)</f>
        <v xml:space="preserve"> Euarchontoglires</v>
      </c>
      <c r="L66" t="str">
        <f>VLOOKUP($B66,taxonomy!$B:$Y,15,FALSE)</f>
        <v xml:space="preserve"> Glires</v>
      </c>
      <c r="M66" t="str">
        <f>VLOOKUP($B66,taxonomy!$B:$Y,16,FALSE)</f>
        <v xml:space="preserve"> Lagomorpha</v>
      </c>
      <c r="N66" t="str">
        <f>VLOOKUP($B66,taxonomy!$B:$Y,17,FALSE)</f>
        <v xml:space="preserve"> Leporidae</v>
      </c>
      <c r="O66" t="str">
        <f>VLOOKUP($B66,taxonomy!$B:$Y,18,FALSE)</f>
        <v>Oryctolagus.</v>
      </c>
      <c r="P66">
        <f>VLOOKUP($B66,taxonomy!$B:$Y,19,FALSE)</f>
        <v>0</v>
      </c>
      <c r="Q66">
        <f>VLOOKUP($B66,taxonomy!$B:$Y,20,FALSE)</f>
        <v>0</v>
      </c>
      <c r="R66">
        <f>VLOOKUP($B66,taxonomy!$B:$Y,21,FALSE)</f>
        <v>0</v>
      </c>
      <c r="S66">
        <f>VLOOKUP($B66,taxonomy!$B:$Y,22,FALSE)</f>
        <v>0</v>
      </c>
      <c r="T66">
        <f>VLOOKUP($B66,taxonomy!$B:$Y,23,FALSE)</f>
        <v>0</v>
      </c>
      <c r="U66">
        <f>VLOOKUP($B66,taxonomy!$B:$Y,24,FALSE)</f>
        <v>0</v>
      </c>
    </row>
    <row r="67" spans="1:23" x14ac:dyDescent="0.25">
      <c r="A67" s="17" t="s">
        <v>1261</v>
      </c>
      <c r="B67" s="11" t="s">
        <v>1262</v>
      </c>
      <c r="C67" t="str">
        <f>VLOOKUP($B67,taxonomy!$B:$Y,6,FALSE)</f>
        <v>Eukaryota</v>
      </c>
      <c r="D67" t="str">
        <f>VLOOKUP($B67,taxonomy!$B:$Y,7,FALSE)</f>
        <v xml:space="preserve"> Metazoa</v>
      </c>
      <c r="E67" t="str">
        <f>VLOOKUP($B67,taxonomy!$B:$Y,8,FALSE)</f>
        <v xml:space="preserve"> Chordata</v>
      </c>
      <c r="F67" t="str">
        <f>VLOOKUP($B67,taxonomy!$B:$Y,9,FALSE)</f>
        <v xml:space="preserve"> Craniata</v>
      </c>
      <c r="G67" t="str">
        <f>VLOOKUP($B67,taxonomy!$B:$Y,10,FALSE)</f>
        <v xml:space="preserve"> Vertebrata</v>
      </c>
      <c r="H67" t="str">
        <f>VLOOKUP($B67,taxonomy!$B:$Y,11,FALSE)</f>
        <v xml:space="preserve"> Euteleostomi</v>
      </c>
      <c r="I67" t="str">
        <f>VLOOKUP($B67,taxonomy!$B:$Y,12,FALSE)</f>
        <v>Mammalia</v>
      </c>
      <c r="J67" t="str">
        <f>VLOOKUP($B67,taxonomy!$B:$Y,13,FALSE)</f>
        <v xml:space="preserve"> Eutheria</v>
      </c>
      <c r="K67" t="str">
        <f>VLOOKUP($B67,taxonomy!$B:$Y,14,FALSE)</f>
        <v xml:space="preserve"> Euarchontoglires</v>
      </c>
      <c r="L67" t="str">
        <f>VLOOKUP($B67,taxonomy!$B:$Y,15,FALSE)</f>
        <v xml:space="preserve"> Primates</v>
      </c>
      <c r="M67" t="str">
        <f>VLOOKUP($B67,taxonomy!$B:$Y,16,FALSE)</f>
        <v xml:space="preserve"> Haplorrhini</v>
      </c>
      <c r="N67" t="str">
        <f>VLOOKUP($B67,taxonomy!$B:$Y,17,FALSE)</f>
        <v>Catarrhini</v>
      </c>
      <c r="O67" t="str">
        <f>VLOOKUP($B67,taxonomy!$B:$Y,18,FALSE)</f>
        <v xml:space="preserve"> Cercopithecidae</v>
      </c>
      <c r="P67" t="str">
        <f>VLOOKUP($B67,taxonomy!$B:$Y,19,FALSE)</f>
        <v xml:space="preserve"> Cercopithecinae</v>
      </c>
      <c r="Q67" t="str">
        <f>VLOOKUP($B67,taxonomy!$B:$Y,20,FALSE)</f>
        <v xml:space="preserve"> Macaca.</v>
      </c>
      <c r="R67">
        <f>VLOOKUP($B67,taxonomy!$B:$Y,21,FALSE)</f>
        <v>0</v>
      </c>
      <c r="S67">
        <f>VLOOKUP($B67,taxonomy!$B:$Y,22,FALSE)</f>
        <v>0</v>
      </c>
      <c r="T67">
        <f>VLOOKUP($B67,taxonomy!$B:$Y,23,FALSE)</f>
        <v>0</v>
      </c>
      <c r="U67">
        <f>VLOOKUP($B67,taxonomy!$B:$Y,24,FALSE)</f>
        <v>0</v>
      </c>
    </row>
    <row r="68" spans="1:23" x14ac:dyDescent="0.25">
      <c r="A68" s="17" t="s">
        <v>1322</v>
      </c>
      <c r="B68" s="11" t="s">
        <v>1323</v>
      </c>
      <c r="C68" t="str">
        <f>VLOOKUP($B68,taxonomy!$B:$Y,6,FALSE)</f>
        <v>Eukaryota</v>
      </c>
      <c r="D68" t="str">
        <f>VLOOKUP($B68,taxonomy!$B:$Y,7,FALSE)</f>
        <v xml:space="preserve"> Metazoa</v>
      </c>
      <c r="E68" t="str">
        <f>VLOOKUP($B68,taxonomy!$B:$Y,8,FALSE)</f>
        <v xml:space="preserve"> Chordata</v>
      </c>
      <c r="F68" t="str">
        <f>VLOOKUP($B68,taxonomy!$B:$Y,9,FALSE)</f>
        <v xml:space="preserve"> Craniata</v>
      </c>
      <c r="G68" t="str">
        <f>VLOOKUP($B68,taxonomy!$B:$Y,10,FALSE)</f>
        <v xml:space="preserve"> Vertebrata</v>
      </c>
      <c r="H68" t="str">
        <f>VLOOKUP($B68,taxonomy!$B:$Y,11,FALSE)</f>
        <v xml:space="preserve"> Euteleostomi</v>
      </c>
      <c r="I68" t="str">
        <f>VLOOKUP($B68,taxonomy!$B:$Y,12,FALSE)</f>
        <v>Mammalia</v>
      </c>
      <c r="J68" t="str">
        <f>VLOOKUP($B68,taxonomy!$B:$Y,13,FALSE)</f>
        <v xml:space="preserve"> Eutheria</v>
      </c>
      <c r="K68" t="str">
        <f>VLOOKUP($B68,taxonomy!$B:$Y,14,FALSE)</f>
        <v xml:space="preserve"> Euarchontoglires</v>
      </c>
      <c r="L68" t="str">
        <f>VLOOKUP($B68,taxonomy!$B:$Y,15,FALSE)</f>
        <v xml:space="preserve"> Primates</v>
      </c>
      <c r="M68" t="str">
        <f>VLOOKUP($B68,taxonomy!$B:$Y,16,FALSE)</f>
        <v xml:space="preserve"> Strepsirrhini</v>
      </c>
      <c r="N68" t="str">
        <f>VLOOKUP($B68,taxonomy!$B:$Y,17,FALSE)</f>
        <v>Lorisiformes</v>
      </c>
      <c r="O68" t="str">
        <f>VLOOKUP($B68,taxonomy!$B:$Y,18,FALSE)</f>
        <v xml:space="preserve"> Galagidae</v>
      </c>
      <c r="P68" t="str">
        <f>VLOOKUP($B68,taxonomy!$B:$Y,19,FALSE)</f>
        <v xml:space="preserve"> Otolemur.</v>
      </c>
      <c r="Q68">
        <f>VLOOKUP($B68,taxonomy!$B:$Y,20,FALSE)</f>
        <v>0</v>
      </c>
      <c r="R68">
        <f>VLOOKUP($B68,taxonomy!$B:$Y,21,FALSE)</f>
        <v>0</v>
      </c>
      <c r="S68">
        <f>VLOOKUP($B68,taxonomy!$B:$Y,22,FALSE)</f>
        <v>0</v>
      </c>
      <c r="T68">
        <f>VLOOKUP($B68,taxonomy!$B:$Y,23,FALSE)</f>
        <v>0</v>
      </c>
      <c r="U68">
        <f>VLOOKUP($B68,taxonomy!$B:$Y,24,FALSE)</f>
        <v>0</v>
      </c>
    </row>
    <row r="69" spans="1:23" x14ac:dyDescent="0.25">
      <c r="A69" s="17" t="s">
        <v>1352</v>
      </c>
      <c r="B69" s="11" t="s">
        <v>1353</v>
      </c>
      <c r="C69" t="str">
        <f>VLOOKUP($B69,taxonomy!$B:$Y,6,FALSE)</f>
        <v>Eukaryota</v>
      </c>
      <c r="D69" t="str">
        <f>VLOOKUP($B69,taxonomy!$B:$Y,7,FALSE)</f>
        <v xml:space="preserve"> Metazoa</v>
      </c>
      <c r="E69" t="str">
        <f>VLOOKUP($B69,taxonomy!$B:$Y,8,FALSE)</f>
        <v xml:space="preserve"> Chordata</v>
      </c>
      <c r="F69" t="str">
        <f>VLOOKUP($B69,taxonomy!$B:$Y,9,FALSE)</f>
        <v xml:space="preserve"> Craniata</v>
      </c>
      <c r="G69" t="str">
        <f>VLOOKUP($B69,taxonomy!$B:$Y,10,FALSE)</f>
        <v xml:space="preserve"> Vertebrata</v>
      </c>
      <c r="H69" t="str">
        <f>VLOOKUP($B69,taxonomy!$B:$Y,11,FALSE)</f>
        <v xml:space="preserve"> Euteleostomi</v>
      </c>
      <c r="I69" t="str">
        <f>VLOOKUP($B69,taxonomy!$B:$Y,12,FALSE)</f>
        <v>Actinopterygii</v>
      </c>
      <c r="J69" t="str">
        <f>VLOOKUP($B69,taxonomy!$B:$Y,13,FALSE)</f>
        <v xml:space="preserve"> Neopterygii</v>
      </c>
      <c r="K69" t="str">
        <f>VLOOKUP($B69,taxonomy!$B:$Y,14,FALSE)</f>
        <v xml:space="preserve"> Teleostei</v>
      </c>
      <c r="L69" t="str">
        <f>VLOOKUP($B69,taxonomy!$B:$Y,15,FALSE)</f>
        <v xml:space="preserve"> Neoteleostei</v>
      </c>
      <c r="M69" t="str">
        <f>VLOOKUP($B69,taxonomy!$B:$Y,16,FALSE)</f>
        <v xml:space="preserve"> Acanthomorphata</v>
      </c>
      <c r="N69" t="str">
        <f>VLOOKUP($B69,taxonomy!$B:$Y,17,FALSE)</f>
        <v>Percomorpharia</v>
      </c>
      <c r="O69" t="str">
        <f>VLOOKUP($B69,taxonomy!$B:$Y,18,FALSE)</f>
        <v xml:space="preserve"> Tetraodontiformes</v>
      </c>
      <c r="P69" t="str">
        <f>VLOOKUP($B69,taxonomy!$B:$Y,19,FALSE)</f>
        <v xml:space="preserve"> Tetradontoidea</v>
      </c>
      <c r="Q69" t="str">
        <f>VLOOKUP($B69,taxonomy!$B:$Y,20,FALSE)</f>
        <v xml:space="preserve"> Tetraodontidae</v>
      </c>
      <c r="R69" t="str">
        <f>VLOOKUP($B69,taxonomy!$B:$Y,21,FALSE)</f>
        <v>Takifugu.</v>
      </c>
      <c r="S69">
        <f>VLOOKUP($B69,taxonomy!$B:$Y,22,FALSE)</f>
        <v>0</v>
      </c>
      <c r="T69">
        <f>VLOOKUP($B69,taxonomy!$B:$Y,23,FALSE)</f>
        <v>0</v>
      </c>
      <c r="U69">
        <f>VLOOKUP($B69,taxonomy!$B:$Y,24,FALSE)</f>
        <v>0</v>
      </c>
    </row>
    <row r="70" spans="1:23" x14ac:dyDescent="0.25">
      <c r="A70" s="17" t="s">
        <v>1613</v>
      </c>
      <c r="B70" s="11" t="s">
        <v>1614</v>
      </c>
      <c r="C70" t="str">
        <f>VLOOKUP($B70,taxonomy!$B:$Y,6,FALSE)</f>
        <v>Eukaryota</v>
      </c>
      <c r="D70" t="str">
        <f>VLOOKUP($B70,taxonomy!$B:$Y,7,FALSE)</f>
        <v xml:space="preserve"> Metazoa</v>
      </c>
      <c r="E70" t="str">
        <f>VLOOKUP($B70,taxonomy!$B:$Y,8,FALSE)</f>
        <v xml:space="preserve"> Chordata</v>
      </c>
      <c r="F70" t="str">
        <f>VLOOKUP($B70,taxonomy!$B:$Y,9,FALSE)</f>
        <v xml:space="preserve"> Craniata</v>
      </c>
      <c r="G70" t="str">
        <f>VLOOKUP($B70,taxonomy!$B:$Y,10,FALSE)</f>
        <v xml:space="preserve"> Vertebrata</v>
      </c>
      <c r="H70" t="str">
        <f>VLOOKUP($B70,taxonomy!$B:$Y,11,FALSE)</f>
        <v xml:space="preserve"> Euteleostomi</v>
      </c>
      <c r="I70" t="str">
        <f>VLOOKUP($B70,taxonomy!$B:$Y,12,FALSE)</f>
        <v>Mammalia</v>
      </c>
      <c r="J70" t="str">
        <f>VLOOKUP($B70,taxonomy!$B:$Y,13,FALSE)</f>
        <v xml:space="preserve"> Eutheria</v>
      </c>
      <c r="K70" t="str">
        <f>VLOOKUP($B70,taxonomy!$B:$Y,14,FALSE)</f>
        <v xml:space="preserve"> Euarchontoglires</v>
      </c>
      <c r="L70" t="str">
        <f>VLOOKUP($B70,taxonomy!$B:$Y,15,FALSE)</f>
        <v xml:space="preserve"> Glires</v>
      </c>
      <c r="M70" t="str">
        <f>VLOOKUP($B70,taxonomy!$B:$Y,16,FALSE)</f>
        <v xml:space="preserve"> Rodentia</v>
      </c>
      <c r="N70" t="str">
        <f>VLOOKUP($B70,taxonomy!$B:$Y,17,FALSE)</f>
        <v xml:space="preserve"> Sciurognathi</v>
      </c>
      <c r="O70" t="str">
        <f>VLOOKUP($B70,taxonomy!$B:$Y,18,FALSE)</f>
        <v>Muroidea</v>
      </c>
      <c r="P70" t="str">
        <f>VLOOKUP($B70,taxonomy!$B:$Y,19,FALSE)</f>
        <v xml:space="preserve"> Muridae</v>
      </c>
      <c r="Q70" t="str">
        <f>VLOOKUP($B70,taxonomy!$B:$Y,20,FALSE)</f>
        <v xml:space="preserve"> Murinae</v>
      </c>
      <c r="R70" t="str">
        <f>VLOOKUP($B70,taxonomy!$B:$Y,21,FALSE)</f>
        <v xml:space="preserve"> Mus</v>
      </c>
      <c r="S70" t="str">
        <f>VLOOKUP($B70,taxonomy!$B:$Y,22,FALSE)</f>
        <v xml:space="preserve"> Mus.</v>
      </c>
      <c r="T70">
        <f>VLOOKUP($B70,taxonomy!$B:$Y,23,FALSE)</f>
        <v>0</v>
      </c>
      <c r="U70">
        <f>VLOOKUP($B70,taxonomy!$B:$Y,24,FALSE)</f>
        <v>0</v>
      </c>
    </row>
    <row r="71" spans="1:23" x14ac:dyDescent="0.25">
      <c r="A71" s="17" t="s">
        <v>1056</v>
      </c>
      <c r="B71" s="11" t="s">
        <v>1057</v>
      </c>
      <c r="C71" t="str">
        <f>VLOOKUP($B71,taxonomy!$B:$Y,6,FALSE)</f>
        <v>Eukaryota</v>
      </c>
      <c r="D71" t="str">
        <f>VLOOKUP($B71,taxonomy!$B:$Y,7,FALSE)</f>
        <v xml:space="preserve"> Metazoa</v>
      </c>
      <c r="E71" t="str">
        <f>VLOOKUP($B71,taxonomy!$B:$Y,8,FALSE)</f>
        <v xml:space="preserve"> Chordata</v>
      </c>
      <c r="F71" t="str">
        <f>VLOOKUP($B71,taxonomy!$B:$Y,9,FALSE)</f>
        <v xml:space="preserve"> Tunicata</v>
      </c>
      <c r="G71" t="str">
        <f>VLOOKUP($B71,taxonomy!$B:$Y,10,FALSE)</f>
        <v xml:space="preserve"> Ascidiacea</v>
      </c>
      <c r="H71" t="str">
        <f>VLOOKUP($B71,taxonomy!$B:$Y,11,FALSE)</f>
        <v xml:space="preserve"> Enterogona</v>
      </c>
      <c r="I71" t="str">
        <f>VLOOKUP($B71,taxonomy!$B:$Y,12,FALSE)</f>
        <v>Phlebobranchia</v>
      </c>
      <c r="J71" t="str">
        <f>VLOOKUP($B71,taxonomy!$B:$Y,13,FALSE)</f>
        <v xml:space="preserve"> Cionidae</v>
      </c>
      <c r="K71" t="str">
        <f>VLOOKUP($B71,taxonomy!$B:$Y,14,FALSE)</f>
        <v xml:space="preserve"> Ciona.</v>
      </c>
      <c r="L71">
        <f>VLOOKUP($B71,taxonomy!$B:$Y,15,FALSE)</f>
        <v>0</v>
      </c>
      <c r="M71">
        <f>VLOOKUP($B71,taxonomy!$B:$Y,16,FALSE)</f>
        <v>0</v>
      </c>
      <c r="N71">
        <f>VLOOKUP($B71,taxonomy!$B:$Y,17,FALSE)</f>
        <v>0</v>
      </c>
      <c r="O71">
        <f>VLOOKUP($B71,taxonomy!$B:$Y,18,FALSE)</f>
        <v>0</v>
      </c>
      <c r="P71">
        <f>VLOOKUP($B71,taxonomy!$B:$Y,19,FALSE)</f>
        <v>0</v>
      </c>
      <c r="Q71">
        <f>VLOOKUP($B71,taxonomy!$B:$Y,20,FALSE)</f>
        <v>0</v>
      </c>
      <c r="R71">
        <f>VLOOKUP($B71,taxonomy!$B:$Y,21,FALSE)</f>
        <v>0</v>
      </c>
      <c r="S71">
        <f>VLOOKUP($B71,taxonomy!$B:$Y,22,FALSE)</f>
        <v>0</v>
      </c>
      <c r="T71">
        <f>VLOOKUP($B71,taxonomy!$B:$Y,23,FALSE)</f>
        <v>0</v>
      </c>
      <c r="U71">
        <f>VLOOKUP($B71,taxonomy!$B:$Y,24,FALSE)</f>
        <v>0</v>
      </c>
      <c r="W71" s="9"/>
    </row>
    <row r="72" spans="1:23" x14ac:dyDescent="0.25">
      <c r="A72" s="18" t="s">
        <v>1021</v>
      </c>
      <c r="B72" s="10" t="s">
        <v>1022</v>
      </c>
      <c r="C72" t="str">
        <f>VLOOKUP($B72,taxonomy!$B:$Y,6,FALSE)</f>
        <v>Eukaryota</v>
      </c>
      <c r="D72" t="str">
        <f>VLOOKUP($B72,taxonomy!$B:$Y,7,FALSE)</f>
        <v xml:space="preserve"> Amoebozoa</v>
      </c>
      <c r="E72" t="str">
        <f>VLOOKUP($B72,taxonomy!$B:$Y,8,FALSE)</f>
        <v xml:space="preserve"> Mycetozoa</v>
      </c>
      <c r="F72" t="str">
        <f>VLOOKUP($B72,taxonomy!$B:$Y,9,FALSE)</f>
        <v xml:space="preserve"> Dictyosteliida</v>
      </c>
      <c r="G72" t="str">
        <f>VLOOKUP($B72,taxonomy!$B:$Y,10,FALSE)</f>
        <v xml:space="preserve"> Dictyostelium.</v>
      </c>
      <c r="H72">
        <f>VLOOKUP($B72,taxonomy!$B:$Y,11,FALSE)</f>
        <v>0</v>
      </c>
      <c r="I72">
        <f>VLOOKUP($B72,taxonomy!$B:$Y,12,FALSE)</f>
        <v>0</v>
      </c>
      <c r="J72">
        <f>VLOOKUP($B72,taxonomy!$B:$Y,13,FALSE)</f>
        <v>0</v>
      </c>
      <c r="K72">
        <f>VLOOKUP($B72,taxonomy!$B:$Y,14,FALSE)</f>
        <v>0</v>
      </c>
      <c r="L72">
        <f>VLOOKUP($B72,taxonomy!$B:$Y,15,FALSE)</f>
        <v>0</v>
      </c>
      <c r="M72">
        <f>VLOOKUP($B72,taxonomy!$B:$Y,16,FALSE)</f>
        <v>0</v>
      </c>
      <c r="N72">
        <f>VLOOKUP($B72,taxonomy!$B:$Y,17,FALSE)</f>
        <v>0</v>
      </c>
      <c r="O72">
        <f>VLOOKUP($B72,taxonomy!$B:$Y,18,FALSE)</f>
        <v>0</v>
      </c>
      <c r="P72">
        <f>VLOOKUP($B72,taxonomy!$B:$Y,19,FALSE)</f>
        <v>0</v>
      </c>
      <c r="Q72">
        <f>VLOOKUP($B72,taxonomy!$B:$Y,20,FALSE)</f>
        <v>0</v>
      </c>
      <c r="R72">
        <f>VLOOKUP($B72,taxonomy!$B:$Y,21,FALSE)</f>
        <v>0</v>
      </c>
      <c r="S72">
        <f>VLOOKUP($B72,taxonomy!$B:$Y,22,FALSE)</f>
        <v>0</v>
      </c>
      <c r="T72">
        <f>VLOOKUP($B72,taxonomy!$B:$Y,23,FALSE)</f>
        <v>0</v>
      </c>
      <c r="U72">
        <f>VLOOKUP($B72,taxonomy!$B:$Y,24,FALSE)</f>
        <v>0</v>
      </c>
      <c r="W72" s="9"/>
    </row>
    <row r="73" spans="1:23" x14ac:dyDescent="0.25">
      <c r="A73" s="18" t="s">
        <v>1518</v>
      </c>
      <c r="B73" s="10" t="s">
        <v>1519</v>
      </c>
      <c r="C73" t="str">
        <f>VLOOKUP($B73,taxonomy!$B:$Y,6,FALSE)</f>
        <v>Eukaryota</v>
      </c>
      <c r="D73" t="str">
        <f>VLOOKUP($B73,taxonomy!$B:$Y,7,FALSE)</f>
        <v xml:space="preserve"> Amoebozoa</v>
      </c>
      <c r="E73" t="str">
        <f>VLOOKUP($B73,taxonomy!$B:$Y,8,FALSE)</f>
        <v xml:space="preserve"> Mycetozoa</v>
      </c>
      <c r="F73" t="str">
        <f>VLOOKUP($B73,taxonomy!$B:$Y,9,FALSE)</f>
        <v xml:space="preserve"> Dictyosteliida</v>
      </c>
      <c r="G73" t="str">
        <f>VLOOKUP($B73,taxonomy!$B:$Y,10,FALSE)</f>
        <v xml:space="preserve"> Dictyostelium.</v>
      </c>
      <c r="H73">
        <f>VLOOKUP($B73,taxonomy!$B:$Y,11,FALSE)</f>
        <v>0</v>
      </c>
      <c r="I73">
        <f>VLOOKUP($B73,taxonomy!$B:$Y,12,FALSE)</f>
        <v>0</v>
      </c>
      <c r="J73">
        <f>VLOOKUP($B73,taxonomy!$B:$Y,13,FALSE)</f>
        <v>0</v>
      </c>
      <c r="K73">
        <f>VLOOKUP($B73,taxonomy!$B:$Y,14,FALSE)</f>
        <v>0</v>
      </c>
      <c r="L73">
        <f>VLOOKUP($B73,taxonomy!$B:$Y,15,FALSE)</f>
        <v>0</v>
      </c>
      <c r="M73">
        <f>VLOOKUP($B73,taxonomy!$B:$Y,16,FALSE)</f>
        <v>0</v>
      </c>
      <c r="N73">
        <f>VLOOKUP($B73,taxonomy!$B:$Y,17,FALSE)</f>
        <v>0</v>
      </c>
      <c r="O73">
        <f>VLOOKUP($B73,taxonomy!$B:$Y,18,FALSE)</f>
        <v>0</v>
      </c>
      <c r="P73">
        <f>VLOOKUP($B73,taxonomy!$B:$Y,19,FALSE)</f>
        <v>0</v>
      </c>
      <c r="Q73">
        <f>VLOOKUP($B73,taxonomy!$B:$Y,20,FALSE)</f>
        <v>0</v>
      </c>
      <c r="R73">
        <f>VLOOKUP($B73,taxonomy!$B:$Y,21,FALSE)</f>
        <v>0</v>
      </c>
      <c r="S73">
        <f>VLOOKUP($B73,taxonomy!$B:$Y,22,FALSE)</f>
        <v>0</v>
      </c>
      <c r="T73">
        <f>VLOOKUP($B73,taxonomy!$B:$Y,23,FALSE)</f>
        <v>0</v>
      </c>
      <c r="U73">
        <f>VLOOKUP($B73,taxonomy!$B:$Y,24,FALSE)</f>
        <v>0</v>
      </c>
      <c r="W73" s="9"/>
    </row>
    <row r="74" spans="1:23" x14ac:dyDescent="0.25">
      <c r="A74" s="18" t="s">
        <v>492</v>
      </c>
      <c r="B74" s="10" t="s">
        <v>493</v>
      </c>
      <c r="C74" t="str">
        <f>VLOOKUP($B74,taxonomy!$B:$Y,6,FALSE)</f>
        <v>Eukaryota</v>
      </c>
      <c r="D74" t="str">
        <f>VLOOKUP($B74,taxonomy!$B:$Y,7,FALSE)</f>
        <v xml:space="preserve"> Viridiplantae</v>
      </c>
      <c r="E74" t="str">
        <f>VLOOKUP($B74,taxonomy!$B:$Y,8,FALSE)</f>
        <v xml:space="preserve"> Streptophyta</v>
      </c>
      <c r="F74" t="str">
        <f>VLOOKUP($B74,taxonomy!$B:$Y,9,FALSE)</f>
        <v xml:space="preserve"> Embryophyta</v>
      </c>
      <c r="G74" t="str">
        <f>VLOOKUP($B74,taxonomy!$B:$Y,10,FALSE)</f>
        <v xml:space="preserve"> Tracheophyta</v>
      </c>
      <c r="H74" t="str">
        <f>VLOOKUP($B74,taxonomy!$B:$Y,11,FALSE)</f>
        <v>Spermatophyta</v>
      </c>
      <c r="I74" t="str">
        <f>VLOOKUP($B74,taxonomy!$B:$Y,12,FALSE)</f>
        <v xml:space="preserve"> Magnoliophyta</v>
      </c>
      <c r="J74" t="str">
        <f>VLOOKUP($B74,taxonomy!$B:$Y,13,FALSE)</f>
        <v xml:space="preserve"> Liliopsida</v>
      </c>
      <c r="K74" t="str">
        <f>VLOOKUP($B74,taxonomy!$B:$Y,14,FALSE)</f>
        <v xml:space="preserve"> Poales</v>
      </c>
      <c r="L74" t="str">
        <f>VLOOKUP($B74,taxonomy!$B:$Y,15,FALSE)</f>
        <v xml:space="preserve"> Poaceae</v>
      </c>
      <c r="M74" t="str">
        <f>VLOOKUP($B74,taxonomy!$B:$Y,16,FALSE)</f>
        <v xml:space="preserve"> BEP clade</v>
      </c>
      <c r="N74" t="str">
        <f>VLOOKUP($B74,taxonomy!$B:$Y,17,FALSE)</f>
        <v>Ehrhartoideae</v>
      </c>
      <c r="O74" t="str">
        <f>VLOOKUP($B74,taxonomy!$B:$Y,18,FALSE)</f>
        <v xml:space="preserve"> Oryzeae</v>
      </c>
      <c r="P74" t="str">
        <f>VLOOKUP($B74,taxonomy!$B:$Y,19,FALSE)</f>
        <v xml:space="preserve"> Oryza.</v>
      </c>
      <c r="Q74">
        <f>VLOOKUP($B74,taxonomy!$B:$Y,20,FALSE)</f>
        <v>0</v>
      </c>
      <c r="R74">
        <f>VLOOKUP($B74,taxonomy!$B:$Y,21,FALSE)</f>
        <v>0</v>
      </c>
      <c r="S74">
        <f>VLOOKUP($B74,taxonomy!$B:$Y,22,FALSE)</f>
        <v>0</v>
      </c>
      <c r="T74">
        <f>VLOOKUP($B74,taxonomy!$B:$Y,23,FALSE)</f>
        <v>0</v>
      </c>
      <c r="U74">
        <f>VLOOKUP($B74,taxonomy!$B:$Y,24,FALSE)</f>
        <v>0</v>
      </c>
      <c r="W74" s="9"/>
    </row>
    <row r="75" spans="1:23" x14ac:dyDescent="0.25">
      <c r="A75" s="18" t="s">
        <v>556</v>
      </c>
      <c r="B75" s="10" t="s">
        <v>557</v>
      </c>
      <c r="C75" t="str">
        <f>VLOOKUP($B75,taxonomy!$B:$Y,6,FALSE)</f>
        <v>Eukaryota</v>
      </c>
      <c r="D75" t="str">
        <f>VLOOKUP($B75,taxonomy!$B:$Y,7,FALSE)</f>
        <v xml:space="preserve"> Viridiplantae</v>
      </c>
      <c r="E75" t="str">
        <f>VLOOKUP($B75,taxonomy!$B:$Y,8,FALSE)</f>
        <v xml:space="preserve"> Chlorophyta</v>
      </c>
      <c r="F75" t="str">
        <f>VLOOKUP($B75,taxonomy!$B:$Y,9,FALSE)</f>
        <v xml:space="preserve"> Mamiellophyceae</v>
      </c>
      <c r="G75" t="str">
        <f>VLOOKUP($B75,taxonomy!$B:$Y,10,FALSE)</f>
        <v xml:space="preserve"> Mamiellales</v>
      </c>
      <c r="H75" t="str">
        <f>VLOOKUP($B75,taxonomy!$B:$Y,11,FALSE)</f>
        <v>Micromonas.</v>
      </c>
      <c r="I75">
        <f>VLOOKUP($B75,taxonomy!$B:$Y,12,FALSE)</f>
        <v>0</v>
      </c>
      <c r="J75">
        <f>VLOOKUP($B75,taxonomy!$B:$Y,13,FALSE)</f>
        <v>0</v>
      </c>
      <c r="K75">
        <f>VLOOKUP($B75,taxonomy!$B:$Y,14,FALSE)</f>
        <v>0</v>
      </c>
      <c r="L75">
        <f>VLOOKUP($B75,taxonomy!$B:$Y,15,FALSE)</f>
        <v>0</v>
      </c>
      <c r="M75">
        <f>VLOOKUP($B75,taxonomy!$B:$Y,16,FALSE)</f>
        <v>0</v>
      </c>
      <c r="N75">
        <f>VLOOKUP($B75,taxonomy!$B:$Y,17,FALSE)</f>
        <v>0</v>
      </c>
      <c r="O75">
        <f>VLOOKUP($B75,taxonomy!$B:$Y,18,FALSE)</f>
        <v>0</v>
      </c>
      <c r="P75">
        <f>VLOOKUP($B75,taxonomy!$B:$Y,19,FALSE)</f>
        <v>0</v>
      </c>
      <c r="Q75">
        <f>VLOOKUP($B75,taxonomy!$B:$Y,20,FALSE)</f>
        <v>0</v>
      </c>
      <c r="R75">
        <f>VLOOKUP($B75,taxonomy!$B:$Y,21,FALSE)</f>
        <v>0</v>
      </c>
      <c r="S75">
        <f>VLOOKUP($B75,taxonomy!$B:$Y,22,FALSE)</f>
        <v>0</v>
      </c>
      <c r="T75">
        <f>VLOOKUP($B75,taxonomy!$B:$Y,23,FALSE)</f>
        <v>0</v>
      </c>
      <c r="U75">
        <f>VLOOKUP($B75,taxonomy!$B:$Y,24,FALSE)</f>
        <v>0</v>
      </c>
      <c r="W75" s="9"/>
    </row>
    <row r="76" spans="1:23" x14ac:dyDescent="0.25">
      <c r="A76" s="18" t="s">
        <v>720</v>
      </c>
      <c r="B76" s="10" t="s">
        <v>721</v>
      </c>
      <c r="C76" t="str">
        <f>VLOOKUP($B76,taxonomy!$B:$Y,6,FALSE)</f>
        <v>Eukaryota</v>
      </c>
      <c r="D76" t="str">
        <f>VLOOKUP($B76,taxonomy!$B:$Y,7,FALSE)</f>
        <v xml:space="preserve"> Viridiplantae</v>
      </c>
      <c r="E76" t="str">
        <f>VLOOKUP($B76,taxonomy!$B:$Y,8,FALSE)</f>
        <v xml:space="preserve"> Streptophyta</v>
      </c>
      <c r="F76" t="str">
        <f>VLOOKUP($B76,taxonomy!$B:$Y,9,FALSE)</f>
        <v xml:space="preserve"> Embryophyta</v>
      </c>
      <c r="G76" t="str">
        <f>VLOOKUP($B76,taxonomy!$B:$Y,10,FALSE)</f>
        <v xml:space="preserve"> Tracheophyta</v>
      </c>
      <c r="H76" t="str">
        <f>VLOOKUP($B76,taxonomy!$B:$Y,11,FALSE)</f>
        <v>Spermatophyta</v>
      </c>
      <c r="I76" t="str">
        <f>VLOOKUP($B76,taxonomy!$B:$Y,12,FALSE)</f>
        <v xml:space="preserve"> Magnoliophyta</v>
      </c>
      <c r="J76" t="str">
        <f>VLOOKUP($B76,taxonomy!$B:$Y,13,FALSE)</f>
        <v xml:space="preserve"> eudicotyledons</v>
      </c>
      <c r="K76" t="str">
        <f>VLOOKUP($B76,taxonomy!$B:$Y,14,FALSE)</f>
        <v xml:space="preserve"> Gunneridae</v>
      </c>
      <c r="L76" t="str">
        <f>VLOOKUP($B76,taxonomy!$B:$Y,15,FALSE)</f>
        <v>Pentapetalae</v>
      </c>
      <c r="M76" t="str">
        <f>VLOOKUP($B76,taxonomy!$B:$Y,16,FALSE)</f>
        <v xml:space="preserve"> rosids</v>
      </c>
      <c r="N76" t="str">
        <f>VLOOKUP($B76,taxonomy!$B:$Y,17,FALSE)</f>
        <v xml:space="preserve"> malvids</v>
      </c>
      <c r="O76" t="str">
        <f>VLOOKUP($B76,taxonomy!$B:$Y,18,FALSE)</f>
        <v xml:space="preserve"> Brassicales</v>
      </c>
      <c r="P76" t="str">
        <f>VLOOKUP($B76,taxonomy!$B:$Y,19,FALSE)</f>
        <v xml:space="preserve"> Brassicaceae</v>
      </c>
      <c r="Q76" t="str">
        <f>VLOOKUP($B76,taxonomy!$B:$Y,20,FALSE)</f>
        <v xml:space="preserve"> Camelineae</v>
      </c>
      <c r="R76" t="str">
        <f>VLOOKUP($B76,taxonomy!$B:$Y,21,FALSE)</f>
        <v>Arabidopsis.</v>
      </c>
      <c r="S76">
        <f>VLOOKUP($B76,taxonomy!$B:$Y,22,FALSE)</f>
        <v>0</v>
      </c>
      <c r="T76">
        <f>VLOOKUP($B76,taxonomy!$B:$Y,23,FALSE)</f>
        <v>0</v>
      </c>
      <c r="U76">
        <f>VLOOKUP($B76,taxonomy!$B:$Y,24,FALSE)</f>
        <v>0</v>
      </c>
      <c r="W76" s="9"/>
    </row>
    <row r="77" spans="1:23" x14ac:dyDescent="0.25">
      <c r="A77" s="18" t="s">
        <v>967</v>
      </c>
      <c r="B77" s="10" t="s">
        <v>968</v>
      </c>
      <c r="C77" t="str">
        <f>VLOOKUP($B77,taxonomy!$B:$Y,6,FALSE)</f>
        <v>Eukaryota</v>
      </c>
      <c r="D77" t="str">
        <f>VLOOKUP($B77,taxonomy!$B:$Y,7,FALSE)</f>
        <v xml:space="preserve"> Amoebozoa</v>
      </c>
      <c r="E77" t="str">
        <f>VLOOKUP($B77,taxonomy!$B:$Y,8,FALSE)</f>
        <v xml:space="preserve"> Mycetozoa</v>
      </c>
      <c r="F77" t="str">
        <f>VLOOKUP($B77,taxonomy!$B:$Y,9,FALSE)</f>
        <v xml:space="preserve"> Dictyosteliida</v>
      </c>
      <c r="G77" t="str">
        <f>VLOOKUP($B77,taxonomy!$B:$Y,10,FALSE)</f>
        <v xml:space="preserve"> Dictyostelium.</v>
      </c>
      <c r="H77">
        <f>VLOOKUP($B77,taxonomy!$B:$Y,11,FALSE)</f>
        <v>0</v>
      </c>
      <c r="I77">
        <f>VLOOKUP($B77,taxonomy!$B:$Y,12,FALSE)</f>
        <v>0</v>
      </c>
      <c r="J77">
        <f>VLOOKUP($B77,taxonomy!$B:$Y,13,FALSE)</f>
        <v>0</v>
      </c>
      <c r="K77">
        <f>VLOOKUP($B77,taxonomy!$B:$Y,14,FALSE)</f>
        <v>0</v>
      </c>
      <c r="L77">
        <f>VLOOKUP($B77,taxonomy!$B:$Y,15,FALSE)</f>
        <v>0</v>
      </c>
      <c r="M77">
        <f>VLOOKUP($B77,taxonomy!$B:$Y,16,FALSE)</f>
        <v>0</v>
      </c>
      <c r="N77">
        <f>VLOOKUP($B77,taxonomy!$B:$Y,17,FALSE)</f>
        <v>0</v>
      </c>
      <c r="O77">
        <f>VLOOKUP($B77,taxonomy!$B:$Y,18,FALSE)</f>
        <v>0</v>
      </c>
      <c r="P77">
        <f>VLOOKUP($B77,taxonomy!$B:$Y,19,FALSE)</f>
        <v>0</v>
      </c>
      <c r="Q77">
        <f>VLOOKUP($B77,taxonomy!$B:$Y,20,FALSE)</f>
        <v>0</v>
      </c>
      <c r="R77">
        <f>VLOOKUP($B77,taxonomy!$B:$Y,21,FALSE)</f>
        <v>0</v>
      </c>
      <c r="S77">
        <f>VLOOKUP($B77,taxonomy!$B:$Y,22,FALSE)</f>
        <v>0</v>
      </c>
      <c r="T77">
        <f>VLOOKUP($B77,taxonomy!$B:$Y,23,FALSE)</f>
        <v>0</v>
      </c>
      <c r="U77">
        <f>VLOOKUP($B77,taxonomy!$B:$Y,24,FALSE)</f>
        <v>0</v>
      </c>
      <c r="W77" s="9"/>
    </row>
    <row r="78" spans="1:23" x14ac:dyDescent="0.25">
      <c r="A78" s="18" t="s">
        <v>1225</v>
      </c>
      <c r="B78" s="10" t="s">
        <v>1226</v>
      </c>
      <c r="C78" t="str">
        <f>VLOOKUP($B78,taxonomy!$B:$Y,6,FALSE)</f>
        <v>Eukaryota</v>
      </c>
      <c r="D78" t="str">
        <f>VLOOKUP($B78,taxonomy!$B:$Y,7,FALSE)</f>
        <v xml:space="preserve"> Metazoa</v>
      </c>
      <c r="E78" t="str">
        <f>VLOOKUP($B78,taxonomy!$B:$Y,8,FALSE)</f>
        <v xml:space="preserve"> Platyhelminthes</v>
      </c>
      <c r="F78" t="str">
        <f>VLOOKUP($B78,taxonomy!$B:$Y,9,FALSE)</f>
        <v xml:space="preserve"> Trematoda</v>
      </c>
      <c r="G78" t="str">
        <f>VLOOKUP($B78,taxonomy!$B:$Y,10,FALSE)</f>
        <v xml:space="preserve"> Digenea</v>
      </c>
      <c r="H78" t="str">
        <f>VLOOKUP($B78,taxonomy!$B:$Y,11,FALSE)</f>
        <v xml:space="preserve"> Strigeidida</v>
      </c>
      <c r="I78" t="str">
        <f>VLOOKUP($B78,taxonomy!$B:$Y,12,FALSE)</f>
        <v>Schistosomatoidea</v>
      </c>
      <c r="J78" t="str">
        <f>VLOOKUP($B78,taxonomy!$B:$Y,13,FALSE)</f>
        <v xml:space="preserve"> Schistosomatidae</v>
      </c>
      <c r="K78" t="str">
        <f>VLOOKUP($B78,taxonomy!$B:$Y,14,FALSE)</f>
        <v xml:space="preserve"> Schistosoma.</v>
      </c>
      <c r="L78">
        <f>VLOOKUP($B78,taxonomy!$B:$Y,15,FALSE)</f>
        <v>0</v>
      </c>
      <c r="M78">
        <f>VLOOKUP($B78,taxonomy!$B:$Y,16,FALSE)</f>
        <v>0</v>
      </c>
      <c r="N78">
        <f>VLOOKUP($B78,taxonomy!$B:$Y,17,FALSE)</f>
        <v>0</v>
      </c>
      <c r="O78">
        <f>VLOOKUP($B78,taxonomy!$B:$Y,18,FALSE)</f>
        <v>0</v>
      </c>
      <c r="P78">
        <f>VLOOKUP($B78,taxonomy!$B:$Y,19,FALSE)</f>
        <v>0</v>
      </c>
      <c r="Q78">
        <f>VLOOKUP($B78,taxonomy!$B:$Y,20,FALSE)</f>
        <v>0</v>
      </c>
      <c r="R78">
        <f>VLOOKUP($B78,taxonomy!$B:$Y,21,FALSE)</f>
        <v>0</v>
      </c>
      <c r="S78">
        <f>VLOOKUP($B78,taxonomy!$B:$Y,22,FALSE)</f>
        <v>0</v>
      </c>
      <c r="T78">
        <f>VLOOKUP($B78,taxonomy!$B:$Y,23,FALSE)</f>
        <v>0</v>
      </c>
      <c r="U78">
        <f>VLOOKUP($B78,taxonomy!$B:$Y,24,FALSE)</f>
        <v>0</v>
      </c>
      <c r="W78" s="9"/>
    </row>
    <row r="79" spans="1:23" x14ac:dyDescent="0.25">
      <c r="A79" s="18" t="s">
        <v>1240</v>
      </c>
      <c r="B79" s="10" t="s">
        <v>1241</v>
      </c>
      <c r="C79" t="str">
        <f>VLOOKUP($B79,taxonomy!$B:$Y,6,FALSE)</f>
        <v>Eukaryota</v>
      </c>
      <c r="D79" t="str">
        <f>VLOOKUP($B79,taxonomy!$B:$Y,7,FALSE)</f>
        <v xml:space="preserve"> Stramenopiles</v>
      </c>
      <c r="E79" t="str">
        <f>VLOOKUP($B79,taxonomy!$B:$Y,8,FALSE)</f>
        <v xml:space="preserve"> Oomycetes</v>
      </c>
      <c r="F79" t="str">
        <f>VLOOKUP($B79,taxonomy!$B:$Y,9,FALSE)</f>
        <v xml:space="preserve"> Peronosporales</v>
      </c>
      <c r="G79" t="str">
        <f>VLOOKUP($B79,taxonomy!$B:$Y,10,FALSE)</f>
        <v xml:space="preserve"> Phytophthora.</v>
      </c>
      <c r="H79">
        <f>VLOOKUP($B79,taxonomy!$B:$Y,11,FALSE)</f>
        <v>0</v>
      </c>
      <c r="I79">
        <f>VLOOKUP($B79,taxonomy!$B:$Y,12,FALSE)</f>
        <v>0</v>
      </c>
      <c r="J79">
        <f>VLOOKUP($B79,taxonomy!$B:$Y,13,FALSE)</f>
        <v>0</v>
      </c>
      <c r="K79">
        <f>VLOOKUP($B79,taxonomy!$B:$Y,14,FALSE)</f>
        <v>0</v>
      </c>
      <c r="L79">
        <f>VLOOKUP($B79,taxonomy!$B:$Y,15,FALSE)</f>
        <v>0</v>
      </c>
      <c r="M79">
        <f>VLOOKUP($B79,taxonomy!$B:$Y,16,FALSE)</f>
        <v>0</v>
      </c>
      <c r="N79">
        <f>VLOOKUP($B79,taxonomy!$B:$Y,17,FALSE)</f>
        <v>0</v>
      </c>
      <c r="O79">
        <f>VLOOKUP($B79,taxonomy!$B:$Y,18,FALSE)</f>
        <v>0</v>
      </c>
      <c r="P79">
        <f>VLOOKUP($B79,taxonomy!$B:$Y,19,FALSE)</f>
        <v>0</v>
      </c>
      <c r="Q79">
        <f>VLOOKUP($B79,taxonomy!$B:$Y,20,FALSE)</f>
        <v>0</v>
      </c>
      <c r="R79">
        <f>VLOOKUP($B79,taxonomy!$B:$Y,21,FALSE)</f>
        <v>0</v>
      </c>
      <c r="S79">
        <f>VLOOKUP($B79,taxonomy!$B:$Y,22,FALSE)</f>
        <v>0</v>
      </c>
      <c r="T79">
        <f>VLOOKUP($B79,taxonomy!$B:$Y,23,FALSE)</f>
        <v>0</v>
      </c>
      <c r="U79">
        <f>VLOOKUP($B79,taxonomy!$B:$Y,24,FALSE)</f>
        <v>0</v>
      </c>
      <c r="W79" s="9"/>
    </row>
    <row r="80" spans="1:23" x14ac:dyDescent="0.25">
      <c r="A80" s="18" t="s">
        <v>1444</v>
      </c>
      <c r="B80" s="10" t="s">
        <v>1445</v>
      </c>
      <c r="C80" t="str">
        <f>VLOOKUP($B80,taxonomy!$B:$Y,6,FALSE)</f>
        <v>Eukaryota</v>
      </c>
      <c r="D80" t="str">
        <f>VLOOKUP($B80,taxonomy!$B:$Y,7,FALSE)</f>
        <v xml:space="preserve"> Viridiplantae</v>
      </c>
      <c r="E80" t="str">
        <f>VLOOKUP($B80,taxonomy!$B:$Y,8,FALSE)</f>
        <v xml:space="preserve"> Streptophyta</v>
      </c>
      <c r="F80" t="str">
        <f>VLOOKUP($B80,taxonomy!$B:$Y,9,FALSE)</f>
        <v xml:space="preserve"> Embryophyta</v>
      </c>
      <c r="G80" t="str">
        <f>VLOOKUP($B80,taxonomy!$B:$Y,10,FALSE)</f>
        <v xml:space="preserve"> Tracheophyta</v>
      </c>
      <c r="H80" t="str">
        <f>VLOOKUP($B80,taxonomy!$B:$Y,11,FALSE)</f>
        <v>Spermatophyta</v>
      </c>
      <c r="I80" t="str">
        <f>VLOOKUP($B80,taxonomy!$B:$Y,12,FALSE)</f>
        <v xml:space="preserve"> Magnoliophyta</v>
      </c>
      <c r="J80" t="str">
        <f>VLOOKUP($B80,taxonomy!$B:$Y,13,FALSE)</f>
        <v xml:space="preserve"> eudicotyledons</v>
      </c>
      <c r="K80" t="str">
        <f>VLOOKUP($B80,taxonomy!$B:$Y,14,FALSE)</f>
        <v xml:space="preserve"> Gunneridae</v>
      </c>
      <c r="L80" t="str">
        <f>VLOOKUP($B80,taxonomy!$B:$Y,15,FALSE)</f>
        <v>Pentapetalae</v>
      </c>
      <c r="M80" t="str">
        <f>VLOOKUP($B80,taxonomy!$B:$Y,16,FALSE)</f>
        <v xml:space="preserve"> rosids</v>
      </c>
      <c r="N80" t="str">
        <f>VLOOKUP($B80,taxonomy!$B:$Y,17,FALSE)</f>
        <v xml:space="preserve"> fabids</v>
      </c>
      <c r="O80" t="str">
        <f>VLOOKUP($B80,taxonomy!$B:$Y,18,FALSE)</f>
        <v xml:space="preserve"> Fabales</v>
      </c>
      <c r="P80" t="str">
        <f>VLOOKUP($B80,taxonomy!$B:$Y,19,FALSE)</f>
        <v xml:space="preserve"> Fabaceae</v>
      </c>
      <c r="Q80" t="str">
        <f>VLOOKUP($B80,taxonomy!$B:$Y,20,FALSE)</f>
        <v xml:space="preserve"> Papilionoideae</v>
      </c>
      <c r="R80" t="str">
        <f>VLOOKUP($B80,taxonomy!$B:$Y,21,FALSE)</f>
        <v>Phaseoleae</v>
      </c>
      <c r="S80" t="str">
        <f>VLOOKUP($B80,taxonomy!$B:$Y,22,FALSE)</f>
        <v xml:space="preserve"> Glycine</v>
      </c>
      <c r="T80" t="str">
        <f>VLOOKUP($B80,taxonomy!$B:$Y,23,FALSE)</f>
        <v xml:space="preserve"> Soja.</v>
      </c>
      <c r="U80">
        <f>VLOOKUP($B80,taxonomy!$B:$Y,24,FALSE)</f>
        <v>0</v>
      </c>
      <c r="W80" s="9"/>
    </row>
    <row r="81" spans="1:23" x14ac:dyDescent="0.25">
      <c r="A81" s="18" t="s">
        <v>1489</v>
      </c>
      <c r="B81" s="10" t="s">
        <v>1490</v>
      </c>
      <c r="C81" t="str">
        <f>VLOOKUP($B81,taxonomy!$B:$Y,6,FALSE)</f>
        <v>Eukaryota</v>
      </c>
      <c r="D81" t="str">
        <f>VLOOKUP($B81,taxonomy!$B:$Y,7,FALSE)</f>
        <v xml:space="preserve"> Alveolata</v>
      </c>
      <c r="E81" t="str">
        <f>VLOOKUP($B81,taxonomy!$B:$Y,8,FALSE)</f>
        <v xml:space="preserve"> Ciliophora</v>
      </c>
      <c r="F81" t="str">
        <f>VLOOKUP($B81,taxonomy!$B:$Y,9,FALSE)</f>
        <v xml:space="preserve"> Intramacronucleata</v>
      </c>
      <c r="G81" t="str">
        <f>VLOOKUP($B81,taxonomy!$B:$Y,10,FALSE)</f>
        <v>Oligohymenophorea</v>
      </c>
      <c r="H81" t="str">
        <f>VLOOKUP($B81,taxonomy!$B:$Y,11,FALSE)</f>
        <v xml:space="preserve"> Hymenostomatida</v>
      </c>
      <c r="I81" t="str">
        <f>VLOOKUP($B81,taxonomy!$B:$Y,12,FALSE)</f>
        <v xml:space="preserve"> Tetrahymenina</v>
      </c>
      <c r="J81" t="str">
        <f>VLOOKUP($B81,taxonomy!$B:$Y,13,FALSE)</f>
        <v xml:space="preserve"> Tetrahymenidae</v>
      </c>
      <c r="K81" t="str">
        <f>VLOOKUP($B81,taxonomy!$B:$Y,14,FALSE)</f>
        <v>Tetrahymena.</v>
      </c>
      <c r="L81">
        <f>VLOOKUP($B81,taxonomy!$B:$Y,15,FALSE)</f>
        <v>0</v>
      </c>
      <c r="M81">
        <f>VLOOKUP($B81,taxonomy!$B:$Y,16,FALSE)</f>
        <v>0</v>
      </c>
      <c r="N81">
        <f>VLOOKUP($B81,taxonomy!$B:$Y,17,FALSE)</f>
        <v>0</v>
      </c>
      <c r="O81">
        <f>VLOOKUP($B81,taxonomy!$B:$Y,18,FALSE)</f>
        <v>0</v>
      </c>
      <c r="P81">
        <f>VLOOKUP($B81,taxonomy!$B:$Y,19,FALSE)</f>
        <v>0</v>
      </c>
      <c r="Q81">
        <f>VLOOKUP($B81,taxonomy!$B:$Y,20,FALSE)</f>
        <v>0</v>
      </c>
      <c r="R81">
        <f>VLOOKUP($B81,taxonomy!$B:$Y,21,FALSE)</f>
        <v>0</v>
      </c>
      <c r="S81">
        <f>VLOOKUP($B81,taxonomy!$B:$Y,22,FALSE)</f>
        <v>0</v>
      </c>
      <c r="T81">
        <f>VLOOKUP($B81,taxonomy!$B:$Y,23,FALSE)</f>
        <v>0</v>
      </c>
      <c r="U81">
        <f>VLOOKUP($B81,taxonomy!$B:$Y,24,FALSE)</f>
        <v>0</v>
      </c>
      <c r="W81" s="9"/>
    </row>
    <row r="82" spans="1:23" x14ac:dyDescent="0.25">
      <c r="A82" s="18" t="s">
        <v>163</v>
      </c>
      <c r="B82" s="10" t="s">
        <v>164</v>
      </c>
      <c r="C82" t="str">
        <f>VLOOKUP($B82,taxonomy!$B:$Y,6,FALSE)</f>
        <v>Eukaryota</v>
      </c>
      <c r="D82" t="str">
        <f>VLOOKUP($B82,taxonomy!$B:$Y,7,FALSE)</f>
        <v xml:space="preserve"> Metazoa</v>
      </c>
      <c r="E82" t="str">
        <f>VLOOKUP($B82,taxonomy!$B:$Y,8,FALSE)</f>
        <v xml:space="preserve"> Ecdysozoa</v>
      </c>
      <c r="F82" t="str">
        <f>VLOOKUP($B82,taxonomy!$B:$Y,9,FALSE)</f>
        <v xml:space="preserve"> Nematoda</v>
      </c>
      <c r="G82" t="str">
        <f>VLOOKUP($B82,taxonomy!$B:$Y,10,FALSE)</f>
        <v xml:space="preserve"> Chromadorea</v>
      </c>
      <c r="H82" t="str">
        <f>VLOOKUP($B82,taxonomy!$B:$Y,11,FALSE)</f>
        <v xml:space="preserve"> Spirurida</v>
      </c>
      <c r="I82" t="str">
        <f>VLOOKUP($B82,taxonomy!$B:$Y,12,FALSE)</f>
        <v>Filarioidea</v>
      </c>
      <c r="J82" t="str">
        <f>VLOOKUP($B82,taxonomy!$B:$Y,13,FALSE)</f>
        <v xml:space="preserve"> Onchocercidae</v>
      </c>
      <c r="K82" t="str">
        <f>VLOOKUP($B82,taxonomy!$B:$Y,14,FALSE)</f>
        <v xml:space="preserve"> Brugia.</v>
      </c>
      <c r="L82">
        <f>VLOOKUP($B82,taxonomy!$B:$Y,15,FALSE)</f>
        <v>0</v>
      </c>
      <c r="M82">
        <f>VLOOKUP($B82,taxonomy!$B:$Y,16,FALSE)</f>
        <v>0</v>
      </c>
      <c r="N82">
        <f>VLOOKUP($B82,taxonomy!$B:$Y,17,FALSE)</f>
        <v>0</v>
      </c>
      <c r="O82">
        <f>VLOOKUP($B82,taxonomy!$B:$Y,18,FALSE)</f>
        <v>0</v>
      </c>
      <c r="P82">
        <f>VLOOKUP($B82,taxonomy!$B:$Y,19,FALSE)</f>
        <v>0</v>
      </c>
      <c r="Q82">
        <f>VLOOKUP($B82,taxonomy!$B:$Y,20,FALSE)</f>
        <v>0</v>
      </c>
      <c r="R82">
        <f>VLOOKUP($B82,taxonomy!$B:$Y,21,FALSE)</f>
        <v>0</v>
      </c>
      <c r="S82">
        <f>VLOOKUP($B82,taxonomy!$B:$Y,22,FALSE)</f>
        <v>0</v>
      </c>
      <c r="T82">
        <f>VLOOKUP($B82,taxonomy!$B:$Y,23,FALSE)</f>
        <v>0</v>
      </c>
      <c r="U82">
        <f>VLOOKUP($B82,taxonomy!$B:$Y,24,FALSE)</f>
        <v>0</v>
      </c>
      <c r="W82" s="9"/>
    </row>
    <row r="83" spans="1:23" x14ac:dyDescent="0.25">
      <c r="A83" s="18" t="s">
        <v>1585</v>
      </c>
      <c r="B83" s="10" t="s">
        <v>1586</v>
      </c>
      <c r="C83" t="str">
        <f>VLOOKUP($B83,taxonomy!$B:$Y,6,FALSE)</f>
        <v>Eukaryota</v>
      </c>
      <c r="D83" t="str">
        <f>VLOOKUP($B83,taxonomy!$B:$Y,7,FALSE)</f>
        <v xml:space="preserve"> Viridiplantae</v>
      </c>
      <c r="E83" t="str">
        <f>VLOOKUP($B83,taxonomy!$B:$Y,8,FALSE)</f>
        <v xml:space="preserve"> Streptophyta</v>
      </c>
      <c r="F83" t="str">
        <f>VLOOKUP($B83,taxonomy!$B:$Y,9,FALSE)</f>
        <v xml:space="preserve"> Embryophyta</v>
      </c>
      <c r="G83" t="str">
        <f>VLOOKUP($B83,taxonomy!$B:$Y,10,FALSE)</f>
        <v xml:space="preserve"> Tracheophyta</v>
      </c>
      <c r="H83" t="str">
        <f>VLOOKUP($B83,taxonomy!$B:$Y,11,FALSE)</f>
        <v>Spermatophyta</v>
      </c>
      <c r="I83" t="str">
        <f>VLOOKUP($B83,taxonomy!$B:$Y,12,FALSE)</f>
        <v xml:space="preserve"> Magnoliophyta</v>
      </c>
      <c r="J83" t="str">
        <f>VLOOKUP($B83,taxonomy!$B:$Y,13,FALSE)</f>
        <v xml:space="preserve"> eudicotyledons</v>
      </c>
      <c r="K83" t="str">
        <f>VLOOKUP($B83,taxonomy!$B:$Y,14,FALSE)</f>
        <v xml:space="preserve"> Gunneridae</v>
      </c>
      <c r="L83" t="str">
        <f>VLOOKUP($B83,taxonomy!$B:$Y,15,FALSE)</f>
        <v>Pentapetalae</v>
      </c>
      <c r="M83" t="str">
        <f>VLOOKUP($B83,taxonomy!$B:$Y,16,FALSE)</f>
        <v xml:space="preserve"> rosids</v>
      </c>
      <c r="N83" t="str">
        <f>VLOOKUP($B83,taxonomy!$B:$Y,17,FALSE)</f>
        <v xml:space="preserve"> malvids</v>
      </c>
      <c r="O83" t="str">
        <f>VLOOKUP($B83,taxonomy!$B:$Y,18,FALSE)</f>
        <v xml:space="preserve"> Brassicales</v>
      </c>
      <c r="P83" t="str">
        <f>VLOOKUP($B83,taxonomy!$B:$Y,19,FALSE)</f>
        <v xml:space="preserve"> Brassicaceae</v>
      </c>
      <c r="Q83" t="str">
        <f>VLOOKUP($B83,taxonomy!$B:$Y,20,FALSE)</f>
        <v xml:space="preserve"> Camelineae</v>
      </c>
      <c r="R83" t="str">
        <f>VLOOKUP($B83,taxonomy!$B:$Y,21,FALSE)</f>
        <v>Arabidopsis.</v>
      </c>
      <c r="S83">
        <f>VLOOKUP($B83,taxonomy!$B:$Y,22,FALSE)</f>
        <v>0</v>
      </c>
      <c r="T83">
        <f>VLOOKUP($B83,taxonomy!$B:$Y,23,FALSE)</f>
        <v>0</v>
      </c>
      <c r="U83">
        <f>VLOOKUP($B83,taxonomy!$B:$Y,24,FALSE)</f>
        <v>0</v>
      </c>
      <c r="W83" s="9"/>
    </row>
    <row r="84" spans="1:23" x14ac:dyDescent="0.25">
      <c r="A84" s="18" t="s">
        <v>971</v>
      </c>
      <c r="B84" s="10" t="s">
        <v>972</v>
      </c>
      <c r="C84" t="str">
        <f>VLOOKUP($B84,taxonomy!$B:$Y,6,FALSE)</f>
        <v>Eukaryota</v>
      </c>
      <c r="D84" t="str">
        <f>VLOOKUP($B84,taxonomy!$B:$Y,7,FALSE)</f>
        <v xml:space="preserve"> Metazoa</v>
      </c>
      <c r="E84" t="str">
        <f>VLOOKUP($B84,taxonomy!$B:$Y,8,FALSE)</f>
        <v xml:space="preserve"> Ecdysozoa</v>
      </c>
      <c r="F84" t="str">
        <f>VLOOKUP($B84,taxonomy!$B:$Y,9,FALSE)</f>
        <v xml:space="preserve"> Nematoda</v>
      </c>
      <c r="G84" t="str">
        <f>VLOOKUP($B84,taxonomy!$B:$Y,10,FALSE)</f>
        <v xml:space="preserve"> Chromadorea</v>
      </c>
      <c r="H84" t="str">
        <f>VLOOKUP($B84,taxonomy!$B:$Y,11,FALSE)</f>
        <v xml:space="preserve"> Ascaridida</v>
      </c>
      <c r="I84" t="str">
        <f>VLOOKUP($B84,taxonomy!$B:$Y,12,FALSE)</f>
        <v>Ascaridoidea</v>
      </c>
      <c r="J84" t="str">
        <f>VLOOKUP($B84,taxonomy!$B:$Y,13,FALSE)</f>
        <v xml:space="preserve"> Ascarididae</v>
      </c>
      <c r="K84" t="str">
        <f>VLOOKUP($B84,taxonomy!$B:$Y,14,FALSE)</f>
        <v xml:space="preserve"> Ascaris.</v>
      </c>
      <c r="L84">
        <f>VLOOKUP($B84,taxonomy!$B:$Y,15,FALSE)</f>
        <v>0</v>
      </c>
      <c r="M84">
        <f>VLOOKUP($B84,taxonomy!$B:$Y,16,FALSE)</f>
        <v>0</v>
      </c>
      <c r="N84">
        <f>VLOOKUP($B84,taxonomy!$B:$Y,17,FALSE)</f>
        <v>0</v>
      </c>
      <c r="O84">
        <f>VLOOKUP($B84,taxonomy!$B:$Y,18,FALSE)</f>
        <v>0</v>
      </c>
      <c r="P84">
        <f>VLOOKUP($B84,taxonomy!$B:$Y,19,FALSE)</f>
        <v>0</v>
      </c>
      <c r="Q84">
        <f>VLOOKUP($B84,taxonomy!$B:$Y,20,FALSE)</f>
        <v>0</v>
      </c>
      <c r="R84">
        <f>VLOOKUP($B84,taxonomy!$B:$Y,21,FALSE)</f>
        <v>0</v>
      </c>
      <c r="S84">
        <f>VLOOKUP($B84,taxonomy!$B:$Y,22,FALSE)</f>
        <v>0</v>
      </c>
      <c r="T84">
        <f>VLOOKUP($B84,taxonomy!$B:$Y,23,FALSE)</f>
        <v>0</v>
      </c>
      <c r="U84">
        <f>VLOOKUP($B84,taxonomy!$B:$Y,24,FALSE)</f>
        <v>0</v>
      </c>
      <c r="W84" s="12"/>
    </row>
    <row r="85" spans="1:23" x14ac:dyDescent="0.25">
      <c r="A85" s="18" t="s">
        <v>1370</v>
      </c>
      <c r="B85" s="10" t="s">
        <v>1371</v>
      </c>
      <c r="C85" t="str">
        <f>VLOOKUP($B85,taxonomy!$B:$Y,6,FALSE)</f>
        <v>Eukaryota</v>
      </c>
      <c r="D85" t="str">
        <f>VLOOKUP($B85,taxonomy!$B:$Y,7,FALSE)</f>
        <v xml:space="preserve"> Stramenopiles</v>
      </c>
      <c r="E85" t="str">
        <f>VLOOKUP($B85,taxonomy!$B:$Y,8,FALSE)</f>
        <v xml:space="preserve"> Oomycetes</v>
      </c>
      <c r="F85" t="str">
        <f>VLOOKUP($B85,taxonomy!$B:$Y,9,FALSE)</f>
        <v xml:space="preserve"> Peronosporales</v>
      </c>
      <c r="G85" t="str">
        <f>VLOOKUP($B85,taxonomy!$B:$Y,10,FALSE)</f>
        <v xml:space="preserve"> Phytophthora.</v>
      </c>
      <c r="H85">
        <f>VLOOKUP($B85,taxonomy!$B:$Y,11,FALSE)</f>
        <v>0</v>
      </c>
      <c r="I85">
        <f>VLOOKUP($B85,taxonomy!$B:$Y,12,FALSE)</f>
        <v>0</v>
      </c>
      <c r="J85">
        <f>VLOOKUP($B85,taxonomy!$B:$Y,13,FALSE)</f>
        <v>0</v>
      </c>
      <c r="K85">
        <f>VLOOKUP($B85,taxonomy!$B:$Y,14,FALSE)</f>
        <v>0</v>
      </c>
      <c r="L85">
        <f>VLOOKUP($B85,taxonomy!$B:$Y,15,FALSE)</f>
        <v>0</v>
      </c>
      <c r="M85">
        <f>VLOOKUP($B85,taxonomy!$B:$Y,16,FALSE)</f>
        <v>0</v>
      </c>
      <c r="N85">
        <f>VLOOKUP($B85,taxonomy!$B:$Y,17,FALSE)</f>
        <v>0</v>
      </c>
      <c r="O85">
        <f>VLOOKUP($B85,taxonomy!$B:$Y,18,FALSE)</f>
        <v>0</v>
      </c>
      <c r="P85">
        <f>VLOOKUP($B85,taxonomy!$B:$Y,19,FALSE)</f>
        <v>0</v>
      </c>
      <c r="Q85">
        <f>VLOOKUP($B85,taxonomy!$B:$Y,20,FALSE)</f>
        <v>0</v>
      </c>
      <c r="R85">
        <f>VLOOKUP($B85,taxonomy!$B:$Y,21,FALSE)</f>
        <v>0</v>
      </c>
      <c r="S85">
        <f>VLOOKUP($B85,taxonomy!$B:$Y,22,FALSE)</f>
        <v>0</v>
      </c>
      <c r="T85">
        <f>VLOOKUP($B85,taxonomy!$B:$Y,23,FALSE)</f>
        <v>0</v>
      </c>
      <c r="U85">
        <f>VLOOKUP($B85,taxonomy!$B:$Y,24,FALSE)</f>
        <v>0</v>
      </c>
    </row>
    <row r="86" spans="1:23" x14ac:dyDescent="0.25">
      <c r="A86" s="18" t="s">
        <v>644</v>
      </c>
      <c r="B86" s="10" t="s">
        <v>645</v>
      </c>
      <c r="C86" t="str">
        <f>VLOOKUP($B86,taxonomy!$B:$Y,6,FALSE)</f>
        <v>Eukaryota</v>
      </c>
      <c r="D86" t="str">
        <f>VLOOKUP($B86,taxonomy!$B:$Y,7,FALSE)</f>
        <v xml:space="preserve"> Viridiplantae</v>
      </c>
      <c r="E86" t="str">
        <f>VLOOKUP($B86,taxonomy!$B:$Y,8,FALSE)</f>
        <v xml:space="preserve"> Streptophyta</v>
      </c>
      <c r="F86" t="str">
        <f>VLOOKUP($B86,taxonomy!$B:$Y,9,FALSE)</f>
        <v xml:space="preserve"> Embryophyta</v>
      </c>
      <c r="G86" t="str">
        <f>VLOOKUP($B86,taxonomy!$B:$Y,10,FALSE)</f>
        <v xml:space="preserve"> Tracheophyta</v>
      </c>
      <c r="H86" t="str">
        <f>VLOOKUP($B86,taxonomy!$B:$Y,11,FALSE)</f>
        <v>Spermatophyta</v>
      </c>
      <c r="I86" t="str">
        <f>VLOOKUP($B86,taxonomy!$B:$Y,12,FALSE)</f>
        <v xml:space="preserve"> Magnoliophyta</v>
      </c>
      <c r="J86" t="str">
        <f>VLOOKUP($B86,taxonomy!$B:$Y,13,FALSE)</f>
        <v xml:space="preserve"> Liliopsida</v>
      </c>
      <c r="K86" t="str">
        <f>VLOOKUP($B86,taxonomy!$B:$Y,14,FALSE)</f>
        <v xml:space="preserve"> Poales</v>
      </c>
      <c r="L86" t="str">
        <f>VLOOKUP($B86,taxonomy!$B:$Y,15,FALSE)</f>
        <v xml:space="preserve"> Poaceae</v>
      </c>
      <c r="M86" t="str">
        <f>VLOOKUP($B86,taxonomy!$B:$Y,16,FALSE)</f>
        <v>PACMAD clade</v>
      </c>
      <c r="N86" t="str">
        <f>VLOOKUP($B86,taxonomy!$B:$Y,17,FALSE)</f>
        <v xml:space="preserve"> Panicoideae</v>
      </c>
      <c r="O86" t="str">
        <f>VLOOKUP($B86,taxonomy!$B:$Y,18,FALSE)</f>
        <v xml:space="preserve"> Andropogoneae</v>
      </c>
      <c r="P86" t="str">
        <f>VLOOKUP($B86,taxonomy!$B:$Y,19,FALSE)</f>
        <v xml:space="preserve"> Sorghum.</v>
      </c>
      <c r="Q86">
        <f>VLOOKUP($B86,taxonomy!$B:$Y,20,FALSE)</f>
        <v>0</v>
      </c>
      <c r="R86">
        <f>VLOOKUP($B86,taxonomy!$B:$Y,21,FALSE)</f>
        <v>0</v>
      </c>
      <c r="S86">
        <f>VLOOKUP($B86,taxonomy!$B:$Y,22,FALSE)</f>
        <v>0</v>
      </c>
      <c r="T86">
        <f>VLOOKUP($B86,taxonomy!$B:$Y,23,FALSE)</f>
        <v>0</v>
      </c>
      <c r="U86">
        <f>VLOOKUP($B86,taxonomy!$B:$Y,24,FALSE)</f>
        <v>0</v>
      </c>
    </row>
    <row r="87" spans="1:23" x14ac:dyDescent="0.25">
      <c r="A87" s="18" t="s">
        <v>776</v>
      </c>
      <c r="B87" s="10" t="s">
        <v>777</v>
      </c>
      <c r="C87" t="str">
        <f>VLOOKUP($B87,taxonomy!$B:$Y,6,FALSE)</f>
        <v>Eukaryota</v>
      </c>
      <c r="D87" t="str">
        <f>VLOOKUP($B87,taxonomy!$B:$Y,7,FALSE)</f>
        <v xml:space="preserve"> Viridiplantae</v>
      </c>
      <c r="E87" t="str">
        <f>VLOOKUP($B87,taxonomy!$B:$Y,8,FALSE)</f>
        <v xml:space="preserve"> Chlorophyta</v>
      </c>
      <c r="F87" t="str">
        <f>VLOOKUP($B87,taxonomy!$B:$Y,9,FALSE)</f>
        <v xml:space="preserve"> Trebouxiophyceae</v>
      </c>
      <c r="G87" t="str">
        <f>VLOOKUP($B87,taxonomy!$B:$Y,10,FALSE)</f>
        <v xml:space="preserve"> Chlorellales</v>
      </c>
      <c r="H87" t="str">
        <f>VLOOKUP($B87,taxonomy!$B:$Y,11,FALSE)</f>
        <v>Chlorellaceae</v>
      </c>
      <c r="I87" t="str">
        <f>VLOOKUP($B87,taxonomy!$B:$Y,12,FALSE)</f>
        <v xml:space="preserve"> Chlorella.</v>
      </c>
      <c r="J87">
        <f>VLOOKUP($B87,taxonomy!$B:$Y,13,FALSE)</f>
        <v>0</v>
      </c>
      <c r="K87">
        <f>VLOOKUP($B87,taxonomy!$B:$Y,14,FALSE)</f>
        <v>0</v>
      </c>
      <c r="L87">
        <f>VLOOKUP($B87,taxonomy!$B:$Y,15,FALSE)</f>
        <v>0</v>
      </c>
      <c r="M87">
        <f>VLOOKUP($B87,taxonomy!$B:$Y,16,FALSE)</f>
        <v>0</v>
      </c>
      <c r="N87">
        <f>VLOOKUP($B87,taxonomy!$B:$Y,17,FALSE)</f>
        <v>0</v>
      </c>
      <c r="O87">
        <f>VLOOKUP($B87,taxonomy!$B:$Y,18,FALSE)</f>
        <v>0</v>
      </c>
      <c r="P87">
        <f>VLOOKUP($B87,taxonomy!$B:$Y,19,FALSE)</f>
        <v>0</v>
      </c>
      <c r="Q87">
        <f>VLOOKUP($B87,taxonomy!$B:$Y,20,FALSE)</f>
        <v>0</v>
      </c>
      <c r="R87">
        <f>VLOOKUP($B87,taxonomy!$B:$Y,21,FALSE)</f>
        <v>0</v>
      </c>
      <c r="S87">
        <f>VLOOKUP($B87,taxonomy!$B:$Y,22,FALSE)</f>
        <v>0</v>
      </c>
      <c r="T87">
        <f>VLOOKUP($B87,taxonomy!$B:$Y,23,FALSE)</f>
        <v>0</v>
      </c>
      <c r="U87">
        <f>VLOOKUP($B87,taxonomy!$B:$Y,24,FALSE)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T371"/>
  <sheetViews>
    <sheetView topLeftCell="A120" zoomScale="70" zoomScaleNormal="70" workbookViewId="0">
      <selection activeCell="C27" sqref="C27"/>
    </sheetView>
  </sheetViews>
  <sheetFormatPr defaultRowHeight="15" x14ac:dyDescent="0.25"/>
  <cols>
    <col min="1" max="1" width="32.42578125" bestFit="1" customWidth="1"/>
    <col min="2" max="2" width="20.85546875" bestFit="1" customWidth="1"/>
    <col min="3" max="4" width="8.140625" bestFit="1" customWidth="1"/>
    <col min="5" max="72" width="9.28515625" bestFit="1" customWidth="1"/>
    <col min="73" max="77" width="8.140625" bestFit="1" customWidth="1"/>
    <col min="78" max="78" width="11.85546875" bestFit="1" customWidth="1"/>
  </cols>
  <sheetData>
    <row r="1" spans="1:98" x14ac:dyDescent="0.25">
      <c r="A1" s="2" t="s">
        <v>1706</v>
      </c>
      <c r="B1" s="2" t="s">
        <v>1705</v>
      </c>
    </row>
    <row r="2" spans="1:98" x14ac:dyDescent="0.25">
      <c r="A2" s="2" t="s">
        <v>1702</v>
      </c>
      <c r="B2" t="s">
        <v>1703</v>
      </c>
      <c r="C2" t="s">
        <v>60</v>
      </c>
      <c r="D2" t="s">
        <v>15</v>
      </c>
      <c r="E2" t="s">
        <v>1523</v>
      </c>
      <c r="F2" t="s">
        <v>220</v>
      </c>
      <c r="G2" t="s">
        <v>1464</v>
      </c>
      <c r="H2" t="s">
        <v>772</v>
      </c>
      <c r="I2" t="s">
        <v>1051</v>
      </c>
      <c r="J2" t="s">
        <v>466</v>
      </c>
      <c r="K2" t="s">
        <v>343</v>
      </c>
      <c r="L2" t="s">
        <v>783</v>
      </c>
      <c r="M2" t="s">
        <v>72</v>
      </c>
      <c r="N2" t="s">
        <v>678</v>
      </c>
      <c r="O2" t="s">
        <v>84</v>
      </c>
      <c r="P2" t="s">
        <v>180</v>
      </c>
      <c r="Q2" t="s">
        <v>1401</v>
      </c>
      <c r="R2" t="s">
        <v>1486</v>
      </c>
      <c r="S2" t="s">
        <v>1108</v>
      </c>
      <c r="T2" t="s">
        <v>659</v>
      </c>
      <c r="U2" t="s">
        <v>1010</v>
      </c>
      <c r="V2" t="s">
        <v>312</v>
      </c>
      <c r="W2" t="s">
        <v>76</v>
      </c>
      <c r="X2" t="s">
        <v>156</v>
      </c>
      <c r="Y2" t="s">
        <v>272</v>
      </c>
      <c r="Z2" t="s">
        <v>1578</v>
      </c>
      <c r="AA2" t="s">
        <v>813</v>
      </c>
      <c r="AB2" t="s">
        <v>1125</v>
      </c>
      <c r="AC2" t="s">
        <v>1234</v>
      </c>
      <c r="AD2" t="s">
        <v>140</v>
      </c>
      <c r="AE2" t="s">
        <v>80</v>
      </c>
      <c r="AF2" t="s">
        <v>891</v>
      </c>
      <c r="AG2" t="s">
        <v>933</v>
      </c>
      <c r="AH2" t="s">
        <v>87</v>
      </c>
      <c r="AI2" t="s">
        <v>148</v>
      </c>
      <c r="AJ2" t="s">
        <v>1013</v>
      </c>
      <c r="AK2" t="s">
        <v>91</v>
      </c>
      <c r="AL2" t="s">
        <v>95</v>
      </c>
      <c r="AM2" t="s">
        <v>1287</v>
      </c>
      <c r="AN2" t="s">
        <v>837</v>
      </c>
      <c r="AO2" t="s">
        <v>1233</v>
      </c>
      <c r="AP2" t="s">
        <v>1521</v>
      </c>
      <c r="AQ2" t="s">
        <v>1682</v>
      </c>
      <c r="AR2" t="s">
        <v>121</v>
      </c>
      <c r="AS2" t="s">
        <v>597</v>
      </c>
      <c r="AT2" t="s">
        <v>750</v>
      </c>
      <c r="AU2" t="s">
        <v>286</v>
      </c>
      <c r="AV2" t="s">
        <v>532</v>
      </c>
      <c r="AW2" t="s">
        <v>543</v>
      </c>
      <c r="AX2" t="s">
        <v>1492</v>
      </c>
      <c r="AY2" t="s">
        <v>290</v>
      </c>
      <c r="AZ2" t="s">
        <v>1494</v>
      </c>
      <c r="BA2" t="s">
        <v>889</v>
      </c>
      <c r="BB2" t="s">
        <v>1137</v>
      </c>
      <c r="BC2" t="s">
        <v>1469</v>
      </c>
      <c r="BD2" t="s">
        <v>607</v>
      </c>
      <c r="BE2" t="s">
        <v>11</v>
      </c>
      <c r="BF2" t="s">
        <v>799</v>
      </c>
      <c r="BG2" t="s">
        <v>111</v>
      </c>
      <c r="BH2" t="s">
        <v>1284</v>
      </c>
      <c r="BI2" t="s">
        <v>723</v>
      </c>
      <c r="BJ2" t="s">
        <v>495</v>
      </c>
      <c r="BK2" t="s">
        <v>340</v>
      </c>
      <c r="BL2" t="s">
        <v>166</v>
      </c>
      <c r="BM2" t="s">
        <v>1495</v>
      </c>
      <c r="BN2" t="s">
        <v>518</v>
      </c>
      <c r="BO2" t="s">
        <v>734</v>
      </c>
      <c r="BP2" t="s">
        <v>159</v>
      </c>
      <c r="BQ2" t="s">
        <v>1286</v>
      </c>
      <c r="BR2" t="s">
        <v>802</v>
      </c>
      <c r="BS2" t="s">
        <v>804</v>
      </c>
      <c r="BT2" t="s">
        <v>882</v>
      </c>
      <c r="BU2" t="s">
        <v>426</v>
      </c>
      <c r="BV2" t="s">
        <v>1091</v>
      </c>
      <c r="BW2" t="s">
        <v>629</v>
      </c>
      <c r="BX2" t="s">
        <v>1005</v>
      </c>
      <c r="BY2" t="s">
        <v>298</v>
      </c>
      <c r="BZ2" t="s">
        <v>1704</v>
      </c>
    </row>
    <row r="3" spans="1:98" hidden="1" x14ac:dyDescent="0.25">
      <c r="A3" s="3" t="s">
        <v>8</v>
      </c>
      <c r="B3" s="4"/>
      <c r="C3" s="4"/>
      <c r="D3" s="4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>
        <v>1</v>
      </c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>
        <v>2</v>
      </c>
      <c r="CA3" t="str">
        <f>VLOOKUP($A3,taxonomy!$A:$Y,7,FALSE)</f>
        <v>Eukaryota</v>
      </c>
      <c r="CB3" t="str">
        <f>VLOOKUP($A3,taxonomy!$A:$Y,8,FALSE)</f>
        <v xml:space="preserve"> Alveolata</v>
      </c>
      <c r="CC3" t="str">
        <f>VLOOKUP($A3,taxonomy!$A:$Y,9,FALSE)</f>
        <v xml:space="preserve"> Ciliophora</v>
      </c>
      <c r="CD3" t="str">
        <f>VLOOKUP($A3,taxonomy!$A:$Y,10,FALSE)</f>
        <v xml:space="preserve"> Intramacronucleata</v>
      </c>
      <c r="CE3" t="str">
        <f>VLOOKUP($A3,taxonomy!$A:$Y,11,FALSE)</f>
        <v>Oligohymenophorea</v>
      </c>
      <c r="CF3" t="str">
        <f>VLOOKUP($A3,taxonomy!$A:$Y,12,FALSE)</f>
        <v xml:space="preserve"> Peniculida</v>
      </c>
      <c r="CG3" t="str">
        <f>VLOOKUP($A3,taxonomy!$A:$Y,13,FALSE)</f>
        <v xml:space="preserve"> Parameciidae</v>
      </c>
      <c r="CH3" t="str">
        <f>VLOOKUP($A3,taxonomy!$A:$Y,14,FALSE)</f>
        <v xml:space="preserve"> Paramecium.</v>
      </c>
      <c r="CI3">
        <f>VLOOKUP($A3,taxonomy!$A:$Y,15,FALSE)</f>
        <v>0</v>
      </c>
      <c r="CJ3">
        <f>VLOOKUP($A3,taxonomy!$A:$Y,16,FALSE)</f>
        <v>0</v>
      </c>
      <c r="CK3">
        <f>VLOOKUP($A3,taxonomy!$A:$Y,17,FALSE)</f>
        <v>0</v>
      </c>
      <c r="CL3">
        <f>VLOOKUP($A3,taxonomy!$A:$Y,18,FALSE)</f>
        <v>0</v>
      </c>
      <c r="CM3">
        <f>VLOOKUP($A3,taxonomy!$A:$Y,19,FALSE)</f>
        <v>0</v>
      </c>
      <c r="CN3">
        <f>VLOOKUP($A3,taxonomy!$A:$Y,20,FALSE)</f>
        <v>0</v>
      </c>
      <c r="CO3">
        <f>VLOOKUP($A3,taxonomy!$A:$Y,21,FALSE)</f>
        <v>0</v>
      </c>
      <c r="CP3">
        <f>VLOOKUP($A3,taxonomy!$A:$Y,22,FALSE)</f>
        <v>0</v>
      </c>
      <c r="CQ3">
        <f>VLOOKUP($A3,taxonomy!$A:$Y,23,FALSE)</f>
        <v>0</v>
      </c>
      <c r="CR3">
        <f>VLOOKUP($A3,taxonomy!$A:$Y,24,FALSE)</f>
        <v>0</v>
      </c>
      <c r="CS3">
        <f>VLOOKUP($A3,taxonomy!$A:$Y,25,FALSE)</f>
        <v>0</v>
      </c>
    </row>
    <row r="4" spans="1:98" x14ac:dyDescent="0.25">
      <c r="A4" s="3" t="s">
        <v>20</v>
      </c>
      <c r="B4" s="4"/>
      <c r="C4" s="4"/>
      <c r="D4" s="4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>
        <v>1</v>
      </c>
      <c r="CA4" t="str">
        <f>VLOOKUP($A4,taxonomy!$A:$Y,7,FALSE)</f>
        <v>Eukaryota</v>
      </c>
      <c r="CB4" t="str">
        <f>VLOOKUP($A4,taxonomy!$A:$Y,8,FALSE)</f>
        <v xml:space="preserve"> Metazoa</v>
      </c>
      <c r="CC4" t="str">
        <f>VLOOKUP($A4,taxonomy!$A:$Y,9,FALSE)</f>
        <v xml:space="preserve"> Ecdysozoa</v>
      </c>
      <c r="CD4" t="str">
        <f>VLOOKUP($A4,taxonomy!$A:$Y,10,FALSE)</f>
        <v xml:space="preserve"> Arthropoda</v>
      </c>
      <c r="CE4" t="str">
        <f>VLOOKUP($A4,taxonomy!$A:$Y,11,FALSE)</f>
        <v xml:space="preserve"> Hexapoda</v>
      </c>
      <c r="CF4" t="str">
        <f>VLOOKUP($A4,taxonomy!$A:$Y,12,FALSE)</f>
        <v xml:space="preserve"> Insecta</v>
      </c>
      <c r="CG4" t="str">
        <f>VLOOKUP($A4,taxonomy!$A:$Y,13,FALSE)</f>
        <v>Pterygota</v>
      </c>
      <c r="CH4" t="str">
        <f>VLOOKUP($A4,taxonomy!$A:$Y,14,FALSE)</f>
        <v xml:space="preserve"> Neoptera</v>
      </c>
      <c r="CI4" t="str">
        <f>VLOOKUP($A4,taxonomy!$A:$Y,15,FALSE)</f>
        <v xml:space="preserve"> Endopterygota</v>
      </c>
      <c r="CJ4" t="str">
        <f>VLOOKUP($A4,taxonomy!$A:$Y,16,FALSE)</f>
        <v xml:space="preserve"> Diptera</v>
      </c>
      <c r="CK4" t="str">
        <f>VLOOKUP($A4,taxonomy!$A:$Y,17,FALSE)</f>
        <v xml:space="preserve"> Brachycera</v>
      </c>
      <c r="CL4" t="str">
        <f>VLOOKUP($A4,taxonomy!$A:$Y,18,FALSE)</f>
        <v xml:space="preserve"> Muscomorpha</v>
      </c>
      <c r="CM4" t="str">
        <f>VLOOKUP($A4,taxonomy!$A:$Y,19,FALSE)</f>
        <v>Ephydroidea</v>
      </c>
      <c r="CN4" t="str">
        <f>VLOOKUP($A4,taxonomy!$A:$Y,20,FALSE)</f>
        <v xml:space="preserve"> Drosophilidae</v>
      </c>
      <c r="CO4" t="str">
        <f>VLOOKUP($A4,taxonomy!$A:$Y,21,FALSE)</f>
        <v xml:space="preserve"> Drosophila.</v>
      </c>
      <c r="CP4">
        <f>VLOOKUP($A4,taxonomy!$A:$Y,22,FALSE)</f>
        <v>0</v>
      </c>
      <c r="CQ4">
        <f>VLOOKUP($A4,taxonomy!$A:$Y,23,FALSE)</f>
        <v>0</v>
      </c>
      <c r="CR4">
        <f>VLOOKUP($A4,taxonomy!$A:$Y,24,FALSE)</f>
        <v>0</v>
      </c>
      <c r="CS4">
        <f>VLOOKUP($A4,taxonomy!$A:$Y,25,FALSE)</f>
        <v>0</v>
      </c>
    </row>
    <row r="5" spans="1:98" x14ac:dyDescent="0.25">
      <c r="A5" s="3" t="s">
        <v>24</v>
      </c>
      <c r="B5" s="4"/>
      <c r="C5" s="4"/>
      <c r="D5" s="4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>
        <v>1</v>
      </c>
      <c r="CA5" t="str">
        <f>VLOOKUP($A5,taxonomy!$A:$Y,7,FALSE)</f>
        <v>Eukaryota</v>
      </c>
      <c r="CB5" t="str">
        <f>VLOOKUP($A5,taxonomy!$A:$Y,8,FALSE)</f>
        <v xml:space="preserve"> Metazoa</v>
      </c>
      <c r="CC5" t="str">
        <f>VLOOKUP($A5,taxonomy!$A:$Y,9,FALSE)</f>
        <v xml:space="preserve"> Ecdysozoa</v>
      </c>
      <c r="CD5" t="str">
        <f>VLOOKUP($A5,taxonomy!$A:$Y,10,FALSE)</f>
        <v xml:space="preserve"> Arthropoda</v>
      </c>
      <c r="CE5" t="str">
        <f>VLOOKUP($A5,taxonomy!$A:$Y,11,FALSE)</f>
        <v xml:space="preserve"> Hexapoda</v>
      </c>
      <c r="CF5" t="str">
        <f>VLOOKUP($A5,taxonomy!$A:$Y,12,FALSE)</f>
        <v xml:space="preserve"> Insecta</v>
      </c>
      <c r="CG5" t="str">
        <f>VLOOKUP($A5,taxonomy!$A:$Y,13,FALSE)</f>
        <v>Pterygota</v>
      </c>
      <c r="CH5" t="str">
        <f>VLOOKUP($A5,taxonomy!$A:$Y,14,FALSE)</f>
        <v xml:space="preserve"> Neoptera</v>
      </c>
      <c r="CI5" t="str">
        <f>VLOOKUP($A5,taxonomy!$A:$Y,15,FALSE)</f>
        <v xml:space="preserve"> Endopterygota</v>
      </c>
      <c r="CJ5" t="str">
        <f>VLOOKUP($A5,taxonomy!$A:$Y,16,FALSE)</f>
        <v xml:space="preserve"> Diptera</v>
      </c>
      <c r="CK5" t="str">
        <f>VLOOKUP($A5,taxonomy!$A:$Y,17,FALSE)</f>
        <v xml:space="preserve"> Brachycera</v>
      </c>
      <c r="CL5" t="str">
        <f>VLOOKUP($A5,taxonomy!$A:$Y,18,FALSE)</f>
        <v xml:space="preserve"> Muscomorpha</v>
      </c>
      <c r="CM5" t="str">
        <f>VLOOKUP($A5,taxonomy!$A:$Y,19,FALSE)</f>
        <v>Ephydroidea</v>
      </c>
      <c r="CN5" t="str">
        <f>VLOOKUP($A5,taxonomy!$A:$Y,20,FALSE)</f>
        <v xml:space="preserve"> Drosophilidae</v>
      </c>
      <c r="CO5" t="str">
        <f>VLOOKUP($A5,taxonomy!$A:$Y,21,FALSE)</f>
        <v xml:space="preserve"> Drosophila.</v>
      </c>
      <c r="CP5">
        <f>VLOOKUP($A5,taxonomy!$A:$Y,22,FALSE)</f>
        <v>0</v>
      </c>
      <c r="CQ5">
        <f>VLOOKUP($A5,taxonomy!$A:$Y,23,FALSE)</f>
        <v>0</v>
      </c>
      <c r="CR5">
        <f>VLOOKUP($A5,taxonomy!$A:$Y,24,FALSE)</f>
        <v>0</v>
      </c>
      <c r="CS5">
        <f>VLOOKUP($A5,taxonomy!$A:$Y,25,FALSE)</f>
        <v>0</v>
      </c>
    </row>
    <row r="6" spans="1:98" x14ac:dyDescent="0.25">
      <c r="A6" s="3" t="s">
        <v>26</v>
      </c>
      <c r="B6" s="4"/>
      <c r="C6" s="4"/>
      <c r="D6" s="4">
        <v>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>
        <v>1</v>
      </c>
      <c r="CA6" t="str">
        <f>VLOOKUP($A6,taxonomy!$A:$Y,7,FALSE)</f>
        <v>Eukaryota</v>
      </c>
      <c r="CB6" t="str">
        <f>VLOOKUP($A6,taxonomy!$A:$Y,8,FALSE)</f>
        <v xml:space="preserve"> Metazoa</v>
      </c>
      <c r="CC6" t="str">
        <f>VLOOKUP($A6,taxonomy!$A:$Y,9,FALSE)</f>
        <v xml:space="preserve"> Ecdysozoa</v>
      </c>
      <c r="CD6" t="str">
        <f>VLOOKUP($A6,taxonomy!$A:$Y,10,FALSE)</f>
        <v xml:space="preserve"> Arthropoda</v>
      </c>
      <c r="CE6" t="str">
        <f>VLOOKUP($A6,taxonomy!$A:$Y,11,FALSE)</f>
        <v xml:space="preserve"> Hexapoda</v>
      </c>
      <c r="CF6" t="str">
        <f>VLOOKUP($A6,taxonomy!$A:$Y,12,FALSE)</f>
        <v xml:space="preserve"> Insecta</v>
      </c>
      <c r="CG6" t="str">
        <f>VLOOKUP($A6,taxonomy!$A:$Y,13,FALSE)</f>
        <v>Pterygota</v>
      </c>
      <c r="CH6" t="str">
        <f>VLOOKUP($A6,taxonomy!$A:$Y,14,FALSE)</f>
        <v xml:space="preserve"> Neoptera</v>
      </c>
      <c r="CI6" t="str">
        <f>VLOOKUP($A6,taxonomy!$A:$Y,15,FALSE)</f>
        <v xml:space="preserve"> Endopterygota</v>
      </c>
      <c r="CJ6" t="str">
        <f>VLOOKUP($A6,taxonomy!$A:$Y,16,FALSE)</f>
        <v xml:space="preserve"> Diptera</v>
      </c>
      <c r="CK6" t="str">
        <f>VLOOKUP($A6,taxonomy!$A:$Y,17,FALSE)</f>
        <v xml:space="preserve"> Brachycera</v>
      </c>
      <c r="CL6" t="str">
        <f>VLOOKUP($A6,taxonomy!$A:$Y,18,FALSE)</f>
        <v xml:space="preserve"> Muscomorpha</v>
      </c>
      <c r="CM6" t="str">
        <f>VLOOKUP($A6,taxonomy!$A:$Y,19,FALSE)</f>
        <v>Ephydroidea</v>
      </c>
      <c r="CN6" t="str">
        <f>VLOOKUP($A6,taxonomy!$A:$Y,20,FALSE)</f>
        <v xml:space="preserve"> Drosophilidae</v>
      </c>
      <c r="CO6" t="str">
        <f>VLOOKUP($A6,taxonomy!$A:$Y,21,FALSE)</f>
        <v xml:space="preserve"> Drosophila.</v>
      </c>
      <c r="CP6">
        <f>VLOOKUP($A6,taxonomy!$A:$Y,22,FALSE)</f>
        <v>0</v>
      </c>
      <c r="CQ6">
        <f>VLOOKUP($A6,taxonomy!$A:$Y,23,FALSE)</f>
        <v>0</v>
      </c>
      <c r="CR6">
        <f>VLOOKUP($A6,taxonomy!$A:$Y,24,FALSE)</f>
        <v>0</v>
      </c>
      <c r="CS6">
        <f>VLOOKUP($A6,taxonomy!$A:$Y,25,FALSE)</f>
        <v>0</v>
      </c>
    </row>
    <row r="7" spans="1:98" x14ac:dyDescent="0.25">
      <c r="A7" s="3" t="s">
        <v>28</v>
      </c>
      <c r="B7" s="4"/>
      <c r="C7" s="4"/>
      <c r="D7" s="4">
        <v>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>
        <v>1</v>
      </c>
      <c r="CA7" t="str">
        <f>VLOOKUP($A7,taxonomy!$A:$Y,7,FALSE)</f>
        <v>Eukaryota</v>
      </c>
      <c r="CB7" t="str">
        <f>VLOOKUP($A7,taxonomy!$A:$Y,8,FALSE)</f>
        <v xml:space="preserve"> Metazoa</v>
      </c>
      <c r="CC7" t="str">
        <f>VLOOKUP($A7,taxonomy!$A:$Y,9,FALSE)</f>
        <v xml:space="preserve"> Ecdysozoa</v>
      </c>
      <c r="CD7" t="str">
        <f>VLOOKUP($A7,taxonomy!$A:$Y,10,FALSE)</f>
        <v xml:space="preserve"> Arthropoda</v>
      </c>
      <c r="CE7" t="str">
        <f>VLOOKUP($A7,taxonomy!$A:$Y,11,FALSE)</f>
        <v xml:space="preserve"> Hexapoda</v>
      </c>
      <c r="CF7" t="str">
        <f>VLOOKUP($A7,taxonomy!$A:$Y,12,FALSE)</f>
        <v xml:space="preserve"> Insecta</v>
      </c>
      <c r="CG7" t="str">
        <f>VLOOKUP($A7,taxonomy!$A:$Y,13,FALSE)</f>
        <v>Pterygota</v>
      </c>
      <c r="CH7" t="str">
        <f>VLOOKUP($A7,taxonomy!$A:$Y,14,FALSE)</f>
        <v xml:space="preserve"> Neoptera</v>
      </c>
      <c r="CI7" t="str">
        <f>VLOOKUP($A7,taxonomy!$A:$Y,15,FALSE)</f>
        <v xml:space="preserve"> Endopterygota</v>
      </c>
      <c r="CJ7" t="str">
        <f>VLOOKUP($A7,taxonomy!$A:$Y,16,FALSE)</f>
        <v xml:space="preserve"> Diptera</v>
      </c>
      <c r="CK7" t="str">
        <f>VLOOKUP($A7,taxonomy!$A:$Y,17,FALSE)</f>
        <v xml:space="preserve"> Brachycera</v>
      </c>
      <c r="CL7" t="str">
        <f>VLOOKUP($A7,taxonomy!$A:$Y,18,FALSE)</f>
        <v xml:space="preserve"> Muscomorpha</v>
      </c>
      <c r="CM7" t="str">
        <f>VLOOKUP($A7,taxonomy!$A:$Y,19,FALSE)</f>
        <v>Ephydroidea</v>
      </c>
      <c r="CN7" t="str">
        <f>VLOOKUP($A7,taxonomy!$A:$Y,20,FALSE)</f>
        <v xml:space="preserve"> Drosophilidae</v>
      </c>
      <c r="CO7" t="str">
        <f>VLOOKUP($A7,taxonomy!$A:$Y,21,FALSE)</f>
        <v xml:space="preserve"> Drosophila.</v>
      </c>
      <c r="CP7">
        <f>VLOOKUP($A7,taxonomy!$A:$Y,22,FALSE)</f>
        <v>0</v>
      </c>
      <c r="CQ7">
        <f>VLOOKUP($A7,taxonomy!$A:$Y,23,FALSE)</f>
        <v>0</v>
      </c>
      <c r="CR7">
        <f>VLOOKUP($A7,taxonomy!$A:$Y,24,FALSE)</f>
        <v>0</v>
      </c>
      <c r="CS7">
        <f>VLOOKUP($A7,taxonomy!$A:$Y,25,FALSE)</f>
        <v>0</v>
      </c>
    </row>
    <row r="8" spans="1:98" x14ac:dyDescent="0.25">
      <c r="A8" s="3" t="s">
        <v>30</v>
      </c>
      <c r="B8" s="4"/>
      <c r="C8" s="4"/>
      <c r="D8" s="4">
        <v>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>
        <v>1</v>
      </c>
      <c r="CA8" t="str">
        <f>VLOOKUP($A8,taxonomy!$A:$Y,7,FALSE)</f>
        <v>Eukaryota</v>
      </c>
      <c r="CB8" t="str">
        <f>VLOOKUP($A8,taxonomy!$A:$Y,8,FALSE)</f>
        <v xml:space="preserve"> Metazoa</v>
      </c>
      <c r="CC8" t="str">
        <f>VLOOKUP($A8,taxonomy!$A:$Y,9,FALSE)</f>
        <v xml:space="preserve"> Ecdysozoa</v>
      </c>
      <c r="CD8" t="str">
        <f>VLOOKUP($A8,taxonomy!$A:$Y,10,FALSE)</f>
        <v xml:space="preserve"> Arthropoda</v>
      </c>
      <c r="CE8" t="str">
        <f>VLOOKUP($A8,taxonomy!$A:$Y,11,FALSE)</f>
        <v xml:space="preserve"> Hexapoda</v>
      </c>
      <c r="CF8" t="str">
        <f>VLOOKUP($A8,taxonomy!$A:$Y,12,FALSE)</f>
        <v xml:space="preserve"> Insecta</v>
      </c>
      <c r="CG8" t="str">
        <f>VLOOKUP($A8,taxonomy!$A:$Y,13,FALSE)</f>
        <v>Pterygota</v>
      </c>
      <c r="CH8" t="str">
        <f>VLOOKUP($A8,taxonomy!$A:$Y,14,FALSE)</f>
        <v xml:space="preserve"> Neoptera</v>
      </c>
      <c r="CI8" t="str">
        <f>VLOOKUP($A8,taxonomy!$A:$Y,15,FALSE)</f>
        <v xml:space="preserve"> Endopterygota</v>
      </c>
      <c r="CJ8" t="str">
        <f>VLOOKUP($A8,taxonomy!$A:$Y,16,FALSE)</f>
        <v xml:space="preserve"> Diptera</v>
      </c>
      <c r="CK8" t="str">
        <f>VLOOKUP($A8,taxonomy!$A:$Y,17,FALSE)</f>
        <v xml:space="preserve"> Brachycera</v>
      </c>
      <c r="CL8" t="str">
        <f>VLOOKUP($A8,taxonomy!$A:$Y,18,FALSE)</f>
        <v xml:space="preserve"> Muscomorpha</v>
      </c>
      <c r="CM8" t="str">
        <f>VLOOKUP($A8,taxonomy!$A:$Y,19,FALSE)</f>
        <v>Ephydroidea</v>
      </c>
      <c r="CN8" t="str">
        <f>VLOOKUP($A8,taxonomy!$A:$Y,20,FALSE)</f>
        <v xml:space="preserve"> Drosophilidae</v>
      </c>
      <c r="CO8" t="str">
        <f>VLOOKUP($A8,taxonomy!$A:$Y,21,FALSE)</f>
        <v xml:space="preserve"> Drosophila.</v>
      </c>
      <c r="CP8">
        <f>VLOOKUP($A8,taxonomy!$A:$Y,22,FALSE)</f>
        <v>0</v>
      </c>
      <c r="CQ8">
        <f>VLOOKUP($A8,taxonomy!$A:$Y,23,FALSE)</f>
        <v>0</v>
      </c>
      <c r="CR8">
        <f>VLOOKUP($A8,taxonomy!$A:$Y,24,FALSE)</f>
        <v>0</v>
      </c>
      <c r="CS8">
        <f>VLOOKUP($A8,taxonomy!$A:$Y,25,FALSE)</f>
        <v>0</v>
      </c>
    </row>
    <row r="9" spans="1:98" hidden="1" x14ac:dyDescent="0.25">
      <c r="A9" s="3" t="s">
        <v>32</v>
      </c>
      <c r="B9" s="4"/>
      <c r="C9" s="4"/>
      <c r="D9" s="4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>
        <v>1</v>
      </c>
      <c r="CA9" t="str">
        <f>VLOOKUP($A9,taxonomy!$A:$Y,7,FALSE)</f>
        <v>Eukaryota</v>
      </c>
      <c r="CB9" t="str">
        <f>VLOOKUP($A9,taxonomy!$A:$Y,8,FALSE)</f>
        <v xml:space="preserve"> Parabasalia</v>
      </c>
      <c r="CC9" t="str">
        <f>VLOOKUP($A9,taxonomy!$A:$Y,9,FALSE)</f>
        <v xml:space="preserve"> Trichomonadida</v>
      </c>
      <c r="CD9" t="str">
        <f>VLOOKUP($A9,taxonomy!$A:$Y,10,FALSE)</f>
        <v xml:space="preserve"> Trichomonadidae</v>
      </c>
      <c r="CE9" t="str">
        <f>VLOOKUP($A9,taxonomy!$A:$Y,11,FALSE)</f>
        <v xml:space="preserve"> Trichomonas.</v>
      </c>
      <c r="CF9">
        <f>VLOOKUP($A9,taxonomy!$A:$Y,12,FALSE)</f>
        <v>0</v>
      </c>
      <c r="CG9">
        <f>VLOOKUP($A9,taxonomy!$A:$Y,13,FALSE)</f>
        <v>0</v>
      </c>
      <c r="CH9">
        <f>VLOOKUP($A9,taxonomy!$A:$Y,14,FALSE)</f>
        <v>0</v>
      </c>
      <c r="CI9">
        <f>VLOOKUP($A9,taxonomy!$A:$Y,15,FALSE)</f>
        <v>0</v>
      </c>
      <c r="CJ9">
        <f>VLOOKUP($A9,taxonomy!$A:$Y,16,FALSE)</f>
        <v>0</v>
      </c>
      <c r="CK9">
        <f>VLOOKUP($A9,taxonomy!$A:$Y,17,FALSE)</f>
        <v>0</v>
      </c>
      <c r="CL9">
        <f>VLOOKUP($A9,taxonomy!$A:$Y,18,FALSE)</f>
        <v>0</v>
      </c>
      <c r="CM9">
        <f>VLOOKUP($A9,taxonomy!$A:$Y,19,FALSE)</f>
        <v>0</v>
      </c>
      <c r="CN9">
        <f>VLOOKUP($A9,taxonomy!$A:$Y,20,FALSE)</f>
        <v>0</v>
      </c>
      <c r="CO9">
        <f>VLOOKUP($A9,taxonomy!$A:$Y,21,FALSE)</f>
        <v>0</v>
      </c>
      <c r="CP9">
        <f>VLOOKUP($A9,taxonomy!$A:$Y,22,FALSE)</f>
        <v>0</v>
      </c>
      <c r="CQ9">
        <f>VLOOKUP($A9,taxonomy!$A:$Y,23,FALSE)</f>
        <v>0</v>
      </c>
      <c r="CR9">
        <f>VLOOKUP($A9,taxonomy!$A:$Y,24,FALSE)</f>
        <v>0</v>
      </c>
      <c r="CS9">
        <f>VLOOKUP($A9,taxonomy!$A:$Y,25,FALSE)</f>
        <v>0</v>
      </c>
    </row>
    <row r="10" spans="1:98" x14ac:dyDescent="0.25">
      <c r="A10" s="3" t="s">
        <v>36</v>
      </c>
      <c r="B10" s="4"/>
      <c r="C10" s="4"/>
      <c r="D10" s="4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>
        <v>1</v>
      </c>
      <c r="CA10" t="str">
        <f>VLOOKUP($A10,taxonomy!$A:$Y,7,FALSE)</f>
        <v>Eukaryota</v>
      </c>
      <c r="CB10" t="str">
        <f>VLOOKUP($A10,taxonomy!$A:$Y,8,FALSE)</f>
        <v xml:space="preserve"> Metazoa</v>
      </c>
      <c r="CC10" t="str">
        <f>VLOOKUP($A10,taxonomy!$A:$Y,9,FALSE)</f>
        <v xml:space="preserve"> Ecdysozoa</v>
      </c>
      <c r="CD10" t="str">
        <f>VLOOKUP($A10,taxonomy!$A:$Y,10,FALSE)</f>
        <v xml:space="preserve"> Arthropoda</v>
      </c>
      <c r="CE10" t="str">
        <f>VLOOKUP($A10,taxonomy!$A:$Y,11,FALSE)</f>
        <v xml:space="preserve"> Hexapoda</v>
      </c>
      <c r="CF10" t="str">
        <f>VLOOKUP($A10,taxonomy!$A:$Y,12,FALSE)</f>
        <v xml:space="preserve"> Insecta</v>
      </c>
      <c r="CG10" t="str">
        <f>VLOOKUP($A10,taxonomy!$A:$Y,13,FALSE)</f>
        <v>Pterygota</v>
      </c>
      <c r="CH10" t="str">
        <f>VLOOKUP($A10,taxonomy!$A:$Y,14,FALSE)</f>
        <v xml:space="preserve"> Neoptera</v>
      </c>
      <c r="CI10" t="str">
        <f>VLOOKUP($A10,taxonomy!$A:$Y,15,FALSE)</f>
        <v xml:space="preserve"> Endopterygota</v>
      </c>
      <c r="CJ10" t="str">
        <f>VLOOKUP($A10,taxonomy!$A:$Y,16,FALSE)</f>
        <v xml:space="preserve"> Diptera</v>
      </c>
      <c r="CK10" t="str">
        <f>VLOOKUP($A10,taxonomy!$A:$Y,17,FALSE)</f>
        <v xml:space="preserve"> Brachycera</v>
      </c>
      <c r="CL10" t="str">
        <f>VLOOKUP($A10,taxonomy!$A:$Y,18,FALSE)</f>
        <v xml:space="preserve"> Muscomorpha</v>
      </c>
      <c r="CM10" t="str">
        <f>VLOOKUP($A10,taxonomy!$A:$Y,19,FALSE)</f>
        <v>Ephydroidea</v>
      </c>
      <c r="CN10" t="str">
        <f>VLOOKUP($A10,taxonomy!$A:$Y,20,FALSE)</f>
        <v xml:space="preserve"> Drosophilidae</v>
      </c>
      <c r="CO10" t="str">
        <f>VLOOKUP($A10,taxonomy!$A:$Y,21,FALSE)</f>
        <v xml:space="preserve"> Drosophila</v>
      </c>
      <c r="CP10" t="str">
        <f>VLOOKUP($A10,taxonomy!$A:$Y,22,FALSE)</f>
        <v xml:space="preserve"> Sophophora.</v>
      </c>
      <c r="CQ10">
        <f>VLOOKUP($A10,taxonomy!$A:$Y,23,FALSE)</f>
        <v>0</v>
      </c>
      <c r="CR10">
        <f>VLOOKUP($A10,taxonomy!$A:$Y,24,FALSE)</f>
        <v>0</v>
      </c>
      <c r="CS10">
        <f>VLOOKUP($A10,taxonomy!$A:$Y,25,FALSE)</f>
        <v>0</v>
      </c>
    </row>
    <row r="11" spans="1:98" x14ac:dyDescent="0.25">
      <c r="A11" s="3" t="s">
        <v>40</v>
      </c>
      <c r="B11" s="4"/>
      <c r="C11" s="4"/>
      <c r="D11" s="4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>
        <v>1</v>
      </c>
      <c r="CA11" t="str">
        <f>VLOOKUP($A11,taxonomy!$A:$Y,7,FALSE)</f>
        <v>Eukaryota</v>
      </c>
      <c r="CB11" t="str">
        <f>VLOOKUP($A11,taxonomy!$A:$Y,8,FALSE)</f>
        <v xml:space="preserve"> Metazoa</v>
      </c>
      <c r="CC11" t="str">
        <f>VLOOKUP($A11,taxonomy!$A:$Y,9,FALSE)</f>
        <v xml:space="preserve"> Ecdysozoa</v>
      </c>
      <c r="CD11" t="str">
        <f>VLOOKUP($A11,taxonomy!$A:$Y,10,FALSE)</f>
        <v xml:space="preserve"> Arthropoda</v>
      </c>
      <c r="CE11" t="str">
        <f>VLOOKUP($A11,taxonomy!$A:$Y,11,FALSE)</f>
        <v xml:space="preserve"> Hexapoda</v>
      </c>
      <c r="CF11" t="str">
        <f>VLOOKUP($A11,taxonomy!$A:$Y,12,FALSE)</f>
        <v xml:space="preserve"> Insecta</v>
      </c>
      <c r="CG11" t="str">
        <f>VLOOKUP($A11,taxonomy!$A:$Y,13,FALSE)</f>
        <v>Pterygota</v>
      </c>
      <c r="CH11" t="str">
        <f>VLOOKUP($A11,taxonomy!$A:$Y,14,FALSE)</f>
        <v xml:space="preserve"> Neoptera</v>
      </c>
      <c r="CI11" t="str">
        <f>VLOOKUP($A11,taxonomy!$A:$Y,15,FALSE)</f>
        <v xml:space="preserve"> Endopterygota</v>
      </c>
      <c r="CJ11" t="str">
        <f>VLOOKUP($A11,taxonomy!$A:$Y,16,FALSE)</f>
        <v xml:space="preserve"> Diptera</v>
      </c>
      <c r="CK11" t="str">
        <f>VLOOKUP($A11,taxonomy!$A:$Y,17,FALSE)</f>
        <v xml:space="preserve"> Brachycera</v>
      </c>
      <c r="CL11" t="str">
        <f>VLOOKUP($A11,taxonomy!$A:$Y,18,FALSE)</f>
        <v xml:space="preserve"> Muscomorpha</v>
      </c>
      <c r="CM11" t="str">
        <f>VLOOKUP($A11,taxonomy!$A:$Y,19,FALSE)</f>
        <v>Ephydroidea</v>
      </c>
      <c r="CN11" t="str">
        <f>VLOOKUP($A11,taxonomy!$A:$Y,20,FALSE)</f>
        <v xml:space="preserve"> Drosophilidae</v>
      </c>
      <c r="CO11" t="str">
        <f>VLOOKUP($A11,taxonomy!$A:$Y,21,FALSE)</f>
        <v xml:space="preserve"> Drosophila</v>
      </c>
      <c r="CP11" t="str">
        <f>VLOOKUP($A11,taxonomy!$A:$Y,22,FALSE)</f>
        <v xml:space="preserve"> Sophophora.</v>
      </c>
      <c r="CQ11">
        <f>VLOOKUP($A11,taxonomy!$A:$Y,23,FALSE)</f>
        <v>0</v>
      </c>
      <c r="CR11">
        <f>VLOOKUP($A11,taxonomy!$A:$Y,24,FALSE)</f>
        <v>0</v>
      </c>
      <c r="CS11">
        <f>VLOOKUP($A11,taxonomy!$A:$Y,25,FALSE)</f>
        <v>0</v>
      </c>
    </row>
    <row r="12" spans="1:98" hidden="1" x14ac:dyDescent="0.25">
      <c r="A12" s="3" t="s">
        <v>44</v>
      </c>
      <c r="B12" s="4"/>
      <c r="C12" s="4"/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>
        <v>1</v>
      </c>
      <c r="CA12" t="str">
        <f>VLOOKUP($A12,taxonomy!$A:$Y,7,FALSE)</f>
        <v>Eukaryota</v>
      </c>
      <c r="CB12" t="str">
        <f>VLOOKUP($A12,taxonomy!$A:$Y,8,FALSE)</f>
        <v xml:space="preserve"> Viridiplantae</v>
      </c>
      <c r="CC12" t="str">
        <f>VLOOKUP($A12,taxonomy!$A:$Y,9,FALSE)</f>
        <v xml:space="preserve"> Chlorophyta</v>
      </c>
      <c r="CD12" t="str">
        <f>VLOOKUP($A12,taxonomy!$A:$Y,10,FALSE)</f>
        <v xml:space="preserve"> Mamiellophyceae</v>
      </c>
      <c r="CE12" t="str">
        <f>VLOOKUP($A12,taxonomy!$A:$Y,11,FALSE)</f>
        <v xml:space="preserve"> Mamiellales</v>
      </c>
      <c r="CF12" t="str">
        <f>VLOOKUP($A12,taxonomy!$A:$Y,12,FALSE)</f>
        <v>Ostreococcus.</v>
      </c>
      <c r="CG12">
        <f>VLOOKUP($A12,taxonomy!$A:$Y,13,FALSE)</f>
        <v>0</v>
      </c>
      <c r="CH12">
        <f>VLOOKUP($A12,taxonomy!$A:$Y,14,FALSE)</f>
        <v>0</v>
      </c>
      <c r="CI12">
        <f>VLOOKUP($A12,taxonomy!$A:$Y,15,FALSE)</f>
        <v>0</v>
      </c>
      <c r="CJ12">
        <f>VLOOKUP($A12,taxonomy!$A:$Y,16,FALSE)</f>
        <v>0</v>
      </c>
      <c r="CK12">
        <f>VLOOKUP($A12,taxonomy!$A:$Y,17,FALSE)</f>
        <v>0</v>
      </c>
      <c r="CL12">
        <f>VLOOKUP($A12,taxonomy!$A:$Y,18,FALSE)</f>
        <v>0</v>
      </c>
      <c r="CM12">
        <f>VLOOKUP($A12,taxonomy!$A:$Y,19,FALSE)</f>
        <v>0</v>
      </c>
      <c r="CN12">
        <f>VLOOKUP($A12,taxonomy!$A:$Y,20,FALSE)</f>
        <v>0</v>
      </c>
      <c r="CO12">
        <f>VLOOKUP($A12,taxonomy!$A:$Y,21,FALSE)</f>
        <v>0</v>
      </c>
      <c r="CP12">
        <f>VLOOKUP($A12,taxonomy!$A:$Y,22,FALSE)</f>
        <v>0</v>
      </c>
      <c r="CQ12">
        <f>VLOOKUP($A12,taxonomy!$A:$Y,23,FALSE)</f>
        <v>0</v>
      </c>
      <c r="CR12">
        <f>VLOOKUP($A12,taxonomy!$A:$Y,24,FALSE)</f>
        <v>0</v>
      </c>
      <c r="CS12">
        <f>VLOOKUP($A12,taxonomy!$A:$Y,25,FALSE)</f>
        <v>0</v>
      </c>
    </row>
    <row r="13" spans="1:98" hidden="1" x14ac:dyDescent="0.25">
      <c r="A13" s="3" t="s">
        <v>48</v>
      </c>
      <c r="B13" s="4"/>
      <c r="C13" s="4"/>
      <c r="D13" s="4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>
        <v>1</v>
      </c>
      <c r="CA13" t="str">
        <f>VLOOKUP($A13,taxonomy!$A:$Y,7,FALSE)</f>
        <v>Eukaryota</v>
      </c>
      <c r="CB13" t="str">
        <f>VLOOKUP($A13,taxonomy!$A:$Y,8,FALSE)</f>
        <v xml:space="preserve"> Metazoa</v>
      </c>
      <c r="CC13" t="str">
        <f>VLOOKUP($A13,taxonomy!$A:$Y,9,FALSE)</f>
        <v xml:space="preserve"> Chordata</v>
      </c>
      <c r="CD13" t="str">
        <f>VLOOKUP($A13,taxonomy!$A:$Y,10,FALSE)</f>
        <v xml:space="preserve"> Craniata</v>
      </c>
      <c r="CE13" t="str">
        <f>VLOOKUP($A13,taxonomy!$A:$Y,11,FALSE)</f>
        <v xml:space="preserve"> Vertebrata</v>
      </c>
      <c r="CF13" t="str">
        <f>VLOOKUP($A13,taxonomy!$A:$Y,12,FALSE)</f>
        <v xml:space="preserve"> Euteleostomi</v>
      </c>
      <c r="CG13" t="str">
        <f>VLOOKUP($A13,taxonomy!$A:$Y,13,FALSE)</f>
        <v>Mammalia</v>
      </c>
      <c r="CH13" t="str">
        <f>VLOOKUP($A13,taxonomy!$A:$Y,14,FALSE)</f>
        <v xml:space="preserve"> Eutheria</v>
      </c>
      <c r="CI13" t="str">
        <f>VLOOKUP($A13,taxonomy!$A:$Y,15,FALSE)</f>
        <v xml:space="preserve"> Laurasiatheria</v>
      </c>
      <c r="CJ13" t="str">
        <f>VLOOKUP($A13,taxonomy!$A:$Y,16,FALSE)</f>
        <v xml:space="preserve"> Cetartiodactyla</v>
      </c>
      <c r="CK13" t="str">
        <f>VLOOKUP($A13,taxonomy!$A:$Y,17,FALSE)</f>
        <v xml:space="preserve"> Ruminantia</v>
      </c>
      <c r="CL13" t="str">
        <f>VLOOKUP($A13,taxonomy!$A:$Y,18,FALSE)</f>
        <v>Pecora</v>
      </c>
      <c r="CM13" t="str">
        <f>VLOOKUP($A13,taxonomy!$A:$Y,19,FALSE)</f>
        <v xml:space="preserve"> Bovidae</v>
      </c>
      <c r="CN13" t="str">
        <f>VLOOKUP($A13,taxonomy!$A:$Y,20,FALSE)</f>
        <v xml:space="preserve"> Bovinae</v>
      </c>
      <c r="CO13" t="str">
        <f>VLOOKUP($A13,taxonomy!$A:$Y,21,FALSE)</f>
        <v xml:space="preserve"> Bos.</v>
      </c>
      <c r="CP13">
        <f>VLOOKUP($A13,taxonomy!$A:$Y,22,FALSE)</f>
        <v>0</v>
      </c>
      <c r="CQ13">
        <f>VLOOKUP($A13,taxonomy!$A:$Y,23,FALSE)</f>
        <v>0</v>
      </c>
      <c r="CR13">
        <f>VLOOKUP($A13,taxonomy!$A:$Y,24,FALSE)</f>
        <v>0</v>
      </c>
      <c r="CS13">
        <f>VLOOKUP($A13,taxonomy!$A:$Y,25,FALSE)</f>
        <v>0</v>
      </c>
    </row>
    <row r="14" spans="1:98" hidden="1" x14ac:dyDescent="0.25">
      <c r="A14" s="3" t="s">
        <v>53</v>
      </c>
      <c r="B14" s="4"/>
      <c r="C14" s="4">
        <v>1</v>
      </c>
      <c r="D14" s="4">
        <v>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>
        <v>3</v>
      </c>
      <c r="CA14" t="str">
        <f>VLOOKUP($A14,taxonomy!$A:$Y,7,FALSE)</f>
        <v>Eukaryota</v>
      </c>
      <c r="CB14" t="str">
        <f>VLOOKUP($A14,taxonomy!$A:$Y,8,FALSE)</f>
        <v xml:space="preserve"> Fungi</v>
      </c>
      <c r="CC14" t="str">
        <f>VLOOKUP($A14,taxonomy!$A:$Y,9,FALSE)</f>
        <v xml:space="preserve"> Dikarya</v>
      </c>
      <c r="CD14" t="str">
        <f>VLOOKUP($A14,taxonomy!$A:$Y,10,FALSE)</f>
        <v xml:space="preserve"> Ascomycota</v>
      </c>
      <c r="CE14" t="str">
        <f>VLOOKUP($A14,taxonomy!$A:$Y,11,FALSE)</f>
        <v xml:space="preserve"> Pezizomycotina</v>
      </c>
      <c r="CF14" t="str">
        <f>VLOOKUP($A14,taxonomy!$A:$Y,12,FALSE)</f>
        <v xml:space="preserve"> Eurotiomycetes</v>
      </c>
      <c r="CG14" t="str">
        <f>VLOOKUP($A14,taxonomy!$A:$Y,13,FALSE)</f>
        <v>Eurotiomycetidae</v>
      </c>
      <c r="CH14" t="str">
        <f>VLOOKUP($A14,taxonomy!$A:$Y,14,FALSE)</f>
        <v xml:space="preserve"> Onygenales</v>
      </c>
      <c r="CI14" t="str">
        <f>VLOOKUP($A14,taxonomy!$A:$Y,15,FALSE)</f>
        <v xml:space="preserve"> Ajellomycetaceae</v>
      </c>
      <c r="CJ14" t="str">
        <f>VLOOKUP($A14,taxonomy!$A:$Y,16,FALSE)</f>
        <v xml:space="preserve"> Ajellomyces.</v>
      </c>
      <c r="CK14">
        <f>VLOOKUP($A14,taxonomy!$A:$Y,17,FALSE)</f>
        <v>0</v>
      </c>
      <c r="CL14">
        <f>VLOOKUP($A14,taxonomy!$A:$Y,18,FALSE)</f>
        <v>0</v>
      </c>
      <c r="CM14">
        <f>VLOOKUP($A14,taxonomy!$A:$Y,19,FALSE)</f>
        <v>0</v>
      </c>
      <c r="CN14">
        <f>VLOOKUP($A14,taxonomy!$A:$Y,20,FALSE)</f>
        <v>0</v>
      </c>
      <c r="CO14">
        <f>VLOOKUP($A14,taxonomy!$A:$Y,21,FALSE)</f>
        <v>0</v>
      </c>
      <c r="CP14">
        <f>VLOOKUP($A14,taxonomy!$A:$Y,22,FALSE)</f>
        <v>0</v>
      </c>
      <c r="CQ14">
        <f>VLOOKUP($A14,taxonomy!$A:$Y,23,FALSE)</f>
        <v>0</v>
      </c>
      <c r="CR14">
        <f>VLOOKUP($A14,taxonomy!$A:$Y,24,FALSE)</f>
        <v>0</v>
      </c>
      <c r="CS14">
        <f>VLOOKUP($A14,taxonomy!$A:$Y,25,FALSE)</f>
        <v>0</v>
      </c>
    </row>
    <row r="15" spans="1:98" hidden="1" x14ac:dyDescent="0.25">
      <c r="A15" s="3" t="s">
        <v>65</v>
      </c>
      <c r="B15" s="4"/>
      <c r="C15" s="4"/>
      <c r="D15" s="4">
        <v>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>
        <v>1</v>
      </c>
      <c r="CA15" t="e">
        <f>VLOOKUP($A15,taxonomy!$A:$Y,7,FALSE)</f>
        <v>#N/A</v>
      </c>
      <c r="CB15" t="e">
        <f>VLOOKUP($A15,taxonomy!$A:$Y,8,FALSE)</f>
        <v>#N/A</v>
      </c>
      <c r="CC15" t="e">
        <f>VLOOKUP($A15,taxonomy!$A:$Y,9,FALSE)</f>
        <v>#N/A</v>
      </c>
      <c r="CD15" t="e">
        <f>VLOOKUP($A15,taxonomy!$A:$Y,10,FALSE)</f>
        <v>#N/A</v>
      </c>
      <c r="CE15" t="e">
        <f>VLOOKUP($A15,taxonomy!$A:$Y,11,FALSE)</f>
        <v>#N/A</v>
      </c>
      <c r="CF15" t="e">
        <f>VLOOKUP($A15,taxonomy!$A:$Y,12,FALSE)</f>
        <v>#N/A</v>
      </c>
      <c r="CG15" t="e">
        <f>VLOOKUP($A15,taxonomy!$A:$Y,13,FALSE)</f>
        <v>#N/A</v>
      </c>
      <c r="CH15" t="e">
        <f>VLOOKUP($A15,taxonomy!$A:$Y,14,FALSE)</f>
        <v>#N/A</v>
      </c>
      <c r="CI15" t="e">
        <f>VLOOKUP($A15,taxonomy!$A:$Y,15,FALSE)</f>
        <v>#N/A</v>
      </c>
      <c r="CJ15" t="e">
        <f>VLOOKUP($A15,taxonomy!$A:$Y,16,FALSE)</f>
        <v>#N/A</v>
      </c>
      <c r="CK15" t="e">
        <f>VLOOKUP($A15,taxonomy!$A:$Y,17,FALSE)</f>
        <v>#N/A</v>
      </c>
      <c r="CL15" t="e">
        <f>VLOOKUP($A15,taxonomy!$A:$Y,18,FALSE)</f>
        <v>#N/A</v>
      </c>
      <c r="CM15" t="e">
        <f>VLOOKUP($A15,taxonomy!$A:$Y,19,FALSE)</f>
        <v>#N/A</v>
      </c>
      <c r="CN15" t="e">
        <f>VLOOKUP($A15,taxonomy!$A:$Y,20,FALSE)</f>
        <v>#N/A</v>
      </c>
      <c r="CO15" t="e">
        <f>VLOOKUP($A15,taxonomy!$A:$Y,21,FALSE)</f>
        <v>#N/A</v>
      </c>
      <c r="CP15" t="e">
        <f>VLOOKUP($A15,taxonomy!$A:$Y,22,FALSE)</f>
        <v>#N/A</v>
      </c>
      <c r="CQ15" t="e">
        <f>VLOOKUP($A15,taxonomy!$A:$Y,23,FALSE)</f>
        <v>#N/A</v>
      </c>
      <c r="CR15" t="e">
        <f>VLOOKUP($A15,taxonomy!$A:$Y,24,FALSE)</f>
        <v>#N/A</v>
      </c>
      <c r="CS15" t="e">
        <f>VLOOKUP($A15,taxonomy!$A:$Y,25,FALSE)</f>
        <v>#N/A</v>
      </c>
      <c r="CT15">
        <f t="shared" ref="CT4:CT67" si="0">GETPIVOTDATA("Sequence_ID",$A$1,"Sequence_ID","A0EI04_PARTE","Pfam_AC","PF05029")</f>
        <v>0</v>
      </c>
    </row>
    <row r="16" spans="1:98" hidden="1" x14ac:dyDescent="0.25">
      <c r="A16" s="3" t="s">
        <v>69</v>
      </c>
      <c r="B16" s="4"/>
      <c r="C16" s="4"/>
      <c r="D16" s="4">
        <v>1</v>
      </c>
      <c r="E16" s="4"/>
      <c r="F16" s="4"/>
      <c r="G16" s="4"/>
      <c r="H16" s="4"/>
      <c r="I16" s="4"/>
      <c r="J16" s="4"/>
      <c r="K16" s="4"/>
      <c r="L16" s="4"/>
      <c r="M16" s="4">
        <v>1</v>
      </c>
      <c r="N16" s="4"/>
      <c r="O16" s="4">
        <v>1</v>
      </c>
      <c r="P16" s="4"/>
      <c r="Q16" s="4"/>
      <c r="R16" s="4"/>
      <c r="S16" s="4"/>
      <c r="T16" s="4"/>
      <c r="U16" s="4"/>
      <c r="V16" s="4"/>
      <c r="W16" s="4">
        <v>1</v>
      </c>
      <c r="X16" s="4"/>
      <c r="Y16" s="4"/>
      <c r="Z16" s="4"/>
      <c r="AA16" s="4"/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>
        <v>1</v>
      </c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>
        <v>8</v>
      </c>
      <c r="CA16" t="str">
        <f>VLOOKUP($A16,taxonomy!$A:$Y,7,FALSE)</f>
        <v>Eukaryota</v>
      </c>
      <c r="CB16" t="str">
        <f>VLOOKUP($A16,taxonomy!$A:$Y,8,FALSE)</f>
        <v xml:space="preserve"> Fungi</v>
      </c>
      <c r="CC16" t="str">
        <f>VLOOKUP($A16,taxonomy!$A:$Y,9,FALSE)</f>
        <v xml:space="preserve"> Dikarya</v>
      </c>
      <c r="CD16" t="str">
        <f>VLOOKUP($A16,taxonomy!$A:$Y,10,FALSE)</f>
        <v xml:space="preserve"> Ascomycota</v>
      </c>
      <c r="CE16" t="str">
        <f>VLOOKUP($A16,taxonomy!$A:$Y,11,FALSE)</f>
        <v xml:space="preserve"> Saccharomycotina</v>
      </c>
      <c r="CF16" t="str">
        <f>VLOOKUP($A16,taxonomy!$A:$Y,12,FALSE)</f>
        <v>Saccharomycetes</v>
      </c>
      <c r="CG16" t="str">
        <f>VLOOKUP($A16,taxonomy!$A:$Y,13,FALSE)</f>
        <v xml:space="preserve"> Saccharomycetales</v>
      </c>
      <c r="CH16" t="str">
        <f>VLOOKUP($A16,taxonomy!$A:$Y,14,FALSE)</f>
        <v xml:space="preserve"> Saccharomycetaceae</v>
      </c>
      <c r="CI16" t="str">
        <f>VLOOKUP($A16,taxonomy!$A:$Y,15,FALSE)</f>
        <v xml:space="preserve"> Saccharomyces.</v>
      </c>
      <c r="CJ16">
        <f>VLOOKUP($A16,taxonomy!$A:$Y,16,FALSE)</f>
        <v>0</v>
      </c>
      <c r="CK16">
        <f>VLOOKUP($A16,taxonomy!$A:$Y,17,FALSE)</f>
        <v>0</v>
      </c>
      <c r="CL16">
        <f>VLOOKUP($A16,taxonomy!$A:$Y,18,FALSE)</f>
        <v>0</v>
      </c>
      <c r="CM16">
        <f>VLOOKUP($A16,taxonomy!$A:$Y,19,FALSE)</f>
        <v>0</v>
      </c>
      <c r="CN16">
        <f>VLOOKUP($A16,taxonomy!$A:$Y,20,FALSE)</f>
        <v>0</v>
      </c>
      <c r="CO16">
        <f>VLOOKUP($A16,taxonomy!$A:$Y,21,FALSE)</f>
        <v>0</v>
      </c>
      <c r="CP16">
        <f>VLOOKUP($A16,taxonomy!$A:$Y,22,FALSE)</f>
        <v>0</v>
      </c>
      <c r="CQ16">
        <f>VLOOKUP($A16,taxonomy!$A:$Y,23,FALSE)</f>
        <v>0</v>
      </c>
      <c r="CR16">
        <f>VLOOKUP($A16,taxonomy!$A:$Y,24,FALSE)</f>
        <v>0</v>
      </c>
      <c r="CS16">
        <f>VLOOKUP($A16,taxonomy!$A:$Y,25,FALSE)</f>
        <v>0</v>
      </c>
      <c r="CT16">
        <f t="shared" si="0"/>
        <v>0</v>
      </c>
    </row>
    <row r="17" spans="1:98" hidden="1" x14ac:dyDescent="0.25">
      <c r="A17" s="3" t="s">
        <v>101</v>
      </c>
      <c r="B17" s="4"/>
      <c r="C17" s="4">
        <v>1</v>
      </c>
      <c r="D17" s="4">
        <v>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>
        <v>2</v>
      </c>
      <c r="CA17" t="str">
        <f>VLOOKUP($A17,taxonomy!$A:$Y,7,FALSE)</f>
        <v>Eukaryota</v>
      </c>
      <c r="CB17" t="str">
        <f>VLOOKUP($A17,taxonomy!$A:$Y,8,FALSE)</f>
        <v xml:space="preserve"> Fungi</v>
      </c>
      <c r="CC17" t="str">
        <f>VLOOKUP($A17,taxonomy!$A:$Y,9,FALSE)</f>
        <v xml:space="preserve"> Dikarya</v>
      </c>
      <c r="CD17" t="str">
        <f>VLOOKUP($A17,taxonomy!$A:$Y,10,FALSE)</f>
        <v xml:space="preserve"> Ascomycota</v>
      </c>
      <c r="CE17" t="str">
        <f>VLOOKUP($A17,taxonomy!$A:$Y,11,FALSE)</f>
        <v xml:space="preserve"> Pezizomycotina</v>
      </c>
      <c r="CF17" t="str">
        <f>VLOOKUP($A17,taxonomy!$A:$Y,12,FALSE)</f>
        <v xml:space="preserve"> Leotiomycetes</v>
      </c>
      <c r="CG17" t="str">
        <f>VLOOKUP($A17,taxonomy!$A:$Y,13,FALSE)</f>
        <v>Helotiales</v>
      </c>
      <c r="CH17" t="str">
        <f>VLOOKUP($A17,taxonomy!$A:$Y,14,FALSE)</f>
        <v xml:space="preserve"> Sclerotiniaceae</v>
      </c>
      <c r="CI17" t="str">
        <f>VLOOKUP($A17,taxonomy!$A:$Y,15,FALSE)</f>
        <v xml:space="preserve"> Sclerotinia.</v>
      </c>
      <c r="CJ17">
        <f>VLOOKUP($A17,taxonomy!$A:$Y,16,FALSE)</f>
        <v>0</v>
      </c>
      <c r="CK17">
        <f>VLOOKUP($A17,taxonomy!$A:$Y,17,FALSE)</f>
        <v>0</v>
      </c>
      <c r="CL17">
        <f>VLOOKUP($A17,taxonomy!$A:$Y,18,FALSE)</f>
        <v>0</v>
      </c>
      <c r="CM17">
        <f>VLOOKUP($A17,taxonomy!$A:$Y,19,FALSE)</f>
        <v>0</v>
      </c>
      <c r="CN17">
        <f>VLOOKUP($A17,taxonomy!$A:$Y,20,FALSE)</f>
        <v>0</v>
      </c>
      <c r="CO17">
        <f>VLOOKUP($A17,taxonomy!$A:$Y,21,FALSE)</f>
        <v>0</v>
      </c>
      <c r="CP17">
        <f>VLOOKUP($A17,taxonomy!$A:$Y,22,FALSE)</f>
        <v>0</v>
      </c>
      <c r="CQ17">
        <f>VLOOKUP($A17,taxonomy!$A:$Y,23,FALSE)</f>
        <v>0</v>
      </c>
      <c r="CR17">
        <f>VLOOKUP($A17,taxonomy!$A:$Y,24,FALSE)</f>
        <v>0</v>
      </c>
      <c r="CS17">
        <f>VLOOKUP($A17,taxonomy!$A:$Y,25,FALSE)</f>
        <v>0</v>
      </c>
      <c r="CT17">
        <f t="shared" si="0"/>
        <v>0</v>
      </c>
    </row>
    <row r="18" spans="1:98" hidden="1" x14ac:dyDescent="0.25">
      <c r="A18" s="3" t="s">
        <v>108</v>
      </c>
      <c r="B18" s="4"/>
      <c r="C18" s="4">
        <v>1</v>
      </c>
      <c r="D18" s="4">
        <v>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>
        <v>1</v>
      </c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>
        <v>3</v>
      </c>
      <c r="CA18" t="str">
        <f>VLOOKUP($A18,taxonomy!$A:$Y,7,FALSE)</f>
        <v>Eukaryota</v>
      </c>
      <c r="CB18" t="str">
        <f>VLOOKUP($A18,taxonomy!$A:$Y,8,FALSE)</f>
        <v xml:space="preserve"> Metazoa</v>
      </c>
      <c r="CC18" t="str">
        <f>VLOOKUP($A18,taxonomy!$A:$Y,9,FALSE)</f>
        <v xml:space="preserve"> Cnidaria</v>
      </c>
      <c r="CD18" t="str">
        <f>VLOOKUP($A18,taxonomy!$A:$Y,10,FALSE)</f>
        <v xml:space="preserve"> Anthozoa</v>
      </c>
      <c r="CE18" t="str">
        <f>VLOOKUP($A18,taxonomy!$A:$Y,11,FALSE)</f>
        <v xml:space="preserve"> Hexacorallia</v>
      </c>
      <c r="CF18" t="str">
        <f>VLOOKUP($A18,taxonomy!$A:$Y,12,FALSE)</f>
        <v xml:space="preserve"> Actiniaria</v>
      </c>
      <c r="CG18" t="str">
        <f>VLOOKUP($A18,taxonomy!$A:$Y,13,FALSE)</f>
        <v>Edwardsiidae</v>
      </c>
      <c r="CH18" t="str">
        <f>VLOOKUP($A18,taxonomy!$A:$Y,14,FALSE)</f>
        <v xml:space="preserve"> Nematostella.</v>
      </c>
      <c r="CI18">
        <f>VLOOKUP($A18,taxonomy!$A:$Y,15,FALSE)</f>
        <v>0</v>
      </c>
      <c r="CJ18">
        <f>VLOOKUP($A18,taxonomy!$A:$Y,16,FALSE)</f>
        <v>0</v>
      </c>
      <c r="CK18">
        <f>VLOOKUP($A18,taxonomy!$A:$Y,17,FALSE)</f>
        <v>0</v>
      </c>
      <c r="CL18">
        <f>VLOOKUP($A18,taxonomy!$A:$Y,18,FALSE)</f>
        <v>0</v>
      </c>
      <c r="CM18">
        <f>VLOOKUP($A18,taxonomy!$A:$Y,19,FALSE)</f>
        <v>0</v>
      </c>
      <c r="CN18">
        <f>VLOOKUP($A18,taxonomy!$A:$Y,20,FALSE)</f>
        <v>0</v>
      </c>
      <c r="CO18">
        <f>VLOOKUP($A18,taxonomy!$A:$Y,21,FALSE)</f>
        <v>0</v>
      </c>
      <c r="CP18">
        <f>VLOOKUP($A18,taxonomy!$A:$Y,22,FALSE)</f>
        <v>0</v>
      </c>
      <c r="CQ18">
        <f>VLOOKUP($A18,taxonomy!$A:$Y,23,FALSE)</f>
        <v>0</v>
      </c>
      <c r="CR18">
        <f>VLOOKUP($A18,taxonomy!$A:$Y,24,FALSE)</f>
        <v>0</v>
      </c>
      <c r="CS18">
        <f>VLOOKUP($A18,taxonomy!$A:$Y,25,FALSE)</f>
        <v>0</v>
      </c>
      <c r="CT18">
        <f t="shared" si="0"/>
        <v>0</v>
      </c>
    </row>
    <row r="19" spans="1:98" hidden="1" x14ac:dyDescent="0.25">
      <c r="A19" s="3" t="s">
        <v>118</v>
      </c>
      <c r="B19" s="4"/>
      <c r="C19" s="4"/>
      <c r="D19" s="4">
        <v>1</v>
      </c>
      <c r="E19" s="4"/>
      <c r="F19" s="4"/>
      <c r="G19" s="4"/>
      <c r="H19" s="4"/>
      <c r="I19" s="4"/>
      <c r="J19" s="4"/>
      <c r="K19" s="4"/>
      <c r="L19" s="4"/>
      <c r="M19" s="4">
        <v>1</v>
      </c>
      <c r="N19" s="4"/>
      <c r="O19" s="4">
        <v>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>
        <v>1</v>
      </c>
      <c r="AL19" s="4"/>
      <c r="AM19" s="4"/>
      <c r="AN19" s="4"/>
      <c r="AO19" s="4"/>
      <c r="AP19" s="4"/>
      <c r="AQ19" s="4"/>
      <c r="AR19" s="4">
        <v>1</v>
      </c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>
        <v>5</v>
      </c>
      <c r="CA19" t="str">
        <f>VLOOKUP($A19,taxonomy!$A:$Y,7,FALSE)</f>
        <v>Eukaryota</v>
      </c>
      <c r="CB19" t="str">
        <f>VLOOKUP($A19,taxonomy!$A:$Y,8,FALSE)</f>
        <v xml:space="preserve"> Fungi</v>
      </c>
      <c r="CC19" t="str">
        <f>VLOOKUP($A19,taxonomy!$A:$Y,9,FALSE)</f>
        <v xml:space="preserve"> Dikarya</v>
      </c>
      <c r="CD19" t="str">
        <f>VLOOKUP($A19,taxonomy!$A:$Y,10,FALSE)</f>
        <v xml:space="preserve"> Ascomycota</v>
      </c>
      <c r="CE19" t="str">
        <f>VLOOKUP($A19,taxonomy!$A:$Y,11,FALSE)</f>
        <v xml:space="preserve"> Saccharomycotina</v>
      </c>
      <c r="CF19" t="str">
        <f>VLOOKUP($A19,taxonomy!$A:$Y,12,FALSE)</f>
        <v>Saccharomycetes</v>
      </c>
      <c r="CG19" t="str">
        <f>VLOOKUP($A19,taxonomy!$A:$Y,13,FALSE)</f>
        <v xml:space="preserve"> Saccharomycetales</v>
      </c>
      <c r="CH19" t="str">
        <f>VLOOKUP($A19,taxonomy!$A:$Y,14,FALSE)</f>
        <v xml:space="preserve"> Saccharomycetaceae</v>
      </c>
      <c r="CI19" t="str">
        <f>VLOOKUP($A19,taxonomy!$A:$Y,15,FALSE)</f>
        <v>Vanderwaltozyma.</v>
      </c>
      <c r="CJ19">
        <f>VLOOKUP($A19,taxonomy!$A:$Y,16,FALSE)</f>
        <v>0</v>
      </c>
      <c r="CK19">
        <f>VLOOKUP($A19,taxonomy!$A:$Y,17,FALSE)</f>
        <v>0</v>
      </c>
      <c r="CL19">
        <f>VLOOKUP($A19,taxonomy!$A:$Y,18,FALSE)</f>
        <v>0</v>
      </c>
      <c r="CM19">
        <f>VLOOKUP($A19,taxonomy!$A:$Y,19,FALSE)</f>
        <v>0</v>
      </c>
      <c r="CN19">
        <f>VLOOKUP($A19,taxonomy!$A:$Y,20,FALSE)</f>
        <v>0</v>
      </c>
      <c r="CO19">
        <f>VLOOKUP($A19,taxonomy!$A:$Y,21,FALSE)</f>
        <v>0</v>
      </c>
      <c r="CP19">
        <f>VLOOKUP($A19,taxonomy!$A:$Y,22,FALSE)</f>
        <v>0</v>
      </c>
      <c r="CQ19">
        <f>VLOOKUP($A19,taxonomy!$A:$Y,23,FALSE)</f>
        <v>0</v>
      </c>
      <c r="CR19">
        <f>VLOOKUP($A19,taxonomy!$A:$Y,24,FALSE)</f>
        <v>0</v>
      </c>
      <c r="CS19">
        <f>VLOOKUP($A19,taxonomy!$A:$Y,25,FALSE)</f>
        <v>0</v>
      </c>
      <c r="CT19">
        <f t="shared" si="0"/>
        <v>0</v>
      </c>
    </row>
    <row r="20" spans="1:98" x14ac:dyDescent="0.25">
      <c r="A20" s="3" t="s">
        <v>131</v>
      </c>
      <c r="B20" s="4"/>
      <c r="C20" s="4"/>
      <c r="D20" s="4">
        <v>1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>
        <v>1</v>
      </c>
      <c r="CA20" t="str">
        <f>VLOOKUP($A20,taxonomy!$A:$Y,7,FALSE)</f>
        <v>Eukaryota</v>
      </c>
      <c r="CB20" t="str">
        <f>VLOOKUP($A20,taxonomy!$A:$Y,8,FALSE)</f>
        <v xml:space="preserve"> Metazoa</v>
      </c>
      <c r="CC20" t="str">
        <f>VLOOKUP($A20,taxonomy!$A:$Y,9,FALSE)</f>
        <v xml:space="preserve"> Ecdysozoa</v>
      </c>
      <c r="CD20" t="str">
        <f>VLOOKUP($A20,taxonomy!$A:$Y,10,FALSE)</f>
        <v xml:space="preserve"> Arthropoda</v>
      </c>
      <c r="CE20" t="str">
        <f>VLOOKUP($A20,taxonomy!$A:$Y,11,FALSE)</f>
        <v xml:space="preserve"> Hexapoda</v>
      </c>
      <c r="CF20" t="str">
        <f>VLOOKUP($A20,taxonomy!$A:$Y,12,FALSE)</f>
        <v xml:space="preserve"> Insecta</v>
      </c>
      <c r="CG20" t="str">
        <f>VLOOKUP($A20,taxonomy!$A:$Y,13,FALSE)</f>
        <v>Pterygota</v>
      </c>
      <c r="CH20" t="str">
        <f>VLOOKUP($A20,taxonomy!$A:$Y,14,FALSE)</f>
        <v xml:space="preserve"> Neoptera</v>
      </c>
      <c r="CI20" t="str">
        <f>VLOOKUP($A20,taxonomy!$A:$Y,15,FALSE)</f>
        <v xml:space="preserve"> Endopterygota</v>
      </c>
      <c r="CJ20" t="str">
        <f>VLOOKUP($A20,taxonomy!$A:$Y,16,FALSE)</f>
        <v xml:space="preserve"> Diptera</v>
      </c>
      <c r="CK20" t="str">
        <f>VLOOKUP($A20,taxonomy!$A:$Y,17,FALSE)</f>
        <v xml:space="preserve"> Brachycera</v>
      </c>
      <c r="CL20" t="str">
        <f>VLOOKUP($A20,taxonomy!$A:$Y,18,FALSE)</f>
        <v xml:space="preserve"> Muscomorpha</v>
      </c>
      <c r="CM20" t="str">
        <f>VLOOKUP($A20,taxonomy!$A:$Y,19,FALSE)</f>
        <v>Ephydroidea</v>
      </c>
      <c r="CN20" t="str">
        <f>VLOOKUP($A20,taxonomy!$A:$Y,20,FALSE)</f>
        <v xml:space="preserve"> Drosophilidae</v>
      </c>
      <c r="CO20" t="str">
        <f>VLOOKUP($A20,taxonomy!$A:$Y,21,FALSE)</f>
        <v xml:space="preserve"> Drosophila.</v>
      </c>
      <c r="CP20">
        <f>VLOOKUP($A20,taxonomy!$A:$Y,22,FALSE)</f>
        <v>0</v>
      </c>
      <c r="CQ20">
        <f>VLOOKUP($A20,taxonomy!$A:$Y,23,FALSE)</f>
        <v>0</v>
      </c>
      <c r="CR20">
        <f>VLOOKUP($A20,taxonomy!$A:$Y,24,FALSE)</f>
        <v>0</v>
      </c>
      <c r="CS20">
        <f>VLOOKUP($A20,taxonomy!$A:$Y,25,FALSE)</f>
        <v>0</v>
      </c>
      <c r="CT20">
        <f t="shared" si="0"/>
        <v>0</v>
      </c>
    </row>
    <row r="21" spans="1:98" x14ac:dyDescent="0.25">
      <c r="A21" s="3" t="s">
        <v>135</v>
      </c>
      <c r="B21" s="4"/>
      <c r="C21" s="4"/>
      <c r="D21" s="4">
        <v>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>
        <v>1</v>
      </c>
      <c r="CA21" t="str">
        <f>VLOOKUP($A21,taxonomy!$A:$Y,7,FALSE)</f>
        <v>Eukaryota</v>
      </c>
      <c r="CB21" t="str">
        <f>VLOOKUP($A21,taxonomy!$A:$Y,8,FALSE)</f>
        <v xml:space="preserve"> Metazoa</v>
      </c>
      <c r="CC21" t="str">
        <f>VLOOKUP($A21,taxonomy!$A:$Y,9,FALSE)</f>
        <v xml:space="preserve"> Ecdysozoa</v>
      </c>
      <c r="CD21" t="str">
        <f>VLOOKUP($A21,taxonomy!$A:$Y,10,FALSE)</f>
        <v xml:space="preserve"> Arthropoda</v>
      </c>
      <c r="CE21" t="str">
        <f>VLOOKUP($A21,taxonomy!$A:$Y,11,FALSE)</f>
        <v xml:space="preserve"> Hexapoda</v>
      </c>
      <c r="CF21" t="str">
        <f>VLOOKUP($A21,taxonomy!$A:$Y,12,FALSE)</f>
        <v xml:space="preserve"> Insecta</v>
      </c>
      <c r="CG21" t="str">
        <f>VLOOKUP($A21,taxonomy!$A:$Y,13,FALSE)</f>
        <v>Pterygota</v>
      </c>
      <c r="CH21" t="str">
        <f>VLOOKUP($A21,taxonomy!$A:$Y,14,FALSE)</f>
        <v xml:space="preserve"> Neoptera</v>
      </c>
      <c r="CI21" t="str">
        <f>VLOOKUP($A21,taxonomy!$A:$Y,15,FALSE)</f>
        <v xml:space="preserve"> Endopterygota</v>
      </c>
      <c r="CJ21" t="str">
        <f>VLOOKUP($A21,taxonomy!$A:$Y,16,FALSE)</f>
        <v xml:space="preserve"> Diptera</v>
      </c>
      <c r="CK21" t="str">
        <f>VLOOKUP($A21,taxonomy!$A:$Y,17,FALSE)</f>
        <v xml:space="preserve"> Brachycera</v>
      </c>
      <c r="CL21" t="str">
        <f>VLOOKUP($A21,taxonomy!$A:$Y,18,FALSE)</f>
        <v xml:space="preserve"> Muscomorpha</v>
      </c>
      <c r="CM21" t="str">
        <f>VLOOKUP($A21,taxonomy!$A:$Y,19,FALSE)</f>
        <v>Ephydroidea</v>
      </c>
      <c r="CN21" t="str">
        <f>VLOOKUP($A21,taxonomy!$A:$Y,20,FALSE)</f>
        <v xml:space="preserve"> Drosophilidae</v>
      </c>
      <c r="CO21" t="str">
        <f>VLOOKUP($A21,taxonomy!$A:$Y,21,FALSE)</f>
        <v xml:space="preserve"> Drosophila.</v>
      </c>
      <c r="CP21">
        <f>VLOOKUP($A21,taxonomy!$A:$Y,22,FALSE)</f>
        <v>0</v>
      </c>
      <c r="CQ21">
        <f>VLOOKUP($A21,taxonomy!$A:$Y,23,FALSE)</f>
        <v>0</v>
      </c>
      <c r="CR21">
        <f>VLOOKUP($A21,taxonomy!$A:$Y,24,FALSE)</f>
        <v>0</v>
      </c>
      <c r="CS21">
        <f>VLOOKUP($A21,taxonomy!$A:$Y,25,FALSE)</f>
        <v>0</v>
      </c>
      <c r="CT21">
        <f t="shared" si="0"/>
        <v>0</v>
      </c>
    </row>
    <row r="22" spans="1:98" x14ac:dyDescent="0.25">
      <c r="A22" s="3" t="s">
        <v>137</v>
      </c>
      <c r="B22" s="4"/>
      <c r="C22" s="4"/>
      <c r="D22" s="4">
        <v>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>
        <v>1</v>
      </c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>
        <v>2</v>
      </c>
      <c r="CA22" t="str">
        <f>VLOOKUP($A22,taxonomy!$A:$Y,7,FALSE)</f>
        <v>Eukaryota</v>
      </c>
      <c r="CB22" t="str">
        <f>VLOOKUP($A22,taxonomy!$A:$Y,8,FALSE)</f>
        <v xml:space="preserve"> Metazoa</v>
      </c>
      <c r="CC22" t="str">
        <f>VLOOKUP($A22,taxonomy!$A:$Y,9,FALSE)</f>
        <v xml:space="preserve"> Ecdysozoa</v>
      </c>
      <c r="CD22" t="str">
        <f>VLOOKUP($A22,taxonomy!$A:$Y,10,FALSE)</f>
        <v xml:space="preserve"> Arthropoda</v>
      </c>
      <c r="CE22" t="str">
        <f>VLOOKUP($A22,taxonomy!$A:$Y,11,FALSE)</f>
        <v xml:space="preserve"> Hexapoda</v>
      </c>
      <c r="CF22" t="str">
        <f>VLOOKUP($A22,taxonomy!$A:$Y,12,FALSE)</f>
        <v xml:space="preserve"> Insecta</v>
      </c>
      <c r="CG22" t="str">
        <f>VLOOKUP($A22,taxonomy!$A:$Y,13,FALSE)</f>
        <v>Pterygota</v>
      </c>
      <c r="CH22" t="str">
        <f>VLOOKUP($A22,taxonomy!$A:$Y,14,FALSE)</f>
        <v xml:space="preserve"> Neoptera</v>
      </c>
      <c r="CI22" t="str">
        <f>VLOOKUP($A22,taxonomy!$A:$Y,15,FALSE)</f>
        <v xml:space="preserve"> Endopterygota</v>
      </c>
      <c r="CJ22" t="str">
        <f>VLOOKUP($A22,taxonomy!$A:$Y,16,FALSE)</f>
        <v xml:space="preserve"> Diptera</v>
      </c>
      <c r="CK22" t="str">
        <f>VLOOKUP($A22,taxonomy!$A:$Y,17,FALSE)</f>
        <v xml:space="preserve"> Nematocera</v>
      </c>
      <c r="CL22" t="str">
        <f>VLOOKUP($A22,taxonomy!$A:$Y,18,FALSE)</f>
        <v xml:space="preserve"> Culicoidea</v>
      </c>
      <c r="CM22" t="str">
        <f>VLOOKUP($A22,taxonomy!$A:$Y,19,FALSE)</f>
        <v>Culicidae</v>
      </c>
      <c r="CN22" t="str">
        <f>VLOOKUP($A22,taxonomy!$A:$Y,20,FALSE)</f>
        <v xml:space="preserve"> Anophelinae</v>
      </c>
      <c r="CO22" t="str">
        <f>VLOOKUP($A22,taxonomy!$A:$Y,21,FALSE)</f>
        <v xml:space="preserve"> Anopheles.</v>
      </c>
      <c r="CP22">
        <f>VLOOKUP($A22,taxonomy!$A:$Y,22,FALSE)</f>
        <v>0</v>
      </c>
      <c r="CQ22">
        <f>VLOOKUP($A22,taxonomy!$A:$Y,23,FALSE)</f>
        <v>0</v>
      </c>
      <c r="CR22">
        <f>VLOOKUP($A22,taxonomy!$A:$Y,24,FALSE)</f>
        <v>0</v>
      </c>
      <c r="CS22">
        <f>VLOOKUP($A22,taxonomy!$A:$Y,25,FALSE)</f>
        <v>0</v>
      </c>
      <c r="CT22">
        <f t="shared" si="0"/>
        <v>0</v>
      </c>
    </row>
    <row r="23" spans="1:98" x14ac:dyDescent="0.25">
      <c r="A23" s="3" t="s">
        <v>145</v>
      </c>
      <c r="B23" s="4"/>
      <c r="C23" s="4">
        <v>1</v>
      </c>
      <c r="D23" s="4">
        <v>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>
        <v>1</v>
      </c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>
        <v>3</v>
      </c>
      <c r="CA23" t="str">
        <f>VLOOKUP($A23,taxonomy!$A:$Y,7,FALSE)</f>
        <v>Eukaryota</v>
      </c>
      <c r="CB23" t="str">
        <f>VLOOKUP($A23,taxonomy!$A:$Y,8,FALSE)</f>
        <v xml:space="preserve"> Metazoa</v>
      </c>
      <c r="CC23" t="str">
        <f>VLOOKUP($A23,taxonomy!$A:$Y,9,FALSE)</f>
        <v xml:space="preserve"> Ecdysozoa</v>
      </c>
      <c r="CD23" t="str">
        <f>VLOOKUP($A23,taxonomy!$A:$Y,10,FALSE)</f>
        <v xml:space="preserve"> Arthropoda</v>
      </c>
      <c r="CE23" t="str">
        <f>VLOOKUP($A23,taxonomy!$A:$Y,11,FALSE)</f>
        <v xml:space="preserve"> Hexapoda</v>
      </c>
      <c r="CF23" t="str">
        <f>VLOOKUP($A23,taxonomy!$A:$Y,12,FALSE)</f>
        <v xml:space="preserve"> Insecta</v>
      </c>
      <c r="CG23" t="str">
        <f>VLOOKUP($A23,taxonomy!$A:$Y,13,FALSE)</f>
        <v>Pterygota</v>
      </c>
      <c r="CH23" t="str">
        <f>VLOOKUP($A23,taxonomy!$A:$Y,14,FALSE)</f>
        <v xml:space="preserve"> Neoptera</v>
      </c>
      <c r="CI23" t="str">
        <f>VLOOKUP($A23,taxonomy!$A:$Y,15,FALSE)</f>
        <v xml:space="preserve"> Endopterygota</v>
      </c>
      <c r="CJ23" t="str">
        <f>VLOOKUP($A23,taxonomy!$A:$Y,16,FALSE)</f>
        <v xml:space="preserve"> Diptera</v>
      </c>
      <c r="CK23" t="str">
        <f>VLOOKUP($A23,taxonomy!$A:$Y,17,FALSE)</f>
        <v xml:space="preserve"> Nematocera</v>
      </c>
      <c r="CL23" t="str">
        <f>VLOOKUP($A23,taxonomy!$A:$Y,18,FALSE)</f>
        <v xml:space="preserve"> Culicoidea</v>
      </c>
      <c r="CM23" t="str">
        <f>VLOOKUP($A23,taxonomy!$A:$Y,19,FALSE)</f>
        <v>Culicidae</v>
      </c>
      <c r="CN23" t="str">
        <f>VLOOKUP($A23,taxonomy!$A:$Y,20,FALSE)</f>
        <v xml:space="preserve"> Anophelinae</v>
      </c>
      <c r="CO23" t="str">
        <f>VLOOKUP($A23,taxonomy!$A:$Y,21,FALSE)</f>
        <v xml:space="preserve"> Anopheles.</v>
      </c>
      <c r="CP23">
        <f>VLOOKUP($A23,taxonomy!$A:$Y,22,FALSE)</f>
        <v>0</v>
      </c>
      <c r="CQ23">
        <f>VLOOKUP($A23,taxonomy!$A:$Y,23,FALSE)</f>
        <v>0</v>
      </c>
      <c r="CR23">
        <f>VLOOKUP($A23,taxonomy!$A:$Y,24,FALSE)</f>
        <v>0</v>
      </c>
      <c r="CS23">
        <f>VLOOKUP($A23,taxonomy!$A:$Y,25,FALSE)</f>
        <v>0</v>
      </c>
      <c r="CT23">
        <f t="shared" si="0"/>
        <v>0</v>
      </c>
    </row>
    <row r="24" spans="1:98" hidden="1" x14ac:dyDescent="0.25">
      <c r="A24" s="3" t="s">
        <v>153</v>
      </c>
      <c r="B24" s="4"/>
      <c r="C24" s="4"/>
      <c r="D24" s="4">
        <v>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>
        <v>1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>
        <v>1</v>
      </c>
      <c r="BQ24" s="4"/>
      <c r="BR24" s="4"/>
      <c r="BS24" s="4"/>
      <c r="BT24" s="4"/>
      <c r="BU24" s="4"/>
      <c r="BV24" s="4"/>
      <c r="BW24" s="4"/>
      <c r="BX24" s="4"/>
      <c r="BY24" s="4"/>
      <c r="BZ24" s="4">
        <v>3</v>
      </c>
      <c r="CA24" t="str">
        <f>VLOOKUP($A24,taxonomy!$A:$Y,7,FALSE)</f>
        <v>Eukaryota</v>
      </c>
      <c r="CB24" t="str">
        <f>VLOOKUP($A24,taxonomy!$A:$Y,8,FALSE)</f>
        <v xml:space="preserve"> Fungi</v>
      </c>
      <c r="CC24" t="str">
        <f>VLOOKUP($A24,taxonomy!$A:$Y,9,FALSE)</f>
        <v xml:space="preserve"> Dikarya</v>
      </c>
      <c r="CD24" t="str">
        <f>VLOOKUP($A24,taxonomy!$A:$Y,10,FALSE)</f>
        <v xml:space="preserve"> Basidiomycota</v>
      </c>
      <c r="CE24" t="str">
        <f>VLOOKUP($A24,taxonomy!$A:$Y,11,FALSE)</f>
        <v xml:space="preserve"> Agaricomycotina</v>
      </c>
      <c r="CF24" t="str">
        <f>VLOOKUP($A24,taxonomy!$A:$Y,12,FALSE)</f>
        <v>Agaricomycetes</v>
      </c>
      <c r="CG24" t="str">
        <f>VLOOKUP($A24,taxonomy!$A:$Y,13,FALSE)</f>
        <v xml:space="preserve"> Agaricomycetidae</v>
      </c>
      <c r="CH24" t="str">
        <f>VLOOKUP($A24,taxonomy!$A:$Y,14,FALSE)</f>
        <v xml:space="preserve"> Agaricales</v>
      </c>
      <c r="CI24" t="str">
        <f>VLOOKUP($A24,taxonomy!$A:$Y,15,FALSE)</f>
        <v xml:space="preserve"> Psathyrellaceae</v>
      </c>
      <c r="CJ24" t="str">
        <f>VLOOKUP($A24,taxonomy!$A:$Y,16,FALSE)</f>
        <v>Coprinopsis.</v>
      </c>
      <c r="CK24">
        <f>VLOOKUP($A24,taxonomy!$A:$Y,17,FALSE)</f>
        <v>0</v>
      </c>
      <c r="CL24">
        <f>VLOOKUP($A24,taxonomy!$A:$Y,18,FALSE)</f>
        <v>0</v>
      </c>
      <c r="CM24">
        <f>VLOOKUP($A24,taxonomy!$A:$Y,19,FALSE)</f>
        <v>0</v>
      </c>
      <c r="CN24">
        <f>VLOOKUP($A24,taxonomy!$A:$Y,20,FALSE)</f>
        <v>0</v>
      </c>
      <c r="CO24">
        <f>VLOOKUP($A24,taxonomy!$A:$Y,21,FALSE)</f>
        <v>0</v>
      </c>
      <c r="CP24">
        <f>VLOOKUP($A24,taxonomy!$A:$Y,22,FALSE)</f>
        <v>0</v>
      </c>
      <c r="CQ24">
        <f>VLOOKUP($A24,taxonomy!$A:$Y,23,FALSE)</f>
        <v>0</v>
      </c>
      <c r="CR24">
        <f>VLOOKUP($A24,taxonomy!$A:$Y,24,FALSE)</f>
        <v>0</v>
      </c>
      <c r="CS24">
        <f>VLOOKUP($A24,taxonomy!$A:$Y,25,FALSE)</f>
        <v>0</v>
      </c>
      <c r="CT24">
        <f t="shared" si="0"/>
        <v>0</v>
      </c>
    </row>
    <row r="25" spans="1:98" hidden="1" x14ac:dyDescent="0.25">
      <c r="A25" s="3" t="s">
        <v>163</v>
      </c>
      <c r="B25" s="4"/>
      <c r="C25" s="4">
        <v>1</v>
      </c>
      <c r="D25" s="4">
        <v>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>
        <v>1</v>
      </c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>
        <v>3</v>
      </c>
      <c r="CA25" t="str">
        <f>VLOOKUP($A25,taxonomy!$A:$Y,7,FALSE)</f>
        <v>Eukaryota</v>
      </c>
      <c r="CB25" t="str">
        <f>VLOOKUP($A25,taxonomy!$A:$Y,8,FALSE)</f>
        <v xml:space="preserve"> Metazoa</v>
      </c>
      <c r="CC25" t="str">
        <f>VLOOKUP($A25,taxonomy!$A:$Y,9,FALSE)</f>
        <v xml:space="preserve"> Ecdysozoa</v>
      </c>
      <c r="CD25" t="str">
        <f>VLOOKUP($A25,taxonomy!$A:$Y,10,FALSE)</f>
        <v xml:space="preserve"> Nematoda</v>
      </c>
      <c r="CE25" t="str">
        <f>VLOOKUP($A25,taxonomy!$A:$Y,11,FALSE)</f>
        <v xml:space="preserve"> Chromadorea</v>
      </c>
      <c r="CF25" t="str">
        <f>VLOOKUP($A25,taxonomy!$A:$Y,12,FALSE)</f>
        <v xml:space="preserve"> Spirurida</v>
      </c>
      <c r="CG25" t="str">
        <f>VLOOKUP($A25,taxonomy!$A:$Y,13,FALSE)</f>
        <v>Filarioidea</v>
      </c>
      <c r="CH25" t="str">
        <f>VLOOKUP($A25,taxonomy!$A:$Y,14,FALSE)</f>
        <v xml:space="preserve"> Onchocercidae</v>
      </c>
      <c r="CI25" t="str">
        <f>VLOOKUP($A25,taxonomy!$A:$Y,15,FALSE)</f>
        <v xml:space="preserve"> Brugia.</v>
      </c>
      <c r="CJ25">
        <f>VLOOKUP($A25,taxonomy!$A:$Y,16,FALSE)</f>
        <v>0</v>
      </c>
      <c r="CK25">
        <f>VLOOKUP($A25,taxonomy!$A:$Y,17,FALSE)</f>
        <v>0</v>
      </c>
      <c r="CL25">
        <f>VLOOKUP($A25,taxonomy!$A:$Y,18,FALSE)</f>
        <v>0</v>
      </c>
      <c r="CM25">
        <f>VLOOKUP($A25,taxonomy!$A:$Y,19,FALSE)</f>
        <v>0</v>
      </c>
      <c r="CN25">
        <f>VLOOKUP($A25,taxonomy!$A:$Y,20,FALSE)</f>
        <v>0</v>
      </c>
      <c r="CO25">
        <f>VLOOKUP($A25,taxonomy!$A:$Y,21,FALSE)</f>
        <v>0</v>
      </c>
      <c r="CP25">
        <f>VLOOKUP($A25,taxonomy!$A:$Y,22,FALSE)</f>
        <v>0</v>
      </c>
      <c r="CQ25">
        <f>VLOOKUP($A25,taxonomy!$A:$Y,23,FALSE)</f>
        <v>0</v>
      </c>
      <c r="CR25">
        <f>VLOOKUP($A25,taxonomy!$A:$Y,24,FALSE)</f>
        <v>0</v>
      </c>
      <c r="CS25">
        <f>VLOOKUP($A25,taxonomy!$A:$Y,25,FALSE)</f>
        <v>0</v>
      </c>
      <c r="CT25">
        <f t="shared" si="0"/>
        <v>0</v>
      </c>
    </row>
    <row r="26" spans="1:98" hidden="1" x14ac:dyDescent="0.25">
      <c r="A26" s="3" t="s">
        <v>172</v>
      </c>
      <c r="B26" s="4"/>
      <c r="C26" s="4"/>
      <c r="D26" s="4">
        <v>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>
        <v>1</v>
      </c>
      <c r="CA26" t="str">
        <f>VLOOKUP($A26,taxonomy!$A:$Y,7,FALSE)</f>
        <v>Eukaryota</v>
      </c>
      <c r="CB26" t="str">
        <f>VLOOKUP($A26,taxonomy!$A:$Y,8,FALSE)</f>
        <v xml:space="preserve"> Fungi</v>
      </c>
      <c r="CC26" t="str">
        <f>VLOOKUP($A26,taxonomy!$A:$Y,9,FALSE)</f>
        <v xml:space="preserve"> Dikarya</v>
      </c>
      <c r="CD26" t="str">
        <f>VLOOKUP($A26,taxonomy!$A:$Y,10,FALSE)</f>
        <v xml:space="preserve"> Basidiomycota</v>
      </c>
      <c r="CE26" t="str">
        <f>VLOOKUP($A26,taxonomy!$A:$Y,11,FALSE)</f>
        <v xml:space="preserve"> Ustilaginomycotina</v>
      </c>
      <c r="CF26" t="str">
        <f>VLOOKUP($A26,taxonomy!$A:$Y,12,FALSE)</f>
        <v>Exobasidiomycetes</v>
      </c>
      <c r="CG26" t="str">
        <f>VLOOKUP($A26,taxonomy!$A:$Y,13,FALSE)</f>
        <v xml:space="preserve"> Malasseziales</v>
      </c>
      <c r="CH26" t="str">
        <f>VLOOKUP($A26,taxonomy!$A:$Y,14,FALSE)</f>
        <v xml:space="preserve"> Malasseziaceae</v>
      </c>
      <c r="CI26" t="str">
        <f>VLOOKUP($A26,taxonomy!$A:$Y,15,FALSE)</f>
        <v xml:space="preserve"> Malassezia.</v>
      </c>
      <c r="CJ26">
        <f>VLOOKUP($A26,taxonomy!$A:$Y,16,FALSE)</f>
        <v>0</v>
      </c>
      <c r="CK26">
        <f>VLOOKUP($A26,taxonomy!$A:$Y,17,FALSE)</f>
        <v>0</v>
      </c>
      <c r="CL26">
        <f>VLOOKUP($A26,taxonomy!$A:$Y,18,FALSE)</f>
        <v>0</v>
      </c>
      <c r="CM26">
        <f>VLOOKUP($A26,taxonomy!$A:$Y,19,FALSE)</f>
        <v>0</v>
      </c>
      <c r="CN26">
        <f>VLOOKUP($A26,taxonomy!$A:$Y,20,FALSE)</f>
        <v>0</v>
      </c>
      <c r="CO26">
        <f>VLOOKUP($A26,taxonomy!$A:$Y,21,FALSE)</f>
        <v>0</v>
      </c>
      <c r="CP26">
        <f>VLOOKUP($A26,taxonomy!$A:$Y,22,FALSE)</f>
        <v>0</v>
      </c>
      <c r="CQ26">
        <f>VLOOKUP($A26,taxonomy!$A:$Y,23,FALSE)</f>
        <v>0</v>
      </c>
      <c r="CR26">
        <f>VLOOKUP($A26,taxonomy!$A:$Y,24,FALSE)</f>
        <v>0</v>
      </c>
      <c r="CS26">
        <f>VLOOKUP($A26,taxonomy!$A:$Y,25,FALSE)</f>
        <v>0</v>
      </c>
      <c r="CT26">
        <f t="shared" si="0"/>
        <v>0</v>
      </c>
    </row>
    <row r="27" spans="1:98" x14ac:dyDescent="0.25">
      <c r="A27" s="3" t="s">
        <v>177</v>
      </c>
      <c r="B27" s="4"/>
      <c r="C27" s="4"/>
      <c r="D27" s="4">
        <v>1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v>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>
        <v>2</v>
      </c>
      <c r="CA27" t="str">
        <f>VLOOKUP($A27,taxonomy!$A:$Y,7,FALSE)</f>
        <v>Eukaryota</v>
      </c>
      <c r="CB27" t="str">
        <f>VLOOKUP($A27,taxonomy!$A:$Y,8,FALSE)</f>
        <v xml:space="preserve"> Metazoa</v>
      </c>
      <c r="CC27" t="str">
        <f>VLOOKUP($A27,taxonomy!$A:$Y,9,FALSE)</f>
        <v xml:space="preserve"> Ecdysozoa</v>
      </c>
      <c r="CD27" t="str">
        <f>VLOOKUP($A27,taxonomy!$A:$Y,10,FALSE)</f>
        <v xml:space="preserve"> Arthropoda</v>
      </c>
      <c r="CE27" t="str">
        <f>VLOOKUP($A27,taxonomy!$A:$Y,11,FALSE)</f>
        <v xml:space="preserve"> Hexapoda</v>
      </c>
      <c r="CF27" t="str">
        <f>VLOOKUP($A27,taxonomy!$A:$Y,12,FALSE)</f>
        <v xml:space="preserve"> Insecta</v>
      </c>
      <c r="CG27" t="str">
        <f>VLOOKUP($A27,taxonomy!$A:$Y,13,FALSE)</f>
        <v>Pterygota</v>
      </c>
      <c r="CH27" t="str">
        <f>VLOOKUP($A27,taxonomy!$A:$Y,14,FALSE)</f>
        <v xml:space="preserve"> Neoptera</v>
      </c>
      <c r="CI27" t="str">
        <f>VLOOKUP($A27,taxonomy!$A:$Y,15,FALSE)</f>
        <v xml:space="preserve"> Endopterygota</v>
      </c>
      <c r="CJ27" t="str">
        <f>VLOOKUP($A27,taxonomy!$A:$Y,16,FALSE)</f>
        <v xml:space="preserve"> Diptera</v>
      </c>
      <c r="CK27" t="str">
        <f>VLOOKUP($A27,taxonomy!$A:$Y,17,FALSE)</f>
        <v xml:space="preserve"> Brachycera</v>
      </c>
      <c r="CL27" t="str">
        <f>VLOOKUP($A27,taxonomy!$A:$Y,18,FALSE)</f>
        <v xml:space="preserve"> Muscomorpha</v>
      </c>
      <c r="CM27" t="str">
        <f>VLOOKUP($A27,taxonomy!$A:$Y,19,FALSE)</f>
        <v>Ephydroidea</v>
      </c>
      <c r="CN27" t="str">
        <f>VLOOKUP($A27,taxonomy!$A:$Y,20,FALSE)</f>
        <v xml:space="preserve"> Drosophilidae</v>
      </c>
      <c r="CO27" t="str">
        <f>VLOOKUP($A27,taxonomy!$A:$Y,21,FALSE)</f>
        <v xml:space="preserve"> Chymomyza.</v>
      </c>
      <c r="CP27">
        <f>VLOOKUP($A27,taxonomy!$A:$Y,22,FALSE)</f>
        <v>0</v>
      </c>
      <c r="CQ27">
        <f>VLOOKUP($A27,taxonomy!$A:$Y,23,FALSE)</f>
        <v>0</v>
      </c>
      <c r="CR27">
        <f>VLOOKUP($A27,taxonomy!$A:$Y,24,FALSE)</f>
        <v>0</v>
      </c>
      <c r="CS27">
        <f>VLOOKUP($A27,taxonomy!$A:$Y,25,FALSE)</f>
        <v>0</v>
      </c>
      <c r="CT27">
        <f t="shared" si="0"/>
        <v>0</v>
      </c>
    </row>
    <row r="28" spans="1:98" x14ac:dyDescent="0.25">
      <c r="A28" s="3" t="s">
        <v>185</v>
      </c>
      <c r="B28" s="4"/>
      <c r="C28" s="4"/>
      <c r="D28" s="4">
        <v>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v>1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>
        <v>2</v>
      </c>
      <c r="CA28" t="str">
        <f>VLOOKUP($A28,taxonomy!$A:$Y,7,FALSE)</f>
        <v>Eukaryota</v>
      </c>
      <c r="CB28" t="str">
        <f>VLOOKUP($A28,taxonomy!$A:$Y,8,FALSE)</f>
        <v xml:space="preserve"> Metazoa</v>
      </c>
      <c r="CC28" t="str">
        <f>VLOOKUP($A28,taxonomy!$A:$Y,9,FALSE)</f>
        <v xml:space="preserve"> Ecdysozoa</v>
      </c>
      <c r="CD28" t="str">
        <f>VLOOKUP($A28,taxonomy!$A:$Y,10,FALSE)</f>
        <v xml:space="preserve"> Arthropoda</v>
      </c>
      <c r="CE28" t="str">
        <f>VLOOKUP($A28,taxonomy!$A:$Y,11,FALSE)</f>
        <v xml:space="preserve"> Hexapoda</v>
      </c>
      <c r="CF28" t="str">
        <f>VLOOKUP($A28,taxonomy!$A:$Y,12,FALSE)</f>
        <v xml:space="preserve"> Insecta</v>
      </c>
      <c r="CG28" t="str">
        <f>VLOOKUP($A28,taxonomy!$A:$Y,13,FALSE)</f>
        <v>Pterygota</v>
      </c>
      <c r="CH28" t="str">
        <f>VLOOKUP($A28,taxonomy!$A:$Y,14,FALSE)</f>
        <v xml:space="preserve"> Neoptera</v>
      </c>
      <c r="CI28" t="str">
        <f>VLOOKUP($A28,taxonomy!$A:$Y,15,FALSE)</f>
        <v xml:space="preserve"> Endopterygota</v>
      </c>
      <c r="CJ28" t="str">
        <f>VLOOKUP($A28,taxonomy!$A:$Y,16,FALSE)</f>
        <v xml:space="preserve"> Diptera</v>
      </c>
      <c r="CK28" t="str">
        <f>VLOOKUP($A28,taxonomy!$A:$Y,17,FALSE)</f>
        <v xml:space="preserve"> Brachycera</v>
      </c>
      <c r="CL28" t="str">
        <f>VLOOKUP($A28,taxonomy!$A:$Y,18,FALSE)</f>
        <v xml:space="preserve"> Muscomorpha</v>
      </c>
      <c r="CM28" t="str">
        <f>VLOOKUP($A28,taxonomy!$A:$Y,19,FALSE)</f>
        <v>Ephydroidea</v>
      </c>
      <c r="CN28" t="str">
        <f>VLOOKUP($A28,taxonomy!$A:$Y,20,FALSE)</f>
        <v xml:space="preserve"> Drosophilidae</v>
      </c>
      <c r="CO28" t="str">
        <f>VLOOKUP($A28,taxonomy!$A:$Y,21,FALSE)</f>
        <v xml:space="preserve"> Chymomyza.</v>
      </c>
      <c r="CP28">
        <f>VLOOKUP($A28,taxonomy!$A:$Y,22,FALSE)</f>
        <v>0</v>
      </c>
      <c r="CQ28">
        <f>VLOOKUP($A28,taxonomy!$A:$Y,23,FALSE)</f>
        <v>0</v>
      </c>
      <c r="CR28">
        <f>VLOOKUP($A28,taxonomy!$A:$Y,24,FALSE)</f>
        <v>0</v>
      </c>
      <c r="CS28">
        <f>VLOOKUP($A28,taxonomy!$A:$Y,25,FALSE)</f>
        <v>0</v>
      </c>
      <c r="CT28">
        <f t="shared" si="0"/>
        <v>0</v>
      </c>
    </row>
    <row r="29" spans="1:98" hidden="1" x14ac:dyDescent="0.25">
      <c r="A29" s="3" t="s">
        <v>187</v>
      </c>
      <c r="B29" s="4"/>
      <c r="C29" s="4">
        <v>1</v>
      </c>
      <c r="D29" s="4">
        <v>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>
        <v>2</v>
      </c>
      <c r="CA29" t="str">
        <f>VLOOKUP($A29,taxonomy!$A:$Y,7,FALSE)</f>
        <v>Eukaryota</v>
      </c>
      <c r="CB29" t="str">
        <f>VLOOKUP($A29,taxonomy!$A:$Y,8,FALSE)</f>
        <v xml:space="preserve"> Metazoa</v>
      </c>
      <c r="CC29" t="str">
        <f>VLOOKUP($A29,taxonomy!$A:$Y,9,FALSE)</f>
        <v xml:space="preserve"> Ecdysozoa</v>
      </c>
      <c r="CD29" t="str">
        <f>VLOOKUP($A29,taxonomy!$A:$Y,10,FALSE)</f>
        <v xml:space="preserve"> Nematoda</v>
      </c>
      <c r="CE29" t="str">
        <f>VLOOKUP($A29,taxonomy!$A:$Y,11,FALSE)</f>
        <v xml:space="preserve"> Chromadorea</v>
      </c>
      <c r="CF29" t="str">
        <f>VLOOKUP($A29,taxonomy!$A:$Y,12,FALSE)</f>
        <v xml:space="preserve"> Rhabditida</v>
      </c>
      <c r="CG29" t="str">
        <f>VLOOKUP($A29,taxonomy!$A:$Y,13,FALSE)</f>
        <v>Rhabditoidea</v>
      </c>
      <c r="CH29" t="str">
        <f>VLOOKUP($A29,taxonomy!$A:$Y,14,FALSE)</f>
        <v xml:space="preserve"> Rhabditidae</v>
      </c>
      <c r="CI29" t="str">
        <f>VLOOKUP($A29,taxonomy!$A:$Y,15,FALSE)</f>
        <v xml:space="preserve"> Peloderinae</v>
      </c>
      <c r="CJ29" t="str">
        <f>VLOOKUP($A29,taxonomy!$A:$Y,16,FALSE)</f>
        <v xml:space="preserve"> Caenorhabditis.</v>
      </c>
      <c r="CK29">
        <f>VLOOKUP($A29,taxonomy!$A:$Y,17,FALSE)</f>
        <v>0</v>
      </c>
      <c r="CL29">
        <f>VLOOKUP($A29,taxonomy!$A:$Y,18,FALSE)</f>
        <v>0</v>
      </c>
      <c r="CM29">
        <f>VLOOKUP($A29,taxonomy!$A:$Y,19,FALSE)</f>
        <v>0</v>
      </c>
      <c r="CN29">
        <f>VLOOKUP($A29,taxonomy!$A:$Y,20,FALSE)</f>
        <v>0</v>
      </c>
      <c r="CO29">
        <f>VLOOKUP($A29,taxonomy!$A:$Y,21,FALSE)</f>
        <v>0</v>
      </c>
      <c r="CP29">
        <f>VLOOKUP($A29,taxonomy!$A:$Y,22,FALSE)</f>
        <v>0</v>
      </c>
      <c r="CQ29">
        <f>VLOOKUP($A29,taxonomy!$A:$Y,23,FALSE)</f>
        <v>0</v>
      </c>
      <c r="CR29">
        <f>VLOOKUP($A29,taxonomy!$A:$Y,24,FALSE)</f>
        <v>0</v>
      </c>
      <c r="CS29">
        <f>VLOOKUP($A29,taxonomy!$A:$Y,25,FALSE)</f>
        <v>0</v>
      </c>
      <c r="CT29">
        <f t="shared" si="0"/>
        <v>0</v>
      </c>
    </row>
    <row r="30" spans="1:98" hidden="1" x14ac:dyDescent="0.25">
      <c r="A30" s="3" t="s">
        <v>193</v>
      </c>
      <c r="B30" s="4"/>
      <c r="C30" s="4">
        <v>1</v>
      </c>
      <c r="D30" s="4">
        <v>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>
        <v>2</v>
      </c>
      <c r="CA30" t="str">
        <f>VLOOKUP($A30,taxonomy!$A:$Y,7,FALSE)</f>
        <v>Eukaryota</v>
      </c>
      <c r="CB30" t="str">
        <f>VLOOKUP($A30,taxonomy!$A:$Y,8,FALSE)</f>
        <v xml:space="preserve"> Viridiplantae</v>
      </c>
      <c r="CC30" t="str">
        <f>VLOOKUP($A30,taxonomy!$A:$Y,9,FALSE)</f>
        <v xml:space="preserve"> Streptophyta</v>
      </c>
      <c r="CD30" t="str">
        <f>VLOOKUP($A30,taxonomy!$A:$Y,10,FALSE)</f>
        <v xml:space="preserve"> Embryophyta</v>
      </c>
      <c r="CE30" t="str">
        <f>VLOOKUP($A30,taxonomy!$A:$Y,11,FALSE)</f>
        <v xml:space="preserve"> Bryophyta</v>
      </c>
      <c r="CF30" t="str">
        <f>VLOOKUP($A30,taxonomy!$A:$Y,12,FALSE)</f>
        <v>Bryophytina</v>
      </c>
      <c r="CG30" t="str">
        <f>VLOOKUP($A30,taxonomy!$A:$Y,13,FALSE)</f>
        <v xml:space="preserve"> Bryopsida</v>
      </c>
      <c r="CH30" t="str">
        <f>VLOOKUP($A30,taxonomy!$A:$Y,14,FALSE)</f>
        <v xml:space="preserve"> Funariidae</v>
      </c>
      <c r="CI30" t="str">
        <f>VLOOKUP($A30,taxonomy!$A:$Y,15,FALSE)</f>
        <v xml:space="preserve"> Funariales</v>
      </c>
      <c r="CJ30" t="str">
        <f>VLOOKUP($A30,taxonomy!$A:$Y,16,FALSE)</f>
        <v xml:space="preserve"> Funariaceae</v>
      </c>
      <c r="CK30" t="str">
        <f>VLOOKUP($A30,taxonomy!$A:$Y,17,FALSE)</f>
        <v>Physcomitrella.</v>
      </c>
      <c r="CL30">
        <f>VLOOKUP($A30,taxonomy!$A:$Y,18,FALSE)</f>
        <v>0</v>
      </c>
      <c r="CM30">
        <f>VLOOKUP($A30,taxonomy!$A:$Y,19,FALSE)</f>
        <v>0</v>
      </c>
      <c r="CN30">
        <f>VLOOKUP($A30,taxonomy!$A:$Y,20,FALSE)</f>
        <v>0</v>
      </c>
      <c r="CO30">
        <f>VLOOKUP($A30,taxonomy!$A:$Y,21,FALSE)</f>
        <v>0</v>
      </c>
      <c r="CP30">
        <f>VLOOKUP($A30,taxonomy!$A:$Y,22,FALSE)</f>
        <v>0</v>
      </c>
      <c r="CQ30">
        <f>VLOOKUP($A30,taxonomy!$A:$Y,23,FALSE)</f>
        <v>0</v>
      </c>
      <c r="CR30">
        <f>VLOOKUP($A30,taxonomy!$A:$Y,24,FALSE)</f>
        <v>0</v>
      </c>
      <c r="CS30">
        <f>VLOOKUP($A30,taxonomy!$A:$Y,25,FALSE)</f>
        <v>0</v>
      </c>
      <c r="CT30">
        <f t="shared" si="0"/>
        <v>0</v>
      </c>
    </row>
    <row r="31" spans="1:98" hidden="1" x14ac:dyDescent="0.25">
      <c r="A31" s="3" t="s">
        <v>200</v>
      </c>
      <c r="B31" s="4"/>
      <c r="C31" s="4">
        <v>1</v>
      </c>
      <c r="D31" s="4">
        <v>1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>
        <v>2</v>
      </c>
      <c r="CA31" t="str">
        <f>VLOOKUP($A31,taxonomy!$A:$Y,7,FALSE)</f>
        <v>Eukaryota</v>
      </c>
      <c r="CB31" t="str">
        <f>VLOOKUP($A31,taxonomy!$A:$Y,8,FALSE)</f>
        <v xml:space="preserve"> Choanoflagellida</v>
      </c>
      <c r="CC31" t="str">
        <f>VLOOKUP($A31,taxonomy!$A:$Y,9,FALSE)</f>
        <v xml:space="preserve"> Codonosigidae</v>
      </c>
      <c r="CD31" t="str">
        <f>VLOOKUP($A31,taxonomy!$A:$Y,10,FALSE)</f>
        <v xml:space="preserve"> Monosiga.</v>
      </c>
      <c r="CE31">
        <f>VLOOKUP($A31,taxonomy!$A:$Y,11,FALSE)</f>
        <v>0</v>
      </c>
      <c r="CF31">
        <f>VLOOKUP($A31,taxonomy!$A:$Y,12,FALSE)</f>
        <v>0</v>
      </c>
      <c r="CG31">
        <f>VLOOKUP($A31,taxonomy!$A:$Y,13,FALSE)</f>
        <v>0</v>
      </c>
      <c r="CH31">
        <f>VLOOKUP($A31,taxonomy!$A:$Y,14,FALSE)</f>
        <v>0</v>
      </c>
      <c r="CI31">
        <f>VLOOKUP($A31,taxonomy!$A:$Y,15,FALSE)</f>
        <v>0</v>
      </c>
      <c r="CJ31">
        <f>VLOOKUP($A31,taxonomy!$A:$Y,16,FALSE)</f>
        <v>0</v>
      </c>
      <c r="CK31">
        <f>VLOOKUP($A31,taxonomy!$A:$Y,17,FALSE)</f>
        <v>0</v>
      </c>
      <c r="CL31">
        <f>VLOOKUP($A31,taxonomy!$A:$Y,18,FALSE)</f>
        <v>0</v>
      </c>
      <c r="CM31">
        <f>VLOOKUP($A31,taxonomy!$A:$Y,19,FALSE)</f>
        <v>0</v>
      </c>
      <c r="CN31">
        <f>VLOOKUP($A31,taxonomy!$A:$Y,20,FALSE)</f>
        <v>0</v>
      </c>
      <c r="CO31">
        <f>VLOOKUP($A31,taxonomy!$A:$Y,21,FALSE)</f>
        <v>0</v>
      </c>
      <c r="CP31">
        <f>VLOOKUP($A31,taxonomy!$A:$Y,22,FALSE)</f>
        <v>0</v>
      </c>
      <c r="CQ31">
        <f>VLOOKUP($A31,taxonomy!$A:$Y,23,FALSE)</f>
        <v>0</v>
      </c>
      <c r="CR31">
        <f>VLOOKUP($A31,taxonomy!$A:$Y,24,FALSE)</f>
        <v>0</v>
      </c>
      <c r="CS31">
        <f>VLOOKUP($A31,taxonomy!$A:$Y,25,FALSE)</f>
        <v>0</v>
      </c>
      <c r="CT31">
        <f t="shared" si="0"/>
        <v>0</v>
      </c>
    </row>
    <row r="32" spans="1:98" x14ac:dyDescent="0.25">
      <c r="A32" s="3" t="s">
        <v>207</v>
      </c>
      <c r="B32" s="4"/>
      <c r="C32" s="4"/>
      <c r="D32" s="4">
        <v>1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v>1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>
        <v>2</v>
      </c>
      <c r="CA32" t="str">
        <f>VLOOKUP($A32,taxonomy!$A:$Y,7,FALSE)</f>
        <v>Eukaryota</v>
      </c>
      <c r="CB32" t="str">
        <f>VLOOKUP($A32,taxonomy!$A:$Y,8,FALSE)</f>
        <v xml:space="preserve"> Metazoa</v>
      </c>
      <c r="CC32" t="str">
        <f>VLOOKUP($A32,taxonomy!$A:$Y,9,FALSE)</f>
        <v xml:space="preserve"> Ecdysozoa</v>
      </c>
      <c r="CD32" t="str">
        <f>VLOOKUP($A32,taxonomy!$A:$Y,10,FALSE)</f>
        <v xml:space="preserve"> Arthropoda</v>
      </c>
      <c r="CE32" t="str">
        <f>VLOOKUP($A32,taxonomy!$A:$Y,11,FALSE)</f>
        <v xml:space="preserve"> Hexapoda</v>
      </c>
      <c r="CF32" t="str">
        <f>VLOOKUP($A32,taxonomy!$A:$Y,12,FALSE)</f>
        <v xml:space="preserve"> Insecta</v>
      </c>
      <c r="CG32" t="str">
        <f>VLOOKUP($A32,taxonomy!$A:$Y,13,FALSE)</f>
        <v>Pterygota</v>
      </c>
      <c r="CH32" t="str">
        <f>VLOOKUP($A32,taxonomy!$A:$Y,14,FALSE)</f>
        <v xml:space="preserve"> Neoptera</v>
      </c>
      <c r="CI32" t="str">
        <f>VLOOKUP($A32,taxonomy!$A:$Y,15,FALSE)</f>
        <v xml:space="preserve"> Endopterygota</v>
      </c>
      <c r="CJ32" t="str">
        <f>VLOOKUP($A32,taxonomy!$A:$Y,16,FALSE)</f>
        <v xml:space="preserve"> Coleoptera</v>
      </c>
      <c r="CK32" t="str">
        <f>VLOOKUP($A32,taxonomy!$A:$Y,17,FALSE)</f>
        <v xml:space="preserve"> Polyphaga</v>
      </c>
      <c r="CL32" t="str">
        <f>VLOOKUP($A32,taxonomy!$A:$Y,18,FALSE)</f>
        <v>Cucujiformia</v>
      </c>
      <c r="CM32" t="str">
        <f>VLOOKUP($A32,taxonomy!$A:$Y,19,FALSE)</f>
        <v xml:space="preserve"> Tenebrionidae</v>
      </c>
      <c r="CN32" t="str">
        <f>VLOOKUP($A32,taxonomy!$A:$Y,20,FALSE)</f>
        <v xml:space="preserve"> Tenebrionidae incertae sedis</v>
      </c>
      <c r="CO32" t="str">
        <f>VLOOKUP($A32,taxonomy!$A:$Y,21,FALSE)</f>
        <v xml:space="preserve"> Tribolium.</v>
      </c>
      <c r="CP32">
        <f>VLOOKUP($A32,taxonomy!$A:$Y,22,FALSE)</f>
        <v>0</v>
      </c>
      <c r="CQ32">
        <f>VLOOKUP($A32,taxonomy!$A:$Y,23,FALSE)</f>
        <v>0</v>
      </c>
      <c r="CR32">
        <f>VLOOKUP($A32,taxonomy!$A:$Y,24,FALSE)</f>
        <v>0</v>
      </c>
      <c r="CS32">
        <f>VLOOKUP($A32,taxonomy!$A:$Y,25,FALSE)</f>
        <v>0</v>
      </c>
      <c r="CT32">
        <f t="shared" si="0"/>
        <v>0</v>
      </c>
    </row>
    <row r="33" spans="1:98" x14ac:dyDescent="0.25">
      <c r="A33" s="3" t="s">
        <v>212</v>
      </c>
      <c r="B33" s="4"/>
      <c r="C33" s="4"/>
      <c r="D33" s="4">
        <v>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v>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>
        <v>2</v>
      </c>
      <c r="CA33" t="str">
        <f>VLOOKUP($A33,taxonomy!$A:$Y,7,FALSE)</f>
        <v>Eukaryota</v>
      </c>
      <c r="CB33" t="str">
        <f>VLOOKUP($A33,taxonomy!$A:$Y,8,FALSE)</f>
        <v xml:space="preserve"> Metazoa</v>
      </c>
      <c r="CC33" t="str">
        <f>VLOOKUP($A33,taxonomy!$A:$Y,9,FALSE)</f>
        <v xml:space="preserve"> Ecdysozoa</v>
      </c>
      <c r="CD33" t="str">
        <f>VLOOKUP($A33,taxonomy!$A:$Y,10,FALSE)</f>
        <v xml:space="preserve"> Arthropoda</v>
      </c>
      <c r="CE33" t="str">
        <f>VLOOKUP($A33,taxonomy!$A:$Y,11,FALSE)</f>
        <v xml:space="preserve"> Hexapoda</v>
      </c>
      <c r="CF33" t="str">
        <f>VLOOKUP($A33,taxonomy!$A:$Y,12,FALSE)</f>
        <v xml:space="preserve"> Insecta</v>
      </c>
      <c r="CG33" t="str">
        <f>VLOOKUP($A33,taxonomy!$A:$Y,13,FALSE)</f>
        <v>Pterygota</v>
      </c>
      <c r="CH33" t="str">
        <f>VLOOKUP($A33,taxonomy!$A:$Y,14,FALSE)</f>
        <v xml:space="preserve"> Neoptera</v>
      </c>
      <c r="CI33" t="str">
        <f>VLOOKUP($A33,taxonomy!$A:$Y,15,FALSE)</f>
        <v xml:space="preserve"> Endopterygota</v>
      </c>
      <c r="CJ33" t="str">
        <f>VLOOKUP($A33,taxonomy!$A:$Y,16,FALSE)</f>
        <v xml:space="preserve"> Coleoptera</v>
      </c>
      <c r="CK33" t="str">
        <f>VLOOKUP($A33,taxonomy!$A:$Y,17,FALSE)</f>
        <v xml:space="preserve"> Polyphaga</v>
      </c>
      <c r="CL33" t="str">
        <f>VLOOKUP($A33,taxonomy!$A:$Y,18,FALSE)</f>
        <v>Cucujiformia</v>
      </c>
      <c r="CM33" t="str">
        <f>VLOOKUP($A33,taxonomy!$A:$Y,19,FALSE)</f>
        <v xml:space="preserve"> Tenebrionidae</v>
      </c>
      <c r="CN33" t="str">
        <f>VLOOKUP($A33,taxonomy!$A:$Y,20,FALSE)</f>
        <v xml:space="preserve"> Tenebrionidae incertae sedis</v>
      </c>
      <c r="CO33" t="str">
        <f>VLOOKUP($A33,taxonomy!$A:$Y,21,FALSE)</f>
        <v xml:space="preserve"> Tribolium.</v>
      </c>
      <c r="CP33">
        <f>VLOOKUP($A33,taxonomy!$A:$Y,22,FALSE)</f>
        <v>0</v>
      </c>
      <c r="CQ33">
        <f>VLOOKUP($A33,taxonomy!$A:$Y,23,FALSE)</f>
        <v>0</v>
      </c>
      <c r="CR33">
        <f>VLOOKUP($A33,taxonomy!$A:$Y,24,FALSE)</f>
        <v>0</v>
      </c>
      <c r="CS33">
        <f>VLOOKUP($A33,taxonomy!$A:$Y,25,FALSE)</f>
        <v>0</v>
      </c>
      <c r="CT33">
        <f t="shared" si="0"/>
        <v>0</v>
      </c>
    </row>
    <row r="34" spans="1:98" hidden="1" x14ac:dyDescent="0.25">
      <c r="A34" s="3" t="s">
        <v>215</v>
      </c>
      <c r="B34" s="4"/>
      <c r="C34" s="4">
        <v>1</v>
      </c>
      <c r="D34" s="4">
        <v>1</v>
      </c>
      <c r="E34" s="4"/>
      <c r="F34" s="4">
        <v>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>
        <v>1</v>
      </c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>
        <v>4</v>
      </c>
      <c r="CA34" t="str">
        <f>VLOOKUP($A34,taxonomy!$A:$Y,7,FALSE)</f>
        <v>Eukaryota</v>
      </c>
      <c r="CB34" t="str">
        <f>VLOOKUP($A34,taxonomy!$A:$Y,8,FALSE)</f>
        <v xml:space="preserve"> Fungi</v>
      </c>
      <c r="CC34" t="str">
        <f>VLOOKUP($A34,taxonomy!$A:$Y,9,FALSE)</f>
        <v xml:space="preserve"> Dikarya</v>
      </c>
      <c r="CD34" t="str">
        <f>VLOOKUP($A34,taxonomy!$A:$Y,10,FALSE)</f>
        <v xml:space="preserve"> Basidiomycota</v>
      </c>
      <c r="CE34" t="str">
        <f>VLOOKUP($A34,taxonomy!$A:$Y,11,FALSE)</f>
        <v xml:space="preserve"> Agaricomycotina</v>
      </c>
      <c r="CF34" t="str">
        <f>VLOOKUP($A34,taxonomy!$A:$Y,12,FALSE)</f>
        <v>Agaricomycetes</v>
      </c>
      <c r="CG34" t="str">
        <f>VLOOKUP($A34,taxonomy!$A:$Y,13,FALSE)</f>
        <v xml:space="preserve"> Agaricomycetidae</v>
      </c>
      <c r="CH34" t="str">
        <f>VLOOKUP($A34,taxonomy!$A:$Y,14,FALSE)</f>
        <v xml:space="preserve"> Agaricales</v>
      </c>
      <c r="CI34" t="str">
        <f>VLOOKUP($A34,taxonomy!$A:$Y,15,FALSE)</f>
        <v xml:space="preserve"> Tricholomataceae</v>
      </c>
      <c r="CJ34" t="str">
        <f>VLOOKUP($A34,taxonomy!$A:$Y,16,FALSE)</f>
        <v>Laccaria.</v>
      </c>
      <c r="CK34">
        <f>VLOOKUP($A34,taxonomy!$A:$Y,17,FALSE)</f>
        <v>0</v>
      </c>
      <c r="CL34">
        <f>VLOOKUP($A34,taxonomy!$A:$Y,18,FALSE)</f>
        <v>0</v>
      </c>
      <c r="CM34">
        <f>VLOOKUP($A34,taxonomy!$A:$Y,19,FALSE)</f>
        <v>0</v>
      </c>
      <c r="CN34">
        <f>VLOOKUP($A34,taxonomy!$A:$Y,20,FALSE)</f>
        <v>0</v>
      </c>
      <c r="CO34">
        <f>VLOOKUP($A34,taxonomy!$A:$Y,21,FALSE)</f>
        <v>0</v>
      </c>
      <c r="CP34">
        <f>VLOOKUP($A34,taxonomy!$A:$Y,22,FALSE)</f>
        <v>0</v>
      </c>
      <c r="CQ34">
        <f>VLOOKUP($A34,taxonomy!$A:$Y,23,FALSE)</f>
        <v>0</v>
      </c>
      <c r="CR34">
        <f>VLOOKUP($A34,taxonomy!$A:$Y,24,FALSE)</f>
        <v>0</v>
      </c>
      <c r="CS34">
        <f>VLOOKUP($A34,taxonomy!$A:$Y,25,FALSE)</f>
        <v>0</v>
      </c>
      <c r="CT34">
        <f t="shared" si="0"/>
        <v>0</v>
      </c>
    </row>
    <row r="35" spans="1:98" x14ac:dyDescent="0.25">
      <c r="A35" s="3" t="s">
        <v>226</v>
      </c>
      <c r="B35" s="4"/>
      <c r="C35" s="4"/>
      <c r="D35" s="4">
        <v>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>
        <v>2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>
        <v>3</v>
      </c>
      <c r="CA35" t="str">
        <f>VLOOKUP($A35,taxonomy!$A:$Y,7,FALSE)</f>
        <v>Eukaryota</v>
      </c>
      <c r="CB35" t="str">
        <f>VLOOKUP($A35,taxonomy!$A:$Y,8,FALSE)</f>
        <v xml:space="preserve"> Metazoa</v>
      </c>
      <c r="CC35" t="str">
        <f>VLOOKUP($A35,taxonomy!$A:$Y,9,FALSE)</f>
        <v xml:space="preserve"> Ecdysozoa</v>
      </c>
      <c r="CD35" t="str">
        <f>VLOOKUP($A35,taxonomy!$A:$Y,10,FALSE)</f>
        <v xml:space="preserve"> Arthropoda</v>
      </c>
      <c r="CE35" t="str">
        <f>VLOOKUP($A35,taxonomy!$A:$Y,11,FALSE)</f>
        <v xml:space="preserve"> Hexapoda</v>
      </c>
      <c r="CF35" t="str">
        <f>VLOOKUP($A35,taxonomy!$A:$Y,12,FALSE)</f>
        <v xml:space="preserve"> Insecta</v>
      </c>
      <c r="CG35" t="str">
        <f>VLOOKUP($A35,taxonomy!$A:$Y,13,FALSE)</f>
        <v>Pterygota</v>
      </c>
      <c r="CH35" t="str">
        <f>VLOOKUP($A35,taxonomy!$A:$Y,14,FALSE)</f>
        <v xml:space="preserve"> Neoptera</v>
      </c>
      <c r="CI35" t="str">
        <f>VLOOKUP($A35,taxonomy!$A:$Y,15,FALSE)</f>
        <v xml:space="preserve"> Endopterygota</v>
      </c>
      <c r="CJ35" t="str">
        <f>VLOOKUP($A35,taxonomy!$A:$Y,16,FALSE)</f>
        <v xml:space="preserve"> Diptera</v>
      </c>
      <c r="CK35" t="str">
        <f>VLOOKUP($A35,taxonomy!$A:$Y,17,FALSE)</f>
        <v xml:space="preserve"> Nematocera</v>
      </c>
      <c r="CL35" t="str">
        <f>VLOOKUP($A35,taxonomy!$A:$Y,18,FALSE)</f>
        <v xml:space="preserve"> Culicoidea</v>
      </c>
      <c r="CM35" t="str">
        <f>VLOOKUP($A35,taxonomy!$A:$Y,19,FALSE)</f>
        <v>Culicidae</v>
      </c>
      <c r="CN35" t="str">
        <f>VLOOKUP($A35,taxonomy!$A:$Y,20,FALSE)</f>
        <v xml:space="preserve"> Culicinae</v>
      </c>
      <c r="CO35" t="str">
        <f>VLOOKUP($A35,taxonomy!$A:$Y,21,FALSE)</f>
        <v xml:space="preserve"> Culicini</v>
      </c>
      <c r="CP35" t="str">
        <f>VLOOKUP($A35,taxonomy!$A:$Y,22,FALSE)</f>
        <v xml:space="preserve"> Culex</v>
      </c>
      <c r="CQ35" t="str">
        <f>VLOOKUP($A35,taxonomy!$A:$Y,23,FALSE)</f>
        <v xml:space="preserve"> Culex.</v>
      </c>
      <c r="CR35">
        <f>VLOOKUP($A35,taxonomy!$A:$Y,24,FALSE)</f>
        <v>0</v>
      </c>
      <c r="CS35">
        <f>VLOOKUP($A35,taxonomy!$A:$Y,25,FALSE)</f>
        <v>0</v>
      </c>
      <c r="CT35">
        <f t="shared" si="0"/>
        <v>0</v>
      </c>
    </row>
    <row r="36" spans="1:98" x14ac:dyDescent="0.25">
      <c r="A36" s="3" t="s">
        <v>234</v>
      </c>
      <c r="B36" s="4"/>
      <c r="C36" s="4"/>
      <c r="D36" s="4">
        <v>1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v>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>
        <v>1</v>
      </c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>
        <v>3</v>
      </c>
      <c r="CA36" t="str">
        <f>VLOOKUP($A36,taxonomy!$A:$Y,7,FALSE)</f>
        <v>Eukaryota</v>
      </c>
      <c r="CB36" t="str">
        <f>VLOOKUP($A36,taxonomy!$A:$Y,8,FALSE)</f>
        <v xml:space="preserve"> Metazoa</v>
      </c>
      <c r="CC36" t="str">
        <f>VLOOKUP($A36,taxonomy!$A:$Y,9,FALSE)</f>
        <v xml:space="preserve"> Ecdysozoa</v>
      </c>
      <c r="CD36" t="str">
        <f>VLOOKUP($A36,taxonomy!$A:$Y,10,FALSE)</f>
        <v xml:space="preserve"> Arthropoda</v>
      </c>
      <c r="CE36" t="str">
        <f>VLOOKUP($A36,taxonomy!$A:$Y,11,FALSE)</f>
        <v xml:space="preserve"> Hexapoda</v>
      </c>
      <c r="CF36" t="str">
        <f>VLOOKUP($A36,taxonomy!$A:$Y,12,FALSE)</f>
        <v xml:space="preserve"> Insecta</v>
      </c>
      <c r="CG36" t="str">
        <f>VLOOKUP($A36,taxonomy!$A:$Y,13,FALSE)</f>
        <v>Pterygota</v>
      </c>
      <c r="CH36" t="str">
        <f>VLOOKUP($A36,taxonomy!$A:$Y,14,FALSE)</f>
        <v xml:space="preserve"> Neoptera</v>
      </c>
      <c r="CI36" t="str">
        <f>VLOOKUP($A36,taxonomy!$A:$Y,15,FALSE)</f>
        <v xml:space="preserve"> Endopterygota</v>
      </c>
      <c r="CJ36" t="str">
        <f>VLOOKUP($A36,taxonomy!$A:$Y,16,FALSE)</f>
        <v xml:space="preserve"> Diptera</v>
      </c>
      <c r="CK36" t="str">
        <f>VLOOKUP($A36,taxonomy!$A:$Y,17,FALSE)</f>
        <v xml:space="preserve"> Nematocera</v>
      </c>
      <c r="CL36" t="str">
        <f>VLOOKUP($A36,taxonomy!$A:$Y,18,FALSE)</f>
        <v xml:space="preserve"> Culicoidea</v>
      </c>
      <c r="CM36" t="str">
        <f>VLOOKUP($A36,taxonomy!$A:$Y,19,FALSE)</f>
        <v>Culicidae</v>
      </c>
      <c r="CN36" t="str">
        <f>VLOOKUP($A36,taxonomy!$A:$Y,20,FALSE)</f>
        <v xml:space="preserve"> Culicinae</v>
      </c>
      <c r="CO36" t="str">
        <f>VLOOKUP($A36,taxonomy!$A:$Y,21,FALSE)</f>
        <v xml:space="preserve"> Culicini</v>
      </c>
      <c r="CP36" t="str">
        <f>VLOOKUP($A36,taxonomy!$A:$Y,22,FALSE)</f>
        <v xml:space="preserve"> Culex</v>
      </c>
      <c r="CQ36" t="str">
        <f>VLOOKUP($A36,taxonomy!$A:$Y,23,FALSE)</f>
        <v xml:space="preserve"> Culex.</v>
      </c>
      <c r="CR36">
        <f>VLOOKUP($A36,taxonomy!$A:$Y,24,FALSE)</f>
        <v>0</v>
      </c>
      <c r="CS36">
        <f>VLOOKUP($A36,taxonomy!$A:$Y,25,FALSE)</f>
        <v>0</v>
      </c>
      <c r="CT36">
        <f t="shared" si="0"/>
        <v>0</v>
      </c>
    </row>
    <row r="37" spans="1:98" hidden="1" x14ac:dyDescent="0.25">
      <c r="A37" s="3" t="s">
        <v>241</v>
      </c>
      <c r="B37" s="4"/>
      <c r="C37" s="4">
        <v>1</v>
      </c>
      <c r="D37" s="4">
        <v>1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>
        <v>2</v>
      </c>
      <c r="CA37" t="str">
        <f>VLOOKUP($A37,taxonomy!$A:$Y,7,FALSE)</f>
        <v>Eukaryota</v>
      </c>
      <c r="CB37" t="str">
        <f>VLOOKUP($A37,taxonomy!$A:$Y,8,FALSE)</f>
        <v xml:space="preserve"> Fungi</v>
      </c>
      <c r="CC37" t="str">
        <f>VLOOKUP($A37,taxonomy!$A:$Y,9,FALSE)</f>
        <v xml:space="preserve"> Dikarya</v>
      </c>
      <c r="CD37" t="str">
        <f>VLOOKUP($A37,taxonomy!$A:$Y,10,FALSE)</f>
        <v xml:space="preserve"> Ascomycota</v>
      </c>
      <c r="CE37" t="str">
        <f>VLOOKUP($A37,taxonomy!$A:$Y,11,FALSE)</f>
        <v xml:space="preserve"> Pezizomycotina</v>
      </c>
      <c r="CF37" t="str">
        <f>VLOOKUP($A37,taxonomy!$A:$Y,12,FALSE)</f>
        <v xml:space="preserve"> Eurotiomycetes</v>
      </c>
      <c r="CG37" t="str">
        <f>VLOOKUP($A37,taxonomy!$A:$Y,13,FALSE)</f>
        <v>Eurotiomycetidae</v>
      </c>
      <c r="CH37" t="str">
        <f>VLOOKUP($A37,taxonomy!$A:$Y,14,FALSE)</f>
        <v xml:space="preserve"> Eurotiales</v>
      </c>
      <c r="CI37" t="str">
        <f>VLOOKUP($A37,taxonomy!$A:$Y,15,FALSE)</f>
        <v xml:space="preserve"> Aspergillaceae</v>
      </c>
      <c r="CJ37" t="str">
        <f>VLOOKUP($A37,taxonomy!$A:$Y,16,FALSE)</f>
        <v xml:space="preserve"> Aspergillus.</v>
      </c>
      <c r="CK37">
        <f>VLOOKUP($A37,taxonomy!$A:$Y,17,FALSE)</f>
        <v>0</v>
      </c>
      <c r="CL37">
        <f>VLOOKUP($A37,taxonomy!$A:$Y,18,FALSE)</f>
        <v>0</v>
      </c>
      <c r="CM37">
        <f>VLOOKUP($A37,taxonomy!$A:$Y,19,FALSE)</f>
        <v>0</v>
      </c>
      <c r="CN37">
        <f>VLOOKUP($A37,taxonomy!$A:$Y,20,FALSE)</f>
        <v>0</v>
      </c>
      <c r="CO37">
        <f>VLOOKUP($A37,taxonomy!$A:$Y,21,FALSE)</f>
        <v>0</v>
      </c>
      <c r="CP37">
        <f>VLOOKUP($A37,taxonomy!$A:$Y,22,FALSE)</f>
        <v>0</v>
      </c>
      <c r="CQ37">
        <f>VLOOKUP($A37,taxonomy!$A:$Y,23,FALSE)</f>
        <v>0</v>
      </c>
      <c r="CR37">
        <f>VLOOKUP($A37,taxonomy!$A:$Y,24,FALSE)</f>
        <v>0</v>
      </c>
      <c r="CS37">
        <f>VLOOKUP($A37,taxonomy!$A:$Y,25,FALSE)</f>
        <v>0</v>
      </c>
      <c r="CT37">
        <f t="shared" si="0"/>
        <v>0</v>
      </c>
    </row>
    <row r="38" spans="1:98" hidden="1" x14ac:dyDescent="0.25">
      <c r="A38" s="3" t="s">
        <v>247</v>
      </c>
      <c r="B38" s="4"/>
      <c r="C38" s="4"/>
      <c r="D38" s="4">
        <v>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>
        <v>1</v>
      </c>
      <c r="CA38" t="str">
        <f>VLOOKUP($A38,taxonomy!$A:$Y,7,FALSE)</f>
        <v>Eukaryota</v>
      </c>
      <c r="CB38" t="str">
        <f>VLOOKUP($A38,taxonomy!$A:$Y,8,FALSE)</f>
        <v xml:space="preserve"> Metazoa</v>
      </c>
      <c r="CC38" t="str">
        <f>VLOOKUP($A38,taxonomy!$A:$Y,9,FALSE)</f>
        <v xml:space="preserve"> Chordata</v>
      </c>
      <c r="CD38" t="str">
        <f>VLOOKUP($A38,taxonomy!$A:$Y,10,FALSE)</f>
        <v xml:space="preserve"> Craniata</v>
      </c>
      <c r="CE38" t="str">
        <f>VLOOKUP($A38,taxonomy!$A:$Y,11,FALSE)</f>
        <v xml:space="preserve"> Vertebrata</v>
      </c>
      <c r="CF38" t="str">
        <f>VLOOKUP($A38,taxonomy!$A:$Y,12,FALSE)</f>
        <v xml:space="preserve"> Euteleostomi</v>
      </c>
      <c r="CG38" t="str">
        <f>VLOOKUP($A38,taxonomy!$A:$Y,13,FALSE)</f>
        <v>Mammalia</v>
      </c>
      <c r="CH38" t="str">
        <f>VLOOKUP($A38,taxonomy!$A:$Y,14,FALSE)</f>
        <v xml:space="preserve"> Eutheria</v>
      </c>
      <c r="CI38" t="str">
        <f>VLOOKUP($A38,taxonomy!$A:$Y,15,FALSE)</f>
        <v xml:space="preserve"> Euarchontoglires</v>
      </c>
      <c r="CJ38" t="str">
        <f>VLOOKUP($A38,taxonomy!$A:$Y,16,FALSE)</f>
        <v xml:space="preserve"> Glires</v>
      </c>
      <c r="CK38" t="str">
        <f>VLOOKUP($A38,taxonomy!$A:$Y,17,FALSE)</f>
        <v xml:space="preserve"> Rodentia</v>
      </c>
      <c r="CL38" t="str">
        <f>VLOOKUP($A38,taxonomy!$A:$Y,18,FALSE)</f>
        <v xml:space="preserve"> Sciurognathi</v>
      </c>
      <c r="CM38" t="str">
        <f>VLOOKUP($A38,taxonomy!$A:$Y,19,FALSE)</f>
        <v>Muroidea</v>
      </c>
      <c r="CN38" t="str">
        <f>VLOOKUP($A38,taxonomy!$A:$Y,20,FALSE)</f>
        <v xml:space="preserve"> Muridae</v>
      </c>
      <c r="CO38" t="str">
        <f>VLOOKUP($A38,taxonomy!$A:$Y,21,FALSE)</f>
        <v xml:space="preserve"> Murinae</v>
      </c>
      <c r="CP38" t="str">
        <f>VLOOKUP($A38,taxonomy!$A:$Y,22,FALSE)</f>
        <v xml:space="preserve"> Rattus.</v>
      </c>
      <c r="CQ38">
        <f>VLOOKUP($A38,taxonomy!$A:$Y,23,FALSE)</f>
        <v>0</v>
      </c>
      <c r="CR38">
        <f>VLOOKUP($A38,taxonomy!$A:$Y,24,FALSE)</f>
        <v>0</v>
      </c>
      <c r="CS38">
        <f>VLOOKUP($A38,taxonomy!$A:$Y,25,FALSE)</f>
        <v>0</v>
      </c>
      <c r="CT38">
        <f t="shared" si="0"/>
        <v>0</v>
      </c>
    </row>
    <row r="39" spans="1:98" hidden="1" x14ac:dyDescent="0.25">
      <c r="A39" s="3" t="s">
        <v>251</v>
      </c>
      <c r="B39" s="4"/>
      <c r="C39" s="4">
        <v>1</v>
      </c>
      <c r="D39" s="4">
        <v>1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>
        <v>2</v>
      </c>
      <c r="CA39" t="str">
        <f>VLOOKUP($A39,taxonomy!$A:$Y,7,FALSE)</f>
        <v>Eukaryota</v>
      </c>
      <c r="CB39" t="str">
        <f>VLOOKUP($A39,taxonomy!$A:$Y,8,FALSE)</f>
        <v xml:space="preserve"> Fungi</v>
      </c>
      <c r="CC39" t="str">
        <f>VLOOKUP($A39,taxonomy!$A:$Y,9,FALSE)</f>
        <v xml:space="preserve"> Dikarya</v>
      </c>
      <c r="CD39" t="str">
        <f>VLOOKUP($A39,taxonomy!$A:$Y,10,FALSE)</f>
        <v xml:space="preserve"> Ascomycota</v>
      </c>
      <c r="CE39" t="str">
        <f>VLOOKUP($A39,taxonomy!$A:$Y,11,FALSE)</f>
        <v xml:space="preserve"> Pezizomycotina</v>
      </c>
      <c r="CF39" t="str">
        <f>VLOOKUP($A39,taxonomy!$A:$Y,12,FALSE)</f>
        <v>Sordariomycetes</v>
      </c>
      <c r="CG39" t="str">
        <f>VLOOKUP($A39,taxonomy!$A:$Y,13,FALSE)</f>
        <v xml:space="preserve"> Sordariomycetidae</v>
      </c>
      <c r="CH39" t="str">
        <f>VLOOKUP($A39,taxonomy!$A:$Y,14,FALSE)</f>
        <v xml:space="preserve"> Sordariales</v>
      </c>
      <c r="CI39" t="str">
        <f>VLOOKUP($A39,taxonomy!$A:$Y,15,FALSE)</f>
        <v xml:space="preserve"> Lasiosphaeriaceae</v>
      </c>
      <c r="CJ39" t="str">
        <f>VLOOKUP($A39,taxonomy!$A:$Y,16,FALSE)</f>
        <v>Podospora.</v>
      </c>
      <c r="CK39">
        <f>VLOOKUP($A39,taxonomy!$A:$Y,17,FALSE)</f>
        <v>0</v>
      </c>
      <c r="CL39">
        <f>VLOOKUP($A39,taxonomy!$A:$Y,18,FALSE)</f>
        <v>0</v>
      </c>
      <c r="CM39">
        <f>VLOOKUP($A39,taxonomy!$A:$Y,19,FALSE)</f>
        <v>0</v>
      </c>
      <c r="CN39">
        <f>VLOOKUP($A39,taxonomy!$A:$Y,20,FALSE)</f>
        <v>0</v>
      </c>
      <c r="CO39">
        <f>VLOOKUP($A39,taxonomy!$A:$Y,21,FALSE)</f>
        <v>0</v>
      </c>
      <c r="CP39">
        <f>VLOOKUP($A39,taxonomy!$A:$Y,22,FALSE)</f>
        <v>0</v>
      </c>
      <c r="CQ39">
        <f>VLOOKUP($A39,taxonomy!$A:$Y,23,FALSE)</f>
        <v>0</v>
      </c>
      <c r="CR39">
        <f>VLOOKUP($A39,taxonomy!$A:$Y,24,FALSE)</f>
        <v>0</v>
      </c>
      <c r="CS39">
        <f>VLOOKUP($A39,taxonomy!$A:$Y,25,FALSE)</f>
        <v>0</v>
      </c>
      <c r="CT39">
        <f t="shared" si="0"/>
        <v>0</v>
      </c>
    </row>
    <row r="40" spans="1:98" hidden="1" x14ac:dyDescent="0.25">
      <c r="A40" s="3" t="s">
        <v>257</v>
      </c>
      <c r="B40" s="4"/>
      <c r="C40" s="4"/>
      <c r="D40" s="4">
        <v>1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>
        <v>1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>
        <v>1</v>
      </c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>
        <v>3</v>
      </c>
      <c r="CA40" t="str">
        <f>VLOOKUP($A40,taxonomy!$A:$Y,7,FALSE)</f>
        <v>Eukaryota</v>
      </c>
      <c r="CB40" t="str">
        <f>VLOOKUP($A40,taxonomy!$A:$Y,8,FALSE)</f>
        <v xml:space="preserve"> Fungi</v>
      </c>
      <c r="CC40" t="str">
        <f>VLOOKUP($A40,taxonomy!$A:$Y,9,FALSE)</f>
        <v xml:space="preserve"> Dikarya</v>
      </c>
      <c r="CD40" t="str">
        <f>VLOOKUP($A40,taxonomy!$A:$Y,10,FALSE)</f>
        <v xml:space="preserve"> Ascomycota</v>
      </c>
      <c r="CE40" t="str">
        <f>VLOOKUP($A40,taxonomy!$A:$Y,11,FALSE)</f>
        <v xml:space="preserve"> Saccharomycotina</v>
      </c>
      <c r="CF40" t="str">
        <f>VLOOKUP($A40,taxonomy!$A:$Y,12,FALSE)</f>
        <v>Saccharomycetes</v>
      </c>
      <c r="CG40" t="str">
        <f>VLOOKUP($A40,taxonomy!$A:$Y,13,FALSE)</f>
        <v xml:space="preserve"> Saccharomycetales</v>
      </c>
      <c r="CH40" t="str">
        <f>VLOOKUP($A40,taxonomy!$A:$Y,14,FALSE)</f>
        <v xml:space="preserve"> Saccharomycetaceae</v>
      </c>
      <c r="CI40" t="str">
        <f>VLOOKUP($A40,taxonomy!$A:$Y,15,FALSE)</f>
        <v>Zygosaccharomyces.</v>
      </c>
      <c r="CJ40">
        <f>VLOOKUP($A40,taxonomy!$A:$Y,16,FALSE)</f>
        <v>0</v>
      </c>
      <c r="CK40">
        <f>VLOOKUP($A40,taxonomy!$A:$Y,17,FALSE)</f>
        <v>0</v>
      </c>
      <c r="CL40">
        <f>VLOOKUP($A40,taxonomy!$A:$Y,18,FALSE)</f>
        <v>0</v>
      </c>
      <c r="CM40">
        <f>VLOOKUP($A40,taxonomy!$A:$Y,19,FALSE)</f>
        <v>0</v>
      </c>
      <c r="CN40">
        <f>VLOOKUP($A40,taxonomy!$A:$Y,20,FALSE)</f>
        <v>0</v>
      </c>
      <c r="CO40">
        <f>VLOOKUP($A40,taxonomy!$A:$Y,21,FALSE)</f>
        <v>0</v>
      </c>
      <c r="CP40">
        <f>VLOOKUP($A40,taxonomy!$A:$Y,22,FALSE)</f>
        <v>0</v>
      </c>
      <c r="CQ40">
        <f>VLOOKUP($A40,taxonomy!$A:$Y,23,FALSE)</f>
        <v>0</v>
      </c>
      <c r="CR40">
        <f>VLOOKUP($A40,taxonomy!$A:$Y,24,FALSE)</f>
        <v>0</v>
      </c>
      <c r="CS40">
        <f>VLOOKUP($A40,taxonomy!$A:$Y,25,FALSE)</f>
        <v>0</v>
      </c>
      <c r="CT40">
        <f t="shared" si="0"/>
        <v>0</v>
      </c>
    </row>
    <row r="41" spans="1:98" hidden="1" x14ac:dyDescent="0.25">
      <c r="A41" s="3" t="s">
        <v>264</v>
      </c>
      <c r="B41" s="4"/>
      <c r="C41" s="4">
        <v>1</v>
      </c>
      <c r="D41" s="4">
        <v>1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>
        <v>2</v>
      </c>
      <c r="CA41" t="str">
        <f>VLOOKUP($A41,taxonomy!$A:$Y,7,FALSE)</f>
        <v>Eukaryota</v>
      </c>
      <c r="CB41" t="str">
        <f>VLOOKUP($A41,taxonomy!$A:$Y,8,FALSE)</f>
        <v xml:space="preserve"> Fungi</v>
      </c>
      <c r="CC41" t="str">
        <f>VLOOKUP($A41,taxonomy!$A:$Y,9,FALSE)</f>
        <v xml:space="preserve"> Dikarya</v>
      </c>
      <c r="CD41" t="str">
        <f>VLOOKUP($A41,taxonomy!$A:$Y,10,FALSE)</f>
        <v xml:space="preserve"> Ascomycota</v>
      </c>
      <c r="CE41" t="str">
        <f>VLOOKUP($A41,taxonomy!$A:$Y,11,FALSE)</f>
        <v xml:space="preserve"> Pezizomycotina</v>
      </c>
      <c r="CF41" t="str">
        <f>VLOOKUP($A41,taxonomy!$A:$Y,12,FALSE)</f>
        <v>Dothideomycetes</v>
      </c>
      <c r="CG41" t="str">
        <f>VLOOKUP($A41,taxonomy!$A:$Y,13,FALSE)</f>
        <v xml:space="preserve"> Pleosporomycetidae</v>
      </c>
      <c r="CH41" t="str">
        <f>VLOOKUP($A41,taxonomy!$A:$Y,14,FALSE)</f>
        <v xml:space="preserve"> Pleosporales</v>
      </c>
      <c r="CI41" t="str">
        <f>VLOOKUP($A41,taxonomy!$A:$Y,15,FALSE)</f>
        <v xml:space="preserve"> Pleosporineae</v>
      </c>
      <c r="CJ41" t="str">
        <f>VLOOKUP($A41,taxonomy!$A:$Y,16,FALSE)</f>
        <v>Pleosporaceae</v>
      </c>
      <c r="CK41" t="str">
        <f>VLOOKUP($A41,taxonomy!$A:$Y,17,FALSE)</f>
        <v xml:space="preserve"> Pyrenophora.</v>
      </c>
      <c r="CL41">
        <f>VLOOKUP($A41,taxonomy!$A:$Y,18,FALSE)</f>
        <v>0</v>
      </c>
      <c r="CM41">
        <f>VLOOKUP($A41,taxonomy!$A:$Y,19,FALSE)</f>
        <v>0</v>
      </c>
      <c r="CN41">
        <f>VLOOKUP($A41,taxonomy!$A:$Y,20,FALSE)</f>
        <v>0</v>
      </c>
      <c r="CO41">
        <f>VLOOKUP($A41,taxonomy!$A:$Y,21,FALSE)</f>
        <v>0</v>
      </c>
      <c r="CP41">
        <f>VLOOKUP($A41,taxonomy!$A:$Y,22,FALSE)</f>
        <v>0</v>
      </c>
      <c r="CQ41">
        <f>VLOOKUP($A41,taxonomy!$A:$Y,23,FALSE)</f>
        <v>0</v>
      </c>
      <c r="CR41">
        <f>VLOOKUP($A41,taxonomy!$A:$Y,24,FALSE)</f>
        <v>0</v>
      </c>
      <c r="CS41">
        <f>VLOOKUP($A41,taxonomy!$A:$Y,25,FALSE)</f>
        <v>0</v>
      </c>
      <c r="CT41">
        <f t="shared" si="0"/>
        <v>0</v>
      </c>
    </row>
    <row r="42" spans="1:98" hidden="1" x14ac:dyDescent="0.25">
      <c r="A42" s="3" t="s">
        <v>269</v>
      </c>
      <c r="B42" s="4"/>
      <c r="C42" s="4">
        <v>1</v>
      </c>
      <c r="D42" s="4">
        <v>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>
        <v>1</v>
      </c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>
        <v>3</v>
      </c>
      <c r="CA42" t="str">
        <f>VLOOKUP($A42,taxonomy!$A:$Y,7,FALSE)</f>
        <v>Eukaryota</v>
      </c>
      <c r="CB42" t="str">
        <f>VLOOKUP($A42,taxonomy!$A:$Y,8,FALSE)</f>
        <v xml:space="preserve"> Metazoa</v>
      </c>
      <c r="CC42" t="str">
        <f>VLOOKUP($A42,taxonomy!$A:$Y,9,FALSE)</f>
        <v xml:space="preserve"> Chordata</v>
      </c>
      <c r="CD42" t="str">
        <f>VLOOKUP($A42,taxonomy!$A:$Y,10,FALSE)</f>
        <v xml:space="preserve"> Craniata</v>
      </c>
      <c r="CE42" t="str">
        <f>VLOOKUP($A42,taxonomy!$A:$Y,11,FALSE)</f>
        <v xml:space="preserve"> Vertebrata</v>
      </c>
      <c r="CF42" t="str">
        <f>VLOOKUP($A42,taxonomy!$A:$Y,12,FALSE)</f>
        <v xml:space="preserve"> Euteleostomi</v>
      </c>
      <c r="CG42" t="str">
        <f>VLOOKUP($A42,taxonomy!$A:$Y,13,FALSE)</f>
        <v>Mammalia</v>
      </c>
      <c r="CH42" t="str">
        <f>VLOOKUP($A42,taxonomy!$A:$Y,14,FALSE)</f>
        <v xml:space="preserve"> Eutheria</v>
      </c>
      <c r="CI42" t="str">
        <f>VLOOKUP($A42,taxonomy!$A:$Y,15,FALSE)</f>
        <v xml:space="preserve"> Laurasiatheria</v>
      </c>
      <c r="CJ42" t="str">
        <f>VLOOKUP($A42,taxonomy!$A:$Y,16,FALSE)</f>
        <v xml:space="preserve"> Cetartiodactyla</v>
      </c>
      <c r="CK42" t="str">
        <f>VLOOKUP($A42,taxonomy!$A:$Y,17,FALSE)</f>
        <v xml:space="preserve"> Ruminantia</v>
      </c>
      <c r="CL42" t="str">
        <f>VLOOKUP($A42,taxonomy!$A:$Y,18,FALSE)</f>
        <v>Pecora</v>
      </c>
      <c r="CM42" t="str">
        <f>VLOOKUP($A42,taxonomy!$A:$Y,19,FALSE)</f>
        <v xml:space="preserve"> Bovidae</v>
      </c>
      <c r="CN42" t="str">
        <f>VLOOKUP($A42,taxonomy!$A:$Y,20,FALSE)</f>
        <v xml:space="preserve"> Caprinae</v>
      </c>
      <c r="CO42" t="str">
        <f>VLOOKUP($A42,taxonomy!$A:$Y,21,FALSE)</f>
        <v xml:space="preserve"> Ovis.</v>
      </c>
      <c r="CP42">
        <f>VLOOKUP($A42,taxonomy!$A:$Y,22,FALSE)</f>
        <v>0</v>
      </c>
      <c r="CQ42">
        <f>VLOOKUP($A42,taxonomy!$A:$Y,23,FALSE)</f>
        <v>0</v>
      </c>
      <c r="CR42">
        <f>VLOOKUP($A42,taxonomy!$A:$Y,24,FALSE)</f>
        <v>0</v>
      </c>
      <c r="CS42">
        <f>VLOOKUP($A42,taxonomy!$A:$Y,25,FALSE)</f>
        <v>0</v>
      </c>
      <c r="CT42">
        <f t="shared" si="0"/>
        <v>0</v>
      </c>
    </row>
    <row r="43" spans="1:98" x14ac:dyDescent="0.25">
      <c r="A43" s="3" t="s">
        <v>276</v>
      </c>
      <c r="B43" s="4"/>
      <c r="C43" s="4"/>
      <c r="D43" s="4">
        <v>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>
        <v>1</v>
      </c>
      <c r="CA43" t="str">
        <f>VLOOKUP($A43,taxonomy!$A:$Y,7,FALSE)</f>
        <v>Eukaryota</v>
      </c>
      <c r="CB43" t="str">
        <f>VLOOKUP($A43,taxonomy!$A:$Y,8,FALSE)</f>
        <v xml:space="preserve"> Metazoa</v>
      </c>
      <c r="CC43" t="str">
        <f>VLOOKUP($A43,taxonomy!$A:$Y,9,FALSE)</f>
        <v xml:space="preserve"> Ecdysozoa</v>
      </c>
      <c r="CD43" t="str">
        <f>VLOOKUP($A43,taxonomy!$A:$Y,10,FALSE)</f>
        <v xml:space="preserve"> Arthropoda</v>
      </c>
      <c r="CE43" t="str">
        <f>VLOOKUP($A43,taxonomy!$A:$Y,11,FALSE)</f>
        <v xml:space="preserve"> Hexapoda</v>
      </c>
      <c r="CF43" t="str">
        <f>VLOOKUP($A43,taxonomy!$A:$Y,12,FALSE)</f>
        <v xml:space="preserve"> Insecta</v>
      </c>
      <c r="CG43" t="str">
        <f>VLOOKUP($A43,taxonomy!$A:$Y,13,FALSE)</f>
        <v>Pterygota</v>
      </c>
      <c r="CH43" t="str">
        <f>VLOOKUP($A43,taxonomy!$A:$Y,14,FALSE)</f>
        <v xml:space="preserve"> Neoptera</v>
      </c>
      <c r="CI43" t="str">
        <f>VLOOKUP($A43,taxonomy!$A:$Y,15,FALSE)</f>
        <v xml:space="preserve"> Endopterygota</v>
      </c>
      <c r="CJ43" t="str">
        <f>VLOOKUP($A43,taxonomy!$A:$Y,16,FALSE)</f>
        <v xml:space="preserve"> Diptera</v>
      </c>
      <c r="CK43" t="str">
        <f>VLOOKUP($A43,taxonomy!$A:$Y,17,FALSE)</f>
        <v xml:space="preserve"> Brachycera</v>
      </c>
      <c r="CL43" t="str">
        <f>VLOOKUP($A43,taxonomy!$A:$Y,18,FALSE)</f>
        <v xml:space="preserve"> Muscomorpha</v>
      </c>
      <c r="CM43" t="str">
        <f>VLOOKUP($A43,taxonomy!$A:$Y,19,FALSE)</f>
        <v>Ephydroidea</v>
      </c>
      <c r="CN43" t="str">
        <f>VLOOKUP($A43,taxonomy!$A:$Y,20,FALSE)</f>
        <v xml:space="preserve"> Drosophilidae</v>
      </c>
      <c r="CO43" t="str">
        <f>VLOOKUP($A43,taxonomy!$A:$Y,21,FALSE)</f>
        <v xml:space="preserve"> Drosophila.</v>
      </c>
      <c r="CP43">
        <f>VLOOKUP($A43,taxonomy!$A:$Y,22,FALSE)</f>
        <v>0</v>
      </c>
      <c r="CQ43">
        <f>VLOOKUP($A43,taxonomy!$A:$Y,23,FALSE)</f>
        <v>0</v>
      </c>
      <c r="CR43">
        <f>VLOOKUP($A43,taxonomy!$A:$Y,24,FALSE)</f>
        <v>0</v>
      </c>
      <c r="CS43">
        <f>VLOOKUP($A43,taxonomy!$A:$Y,25,FALSE)</f>
        <v>0</v>
      </c>
      <c r="CT43">
        <f t="shared" si="0"/>
        <v>0</v>
      </c>
    </row>
    <row r="44" spans="1:98" x14ac:dyDescent="0.25">
      <c r="A44" s="3" t="s">
        <v>279</v>
      </c>
      <c r="B44" s="4"/>
      <c r="C44" s="4"/>
      <c r="D44" s="4">
        <v>1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>
        <v>1</v>
      </c>
      <c r="CA44" t="str">
        <f>VLOOKUP($A44,taxonomy!$A:$Y,7,FALSE)</f>
        <v>Eukaryota</v>
      </c>
      <c r="CB44" t="str">
        <f>VLOOKUP($A44,taxonomy!$A:$Y,8,FALSE)</f>
        <v xml:space="preserve"> Metazoa</v>
      </c>
      <c r="CC44" t="str">
        <f>VLOOKUP($A44,taxonomy!$A:$Y,9,FALSE)</f>
        <v xml:space="preserve"> Ecdysozoa</v>
      </c>
      <c r="CD44" t="str">
        <f>VLOOKUP($A44,taxonomy!$A:$Y,10,FALSE)</f>
        <v xml:space="preserve"> Arthropoda</v>
      </c>
      <c r="CE44" t="str">
        <f>VLOOKUP($A44,taxonomy!$A:$Y,11,FALSE)</f>
        <v xml:space="preserve"> Hexapoda</v>
      </c>
      <c r="CF44" t="str">
        <f>VLOOKUP($A44,taxonomy!$A:$Y,12,FALSE)</f>
        <v xml:space="preserve"> Insecta</v>
      </c>
      <c r="CG44" t="str">
        <f>VLOOKUP($A44,taxonomy!$A:$Y,13,FALSE)</f>
        <v>Pterygota</v>
      </c>
      <c r="CH44" t="str">
        <f>VLOOKUP($A44,taxonomy!$A:$Y,14,FALSE)</f>
        <v xml:space="preserve"> Neoptera</v>
      </c>
      <c r="CI44" t="str">
        <f>VLOOKUP($A44,taxonomy!$A:$Y,15,FALSE)</f>
        <v xml:space="preserve"> Endopterygota</v>
      </c>
      <c r="CJ44" t="str">
        <f>VLOOKUP($A44,taxonomy!$A:$Y,16,FALSE)</f>
        <v xml:space="preserve"> Diptera</v>
      </c>
      <c r="CK44" t="str">
        <f>VLOOKUP($A44,taxonomy!$A:$Y,17,FALSE)</f>
        <v xml:space="preserve"> Brachycera</v>
      </c>
      <c r="CL44" t="str">
        <f>VLOOKUP($A44,taxonomy!$A:$Y,18,FALSE)</f>
        <v xml:space="preserve"> Muscomorpha</v>
      </c>
      <c r="CM44" t="str">
        <f>VLOOKUP($A44,taxonomy!$A:$Y,19,FALSE)</f>
        <v>Ephydroidea</v>
      </c>
      <c r="CN44" t="str">
        <f>VLOOKUP($A44,taxonomy!$A:$Y,20,FALSE)</f>
        <v xml:space="preserve"> Drosophilidae</v>
      </c>
      <c r="CO44" t="str">
        <f>VLOOKUP($A44,taxonomy!$A:$Y,21,FALSE)</f>
        <v xml:space="preserve"> Drosophila.</v>
      </c>
      <c r="CP44">
        <f>VLOOKUP($A44,taxonomy!$A:$Y,22,FALSE)</f>
        <v>0</v>
      </c>
      <c r="CQ44">
        <f>VLOOKUP($A44,taxonomy!$A:$Y,23,FALSE)</f>
        <v>0</v>
      </c>
      <c r="CR44">
        <f>VLOOKUP($A44,taxonomy!$A:$Y,24,FALSE)</f>
        <v>0</v>
      </c>
      <c r="CS44">
        <f>VLOOKUP($A44,taxonomy!$A:$Y,25,FALSE)</f>
        <v>0</v>
      </c>
      <c r="CT44">
        <f t="shared" si="0"/>
        <v>0</v>
      </c>
    </row>
    <row r="45" spans="1:98" hidden="1" x14ac:dyDescent="0.25">
      <c r="A45" s="3" t="s">
        <v>281</v>
      </c>
      <c r="B45" s="4"/>
      <c r="C45" s="4"/>
      <c r="D45" s="4">
        <v>1</v>
      </c>
      <c r="E45" s="4"/>
      <c r="F45" s="4"/>
      <c r="G45" s="4"/>
      <c r="H45" s="4"/>
      <c r="I45" s="4"/>
      <c r="J45" s="4"/>
      <c r="K45" s="4"/>
      <c r="L45" s="4"/>
      <c r="M45" s="4">
        <v>1</v>
      </c>
      <c r="N45" s="4"/>
      <c r="O45" s="4">
        <v>1</v>
      </c>
      <c r="P45" s="4"/>
      <c r="Q45" s="4"/>
      <c r="R45" s="4"/>
      <c r="S45" s="4"/>
      <c r="T45" s="4"/>
      <c r="U45" s="4"/>
      <c r="V45" s="4"/>
      <c r="W45" s="4">
        <v>1</v>
      </c>
      <c r="X45" s="4"/>
      <c r="Y45" s="4"/>
      <c r="Z45" s="4"/>
      <c r="AA45" s="4"/>
      <c r="AB45" s="4"/>
      <c r="AC45" s="4"/>
      <c r="AD45" s="4"/>
      <c r="AE45" s="4">
        <v>1</v>
      </c>
      <c r="AF45" s="4"/>
      <c r="AG45" s="4"/>
      <c r="AH45" s="4">
        <v>1</v>
      </c>
      <c r="AI45" s="4"/>
      <c r="AJ45" s="4"/>
      <c r="AK45" s="4">
        <v>1</v>
      </c>
      <c r="AL45" s="4">
        <v>1</v>
      </c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>
        <v>8</v>
      </c>
      <c r="CA45" t="str">
        <f>VLOOKUP($A45,taxonomy!$A:$Y,7,FALSE)</f>
        <v>Eukaryota</v>
      </c>
      <c r="CB45" t="str">
        <f>VLOOKUP($A45,taxonomy!$A:$Y,8,FALSE)</f>
        <v xml:space="preserve"> Fungi</v>
      </c>
      <c r="CC45" t="str">
        <f>VLOOKUP($A45,taxonomy!$A:$Y,9,FALSE)</f>
        <v xml:space="preserve"> Dikarya</v>
      </c>
      <c r="CD45" t="str">
        <f>VLOOKUP($A45,taxonomy!$A:$Y,10,FALSE)</f>
        <v xml:space="preserve"> Ascomycota</v>
      </c>
      <c r="CE45" t="str">
        <f>VLOOKUP($A45,taxonomy!$A:$Y,11,FALSE)</f>
        <v xml:space="preserve"> Saccharomycotina</v>
      </c>
      <c r="CF45" t="str">
        <f>VLOOKUP($A45,taxonomy!$A:$Y,12,FALSE)</f>
        <v>Saccharomycetes</v>
      </c>
      <c r="CG45" t="str">
        <f>VLOOKUP($A45,taxonomy!$A:$Y,13,FALSE)</f>
        <v xml:space="preserve"> Saccharomycetales</v>
      </c>
      <c r="CH45" t="str">
        <f>VLOOKUP($A45,taxonomy!$A:$Y,14,FALSE)</f>
        <v xml:space="preserve"> Saccharomycetaceae</v>
      </c>
      <c r="CI45" t="str">
        <f>VLOOKUP($A45,taxonomy!$A:$Y,15,FALSE)</f>
        <v xml:space="preserve"> Saccharomyces.</v>
      </c>
      <c r="CJ45">
        <f>VLOOKUP($A45,taxonomy!$A:$Y,16,FALSE)</f>
        <v>0</v>
      </c>
      <c r="CK45">
        <f>VLOOKUP($A45,taxonomy!$A:$Y,17,FALSE)</f>
        <v>0</v>
      </c>
      <c r="CL45">
        <f>VLOOKUP($A45,taxonomy!$A:$Y,18,FALSE)</f>
        <v>0</v>
      </c>
      <c r="CM45">
        <f>VLOOKUP($A45,taxonomy!$A:$Y,19,FALSE)</f>
        <v>0</v>
      </c>
      <c r="CN45">
        <f>VLOOKUP($A45,taxonomy!$A:$Y,20,FALSE)</f>
        <v>0</v>
      </c>
      <c r="CO45">
        <f>VLOOKUP($A45,taxonomy!$A:$Y,21,FALSE)</f>
        <v>0</v>
      </c>
      <c r="CP45">
        <f>VLOOKUP($A45,taxonomy!$A:$Y,22,FALSE)</f>
        <v>0</v>
      </c>
      <c r="CQ45">
        <f>VLOOKUP($A45,taxonomy!$A:$Y,23,FALSE)</f>
        <v>0</v>
      </c>
      <c r="CR45">
        <f>VLOOKUP($A45,taxonomy!$A:$Y,24,FALSE)</f>
        <v>0</v>
      </c>
      <c r="CS45">
        <f>VLOOKUP($A45,taxonomy!$A:$Y,25,FALSE)</f>
        <v>0</v>
      </c>
      <c r="CT45">
        <f t="shared" si="0"/>
        <v>0</v>
      </c>
    </row>
    <row r="46" spans="1:98" x14ac:dyDescent="0.25">
      <c r="A46" s="3" t="s">
        <v>283</v>
      </c>
      <c r="B46" s="4"/>
      <c r="C46" s="4">
        <v>1</v>
      </c>
      <c r="D46" s="4">
        <v>2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>
        <v>1</v>
      </c>
      <c r="AV46" s="4"/>
      <c r="AW46" s="4"/>
      <c r="AX46" s="4"/>
      <c r="AY46" s="4">
        <v>1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>
        <v>1</v>
      </c>
      <c r="BZ46" s="4">
        <v>6</v>
      </c>
      <c r="CA46" t="str">
        <f>VLOOKUP($A46,taxonomy!$A:$Y,7,FALSE)</f>
        <v>Eukaryota</v>
      </c>
      <c r="CB46" t="str">
        <f>VLOOKUP($A46,taxonomy!$A:$Y,8,FALSE)</f>
        <v xml:space="preserve"> Metazoa</v>
      </c>
      <c r="CC46" t="str">
        <f>VLOOKUP($A46,taxonomy!$A:$Y,9,FALSE)</f>
        <v xml:space="preserve"> Ecdysozoa</v>
      </c>
      <c r="CD46" t="str">
        <f>VLOOKUP($A46,taxonomy!$A:$Y,10,FALSE)</f>
        <v xml:space="preserve"> Arthropoda</v>
      </c>
      <c r="CE46" t="str">
        <f>VLOOKUP($A46,taxonomy!$A:$Y,11,FALSE)</f>
        <v xml:space="preserve"> Hexapoda</v>
      </c>
      <c r="CF46" t="str">
        <f>VLOOKUP($A46,taxonomy!$A:$Y,12,FALSE)</f>
        <v xml:space="preserve"> Insecta</v>
      </c>
      <c r="CG46" t="str">
        <f>VLOOKUP($A46,taxonomy!$A:$Y,13,FALSE)</f>
        <v>Pterygota</v>
      </c>
      <c r="CH46" t="str">
        <f>VLOOKUP($A46,taxonomy!$A:$Y,14,FALSE)</f>
        <v xml:space="preserve"> Neoptera</v>
      </c>
      <c r="CI46" t="str">
        <f>VLOOKUP($A46,taxonomy!$A:$Y,15,FALSE)</f>
        <v xml:space="preserve"> Endopterygota</v>
      </c>
      <c r="CJ46" t="str">
        <f>VLOOKUP($A46,taxonomy!$A:$Y,16,FALSE)</f>
        <v xml:space="preserve"> Diptera</v>
      </c>
      <c r="CK46" t="str">
        <f>VLOOKUP($A46,taxonomy!$A:$Y,17,FALSE)</f>
        <v xml:space="preserve"> Brachycera</v>
      </c>
      <c r="CL46" t="str">
        <f>VLOOKUP($A46,taxonomy!$A:$Y,18,FALSE)</f>
        <v xml:space="preserve"> Muscomorpha</v>
      </c>
      <c r="CM46" t="str">
        <f>VLOOKUP($A46,taxonomy!$A:$Y,19,FALSE)</f>
        <v>Ephydroidea</v>
      </c>
      <c r="CN46" t="str">
        <f>VLOOKUP($A46,taxonomy!$A:$Y,20,FALSE)</f>
        <v xml:space="preserve"> Drosophilidae</v>
      </c>
      <c r="CO46" t="str">
        <f>VLOOKUP($A46,taxonomy!$A:$Y,21,FALSE)</f>
        <v xml:space="preserve"> Drosophila</v>
      </c>
      <c r="CP46" t="str">
        <f>VLOOKUP($A46,taxonomy!$A:$Y,22,FALSE)</f>
        <v xml:space="preserve"> Sophophora.</v>
      </c>
      <c r="CQ46">
        <f>VLOOKUP($A46,taxonomy!$A:$Y,23,FALSE)</f>
        <v>0</v>
      </c>
      <c r="CR46">
        <f>VLOOKUP($A46,taxonomy!$A:$Y,24,FALSE)</f>
        <v>0</v>
      </c>
      <c r="CS46">
        <f>VLOOKUP($A46,taxonomy!$A:$Y,25,FALSE)</f>
        <v>0</v>
      </c>
      <c r="CT46">
        <f t="shared" si="0"/>
        <v>0</v>
      </c>
    </row>
    <row r="47" spans="1:98" x14ac:dyDescent="0.25">
      <c r="A47" s="3" t="s">
        <v>303</v>
      </c>
      <c r="B47" s="4"/>
      <c r="C47" s="4"/>
      <c r="D47" s="4">
        <v>1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v>1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>
        <v>1</v>
      </c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>
        <v>3</v>
      </c>
      <c r="CA47" t="str">
        <f>VLOOKUP($A47,taxonomy!$A:$Y,7,FALSE)</f>
        <v>Eukaryota</v>
      </c>
      <c r="CB47" t="str">
        <f>VLOOKUP($A47,taxonomy!$A:$Y,8,FALSE)</f>
        <v xml:space="preserve"> Metazoa</v>
      </c>
      <c r="CC47" t="str">
        <f>VLOOKUP($A47,taxonomy!$A:$Y,9,FALSE)</f>
        <v xml:space="preserve"> Ecdysozoa</v>
      </c>
      <c r="CD47" t="str">
        <f>VLOOKUP($A47,taxonomy!$A:$Y,10,FALSE)</f>
        <v xml:space="preserve"> Arthropoda</v>
      </c>
      <c r="CE47" t="str">
        <f>VLOOKUP($A47,taxonomy!$A:$Y,11,FALSE)</f>
        <v xml:space="preserve"> Hexapoda</v>
      </c>
      <c r="CF47" t="str">
        <f>VLOOKUP($A47,taxonomy!$A:$Y,12,FALSE)</f>
        <v xml:space="preserve"> Insecta</v>
      </c>
      <c r="CG47" t="str">
        <f>VLOOKUP($A47,taxonomy!$A:$Y,13,FALSE)</f>
        <v>Pterygota</v>
      </c>
      <c r="CH47" t="str">
        <f>VLOOKUP($A47,taxonomy!$A:$Y,14,FALSE)</f>
        <v xml:space="preserve"> Neoptera</v>
      </c>
      <c r="CI47" t="str">
        <f>VLOOKUP($A47,taxonomy!$A:$Y,15,FALSE)</f>
        <v xml:space="preserve"> Endopterygota</v>
      </c>
      <c r="CJ47" t="str">
        <f>VLOOKUP($A47,taxonomy!$A:$Y,16,FALSE)</f>
        <v xml:space="preserve"> Diptera</v>
      </c>
      <c r="CK47" t="str">
        <f>VLOOKUP($A47,taxonomy!$A:$Y,17,FALSE)</f>
        <v xml:space="preserve"> Brachycera</v>
      </c>
      <c r="CL47" t="str">
        <f>VLOOKUP($A47,taxonomy!$A:$Y,18,FALSE)</f>
        <v xml:space="preserve"> Muscomorpha</v>
      </c>
      <c r="CM47" t="str">
        <f>VLOOKUP($A47,taxonomy!$A:$Y,19,FALSE)</f>
        <v>Ephydroidea</v>
      </c>
      <c r="CN47" t="str">
        <f>VLOOKUP($A47,taxonomy!$A:$Y,20,FALSE)</f>
        <v xml:space="preserve"> Drosophilidae</v>
      </c>
      <c r="CO47" t="str">
        <f>VLOOKUP($A47,taxonomy!$A:$Y,21,FALSE)</f>
        <v xml:space="preserve"> Drosophila</v>
      </c>
      <c r="CP47" t="str">
        <f>VLOOKUP($A47,taxonomy!$A:$Y,22,FALSE)</f>
        <v xml:space="preserve"> Sophophora.</v>
      </c>
      <c r="CQ47">
        <f>VLOOKUP($A47,taxonomy!$A:$Y,23,FALSE)</f>
        <v>0</v>
      </c>
      <c r="CR47">
        <f>VLOOKUP($A47,taxonomy!$A:$Y,24,FALSE)</f>
        <v>0</v>
      </c>
      <c r="CS47">
        <f>VLOOKUP($A47,taxonomy!$A:$Y,25,FALSE)</f>
        <v>0</v>
      </c>
      <c r="CT47">
        <f t="shared" si="0"/>
        <v>0</v>
      </c>
    </row>
    <row r="48" spans="1:98" x14ac:dyDescent="0.25">
      <c r="A48" s="3" t="s">
        <v>309</v>
      </c>
      <c r="B48" s="4"/>
      <c r="C48" s="4"/>
      <c r="D48" s="4">
        <v>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v>1</v>
      </c>
      <c r="Q48" s="4"/>
      <c r="R48" s="4"/>
      <c r="S48" s="4"/>
      <c r="T48" s="4"/>
      <c r="U48" s="4"/>
      <c r="V48" s="4">
        <v>1</v>
      </c>
      <c r="W48" s="4"/>
      <c r="X48" s="4"/>
      <c r="Y48" s="4"/>
      <c r="Z48" s="4"/>
      <c r="AA48" s="4"/>
      <c r="AB48" s="4"/>
      <c r="AC48" s="4"/>
      <c r="AD48" s="4">
        <v>1</v>
      </c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>
        <v>4</v>
      </c>
      <c r="CA48" t="str">
        <f>VLOOKUP($A48,taxonomy!$A:$Y,7,FALSE)</f>
        <v>Eukaryota</v>
      </c>
      <c r="CB48" t="str">
        <f>VLOOKUP($A48,taxonomy!$A:$Y,8,FALSE)</f>
        <v xml:space="preserve"> Metazoa</v>
      </c>
      <c r="CC48" t="str">
        <f>VLOOKUP($A48,taxonomy!$A:$Y,9,FALSE)</f>
        <v xml:space="preserve"> Ecdysozoa</v>
      </c>
      <c r="CD48" t="str">
        <f>VLOOKUP($A48,taxonomy!$A:$Y,10,FALSE)</f>
        <v xml:space="preserve"> Arthropoda</v>
      </c>
      <c r="CE48" t="str">
        <f>VLOOKUP($A48,taxonomy!$A:$Y,11,FALSE)</f>
        <v xml:space="preserve"> Hexapoda</v>
      </c>
      <c r="CF48" t="str">
        <f>VLOOKUP($A48,taxonomy!$A:$Y,12,FALSE)</f>
        <v xml:space="preserve"> Insecta</v>
      </c>
      <c r="CG48" t="str">
        <f>VLOOKUP($A48,taxonomy!$A:$Y,13,FALSE)</f>
        <v>Pterygota</v>
      </c>
      <c r="CH48" t="str">
        <f>VLOOKUP($A48,taxonomy!$A:$Y,14,FALSE)</f>
        <v xml:space="preserve"> Neoptera</v>
      </c>
      <c r="CI48" t="str">
        <f>VLOOKUP($A48,taxonomy!$A:$Y,15,FALSE)</f>
        <v xml:space="preserve"> Endopterygota</v>
      </c>
      <c r="CJ48" t="str">
        <f>VLOOKUP($A48,taxonomy!$A:$Y,16,FALSE)</f>
        <v xml:space="preserve"> Diptera</v>
      </c>
      <c r="CK48" t="str">
        <f>VLOOKUP($A48,taxonomy!$A:$Y,17,FALSE)</f>
        <v xml:space="preserve"> Brachycera</v>
      </c>
      <c r="CL48" t="str">
        <f>VLOOKUP($A48,taxonomy!$A:$Y,18,FALSE)</f>
        <v xml:space="preserve"> Muscomorpha</v>
      </c>
      <c r="CM48" t="str">
        <f>VLOOKUP($A48,taxonomy!$A:$Y,19,FALSE)</f>
        <v>Ephydroidea</v>
      </c>
      <c r="CN48" t="str">
        <f>VLOOKUP($A48,taxonomy!$A:$Y,20,FALSE)</f>
        <v xml:space="preserve"> Drosophilidae</v>
      </c>
      <c r="CO48" t="str">
        <f>VLOOKUP($A48,taxonomy!$A:$Y,21,FALSE)</f>
        <v xml:space="preserve"> Drosophila</v>
      </c>
      <c r="CP48" t="str">
        <f>VLOOKUP($A48,taxonomy!$A:$Y,22,FALSE)</f>
        <v xml:space="preserve"> Sophophora.</v>
      </c>
      <c r="CQ48">
        <f>VLOOKUP($A48,taxonomy!$A:$Y,23,FALSE)</f>
        <v>0</v>
      </c>
      <c r="CR48">
        <f>VLOOKUP($A48,taxonomy!$A:$Y,24,FALSE)</f>
        <v>0</v>
      </c>
      <c r="CS48">
        <f>VLOOKUP($A48,taxonomy!$A:$Y,25,FALSE)</f>
        <v>0</v>
      </c>
      <c r="CT48">
        <f t="shared" si="0"/>
        <v>0</v>
      </c>
    </row>
    <row r="49" spans="1:98" x14ac:dyDescent="0.25">
      <c r="A49" s="3" t="s">
        <v>318</v>
      </c>
      <c r="B49" s="4"/>
      <c r="C49" s="4">
        <v>1</v>
      </c>
      <c r="D49" s="4">
        <v>1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>
        <v>1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>
        <v>3</v>
      </c>
      <c r="CA49" t="str">
        <f>VLOOKUP($A49,taxonomy!$A:$Y,7,FALSE)</f>
        <v>Eukaryota</v>
      </c>
      <c r="CB49" t="str">
        <f>VLOOKUP($A49,taxonomy!$A:$Y,8,FALSE)</f>
        <v xml:space="preserve"> Metazoa</v>
      </c>
      <c r="CC49" t="str">
        <f>VLOOKUP($A49,taxonomy!$A:$Y,9,FALSE)</f>
        <v xml:space="preserve"> Ecdysozoa</v>
      </c>
      <c r="CD49" t="str">
        <f>VLOOKUP($A49,taxonomy!$A:$Y,10,FALSE)</f>
        <v xml:space="preserve"> Arthropoda</v>
      </c>
      <c r="CE49" t="str">
        <f>VLOOKUP($A49,taxonomy!$A:$Y,11,FALSE)</f>
        <v xml:space="preserve"> Hexapoda</v>
      </c>
      <c r="CF49" t="str">
        <f>VLOOKUP($A49,taxonomy!$A:$Y,12,FALSE)</f>
        <v xml:space="preserve"> Insecta</v>
      </c>
      <c r="CG49" t="str">
        <f>VLOOKUP($A49,taxonomy!$A:$Y,13,FALSE)</f>
        <v>Pterygota</v>
      </c>
      <c r="CH49" t="str">
        <f>VLOOKUP($A49,taxonomy!$A:$Y,14,FALSE)</f>
        <v xml:space="preserve"> Neoptera</v>
      </c>
      <c r="CI49" t="str">
        <f>VLOOKUP($A49,taxonomy!$A:$Y,15,FALSE)</f>
        <v xml:space="preserve"> Endopterygota</v>
      </c>
      <c r="CJ49" t="str">
        <f>VLOOKUP($A49,taxonomy!$A:$Y,16,FALSE)</f>
        <v xml:space="preserve"> Diptera</v>
      </c>
      <c r="CK49" t="str">
        <f>VLOOKUP($A49,taxonomy!$A:$Y,17,FALSE)</f>
        <v xml:space="preserve"> Brachycera</v>
      </c>
      <c r="CL49" t="str">
        <f>VLOOKUP($A49,taxonomy!$A:$Y,18,FALSE)</f>
        <v xml:space="preserve"> Muscomorpha</v>
      </c>
      <c r="CM49" t="str">
        <f>VLOOKUP($A49,taxonomy!$A:$Y,19,FALSE)</f>
        <v>Ephydroidea</v>
      </c>
      <c r="CN49" t="str">
        <f>VLOOKUP($A49,taxonomy!$A:$Y,20,FALSE)</f>
        <v xml:space="preserve"> Drosophilidae</v>
      </c>
      <c r="CO49" t="str">
        <f>VLOOKUP($A49,taxonomy!$A:$Y,21,FALSE)</f>
        <v xml:space="preserve"> Drosophila</v>
      </c>
      <c r="CP49" t="str">
        <f>VLOOKUP($A49,taxonomy!$A:$Y,22,FALSE)</f>
        <v xml:space="preserve"> Sophophora.</v>
      </c>
      <c r="CQ49">
        <f>VLOOKUP($A49,taxonomy!$A:$Y,23,FALSE)</f>
        <v>0</v>
      </c>
      <c r="CR49">
        <f>VLOOKUP($A49,taxonomy!$A:$Y,24,FALSE)</f>
        <v>0</v>
      </c>
      <c r="CS49">
        <f>VLOOKUP($A49,taxonomy!$A:$Y,25,FALSE)</f>
        <v>0</v>
      </c>
      <c r="CT49">
        <f t="shared" si="0"/>
        <v>0</v>
      </c>
    </row>
    <row r="50" spans="1:98" hidden="1" x14ac:dyDescent="0.25">
      <c r="A50" s="3" t="s">
        <v>322</v>
      </c>
      <c r="B50" s="4"/>
      <c r="C50" s="4">
        <v>1</v>
      </c>
      <c r="D50" s="4">
        <v>1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>
        <v>2</v>
      </c>
      <c r="CA50" t="str">
        <f>VLOOKUP($A50,taxonomy!$A:$Y,7,FALSE)</f>
        <v>Eukaryota</v>
      </c>
      <c r="CB50" t="str">
        <f>VLOOKUP($A50,taxonomy!$A:$Y,8,FALSE)</f>
        <v xml:space="preserve"> Metazoa</v>
      </c>
      <c r="CC50" t="str">
        <f>VLOOKUP($A50,taxonomy!$A:$Y,9,FALSE)</f>
        <v xml:space="preserve"> Placozoa</v>
      </c>
      <c r="CD50" t="str">
        <f>VLOOKUP($A50,taxonomy!$A:$Y,10,FALSE)</f>
        <v xml:space="preserve"> Trichoplax.</v>
      </c>
      <c r="CE50">
        <f>VLOOKUP($A50,taxonomy!$A:$Y,11,FALSE)</f>
        <v>0</v>
      </c>
      <c r="CF50">
        <f>VLOOKUP($A50,taxonomy!$A:$Y,12,FALSE)</f>
        <v>0</v>
      </c>
      <c r="CG50">
        <f>VLOOKUP($A50,taxonomy!$A:$Y,13,FALSE)</f>
        <v>0</v>
      </c>
      <c r="CH50">
        <f>VLOOKUP($A50,taxonomy!$A:$Y,14,FALSE)</f>
        <v>0</v>
      </c>
      <c r="CI50">
        <f>VLOOKUP($A50,taxonomy!$A:$Y,15,FALSE)</f>
        <v>0</v>
      </c>
      <c r="CJ50">
        <f>VLOOKUP($A50,taxonomy!$A:$Y,16,FALSE)</f>
        <v>0</v>
      </c>
      <c r="CK50">
        <f>VLOOKUP($A50,taxonomy!$A:$Y,17,FALSE)</f>
        <v>0</v>
      </c>
      <c r="CL50">
        <f>VLOOKUP($A50,taxonomy!$A:$Y,18,FALSE)</f>
        <v>0</v>
      </c>
      <c r="CM50">
        <f>VLOOKUP($A50,taxonomy!$A:$Y,19,FALSE)</f>
        <v>0</v>
      </c>
      <c r="CN50">
        <f>VLOOKUP($A50,taxonomy!$A:$Y,20,FALSE)</f>
        <v>0</v>
      </c>
      <c r="CO50">
        <f>VLOOKUP($A50,taxonomy!$A:$Y,21,FALSE)</f>
        <v>0</v>
      </c>
      <c r="CP50">
        <f>VLOOKUP($A50,taxonomy!$A:$Y,22,FALSE)</f>
        <v>0</v>
      </c>
      <c r="CQ50">
        <f>VLOOKUP($A50,taxonomy!$A:$Y,23,FALSE)</f>
        <v>0</v>
      </c>
      <c r="CR50">
        <f>VLOOKUP($A50,taxonomy!$A:$Y,24,FALSE)</f>
        <v>0</v>
      </c>
      <c r="CS50">
        <f>VLOOKUP($A50,taxonomy!$A:$Y,25,FALSE)</f>
        <v>0</v>
      </c>
      <c r="CT50">
        <f t="shared" si="0"/>
        <v>0</v>
      </c>
    </row>
    <row r="51" spans="1:98" hidden="1" x14ac:dyDescent="0.25">
      <c r="A51" s="3" t="s">
        <v>327</v>
      </c>
      <c r="B51" s="4"/>
      <c r="C51" s="4">
        <v>1</v>
      </c>
      <c r="D51" s="4">
        <v>1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>
        <v>2</v>
      </c>
      <c r="CA51" t="str">
        <f>VLOOKUP($A51,taxonomy!$A:$Y,7,FALSE)</f>
        <v>Eukaryota</v>
      </c>
      <c r="CB51" t="str">
        <f>VLOOKUP($A51,taxonomy!$A:$Y,8,FALSE)</f>
        <v xml:space="preserve"> Metazoa</v>
      </c>
      <c r="CC51" t="str">
        <f>VLOOKUP($A51,taxonomy!$A:$Y,9,FALSE)</f>
        <v xml:space="preserve"> Chordata</v>
      </c>
      <c r="CD51" t="str">
        <f>VLOOKUP($A51,taxonomy!$A:$Y,10,FALSE)</f>
        <v xml:space="preserve"> Craniata</v>
      </c>
      <c r="CE51" t="str">
        <f>VLOOKUP($A51,taxonomy!$A:$Y,11,FALSE)</f>
        <v xml:space="preserve"> Vertebrata</v>
      </c>
      <c r="CF51" t="str">
        <f>VLOOKUP($A51,taxonomy!$A:$Y,12,FALSE)</f>
        <v xml:space="preserve"> Euteleostomi</v>
      </c>
      <c r="CG51" t="str">
        <f>VLOOKUP($A51,taxonomy!$A:$Y,13,FALSE)</f>
        <v>Mammalia</v>
      </c>
      <c r="CH51" t="str">
        <f>VLOOKUP($A51,taxonomy!$A:$Y,14,FALSE)</f>
        <v xml:space="preserve"> Eutheria</v>
      </c>
      <c r="CI51" t="str">
        <f>VLOOKUP($A51,taxonomy!$A:$Y,15,FALSE)</f>
        <v xml:space="preserve"> Euarchontoglires</v>
      </c>
      <c r="CJ51" t="str">
        <f>VLOOKUP($A51,taxonomy!$A:$Y,16,FALSE)</f>
        <v xml:space="preserve"> Primates</v>
      </c>
      <c r="CK51" t="str">
        <f>VLOOKUP($A51,taxonomy!$A:$Y,17,FALSE)</f>
        <v xml:space="preserve"> Haplorrhini</v>
      </c>
      <c r="CL51" t="str">
        <f>VLOOKUP($A51,taxonomy!$A:$Y,18,FALSE)</f>
        <v>Catarrhini</v>
      </c>
      <c r="CM51" t="str">
        <f>VLOOKUP($A51,taxonomy!$A:$Y,19,FALSE)</f>
        <v xml:space="preserve"> Hominidae</v>
      </c>
      <c r="CN51" t="str">
        <f>VLOOKUP($A51,taxonomy!$A:$Y,20,FALSE)</f>
        <v xml:space="preserve"> Homo.</v>
      </c>
      <c r="CO51">
        <f>VLOOKUP($A51,taxonomy!$A:$Y,21,FALSE)</f>
        <v>0</v>
      </c>
      <c r="CP51">
        <f>VLOOKUP($A51,taxonomy!$A:$Y,22,FALSE)</f>
        <v>0</v>
      </c>
      <c r="CQ51">
        <f>VLOOKUP($A51,taxonomy!$A:$Y,23,FALSE)</f>
        <v>0</v>
      </c>
      <c r="CR51">
        <f>VLOOKUP($A51,taxonomy!$A:$Y,24,FALSE)</f>
        <v>0</v>
      </c>
      <c r="CS51">
        <f>VLOOKUP($A51,taxonomy!$A:$Y,25,FALSE)</f>
        <v>0</v>
      </c>
      <c r="CT51">
        <f t="shared" si="0"/>
        <v>0</v>
      </c>
    </row>
    <row r="52" spans="1:98" x14ac:dyDescent="0.25">
      <c r="A52" s="3" t="s">
        <v>331</v>
      </c>
      <c r="B52" s="4"/>
      <c r="C52" s="4">
        <v>1</v>
      </c>
      <c r="D52" s="4">
        <v>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>
        <v>1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>
        <v>3</v>
      </c>
      <c r="CA52" t="str">
        <f>VLOOKUP($A52,taxonomy!$A:$Y,7,FALSE)</f>
        <v>Eukaryota</v>
      </c>
      <c r="CB52" t="str">
        <f>VLOOKUP($A52,taxonomy!$A:$Y,8,FALSE)</f>
        <v xml:space="preserve"> Metazoa</v>
      </c>
      <c r="CC52" t="str">
        <f>VLOOKUP($A52,taxonomy!$A:$Y,9,FALSE)</f>
        <v xml:space="preserve"> Ecdysozoa</v>
      </c>
      <c r="CD52" t="str">
        <f>VLOOKUP($A52,taxonomy!$A:$Y,10,FALSE)</f>
        <v xml:space="preserve"> Arthropoda</v>
      </c>
      <c r="CE52" t="str">
        <f>VLOOKUP($A52,taxonomy!$A:$Y,11,FALSE)</f>
        <v xml:space="preserve"> Hexapoda</v>
      </c>
      <c r="CF52" t="str">
        <f>VLOOKUP($A52,taxonomy!$A:$Y,12,FALSE)</f>
        <v xml:space="preserve"> Insecta</v>
      </c>
      <c r="CG52" t="str">
        <f>VLOOKUP($A52,taxonomy!$A:$Y,13,FALSE)</f>
        <v>Pterygota</v>
      </c>
      <c r="CH52" t="str">
        <f>VLOOKUP($A52,taxonomy!$A:$Y,14,FALSE)</f>
        <v xml:space="preserve"> Neoptera</v>
      </c>
      <c r="CI52" t="str">
        <f>VLOOKUP($A52,taxonomy!$A:$Y,15,FALSE)</f>
        <v xml:space="preserve"> Endopterygota</v>
      </c>
      <c r="CJ52" t="str">
        <f>VLOOKUP($A52,taxonomy!$A:$Y,16,FALSE)</f>
        <v xml:space="preserve"> Diptera</v>
      </c>
      <c r="CK52" t="str">
        <f>VLOOKUP($A52,taxonomy!$A:$Y,17,FALSE)</f>
        <v xml:space="preserve"> Brachycera</v>
      </c>
      <c r="CL52" t="str">
        <f>VLOOKUP($A52,taxonomy!$A:$Y,18,FALSE)</f>
        <v xml:space="preserve"> Muscomorpha</v>
      </c>
      <c r="CM52" t="str">
        <f>VLOOKUP($A52,taxonomy!$A:$Y,19,FALSE)</f>
        <v>Ephydroidea</v>
      </c>
      <c r="CN52" t="str">
        <f>VLOOKUP($A52,taxonomy!$A:$Y,20,FALSE)</f>
        <v xml:space="preserve"> Drosophilidae</v>
      </c>
      <c r="CO52" t="str">
        <f>VLOOKUP($A52,taxonomy!$A:$Y,21,FALSE)</f>
        <v xml:space="preserve"> Drosophila</v>
      </c>
      <c r="CP52" t="str">
        <f>VLOOKUP($A52,taxonomy!$A:$Y,22,FALSE)</f>
        <v xml:space="preserve"> Sophophora.</v>
      </c>
      <c r="CQ52">
        <f>VLOOKUP($A52,taxonomy!$A:$Y,23,FALSE)</f>
        <v>0</v>
      </c>
      <c r="CR52">
        <f>VLOOKUP($A52,taxonomy!$A:$Y,24,FALSE)</f>
        <v>0</v>
      </c>
      <c r="CS52">
        <f>VLOOKUP($A52,taxonomy!$A:$Y,25,FALSE)</f>
        <v>0</v>
      </c>
      <c r="CT52">
        <f t="shared" si="0"/>
        <v>0</v>
      </c>
    </row>
    <row r="53" spans="1:98" x14ac:dyDescent="0.25">
      <c r="A53" s="3" t="s">
        <v>336</v>
      </c>
      <c r="B53" s="4"/>
      <c r="C53" s="4"/>
      <c r="D53" s="4">
        <v>1</v>
      </c>
      <c r="E53" s="4"/>
      <c r="F53" s="4"/>
      <c r="G53" s="4"/>
      <c r="H53" s="4"/>
      <c r="I53" s="4"/>
      <c r="J53" s="4"/>
      <c r="K53" s="4">
        <v>1</v>
      </c>
      <c r="L53" s="4"/>
      <c r="M53" s="4"/>
      <c r="N53" s="4"/>
      <c r="O53" s="4"/>
      <c r="P53" s="4">
        <v>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>
        <v>1</v>
      </c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>
        <v>1</v>
      </c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>
        <v>5</v>
      </c>
      <c r="CA53" t="str">
        <f>VLOOKUP($A53,taxonomy!$A:$Y,7,FALSE)</f>
        <v>Eukaryota</v>
      </c>
      <c r="CB53" t="str">
        <f>VLOOKUP($A53,taxonomy!$A:$Y,8,FALSE)</f>
        <v xml:space="preserve"> Metazoa</v>
      </c>
      <c r="CC53" t="str">
        <f>VLOOKUP($A53,taxonomy!$A:$Y,9,FALSE)</f>
        <v xml:space="preserve"> Ecdysozoa</v>
      </c>
      <c r="CD53" t="str">
        <f>VLOOKUP($A53,taxonomy!$A:$Y,10,FALSE)</f>
        <v xml:space="preserve"> Arthropoda</v>
      </c>
      <c r="CE53" t="str">
        <f>VLOOKUP($A53,taxonomy!$A:$Y,11,FALSE)</f>
        <v xml:space="preserve"> Hexapoda</v>
      </c>
      <c r="CF53" t="str">
        <f>VLOOKUP($A53,taxonomy!$A:$Y,12,FALSE)</f>
        <v xml:space="preserve"> Insecta</v>
      </c>
      <c r="CG53" t="str">
        <f>VLOOKUP($A53,taxonomy!$A:$Y,13,FALSE)</f>
        <v>Pterygota</v>
      </c>
      <c r="CH53" t="str">
        <f>VLOOKUP($A53,taxonomy!$A:$Y,14,FALSE)</f>
        <v xml:space="preserve"> Neoptera</v>
      </c>
      <c r="CI53" t="str">
        <f>VLOOKUP($A53,taxonomy!$A:$Y,15,FALSE)</f>
        <v xml:space="preserve"> Endopterygota</v>
      </c>
      <c r="CJ53" t="str">
        <f>VLOOKUP($A53,taxonomy!$A:$Y,16,FALSE)</f>
        <v xml:space="preserve"> Diptera</v>
      </c>
      <c r="CK53" t="str">
        <f>VLOOKUP($A53,taxonomy!$A:$Y,17,FALSE)</f>
        <v xml:space="preserve"> Brachycera</v>
      </c>
      <c r="CL53" t="str">
        <f>VLOOKUP($A53,taxonomy!$A:$Y,18,FALSE)</f>
        <v xml:space="preserve"> Muscomorpha</v>
      </c>
      <c r="CM53" t="str">
        <f>VLOOKUP($A53,taxonomy!$A:$Y,19,FALSE)</f>
        <v>Ephydroidea</v>
      </c>
      <c r="CN53" t="str">
        <f>VLOOKUP($A53,taxonomy!$A:$Y,20,FALSE)</f>
        <v xml:space="preserve"> Drosophilidae</v>
      </c>
      <c r="CO53" t="str">
        <f>VLOOKUP($A53,taxonomy!$A:$Y,21,FALSE)</f>
        <v xml:space="preserve"> Drosophila</v>
      </c>
      <c r="CP53" t="str">
        <f>VLOOKUP($A53,taxonomy!$A:$Y,22,FALSE)</f>
        <v xml:space="preserve"> Sophophora.</v>
      </c>
      <c r="CQ53">
        <f>VLOOKUP($A53,taxonomy!$A:$Y,23,FALSE)</f>
        <v>0</v>
      </c>
      <c r="CR53">
        <f>VLOOKUP($A53,taxonomy!$A:$Y,24,FALSE)</f>
        <v>0</v>
      </c>
      <c r="CS53">
        <f>VLOOKUP($A53,taxonomy!$A:$Y,25,FALSE)</f>
        <v>0</v>
      </c>
      <c r="CT53">
        <f t="shared" si="0"/>
        <v>0</v>
      </c>
    </row>
    <row r="54" spans="1:98" x14ac:dyDescent="0.25">
      <c r="A54" s="3" t="s">
        <v>348</v>
      </c>
      <c r="B54" s="4"/>
      <c r="C54" s="4">
        <v>1</v>
      </c>
      <c r="D54" s="4">
        <v>1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>
        <v>1</v>
      </c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>
        <v>3</v>
      </c>
      <c r="CA54" t="str">
        <f>VLOOKUP($A54,taxonomy!$A:$Y,7,FALSE)</f>
        <v>Eukaryota</v>
      </c>
      <c r="CB54" t="str">
        <f>VLOOKUP($A54,taxonomy!$A:$Y,8,FALSE)</f>
        <v xml:space="preserve"> Metazoa</v>
      </c>
      <c r="CC54" t="str">
        <f>VLOOKUP($A54,taxonomy!$A:$Y,9,FALSE)</f>
        <v xml:space="preserve"> Ecdysozoa</v>
      </c>
      <c r="CD54" t="str">
        <f>VLOOKUP($A54,taxonomy!$A:$Y,10,FALSE)</f>
        <v xml:space="preserve"> Arthropoda</v>
      </c>
      <c r="CE54" t="str">
        <f>VLOOKUP($A54,taxonomy!$A:$Y,11,FALSE)</f>
        <v xml:space="preserve"> Hexapoda</v>
      </c>
      <c r="CF54" t="str">
        <f>VLOOKUP($A54,taxonomy!$A:$Y,12,FALSE)</f>
        <v xml:space="preserve"> Insecta</v>
      </c>
      <c r="CG54" t="str">
        <f>VLOOKUP($A54,taxonomy!$A:$Y,13,FALSE)</f>
        <v>Pterygota</v>
      </c>
      <c r="CH54" t="str">
        <f>VLOOKUP($A54,taxonomy!$A:$Y,14,FALSE)</f>
        <v xml:space="preserve"> Neoptera</v>
      </c>
      <c r="CI54" t="str">
        <f>VLOOKUP($A54,taxonomy!$A:$Y,15,FALSE)</f>
        <v xml:space="preserve"> Endopterygota</v>
      </c>
      <c r="CJ54" t="str">
        <f>VLOOKUP($A54,taxonomy!$A:$Y,16,FALSE)</f>
        <v xml:space="preserve"> Diptera</v>
      </c>
      <c r="CK54" t="str">
        <f>VLOOKUP($A54,taxonomy!$A:$Y,17,FALSE)</f>
        <v xml:space="preserve"> Brachycera</v>
      </c>
      <c r="CL54" t="str">
        <f>VLOOKUP($A54,taxonomy!$A:$Y,18,FALSE)</f>
        <v xml:space="preserve"> Muscomorpha</v>
      </c>
      <c r="CM54" t="str">
        <f>VLOOKUP($A54,taxonomy!$A:$Y,19,FALSE)</f>
        <v>Ephydroidea</v>
      </c>
      <c r="CN54" t="str">
        <f>VLOOKUP($A54,taxonomy!$A:$Y,20,FALSE)</f>
        <v xml:space="preserve"> Drosophilidae</v>
      </c>
      <c r="CO54" t="str">
        <f>VLOOKUP($A54,taxonomy!$A:$Y,21,FALSE)</f>
        <v xml:space="preserve"> Drosophila</v>
      </c>
      <c r="CP54" t="str">
        <f>VLOOKUP($A54,taxonomy!$A:$Y,22,FALSE)</f>
        <v xml:space="preserve"> Sophophora.</v>
      </c>
      <c r="CQ54">
        <f>VLOOKUP($A54,taxonomy!$A:$Y,23,FALSE)</f>
        <v>0</v>
      </c>
      <c r="CR54">
        <f>VLOOKUP($A54,taxonomy!$A:$Y,24,FALSE)</f>
        <v>0</v>
      </c>
      <c r="CS54">
        <f>VLOOKUP($A54,taxonomy!$A:$Y,25,FALSE)</f>
        <v>0</v>
      </c>
      <c r="CT54">
        <f t="shared" si="0"/>
        <v>0</v>
      </c>
    </row>
    <row r="55" spans="1:98" x14ac:dyDescent="0.25">
      <c r="A55" s="3" t="s">
        <v>352</v>
      </c>
      <c r="B55" s="4"/>
      <c r="C55" s="4"/>
      <c r="D55" s="4">
        <v>1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v>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>
        <v>2</v>
      </c>
      <c r="CA55" t="str">
        <f>VLOOKUP($A55,taxonomy!$A:$Y,7,FALSE)</f>
        <v>Eukaryota</v>
      </c>
      <c r="CB55" t="str">
        <f>VLOOKUP($A55,taxonomy!$A:$Y,8,FALSE)</f>
        <v xml:space="preserve"> Metazoa</v>
      </c>
      <c r="CC55" t="str">
        <f>VLOOKUP($A55,taxonomy!$A:$Y,9,FALSE)</f>
        <v xml:space="preserve"> Ecdysozoa</v>
      </c>
      <c r="CD55" t="str">
        <f>VLOOKUP($A55,taxonomy!$A:$Y,10,FALSE)</f>
        <v xml:space="preserve"> Arthropoda</v>
      </c>
      <c r="CE55" t="str">
        <f>VLOOKUP($A55,taxonomy!$A:$Y,11,FALSE)</f>
        <v xml:space="preserve"> Hexapoda</v>
      </c>
      <c r="CF55" t="str">
        <f>VLOOKUP($A55,taxonomy!$A:$Y,12,FALSE)</f>
        <v xml:space="preserve"> Insecta</v>
      </c>
      <c r="CG55" t="str">
        <f>VLOOKUP($A55,taxonomy!$A:$Y,13,FALSE)</f>
        <v>Pterygota</v>
      </c>
      <c r="CH55" t="str">
        <f>VLOOKUP($A55,taxonomy!$A:$Y,14,FALSE)</f>
        <v xml:space="preserve"> Neoptera</v>
      </c>
      <c r="CI55" t="str">
        <f>VLOOKUP($A55,taxonomy!$A:$Y,15,FALSE)</f>
        <v xml:space="preserve"> Endopterygota</v>
      </c>
      <c r="CJ55" t="str">
        <f>VLOOKUP($A55,taxonomy!$A:$Y,16,FALSE)</f>
        <v xml:space="preserve"> Diptera</v>
      </c>
      <c r="CK55" t="str">
        <f>VLOOKUP($A55,taxonomy!$A:$Y,17,FALSE)</f>
        <v xml:space="preserve"> Brachycera</v>
      </c>
      <c r="CL55" t="str">
        <f>VLOOKUP($A55,taxonomy!$A:$Y,18,FALSE)</f>
        <v xml:space="preserve"> Muscomorpha</v>
      </c>
      <c r="CM55" t="str">
        <f>VLOOKUP($A55,taxonomy!$A:$Y,19,FALSE)</f>
        <v>Ephydroidea</v>
      </c>
      <c r="CN55" t="str">
        <f>VLOOKUP($A55,taxonomy!$A:$Y,20,FALSE)</f>
        <v xml:space="preserve"> Drosophilidae</v>
      </c>
      <c r="CO55" t="str">
        <f>VLOOKUP($A55,taxonomy!$A:$Y,21,FALSE)</f>
        <v xml:space="preserve"> Drosophila</v>
      </c>
      <c r="CP55" t="str">
        <f>VLOOKUP($A55,taxonomy!$A:$Y,22,FALSE)</f>
        <v xml:space="preserve"> Sophophora.</v>
      </c>
      <c r="CQ55">
        <f>VLOOKUP($A55,taxonomy!$A:$Y,23,FALSE)</f>
        <v>0</v>
      </c>
      <c r="CR55">
        <f>VLOOKUP($A55,taxonomy!$A:$Y,24,FALSE)</f>
        <v>0</v>
      </c>
      <c r="CS55">
        <f>VLOOKUP($A55,taxonomy!$A:$Y,25,FALSE)</f>
        <v>0</v>
      </c>
      <c r="CT55">
        <f t="shared" si="0"/>
        <v>0</v>
      </c>
    </row>
    <row r="56" spans="1:98" x14ac:dyDescent="0.25">
      <c r="A56" s="3" t="s">
        <v>357</v>
      </c>
      <c r="B56" s="4"/>
      <c r="C56" s="4">
        <v>1</v>
      </c>
      <c r="D56" s="4">
        <v>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>
        <v>1</v>
      </c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>
        <v>3</v>
      </c>
      <c r="CA56" t="str">
        <f>VLOOKUP($A56,taxonomy!$A:$Y,7,FALSE)</f>
        <v>Eukaryota</v>
      </c>
      <c r="CB56" t="str">
        <f>VLOOKUP($A56,taxonomy!$A:$Y,8,FALSE)</f>
        <v xml:space="preserve"> Metazoa</v>
      </c>
      <c r="CC56" t="str">
        <f>VLOOKUP($A56,taxonomy!$A:$Y,9,FALSE)</f>
        <v xml:space="preserve"> Ecdysozoa</v>
      </c>
      <c r="CD56" t="str">
        <f>VLOOKUP($A56,taxonomy!$A:$Y,10,FALSE)</f>
        <v xml:space="preserve"> Arthropoda</v>
      </c>
      <c r="CE56" t="str">
        <f>VLOOKUP($A56,taxonomy!$A:$Y,11,FALSE)</f>
        <v xml:space="preserve"> Hexapoda</v>
      </c>
      <c r="CF56" t="str">
        <f>VLOOKUP($A56,taxonomy!$A:$Y,12,FALSE)</f>
        <v xml:space="preserve"> Insecta</v>
      </c>
      <c r="CG56" t="str">
        <f>VLOOKUP($A56,taxonomy!$A:$Y,13,FALSE)</f>
        <v>Pterygota</v>
      </c>
      <c r="CH56" t="str">
        <f>VLOOKUP($A56,taxonomy!$A:$Y,14,FALSE)</f>
        <v xml:space="preserve"> Neoptera</v>
      </c>
      <c r="CI56" t="str">
        <f>VLOOKUP($A56,taxonomy!$A:$Y,15,FALSE)</f>
        <v xml:space="preserve"> Endopterygota</v>
      </c>
      <c r="CJ56" t="str">
        <f>VLOOKUP($A56,taxonomy!$A:$Y,16,FALSE)</f>
        <v xml:space="preserve"> Diptera</v>
      </c>
      <c r="CK56" t="str">
        <f>VLOOKUP($A56,taxonomy!$A:$Y,17,FALSE)</f>
        <v xml:space="preserve"> Brachycera</v>
      </c>
      <c r="CL56" t="str">
        <f>VLOOKUP($A56,taxonomy!$A:$Y,18,FALSE)</f>
        <v xml:space="preserve"> Muscomorpha</v>
      </c>
      <c r="CM56" t="str">
        <f>VLOOKUP($A56,taxonomy!$A:$Y,19,FALSE)</f>
        <v>Ephydroidea</v>
      </c>
      <c r="CN56" t="str">
        <f>VLOOKUP($A56,taxonomy!$A:$Y,20,FALSE)</f>
        <v xml:space="preserve"> Drosophilidae</v>
      </c>
      <c r="CO56" t="str">
        <f>VLOOKUP($A56,taxonomy!$A:$Y,21,FALSE)</f>
        <v xml:space="preserve"> Drosophila</v>
      </c>
      <c r="CP56" t="str">
        <f>VLOOKUP($A56,taxonomy!$A:$Y,22,FALSE)</f>
        <v xml:space="preserve"> Hawaiian Drosophila.</v>
      </c>
      <c r="CQ56">
        <f>VLOOKUP($A56,taxonomy!$A:$Y,23,FALSE)</f>
        <v>0</v>
      </c>
      <c r="CR56">
        <f>VLOOKUP($A56,taxonomy!$A:$Y,24,FALSE)</f>
        <v>0</v>
      </c>
      <c r="CS56">
        <f>VLOOKUP($A56,taxonomy!$A:$Y,25,FALSE)</f>
        <v>0</v>
      </c>
      <c r="CT56">
        <f t="shared" si="0"/>
        <v>0</v>
      </c>
    </row>
    <row r="57" spans="1:98" x14ac:dyDescent="0.25">
      <c r="A57" s="3" t="s">
        <v>361</v>
      </c>
      <c r="B57" s="4"/>
      <c r="C57" s="4"/>
      <c r="D57" s="4">
        <v>1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v>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>
        <v>1</v>
      </c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>
        <v>3</v>
      </c>
      <c r="CA57" t="str">
        <f>VLOOKUP($A57,taxonomy!$A:$Y,7,FALSE)</f>
        <v>Eukaryota</v>
      </c>
      <c r="CB57" t="str">
        <f>VLOOKUP($A57,taxonomy!$A:$Y,8,FALSE)</f>
        <v xml:space="preserve"> Metazoa</v>
      </c>
      <c r="CC57" t="str">
        <f>VLOOKUP($A57,taxonomy!$A:$Y,9,FALSE)</f>
        <v xml:space="preserve"> Ecdysozoa</v>
      </c>
      <c r="CD57" t="str">
        <f>VLOOKUP($A57,taxonomy!$A:$Y,10,FALSE)</f>
        <v xml:space="preserve"> Arthropoda</v>
      </c>
      <c r="CE57" t="str">
        <f>VLOOKUP($A57,taxonomy!$A:$Y,11,FALSE)</f>
        <v xml:space="preserve"> Hexapoda</v>
      </c>
      <c r="CF57" t="str">
        <f>VLOOKUP($A57,taxonomy!$A:$Y,12,FALSE)</f>
        <v xml:space="preserve"> Insecta</v>
      </c>
      <c r="CG57" t="str">
        <f>VLOOKUP($A57,taxonomy!$A:$Y,13,FALSE)</f>
        <v>Pterygota</v>
      </c>
      <c r="CH57" t="str">
        <f>VLOOKUP($A57,taxonomy!$A:$Y,14,FALSE)</f>
        <v xml:space="preserve"> Neoptera</v>
      </c>
      <c r="CI57" t="str">
        <f>VLOOKUP($A57,taxonomy!$A:$Y,15,FALSE)</f>
        <v xml:space="preserve"> Endopterygota</v>
      </c>
      <c r="CJ57" t="str">
        <f>VLOOKUP($A57,taxonomy!$A:$Y,16,FALSE)</f>
        <v xml:space="preserve"> Diptera</v>
      </c>
      <c r="CK57" t="str">
        <f>VLOOKUP($A57,taxonomy!$A:$Y,17,FALSE)</f>
        <v xml:space="preserve"> Brachycera</v>
      </c>
      <c r="CL57" t="str">
        <f>VLOOKUP($A57,taxonomy!$A:$Y,18,FALSE)</f>
        <v xml:space="preserve"> Muscomorpha</v>
      </c>
      <c r="CM57" t="str">
        <f>VLOOKUP($A57,taxonomy!$A:$Y,19,FALSE)</f>
        <v>Ephydroidea</v>
      </c>
      <c r="CN57" t="str">
        <f>VLOOKUP($A57,taxonomy!$A:$Y,20,FALSE)</f>
        <v xml:space="preserve"> Drosophilidae</v>
      </c>
      <c r="CO57" t="str">
        <f>VLOOKUP($A57,taxonomy!$A:$Y,21,FALSE)</f>
        <v xml:space="preserve"> Drosophila</v>
      </c>
      <c r="CP57" t="str">
        <f>VLOOKUP($A57,taxonomy!$A:$Y,22,FALSE)</f>
        <v xml:space="preserve"> Hawaiian Drosophila.</v>
      </c>
      <c r="CQ57">
        <f>VLOOKUP($A57,taxonomy!$A:$Y,23,FALSE)</f>
        <v>0</v>
      </c>
      <c r="CR57">
        <f>VLOOKUP($A57,taxonomy!$A:$Y,24,FALSE)</f>
        <v>0</v>
      </c>
      <c r="CS57">
        <f>VLOOKUP($A57,taxonomy!$A:$Y,25,FALSE)</f>
        <v>0</v>
      </c>
      <c r="CT57">
        <f t="shared" si="0"/>
        <v>0</v>
      </c>
    </row>
    <row r="58" spans="1:98" x14ac:dyDescent="0.25">
      <c r="A58" s="3" t="s">
        <v>368</v>
      </c>
      <c r="B58" s="4"/>
      <c r="C58" s="4"/>
      <c r="D58" s="4">
        <v>1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>
        <v>1</v>
      </c>
      <c r="CA58" t="str">
        <f>VLOOKUP($A58,taxonomy!$A:$Y,7,FALSE)</f>
        <v>Eukaryota</v>
      </c>
      <c r="CB58" t="str">
        <f>VLOOKUP($A58,taxonomy!$A:$Y,8,FALSE)</f>
        <v xml:space="preserve"> Metazoa</v>
      </c>
      <c r="CC58" t="str">
        <f>VLOOKUP($A58,taxonomy!$A:$Y,9,FALSE)</f>
        <v xml:space="preserve"> Ecdysozoa</v>
      </c>
      <c r="CD58" t="str">
        <f>VLOOKUP($A58,taxonomy!$A:$Y,10,FALSE)</f>
        <v xml:space="preserve"> Arthropoda</v>
      </c>
      <c r="CE58" t="str">
        <f>VLOOKUP($A58,taxonomy!$A:$Y,11,FALSE)</f>
        <v xml:space="preserve"> Hexapoda</v>
      </c>
      <c r="CF58" t="str">
        <f>VLOOKUP($A58,taxonomy!$A:$Y,12,FALSE)</f>
        <v xml:space="preserve"> Insecta</v>
      </c>
      <c r="CG58" t="str">
        <f>VLOOKUP($A58,taxonomy!$A:$Y,13,FALSE)</f>
        <v>Pterygota</v>
      </c>
      <c r="CH58" t="str">
        <f>VLOOKUP($A58,taxonomy!$A:$Y,14,FALSE)</f>
        <v xml:space="preserve"> Neoptera</v>
      </c>
      <c r="CI58" t="str">
        <f>VLOOKUP($A58,taxonomy!$A:$Y,15,FALSE)</f>
        <v xml:space="preserve"> Endopterygota</v>
      </c>
      <c r="CJ58" t="str">
        <f>VLOOKUP($A58,taxonomy!$A:$Y,16,FALSE)</f>
        <v xml:space="preserve"> Diptera</v>
      </c>
      <c r="CK58" t="str">
        <f>VLOOKUP($A58,taxonomy!$A:$Y,17,FALSE)</f>
        <v xml:space="preserve"> Brachycera</v>
      </c>
      <c r="CL58" t="str">
        <f>VLOOKUP($A58,taxonomy!$A:$Y,18,FALSE)</f>
        <v xml:space="preserve"> Muscomorpha</v>
      </c>
      <c r="CM58" t="str">
        <f>VLOOKUP($A58,taxonomy!$A:$Y,19,FALSE)</f>
        <v>Ephydroidea</v>
      </c>
      <c r="CN58" t="str">
        <f>VLOOKUP($A58,taxonomy!$A:$Y,20,FALSE)</f>
        <v xml:space="preserve"> Drosophilidae</v>
      </c>
      <c r="CO58" t="str">
        <f>VLOOKUP($A58,taxonomy!$A:$Y,21,FALSE)</f>
        <v xml:space="preserve"> Drosophila</v>
      </c>
      <c r="CP58" t="str">
        <f>VLOOKUP($A58,taxonomy!$A:$Y,22,FALSE)</f>
        <v xml:space="preserve"> Hawaiian Drosophila.</v>
      </c>
      <c r="CQ58">
        <f>VLOOKUP($A58,taxonomy!$A:$Y,23,FALSE)</f>
        <v>0</v>
      </c>
      <c r="CR58">
        <f>VLOOKUP($A58,taxonomy!$A:$Y,24,FALSE)</f>
        <v>0</v>
      </c>
      <c r="CS58">
        <f>VLOOKUP($A58,taxonomy!$A:$Y,25,FALSE)</f>
        <v>0</v>
      </c>
      <c r="CT58">
        <f t="shared" si="0"/>
        <v>0</v>
      </c>
    </row>
    <row r="59" spans="1:98" x14ac:dyDescent="0.25">
      <c r="A59" s="3" t="s">
        <v>372</v>
      </c>
      <c r="B59" s="4"/>
      <c r="C59" s="4">
        <v>1</v>
      </c>
      <c r="D59" s="4">
        <v>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>
        <v>1</v>
      </c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>
        <v>3</v>
      </c>
      <c r="CA59" t="str">
        <f>VLOOKUP($A59,taxonomy!$A:$Y,7,FALSE)</f>
        <v>Eukaryota</v>
      </c>
      <c r="CB59" t="str">
        <f>VLOOKUP($A59,taxonomy!$A:$Y,8,FALSE)</f>
        <v xml:space="preserve"> Metazoa</v>
      </c>
      <c r="CC59" t="str">
        <f>VLOOKUP($A59,taxonomy!$A:$Y,9,FALSE)</f>
        <v xml:space="preserve"> Ecdysozoa</v>
      </c>
      <c r="CD59" t="str">
        <f>VLOOKUP($A59,taxonomy!$A:$Y,10,FALSE)</f>
        <v xml:space="preserve"> Arthropoda</v>
      </c>
      <c r="CE59" t="str">
        <f>VLOOKUP($A59,taxonomy!$A:$Y,11,FALSE)</f>
        <v xml:space="preserve"> Hexapoda</v>
      </c>
      <c r="CF59" t="str">
        <f>VLOOKUP($A59,taxonomy!$A:$Y,12,FALSE)</f>
        <v xml:space="preserve"> Insecta</v>
      </c>
      <c r="CG59" t="str">
        <f>VLOOKUP($A59,taxonomy!$A:$Y,13,FALSE)</f>
        <v>Pterygota</v>
      </c>
      <c r="CH59" t="str">
        <f>VLOOKUP($A59,taxonomy!$A:$Y,14,FALSE)</f>
        <v xml:space="preserve"> Neoptera</v>
      </c>
      <c r="CI59" t="str">
        <f>VLOOKUP($A59,taxonomy!$A:$Y,15,FALSE)</f>
        <v xml:space="preserve"> Endopterygota</v>
      </c>
      <c r="CJ59" t="str">
        <f>VLOOKUP($A59,taxonomy!$A:$Y,16,FALSE)</f>
        <v xml:space="preserve"> Diptera</v>
      </c>
      <c r="CK59" t="str">
        <f>VLOOKUP($A59,taxonomy!$A:$Y,17,FALSE)</f>
        <v xml:space="preserve"> Brachycera</v>
      </c>
      <c r="CL59" t="str">
        <f>VLOOKUP($A59,taxonomy!$A:$Y,18,FALSE)</f>
        <v xml:space="preserve"> Muscomorpha</v>
      </c>
      <c r="CM59" t="str">
        <f>VLOOKUP($A59,taxonomy!$A:$Y,19,FALSE)</f>
        <v>Ephydroidea</v>
      </c>
      <c r="CN59" t="str">
        <f>VLOOKUP($A59,taxonomy!$A:$Y,20,FALSE)</f>
        <v xml:space="preserve"> Drosophilidae</v>
      </c>
      <c r="CO59" t="str">
        <f>VLOOKUP($A59,taxonomy!$A:$Y,21,FALSE)</f>
        <v xml:space="preserve"> Drosophila.</v>
      </c>
      <c r="CP59">
        <f>VLOOKUP($A59,taxonomy!$A:$Y,22,FALSE)</f>
        <v>0</v>
      </c>
      <c r="CQ59">
        <f>VLOOKUP($A59,taxonomy!$A:$Y,23,FALSE)</f>
        <v>0</v>
      </c>
      <c r="CR59">
        <f>VLOOKUP($A59,taxonomy!$A:$Y,24,FALSE)</f>
        <v>0</v>
      </c>
      <c r="CS59">
        <f>VLOOKUP($A59,taxonomy!$A:$Y,25,FALSE)</f>
        <v>0</v>
      </c>
      <c r="CT59">
        <f t="shared" si="0"/>
        <v>0</v>
      </c>
    </row>
    <row r="60" spans="1:98" x14ac:dyDescent="0.25">
      <c r="A60" s="3" t="s">
        <v>375</v>
      </c>
      <c r="B60" s="4"/>
      <c r="C60" s="4"/>
      <c r="D60" s="4">
        <v>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v>1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>
        <v>1</v>
      </c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>
        <v>3</v>
      </c>
      <c r="CA60" t="str">
        <f>VLOOKUP($A60,taxonomy!$A:$Y,7,FALSE)</f>
        <v>Eukaryota</v>
      </c>
      <c r="CB60" t="str">
        <f>VLOOKUP($A60,taxonomy!$A:$Y,8,FALSE)</f>
        <v xml:space="preserve"> Metazoa</v>
      </c>
      <c r="CC60" t="str">
        <f>VLOOKUP($A60,taxonomy!$A:$Y,9,FALSE)</f>
        <v xml:space="preserve"> Ecdysozoa</v>
      </c>
      <c r="CD60" t="str">
        <f>VLOOKUP($A60,taxonomy!$A:$Y,10,FALSE)</f>
        <v xml:space="preserve"> Arthropoda</v>
      </c>
      <c r="CE60" t="str">
        <f>VLOOKUP($A60,taxonomy!$A:$Y,11,FALSE)</f>
        <v xml:space="preserve"> Hexapoda</v>
      </c>
      <c r="CF60" t="str">
        <f>VLOOKUP($A60,taxonomy!$A:$Y,12,FALSE)</f>
        <v xml:space="preserve"> Insecta</v>
      </c>
      <c r="CG60" t="str">
        <f>VLOOKUP($A60,taxonomy!$A:$Y,13,FALSE)</f>
        <v>Pterygota</v>
      </c>
      <c r="CH60" t="str">
        <f>VLOOKUP($A60,taxonomy!$A:$Y,14,FALSE)</f>
        <v xml:space="preserve"> Neoptera</v>
      </c>
      <c r="CI60" t="str">
        <f>VLOOKUP($A60,taxonomy!$A:$Y,15,FALSE)</f>
        <v xml:space="preserve"> Endopterygota</v>
      </c>
      <c r="CJ60" t="str">
        <f>VLOOKUP($A60,taxonomy!$A:$Y,16,FALSE)</f>
        <v xml:space="preserve"> Diptera</v>
      </c>
      <c r="CK60" t="str">
        <f>VLOOKUP($A60,taxonomy!$A:$Y,17,FALSE)</f>
        <v xml:space="preserve"> Brachycera</v>
      </c>
      <c r="CL60" t="str">
        <f>VLOOKUP($A60,taxonomy!$A:$Y,18,FALSE)</f>
        <v xml:space="preserve"> Muscomorpha</v>
      </c>
      <c r="CM60" t="str">
        <f>VLOOKUP($A60,taxonomy!$A:$Y,19,FALSE)</f>
        <v>Ephydroidea</v>
      </c>
      <c r="CN60" t="str">
        <f>VLOOKUP($A60,taxonomy!$A:$Y,20,FALSE)</f>
        <v xml:space="preserve"> Drosophilidae</v>
      </c>
      <c r="CO60" t="str">
        <f>VLOOKUP($A60,taxonomy!$A:$Y,21,FALSE)</f>
        <v xml:space="preserve"> Drosophila.</v>
      </c>
      <c r="CP60">
        <f>VLOOKUP($A60,taxonomy!$A:$Y,22,FALSE)</f>
        <v>0</v>
      </c>
      <c r="CQ60">
        <f>VLOOKUP($A60,taxonomy!$A:$Y,23,FALSE)</f>
        <v>0</v>
      </c>
      <c r="CR60">
        <f>VLOOKUP($A60,taxonomy!$A:$Y,24,FALSE)</f>
        <v>0</v>
      </c>
      <c r="CS60">
        <f>VLOOKUP($A60,taxonomy!$A:$Y,25,FALSE)</f>
        <v>0</v>
      </c>
      <c r="CT60">
        <f t="shared" si="0"/>
        <v>0</v>
      </c>
    </row>
    <row r="61" spans="1:98" x14ac:dyDescent="0.25">
      <c r="A61" s="3" t="s">
        <v>381</v>
      </c>
      <c r="B61" s="4"/>
      <c r="C61" s="4"/>
      <c r="D61" s="4">
        <v>1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v>1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>
        <v>2</v>
      </c>
      <c r="CA61" t="str">
        <f>VLOOKUP($A61,taxonomy!$A:$Y,7,FALSE)</f>
        <v>Eukaryota</v>
      </c>
      <c r="CB61" t="str">
        <f>VLOOKUP($A61,taxonomy!$A:$Y,8,FALSE)</f>
        <v xml:space="preserve"> Metazoa</v>
      </c>
      <c r="CC61" t="str">
        <f>VLOOKUP($A61,taxonomy!$A:$Y,9,FALSE)</f>
        <v xml:space="preserve"> Ecdysozoa</v>
      </c>
      <c r="CD61" t="str">
        <f>VLOOKUP($A61,taxonomy!$A:$Y,10,FALSE)</f>
        <v xml:space="preserve"> Arthropoda</v>
      </c>
      <c r="CE61" t="str">
        <f>VLOOKUP($A61,taxonomy!$A:$Y,11,FALSE)</f>
        <v xml:space="preserve"> Hexapoda</v>
      </c>
      <c r="CF61" t="str">
        <f>VLOOKUP($A61,taxonomy!$A:$Y,12,FALSE)</f>
        <v xml:space="preserve"> Insecta</v>
      </c>
      <c r="CG61" t="str">
        <f>VLOOKUP($A61,taxonomy!$A:$Y,13,FALSE)</f>
        <v>Pterygota</v>
      </c>
      <c r="CH61" t="str">
        <f>VLOOKUP($A61,taxonomy!$A:$Y,14,FALSE)</f>
        <v xml:space="preserve"> Neoptera</v>
      </c>
      <c r="CI61" t="str">
        <f>VLOOKUP($A61,taxonomy!$A:$Y,15,FALSE)</f>
        <v xml:space="preserve"> Endopterygota</v>
      </c>
      <c r="CJ61" t="str">
        <f>VLOOKUP($A61,taxonomy!$A:$Y,16,FALSE)</f>
        <v xml:space="preserve"> Diptera</v>
      </c>
      <c r="CK61" t="str">
        <f>VLOOKUP($A61,taxonomy!$A:$Y,17,FALSE)</f>
        <v xml:space="preserve"> Brachycera</v>
      </c>
      <c r="CL61" t="str">
        <f>VLOOKUP($A61,taxonomy!$A:$Y,18,FALSE)</f>
        <v xml:space="preserve"> Muscomorpha</v>
      </c>
      <c r="CM61" t="str">
        <f>VLOOKUP($A61,taxonomy!$A:$Y,19,FALSE)</f>
        <v>Ephydroidea</v>
      </c>
      <c r="CN61" t="str">
        <f>VLOOKUP($A61,taxonomy!$A:$Y,20,FALSE)</f>
        <v xml:space="preserve"> Drosophilidae</v>
      </c>
      <c r="CO61" t="str">
        <f>VLOOKUP($A61,taxonomy!$A:$Y,21,FALSE)</f>
        <v xml:space="preserve"> Drosophila.</v>
      </c>
      <c r="CP61">
        <f>VLOOKUP($A61,taxonomy!$A:$Y,22,FALSE)</f>
        <v>0</v>
      </c>
      <c r="CQ61">
        <f>VLOOKUP($A61,taxonomy!$A:$Y,23,FALSE)</f>
        <v>0</v>
      </c>
      <c r="CR61">
        <f>VLOOKUP($A61,taxonomy!$A:$Y,24,FALSE)</f>
        <v>0</v>
      </c>
      <c r="CS61">
        <f>VLOOKUP($A61,taxonomy!$A:$Y,25,FALSE)</f>
        <v>0</v>
      </c>
      <c r="CT61">
        <f t="shared" si="0"/>
        <v>0</v>
      </c>
    </row>
    <row r="62" spans="1:98" x14ac:dyDescent="0.25">
      <c r="A62" s="3" t="s">
        <v>386</v>
      </c>
      <c r="B62" s="4"/>
      <c r="C62" s="4">
        <v>1</v>
      </c>
      <c r="D62" s="4">
        <v>1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>
        <v>1</v>
      </c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>
        <v>3</v>
      </c>
      <c r="CA62" t="str">
        <f>VLOOKUP($A62,taxonomy!$A:$Y,7,FALSE)</f>
        <v>Eukaryota</v>
      </c>
      <c r="CB62" t="str">
        <f>VLOOKUP($A62,taxonomy!$A:$Y,8,FALSE)</f>
        <v xml:space="preserve"> Metazoa</v>
      </c>
      <c r="CC62" t="str">
        <f>VLOOKUP($A62,taxonomy!$A:$Y,9,FALSE)</f>
        <v xml:space="preserve"> Ecdysozoa</v>
      </c>
      <c r="CD62" t="str">
        <f>VLOOKUP($A62,taxonomy!$A:$Y,10,FALSE)</f>
        <v xml:space="preserve"> Arthropoda</v>
      </c>
      <c r="CE62" t="str">
        <f>VLOOKUP($A62,taxonomy!$A:$Y,11,FALSE)</f>
        <v xml:space="preserve"> Hexapoda</v>
      </c>
      <c r="CF62" t="str">
        <f>VLOOKUP($A62,taxonomy!$A:$Y,12,FALSE)</f>
        <v xml:space="preserve"> Insecta</v>
      </c>
      <c r="CG62" t="str">
        <f>VLOOKUP($A62,taxonomy!$A:$Y,13,FALSE)</f>
        <v>Pterygota</v>
      </c>
      <c r="CH62" t="str">
        <f>VLOOKUP($A62,taxonomy!$A:$Y,14,FALSE)</f>
        <v xml:space="preserve"> Neoptera</v>
      </c>
      <c r="CI62" t="str">
        <f>VLOOKUP($A62,taxonomy!$A:$Y,15,FALSE)</f>
        <v xml:space="preserve"> Endopterygota</v>
      </c>
      <c r="CJ62" t="str">
        <f>VLOOKUP($A62,taxonomy!$A:$Y,16,FALSE)</f>
        <v xml:space="preserve"> Diptera</v>
      </c>
      <c r="CK62" t="str">
        <f>VLOOKUP($A62,taxonomy!$A:$Y,17,FALSE)</f>
        <v xml:space="preserve"> Brachycera</v>
      </c>
      <c r="CL62" t="str">
        <f>VLOOKUP($A62,taxonomy!$A:$Y,18,FALSE)</f>
        <v xml:space="preserve"> Muscomorpha</v>
      </c>
      <c r="CM62" t="str">
        <f>VLOOKUP($A62,taxonomy!$A:$Y,19,FALSE)</f>
        <v>Ephydroidea</v>
      </c>
      <c r="CN62" t="str">
        <f>VLOOKUP($A62,taxonomy!$A:$Y,20,FALSE)</f>
        <v xml:space="preserve"> Drosophilidae</v>
      </c>
      <c r="CO62" t="str">
        <f>VLOOKUP($A62,taxonomy!$A:$Y,21,FALSE)</f>
        <v xml:space="preserve"> Drosophila.</v>
      </c>
      <c r="CP62">
        <f>VLOOKUP($A62,taxonomy!$A:$Y,22,FALSE)</f>
        <v>0</v>
      </c>
      <c r="CQ62">
        <f>VLOOKUP($A62,taxonomy!$A:$Y,23,FALSE)</f>
        <v>0</v>
      </c>
      <c r="CR62">
        <f>VLOOKUP($A62,taxonomy!$A:$Y,24,FALSE)</f>
        <v>0</v>
      </c>
      <c r="CS62">
        <f>VLOOKUP($A62,taxonomy!$A:$Y,25,FALSE)</f>
        <v>0</v>
      </c>
      <c r="CT62">
        <f t="shared" si="0"/>
        <v>0</v>
      </c>
    </row>
    <row r="63" spans="1:98" x14ac:dyDescent="0.25">
      <c r="A63" s="3" t="s">
        <v>391</v>
      </c>
      <c r="B63" s="4"/>
      <c r="C63" s="4"/>
      <c r="D63" s="4">
        <v>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v>1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>
        <v>1</v>
      </c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>
        <v>3</v>
      </c>
      <c r="CA63" t="str">
        <f>VLOOKUP($A63,taxonomy!$A:$Y,7,FALSE)</f>
        <v>Eukaryota</v>
      </c>
      <c r="CB63" t="str">
        <f>VLOOKUP($A63,taxonomy!$A:$Y,8,FALSE)</f>
        <v xml:space="preserve"> Metazoa</v>
      </c>
      <c r="CC63" t="str">
        <f>VLOOKUP($A63,taxonomy!$A:$Y,9,FALSE)</f>
        <v xml:space="preserve"> Ecdysozoa</v>
      </c>
      <c r="CD63" t="str">
        <f>VLOOKUP($A63,taxonomy!$A:$Y,10,FALSE)</f>
        <v xml:space="preserve"> Arthropoda</v>
      </c>
      <c r="CE63" t="str">
        <f>VLOOKUP($A63,taxonomy!$A:$Y,11,FALSE)</f>
        <v xml:space="preserve"> Hexapoda</v>
      </c>
      <c r="CF63" t="str">
        <f>VLOOKUP($A63,taxonomy!$A:$Y,12,FALSE)</f>
        <v xml:space="preserve"> Insecta</v>
      </c>
      <c r="CG63" t="str">
        <f>VLOOKUP($A63,taxonomy!$A:$Y,13,FALSE)</f>
        <v>Pterygota</v>
      </c>
      <c r="CH63" t="str">
        <f>VLOOKUP($A63,taxonomy!$A:$Y,14,FALSE)</f>
        <v xml:space="preserve"> Neoptera</v>
      </c>
      <c r="CI63" t="str">
        <f>VLOOKUP($A63,taxonomy!$A:$Y,15,FALSE)</f>
        <v xml:space="preserve"> Endopterygota</v>
      </c>
      <c r="CJ63" t="str">
        <f>VLOOKUP($A63,taxonomy!$A:$Y,16,FALSE)</f>
        <v xml:space="preserve"> Diptera</v>
      </c>
      <c r="CK63" t="str">
        <f>VLOOKUP($A63,taxonomy!$A:$Y,17,FALSE)</f>
        <v xml:space="preserve"> Brachycera</v>
      </c>
      <c r="CL63" t="str">
        <f>VLOOKUP($A63,taxonomy!$A:$Y,18,FALSE)</f>
        <v xml:space="preserve"> Muscomorpha</v>
      </c>
      <c r="CM63" t="str">
        <f>VLOOKUP($A63,taxonomy!$A:$Y,19,FALSE)</f>
        <v>Ephydroidea</v>
      </c>
      <c r="CN63" t="str">
        <f>VLOOKUP($A63,taxonomy!$A:$Y,20,FALSE)</f>
        <v xml:space="preserve"> Drosophilidae</v>
      </c>
      <c r="CO63" t="str">
        <f>VLOOKUP($A63,taxonomy!$A:$Y,21,FALSE)</f>
        <v xml:space="preserve"> Drosophila</v>
      </c>
      <c r="CP63" t="str">
        <f>VLOOKUP($A63,taxonomy!$A:$Y,22,FALSE)</f>
        <v xml:space="preserve"> Sophophora.</v>
      </c>
      <c r="CQ63">
        <f>VLOOKUP($A63,taxonomy!$A:$Y,23,FALSE)</f>
        <v>0</v>
      </c>
      <c r="CR63">
        <f>VLOOKUP($A63,taxonomy!$A:$Y,24,FALSE)</f>
        <v>0</v>
      </c>
      <c r="CS63">
        <f>VLOOKUP($A63,taxonomy!$A:$Y,25,FALSE)</f>
        <v>0</v>
      </c>
      <c r="CT63">
        <f t="shared" si="0"/>
        <v>0</v>
      </c>
    </row>
    <row r="64" spans="1:98" x14ac:dyDescent="0.25">
      <c r="A64" s="3" t="s">
        <v>398</v>
      </c>
      <c r="B64" s="4"/>
      <c r="C64" s="4">
        <v>1</v>
      </c>
      <c r="D64" s="4">
        <v>2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>
        <v>1</v>
      </c>
      <c r="AV64" s="4"/>
      <c r="AW64" s="4"/>
      <c r="AX64" s="4"/>
      <c r="AY64" s="4">
        <v>1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>
        <v>1</v>
      </c>
      <c r="BZ64" s="4">
        <v>6</v>
      </c>
      <c r="CA64" t="str">
        <f>VLOOKUP($A64,taxonomy!$A:$Y,7,FALSE)</f>
        <v>Eukaryota</v>
      </c>
      <c r="CB64" t="str">
        <f>VLOOKUP($A64,taxonomy!$A:$Y,8,FALSE)</f>
        <v xml:space="preserve"> Metazoa</v>
      </c>
      <c r="CC64" t="str">
        <f>VLOOKUP($A64,taxonomy!$A:$Y,9,FALSE)</f>
        <v xml:space="preserve"> Ecdysozoa</v>
      </c>
      <c r="CD64" t="str">
        <f>VLOOKUP($A64,taxonomy!$A:$Y,10,FALSE)</f>
        <v xml:space="preserve"> Arthropoda</v>
      </c>
      <c r="CE64" t="str">
        <f>VLOOKUP($A64,taxonomy!$A:$Y,11,FALSE)</f>
        <v xml:space="preserve"> Hexapoda</v>
      </c>
      <c r="CF64" t="str">
        <f>VLOOKUP($A64,taxonomy!$A:$Y,12,FALSE)</f>
        <v xml:space="preserve"> Insecta</v>
      </c>
      <c r="CG64" t="str">
        <f>VLOOKUP($A64,taxonomy!$A:$Y,13,FALSE)</f>
        <v>Pterygota</v>
      </c>
      <c r="CH64" t="str">
        <f>VLOOKUP($A64,taxonomy!$A:$Y,14,FALSE)</f>
        <v xml:space="preserve"> Neoptera</v>
      </c>
      <c r="CI64" t="str">
        <f>VLOOKUP($A64,taxonomy!$A:$Y,15,FALSE)</f>
        <v xml:space="preserve"> Endopterygota</v>
      </c>
      <c r="CJ64" t="str">
        <f>VLOOKUP($A64,taxonomy!$A:$Y,16,FALSE)</f>
        <v xml:space="preserve"> Diptera</v>
      </c>
      <c r="CK64" t="str">
        <f>VLOOKUP($A64,taxonomy!$A:$Y,17,FALSE)</f>
        <v xml:space="preserve"> Brachycera</v>
      </c>
      <c r="CL64" t="str">
        <f>VLOOKUP($A64,taxonomy!$A:$Y,18,FALSE)</f>
        <v xml:space="preserve"> Muscomorpha</v>
      </c>
      <c r="CM64" t="str">
        <f>VLOOKUP($A64,taxonomy!$A:$Y,19,FALSE)</f>
        <v>Ephydroidea</v>
      </c>
      <c r="CN64" t="str">
        <f>VLOOKUP($A64,taxonomy!$A:$Y,20,FALSE)</f>
        <v xml:space="preserve"> Drosophilidae</v>
      </c>
      <c r="CO64" t="str">
        <f>VLOOKUP($A64,taxonomy!$A:$Y,21,FALSE)</f>
        <v xml:space="preserve"> Drosophila</v>
      </c>
      <c r="CP64" t="str">
        <f>VLOOKUP($A64,taxonomy!$A:$Y,22,FALSE)</f>
        <v xml:space="preserve"> Sophophora.</v>
      </c>
      <c r="CQ64">
        <f>VLOOKUP($A64,taxonomy!$A:$Y,23,FALSE)</f>
        <v>0</v>
      </c>
      <c r="CR64">
        <f>VLOOKUP($A64,taxonomy!$A:$Y,24,FALSE)</f>
        <v>0</v>
      </c>
      <c r="CS64">
        <f>VLOOKUP($A64,taxonomy!$A:$Y,25,FALSE)</f>
        <v>0</v>
      </c>
      <c r="CT64">
        <f t="shared" si="0"/>
        <v>0</v>
      </c>
    </row>
    <row r="65" spans="1:98" x14ac:dyDescent="0.25">
      <c r="A65" s="3" t="s">
        <v>412</v>
      </c>
      <c r="B65" s="4"/>
      <c r="C65" s="4"/>
      <c r="D65" s="4">
        <v>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v>1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>
        <v>1</v>
      </c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>
        <v>3</v>
      </c>
      <c r="CA65" t="str">
        <f>VLOOKUP($A65,taxonomy!$A:$Y,7,FALSE)</f>
        <v>Eukaryota</v>
      </c>
      <c r="CB65" t="str">
        <f>VLOOKUP($A65,taxonomy!$A:$Y,8,FALSE)</f>
        <v xml:space="preserve"> Metazoa</v>
      </c>
      <c r="CC65" t="str">
        <f>VLOOKUP($A65,taxonomy!$A:$Y,9,FALSE)</f>
        <v xml:space="preserve"> Ecdysozoa</v>
      </c>
      <c r="CD65" t="str">
        <f>VLOOKUP($A65,taxonomy!$A:$Y,10,FALSE)</f>
        <v xml:space="preserve"> Arthropoda</v>
      </c>
      <c r="CE65" t="str">
        <f>VLOOKUP($A65,taxonomy!$A:$Y,11,FALSE)</f>
        <v xml:space="preserve"> Hexapoda</v>
      </c>
      <c r="CF65" t="str">
        <f>VLOOKUP($A65,taxonomy!$A:$Y,12,FALSE)</f>
        <v xml:space="preserve"> Insecta</v>
      </c>
      <c r="CG65" t="str">
        <f>VLOOKUP($A65,taxonomy!$A:$Y,13,FALSE)</f>
        <v>Pterygota</v>
      </c>
      <c r="CH65" t="str">
        <f>VLOOKUP($A65,taxonomy!$A:$Y,14,FALSE)</f>
        <v xml:space="preserve"> Neoptera</v>
      </c>
      <c r="CI65" t="str">
        <f>VLOOKUP($A65,taxonomy!$A:$Y,15,FALSE)</f>
        <v xml:space="preserve"> Endopterygota</v>
      </c>
      <c r="CJ65" t="str">
        <f>VLOOKUP($A65,taxonomy!$A:$Y,16,FALSE)</f>
        <v xml:space="preserve"> Diptera</v>
      </c>
      <c r="CK65" t="str">
        <f>VLOOKUP($A65,taxonomy!$A:$Y,17,FALSE)</f>
        <v xml:space="preserve"> Brachycera</v>
      </c>
      <c r="CL65" t="str">
        <f>VLOOKUP($A65,taxonomy!$A:$Y,18,FALSE)</f>
        <v xml:space="preserve"> Muscomorpha</v>
      </c>
      <c r="CM65" t="str">
        <f>VLOOKUP($A65,taxonomy!$A:$Y,19,FALSE)</f>
        <v>Ephydroidea</v>
      </c>
      <c r="CN65" t="str">
        <f>VLOOKUP($A65,taxonomy!$A:$Y,20,FALSE)</f>
        <v xml:space="preserve"> Drosophilidae</v>
      </c>
      <c r="CO65" t="str">
        <f>VLOOKUP($A65,taxonomy!$A:$Y,21,FALSE)</f>
        <v xml:space="preserve"> Drosophila</v>
      </c>
      <c r="CP65" t="str">
        <f>VLOOKUP($A65,taxonomy!$A:$Y,22,FALSE)</f>
        <v xml:space="preserve"> Sophophora.</v>
      </c>
      <c r="CQ65">
        <f>VLOOKUP($A65,taxonomy!$A:$Y,23,FALSE)</f>
        <v>0</v>
      </c>
      <c r="CR65">
        <f>VLOOKUP($A65,taxonomy!$A:$Y,24,FALSE)</f>
        <v>0</v>
      </c>
      <c r="CS65">
        <f>VLOOKUP($A65,taxonomy!$A:$Y,25,FALSE)</f>
        <v>0</v>
      </c>
      <c r="CT65">
        <f t="shared" si="0"/>
        <v>0</v>
      </c>
    </row>
    <row r="66" spans="1:98" x14ac:dyDescent="0.25">
      <c r="A66" s="3" t="s">
        <v>416</v>
      </c>
      <c r="B66" s="4"/>
      <c r="C66" s="4">
        <v>1</v>
      </c>
      <c r="D66" s="4">
        <v>2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>
        <v>1</v>
      </c>
      <c r="AV66" s="4"/>
      <c r="AW66" s="4"/>
      <c r="AX66" s="4"/>
      <c r="AY66" s="4">
        <v>1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>
        <v>1</v>
      </c>
      <c r="BV66" s="4"/>
      <c r="BW66" s="4"/>
      <c r="BX66" s="4"/>
      <c r="BY66" s="4"/>
      <c r="BZ66" s="4">
        <v>6</v>
      </c>
      <c r="CA66" t="str">
        <f>VLOOKUP($A66,taxonomy!$A:$Y,7,FALSE)</f>
        <v>Eukaryota</v>
      </c>
      <c r="CB66" t="str">
        <f>VLOOKUP($A66,taxonomy!$A:$Y,8,FALSE)</f>
        <v xml:space="preserve"> Metazoa</v>
      </c>
      <c r="CC66" t="str">
        <f>VLOOKUP($A66,taxonomy!$A:$Y,9,FALSE)</f>
        <v xml:space="preserve"> Ecdysozoa</v>
      </c>
      <c r="CD66" t="str">
        <f>VLOOKUP($A66,taxonomy!$A:$Y,10,FALSE)</f>
        <v xml:space="preserve"> Arthropoda</v>
      </c>
      <c r="CE66" t="str">
        <f>VLOOKUP($A66,taxonomy!$A:$Y,11,FALSE)</f>
        <v xml:space="preserve"> Hexapoda</v>
      </c>
      <c r="CF66" t="str">
        <f>VLOOKUP($A66,taxonomy!$A:$Y,12,FALSE)</f>
        <v xml:space="preserve"> Insecta</v>
      </c>
      <c r="CG66" t="str">
        <f>VLOOKUP($A66,taxonomy!$A:$Y,13,FALSE)</f>
        <v>Pterygota</v>
      </c>
      <c r="CH66" t="str">
        <f>VLOOKUP($A66,taxonomy!$A:$Y,14,FALSE)</f>
        <v xml:space="preserve"> Neoptera</v>
      </c>
      <c r="CI66" t="str">
        <f>VLOOKUP($A66,taxonomy!$A:$Y,15,FALSE)</f>
        <v xml:space="preserve"> Endopterygota</v>
      </c>
      <c r="CJ66" t="str">
        <f>VLOOKUP($A66,taxonomy!$A:$Y,16,FALSE)</f>
        <v xml:space="preserve"> Diptera</v>
      </c>
      <c r="CK66" t="str">
        <f>VLOOKUP($A66,taxonomy!$A:$Y,17,FALSE)</f>
        <v xml:space="preserve"> Brachycera</v>
      </c>
      <c r="CL66" t="str">
        <f>VLOOKUP($A66,taxonomy!$A:$Y,18,FALSE)</f>
        <v xml:space="preserve"> Muscomorpha</v>
      </c>
      <c r="CM66" t="str">
        <f>VLOOKUP($A66,taxonomy!$A:$Y,19,FALSE)</f>
        <v>Ephydroidea</v>
      </c>
      <c r="CN66" t="str">
        <f>VLOOKUP($A66,taxonomy!$A:$Y,20,FALSE)</f>
        <v xml:space="preserve"> Drosophilidae</v>
      </c>
      <c r="CO66" t="str">
        <f>VLOOKUP($A66,taxonomy!$A:$Y,21,FALSE)</f>
        <v xml:space="preserve"> Drosophila</v>
      </c>
      <c r="CP66" t="str">
        <f>VLOOKUP($A66,taxonomy!$A:$Y,22,FALSE)</f>
        <v xml:space="preserve"> Sophophora.</v>
      </c>
      <c r="CQ66">
        <f>VLOOKUP($A66,taxonomy!$A:$Y,23,FALSE)</f>
        <v>0</v>
      </c>
      <c r="CR66">
        <f>VLOOKUP($A66,taxonomy!$A:$Y,24,FALSE)</f>
        <v>0</v>
      </c>
      <c r="CS66">
        <f>VLOOKUP($A66,taxonomy!$A:$Y,25,FALSE)</f>
        <v>0</v>
      </c>
      <c r="CT66">
        <f t="shared" si="0"/>
        <v>0</v>
      </c>
    </row>
    <row r="67" spans="1:98" x14ac:dyDescent="0.25">
      <c r="A67" s="3" t="s">
        <v>431</v>
      </c>
      <c r="B67" s="4"/>
      <c r="C67" s="4"/>
      <c r="D67" s="4">
        <v>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v>1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>
        <v>1</v>
      </c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>
        <v>3</v>
      </c>
      <c r="CA67" t="str">
        <f>VLOOKUP($A67,taxonomy!$A:$Y,7,FALSE)</f>
        <v>Eukaryota</v>
      </c>
      <c r="CB67" t="str">
        <f>VLOOKUP($A67,taxonomy!$A:$Y,8,FALSE)</f>
        <v xml:space="preserve"> Metazoa</v>
      </c>
      <c r="CC67" t="str">
        <f>VLOOKUP($A67,taxonomy!$A:$Y,9,FALSE)</f>
        <v xml:space="preserve"> Ecdysozoa</v>
      </c>
      <c r="CD67" t="str">
        <f>VLOOKUP($A67,taxonomy!$A:$Y,10,FALSE)</f>
        <v xml:space="preserve"> Arthropoda</v>
      </c>
      <c r="CE67" t="str">
        <f>VLOOKUP($A67,taxonomy!$A:$Y,11,FALSE)</f>
        <v xml:space="preserve"> Hexapoda</v>
      </c>
      <c r="CF67" t="str">
        <f>VLOOKUP($A67,taxonomy!$A:$Y,12,FALSE)</f>
        <v xml:space="preserve"> Insecta</v>
      </c>
      <c r="CG67" t="str">
        <f>VLOOKUP($A67,taxonomy!$A:$Y,13,FALSE)</f>
        <v>Pterygota</v>
      </c>
      <c r="CH67" t="str">
        <f>VLOOKUP($A67,taxonomy!$A:$Y,14,FALSE)</f>
        <v xml:space="preserve"> Neoptera</v>
      </c>
      <c r="CI67" t="str">
        <f>VLOOKUP($A67,taxonomy!$A:$Y,15,FALSE)</f>
        <v xml:space="preserve"> Endopterygota</v>
      </c>
      <c r="CJ67" t="str">
        <f>VLOOKUP($A67,taxonomy!$A:$Y,16,FALSE)</f>
        <v xml:space="preserve"> Diptera</v>
      </c>
      <c r="CK67" t="str">
        <f>VLOOKUP($A67,taxonomy!$A:$Y,17,FALSE)</f>
        <v xml:space="preserve"> Brachycera</v>
      </c>
      <c r="CL67" t="str">
        <f>VLOOKUP($A67,taxonomy!$A:$Y,18,FALSE)</f>
        <v xml:space="preserve"> Muscomorpha</v>
      </c>
      <c r="CM67" t="str">
        <f>VLOOKUP($A67,taxonomy!$A:$Y,19,FALSE)</f>
        <v>Ephydroidea</v>
      </c>
      <c r="CN67" t="str">
        <f>VLOOKUP($A67,taxonomy!$A:$Y,20,FALSE)</f>
        <v xml:space="preserve"> Drosophilidae</v>
      </c>
      <c r="CO67" t="str">
        <f>VLOOKUP($A67,taxonomy!$A:$Y,21,FALSE)</f>
        <v xml:space="preserve"> Drosophila</v>
      </c>
      <c r="CP67" t="str">
        <f>VLOOKUP($A67,taxonomy!$A:$Y,22,FALSE)</f>
        <v xml:space="preserve"> Sophophora.</v>
      </c>
      <c r="CQ67">
        <f>VLOOKUP($A67,taxonomy!$A:$Y,23,FALSE)</f>
        <v>0</v>
      </c>
      <c r="CR67">
        <f>VLOOKUP($A67,taxonomy!$A:$Y,24,FALSE)</f>
        <v>0</v>
      </c>
      <c r="CS67">
        <f>VLOOKUP($A67,taxonomy!$A:$Y,25,FALSE)</f>
        <v>0</v>
      </c>
      <c r="CT67">
        <f t="shared" si="0"/>
        <v>0</v>
      </c>
    </row>
    <row r="68" spans="1:98" x14ac:dyDescent="0.25">
      <c r="A68" s="3" t="s">
        <v>438</v>
      </c>
      <c r="B68" s="4"/>
      <c r="C68" s="4">
        <v>1</v>
      </c>
      <c r="D68" s="4">
        <v>1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>
        <v>1</v>
      </c>
      <c r="AV68" s="4"/>
      <c r="AW68" s="4"/>
      <c r="AX68" s="4"/>
      <c r="AY68" s="4">
        <v>1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>
        <v>4</v>
      </c>
      <c r="CA68" t="str">
        <f>VLOOKUP($A68,taxonomy!$A:$Y,7,FALSE)</f>
        <v>Eukaryota</v>
      </c>
      <c r="CB68" t="str">
        <f>VLOOKUP($A68,taxonomy!$A:$Y,8,FALSE)</f>
        <v xml:space="preserve"> Metazoa</v>
      </c>
      <c r="CC68" t="str">
        <f>VLOOKUP($A68,taxonomy!$A:$Y,9,FALSE)</f>
        <v xml:space="preserve"> Ecdysozoa</v>
      </c>
      <c r="CD68" t="str">
        <f>VLOOKUP($A68,taxonomy!$A:$Y,10,FALSE)</f>
        <v xml:space="preserve"> Arthropoda</v>
      </c>
      <c r="CE68" t="str">
        <f>VLOOKUP($A68,taxonomy!$A:$Y,11,FALSE)</f>
        <v xml:space="preserve"> Hexapoda</v>
      </c>
      <c r="CF68" t="str">
        <f>VLOOKUP($A68,taxonomy!$A:$Y,12,FALSE)</f>
        <v xml:space="preserve"> Insecta</v>
      </c>
      <c r="CG68" t="str">
        <f>VLOOKUP($A68,taxonomy!$A:$Y,13,FALSE)</f>
        <v>Pterygota</v>
      </c>
      <c r="CH68" t="str">
        <f>VLOOKUP($A68,taxonomy!$A:$Y,14,FALSE)</f>
        <v xml:space="preserve"> Neoptera</v>
      </c>
      <c r="CI68" t="str">
        <f>VLOOKUP($A68,taxonomy!$A:$Y,15,FALSE)</f>
        <v xml:space="preserve"> Endopterygota</v>
      </c>
      <c r="CJ68" t="str">
        <f>VLOOKUP($A68,taxonomy!$A:$Y,16,FALSE)</f>
        <v xml:space="preserve"> Diptera</v>
      </c>
      <c r="CK68" t="str">
        <f>VLOOKUP($A68,taxonomy!$A:$Y,17,FALSE)</f>
        <v xml:space="preserve"> Brachycera</v>
      </c>
      <c r="CL68" t="str">
        <f>VLOOKUP($A68,taxonomy!$A:$Y,18,FALSE)</f>
        <v xml:space="preserve"> Muscomorpha</v>
      </c>
      <c r="CM68" t="str">
        <f>VLOOKUP($A68,taxonomy!$A:$Y,19,FALSE)</f>
        <v>Ephydroidea</v>
      </c>
      <c r="CN68" t="str">
        <f>VLOOKUP($A68,taxonomy!$A:$Y,20,FALSE)</f>
        <v xml:space="preserve"> Drosophilidae</v>
      </c>
      <c r="CO68" t="str">
        <f>VLOOKUP($A68,taxonomy!$A:$Y,21,FALSE)</f>
        <v xml:space="preserve"> Drosophila</v>
      </c>
      <c r="CP68" t="str">
        <f>VLOOKUP($A68,taxonomy!$A:$Y,22,FALSE)</f>
        <v xml:space="preserve"> Sophophora.</v>
      </c>
      <c r="CQ68">
        <f>VLOOKUP($A68,taxonomy!$A:$Y,23,FALSE)</f>
        <v>0</v>
      </c>
      <c r="CR68">
        <f>VLOOKUP($A68,taxonomy!$A:$Y,24,FALSE)</f>
        <v>0</v>
      </c>
      <c r="CS68">
        <f>VLOOKUP($A68,taxonomy!$A:$Y,25,FALSE)</f>
        <v>0</v>
      </c>
      <c r="CT68">
        <f t="shared" ref="CT68:CT131" si="1">GETPIVOTDATA("Sequence_ID",$A$1,"Sequence_ID","A0EI04_PARTE","Pfam_AC","PF05029")</f>
        <v>0</v>
      </c>
    </row>
    <row r="69" spans="1:98" x14ac:dyDescent="0.25">
      <c r="A69" s="3" t="s">
        <v>446</v>
      </c>
      <c r="B69" s="4"/>
      <c r="C69" s="4"/>
      <c r="D69" s="4">
        <v>1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>
        <v>1</v>
      </c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>
        <v>2</v>
      </c>
      <c r="CA69" t="str">
        <f>VLOOKUP($A69,taxonomy!$A:$Y,7,FALSE)</f>
        <v>Eukaryota</v>
      </c>
      <c r="CB69" t="str">
        <f>VLOOKUP($A69,taxonomy!$A:$Y,8,FALSE)</f>
        <v xml:space="preserve"> Metazoa</v>
      </c>
      <c r="CC69" t="str">
        <f>VLOOKUP($A69,taxonomy!$A:$Y,9,FALSE)</f>
        <v xml:space="preserve"> Ecdysozoa</v>
      </c>
      <c r="CD69" t="str">
        <f>VLOOKUP($A69,taxonomy!$A:$Y,10,FALSE)</f>
        <v xml:space="preserve"> Arthropoda</v>
      </c>
      <c r="CE69" t="str">
        <f>VLOOKUP($A69,taxonomy!$A:$Y,11,FALSE)</f>
        <v xml:space="preserve"> Hexapoda</v>
      </c>
      <c r="CF69" t="str">
        <f>VLOOKUP($A69,taxonomy!$A:$Y,12,FALSE)</f>
        <v xml:space="preserve"> Insecta</v>
      </c>
      <c r="CG69" t="str">
        <f>VLOOKUP($A69,taxonomy!$A:$Y,13,FALSE)</f>
        <v>Pterygota</v>
      </c>
      <c r="CH69" t="str">
        <f>VLOOKUP($A69,taxonomy!$A:$Y,14,FALSE)</f>
        <v xml:space="preserve"> Neoptera</v>
      </c>
      <c r="CI69" t="str">
        <f>VLOOKUP($A69,taxonomy!$A:$Y,15,FALSE)</f>
        <v xml:space="preserve"> Endopterygota</v>
      </c>
      <c r="CJ69" t="str">
        <f>VLOOKUP($A69,taxonomy!$A:$Y,16,FALSE)</f>
        <v xml:space="preserve"> Diptera</v>
      </c>
      <c r="CK69" t="str">
        <f>VLOOKUP($A69,taxonomy!$A:$Y,17,FALSE)</f>
        <v xml:space="preserve"> Brachycera</v>
      </c>
      <c r="CL69" t="str">
        <f>VLOOKUP($A69,taxonomy!$A:$Y,18,FALSE)</f>
        <v xml:space="preserve"> Muscomorpha</v>
      </c>
      <c r="CM69" t="str">
        <f>VLOOKUP($A69,taxonomy!$A:$Y,19,FALSE)</f>
        <v>Ephydroidea</v>
      </c>
      <c r="CN69" t="str">
        <f>VLOOKUP($A69,taxonomy!$A:$Y,20,FALSE)</f>
        <v xml:space="preserve"> Drosophilidae</v>
      </c>
      <c r="CO69" t="str">
        <f>VLOOKUP($A69,taxonomy!$A:$Y,21,FALSE)</f>
        <v xml:space="preserve"> Drosophila</v>
      </c>
      <c r="CP69" t="str">
        <f>VLOOKUP($A69,taxonomy!$A:$Y,22,FALSE)</f>
        <v xml:space="preserve"> Sophophora.</v>
      </c>
      <c r="CQ69">
        <f>VLOOKUP($A69,taxonomy!$A:$Y,23,FALSE)</f>
        <v>0</v>
      </c>
      <c r="CR69">
        <f>VLOOKUP($A69,taxonomy!$A:$Y,24,FALSE)</f>
        <v>0</v>
      </c>
      <c r="CS69">
        <f>VLOOKUP($A69,taxonomy!$A:$Y,25,FALSE)</f>
        <v>0</v>
      </c>
      <c r="CT69">
        <f t="shared" si="1"/>
        <v>0</v>
      </c>
    </row>
    <row r="70" spans="1:98" hidden="1" x14ac:dyDescent="0.25">
      <c r="A70" s="3" t="s">
        <v>452</v>
      </c>
      <c r="B70" s="4"/>
      <c r="C70" s="4"/>
      <c r="D70" s="4">
        <v>1</v>
      </c>
      <c r="E70" s="4"/>
      <c r="F70" s="4"/>
      <c r="G70" s="4"/>
      <c r="H70" s="4"/>
      <c r="I70" s="4"/>
      <c r="J70" s="4"/>
      <c r="K70" s="4"/>
      <c r="L70" s="4"/>
      <c r="M70" s="4">
        <v>1</v>
      </c>
      <c r="N70" s="4"/>
      <c r="O70" s="4">
        <v>1</v>
      </c>
      <c r="P70" s="4"/>
      <c r="Q70" s="4"/>
      <c r="R70" s="4"/>
      <c r="S70" s="4"/>
      <c r="T70" s="4"/>
      <c r="U70" s="4"/>
      <c r="V70" s="4"/>
      <c r="W70" s="4">
        <v>1</v>
      </c>
      <c r="X70" s="4"/>
      <c r="Y70" s="4"/>
      <c r="Z70" s="4"/>
      <c r="AA70" s="4"/>
      <c r="AB70" s="4"/>
      <c r="AC70" s="4"/>
      <c r="AD70" s="4"/>
      <c r="AE70" s="4">
        <v>1</v>
      </c>
      <c r="AF70" s="4"/>
      <c r="AG70" s="4"/>
      <c r="AH70" s="4">
        <v>1</v>
      </c>
      <c r="AI70" s="4"/>
      <c r="AJ70" s="4"/>
      <c r="AK70" s="4">
        <v>1</v>
      </c>
      <c r="AL70" s="4">
        <v>1</v>
      </c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>
        <v>8</v>
      </c>
      <c r="CA70" t="str">
        <f>VLOOKUP($A70,taxonomy!$A:$Y,7,FALSE)</f>
        <v>Eukaryota</v>
      </c>
      <c r="CB70" t="str">
        <f>VLOOKUP($A70,taxonomy!$A:$Y,8,FALSE)</f>
        <v xml:space="preserve"> Fungi</v>
      </c>
      <c r="CC70" t="str">
        <f>VLOOKUP($A70,taxonomy!$A:$Y,9,FALSE)</f>
        <v xml:space="preserve"> Dikarya</v>
      </c>
      <c r="CD70" t="str">
        <f>VLOOKUP($A70,taxonomy!$A:$Y,10,FALSE)</f>
        <v xml:space="preserve"> Ascomycota</v>
      </c>
      <c r="CE70" t="str">
        <f>VLOOKUP($A70,taxonomy!$A:$Y,11,FALSE)</f>
        <v xml:space="preserve"> Saccharomycotina</v>
      </c>
      <c r="CF70" t="str">
        <f>VLOOKUP($A70,taxonomy!$A:$Y,12,FALSE)</f>
        <v>Saccharomycetes</v>
      </c>
      <c r="CG70" t="str">
        <f>VLOOKUP($A70,taxonomy!$A:$Y,13,FALSE)</f>
        <v xml:space="preserve"> Saccharomycetales</v>
      </c>
      <c r="CH70" t="str">
        <f>VLOOKUP($A70,taxonomy!$A:$Y,14,FALSE)</f>
        <v xml:space="preserve"> Saccharomycetaceae</v>
      </c>
      <c r="CI70" t="str">
        <f>VLOOKUP($A70,taxonomy!$A:$Y,15,FALSE)</f>
        <v xml:space="preserve"> Saccharomyces.</v>
      </c>
      <c r="CJ70">
        <f>VLOOKUP($A70,taxonomy!$A:$Y,16,FALSE)</f>
        <v>0</v>
      </c>
      <c r="CK70">
        <f>VLOOKUP($A70,taxonomy!$A:$Y,17,FALSE)</f>
        <v>0</v>
      </c>
      <c r="CL70">
        <f>VLOOKUP($A70,taxonomy!$A:$Y,18,FALSE)</f>
        <v>0</v>
      </c>
      <c r="CM70">
        <f>VLOOKUP($A70,taxonomy!$A:$Y,19,FALSE)</f>
        <v>0</v>
      </c>
      <c r="CN70">
        <f>VLOOKUP($A70,taxonomy!$A:$Y,20,FALSE)</f>
        <v>0</v>
      </c>
      <c r="CO70">
        <f>VLOOKUP($A70,taxonomy!$A:$Y,21,FALSE)</f>
        <v>0</v>
      </c>
      <c r="CP70">
        <f>VLOOKUP($A70,taxonomy!$A:$Y,22,FALSE)</f>
        <v>0</v>
      </c>
      <c r="CQ70">
        <f>VLOOKUP($A70,taxonomy!$A:$Y,23,FALSE)</f>
        <v>0</v>
      </c>
      <c r="CR70">
        <f>VLOOKUP($A70,taxonomy!$A:$Y,24,FALSE)</f>
        <v>0</v>
      </c>
      <c r="CS70">
        <f>VLOOKUP($A70,taxonomy!$A:$Y,25,FALSE)</f>
        <v>0</v>
      </c>
      <c r="CT70">
        <f t="shared" si="1"/>
        <v>0</v>
      </c>
    </row>
    <row r="71" spans="1:98" hidden="1" x14ac:dyDescent="0.25">
      <c r="A71" s="3" t="s">
        <v>454</v>
      </c>
      <c r="B71" s="4"/>
      <c r="C71" s="4"/>
      <c r="D71" s="4">
        <v>1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>
        <v>1</v>
      </c>
      <c r="CA71" t="str">
        <f>VLOOKUP($A71,taxonomy!$A:$Y,7,FALSE)</f>
        <v>Eukaryota</v>
      </c>
      <c r="CB71" t="str">
        <f>VLOOKUP($A71,taxonomy!$A:$Y,8,FALSE)</f>
        <v xml:space="preserve"> Stramenopiles</v>
      </c>
      <c r="CC71" t="str">
        <f>VLOOKUP($A71,taxonomy!$A:$Y,9,FALSE)</f>
        <v xml:space="preserve"> Bacillariophyta</v>
      </c>
      <c r="CD71" t="str">
        <f>VLOOKUP($A71,taxonomy!$A:$Y,10,FALSE)</f>
        <v xml:space="preserve"> Bacillariophyceae</v>
      </c>
      <c r="CE71" t="str">
        <f>VLOOKUP($A71,taxonomy!$A:$Y,11,FALSE)</f>
        <v>Bacillariophycidae</v>
      </c>
      <c r="CF71" t="str">
        <f>VLOOKUP($A71,taxonomy!$A:$Y,12,FALSE)</f>
        <v xml:space="preserve"> Naviculales</v>
      </c>
      <c r="CG71" t="str">
        <f>VLOOKUP($A71,taxonomy!$A:$Y,13,FALSE)</f>
        <v xml:space="preserve"> Phaeodactylaceae</v>
      </c>
      <c r="CH71" t="str">
        <f>VLOOKUP($A71,taxonomy!$A:$Y,14,FALSE)</f>
        <v xml:space="preserve"> Phaeodactylum.</v>
      </c>
      <c r="CI71">
        <f>VLOOKUP($A71,taxonomy!$A:$Y,15,FALSE)</f>
        <v>0</v>
      </c>
      <c r="CJ71">
        <f>VLOOKUP($A71,taxonomy!$A:$Y,16,FALSE)</f>
        <v>0</v>
      </c>
      <c r="CK71">
        <f>VLOOKUP($A71,taxonomy!$A:$Y,17,FALSE)</f>
        <v>0</v>
      </c>
      <c r="CL71">
        <f>VLOOKUP($A71,taxonomy!$A:$Y,18,FALSE)</f>
        <v>0</v>
      </c>
      <c r="CM71">
        <f>VLOOKUP($A71,taxonomy!$A:$Y,19,FALSE)</f>
        <v>0</v>
      </c>
      <c r="CN71">
        <f>VLOOKUP($A71,taxonomy!$A:$Y,20,FALSE)</f>
        <v>0</v>
      </c>
      <c r="CO71">
        <f>VLOOKUP($A71,taxonomy!$A:$Y,21,FALSE)</f>
        <v>0</v>
      </c>
      <c r="CP71">
        <f>VLOOKUP($A71,taxonomy!$A:$Y,22,FALSE)</f>
        <v>0</v>
      </c>
      <c r="CQ71">
        <f>VLOOKUP($A71,taxonomy!$A:$Y,23,FALSE)</f>
        <v>0</v>
      </c>
      <c r="CR71">
        <f>VLOOKUP($A71,taxonomy!$A:$Y,24,FALSE)</f>
        <v>0</v>
      </c>
      <c r="CS71">
        <f>VLOOKUP($A71,taxonomy!$A:$Y,25,FALSE)</f>
        <v>0</v>
      </c>
      <c r="CT71">
        <f t="shared" si="1"/>
        <v>0</v>
      </c>
    </row>
    <row r="72" spans="1:98" hidden="1" x14ac:dyDescent="0.25">
      <c r="A72" s="3" t="s">
        <v>459</v>
      </c>
      <c r="B72" s="4"/>
      <c r="C72" s="4">
        <v>1</v>
      </c>
      <c r="D72" s="4">
        <v>1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>
        <v>2</v>
      </c>
      <c r="CA72" t="str">
        <f>VLOOKUP($A72,taxonomy!$A:$Y,7,FALSE)</f>
        <v>Eukaryota</v>
      </c>
      <c r="CB72" t="str">
        <f>VLOOKUP($A72,taxonomy!$A:$Y,8,FALSE)</f>
        <v xml:space="preserve"> Fungi</v>
      </c>
      <c r="CC72" t="str">
        <f>VLOOKUP($A72,taxonomy!$A:$Y,9,FALSE)</f>
        <v xml:space="preserve"> Dikarya</v>
      </c>
      <c r="CD72" t="str">
        <f>VLOOKUP($A72,taxonomy!$A:$Y,10,FALSE)</f>
        <v xml:space="preserve"> Ascomycota</v>
      </c>
      <c r="CE72" t="str">
        <f>VLOOKUP($A72,taxonomy!$A:$Y,11,FALSE)</f>
        <v xml:space="preserve"> Pezizomycotina</v>
      </c>
      <c r="CF72" t="str">
        <f>VLOOKUP($A72,taxonomy!$A:$Y,12,FALSE)</f>
        <v xml:space="preserve"> Eurotiomycetes</v>
      </c>
      <c r="CG72" t="str">
        <f>VLOOKUP($A72,taxonomy!$A:$Y,13,FALSE)</f>
        <v>Eurotiomycetidae</v>
      </c>
      <c r="CH72" t="str">
        <f>VLOOKUP($A72,taxonomy!$A:$Y,14,FALSE)</f>
        <v xml:space="preserve"> Eurotiales</v>
      </c>
      <c r="CI72" t="str">
        <f>VLOOKUP($A72,taxonomy!$A:$Y,15,FALSE)</f>
        <v xml:space="preserve"> Aspergillaceae</v>
      </c>
      <c r="CJ72" t="str">
        <f>VLOOKUP($A72,taxonomy!$A:$Y,16,FALSE)</f>
        <v xml:space="preserve"> Penicillium</v>
      </c>
      <c r="CK72" t="str">
        <f>VLOOKUP($A72,taxonomy!$A:$Y,17,FALSE)</f>
        <v>Penicillium chrysogenum complex.</v>
      </c>
      <c r="CL72">
        <f>VLOOKUP($A72,taxonomy!$A:$Y,18,FALSE)</f>
        <v>0</v>
      </c>
      <c r="CM72">
        <f>VLOOKUP($A72,taxonomy!$A:$Y,19,FALSE)</f>
        <v>0</v>
      </c>
      <c r="CN72">
        <f>VLOOKUP($A72,taxonomy!$A:$Y,20,FALSE)</f>
        <v>0</v>
      </c>
      <c r="CO72">
        <f>VLOOKUP($A72,taxonomy!$A:$Y,21,FALSE)</f>
        <v>0</v>
      </c>
      <c r="CP72">
        <f>VLOOKUP($A72,taxonomy!$A:$Y,22,FALSE)</f>
        <v>0</v>
      </c>
      <c r="CQ72">
        <f>VLOOKUP($A72,taxonomy!$A:$Y,23,FALSE)</f>
        <v>0</v>
      </c>
      <c r="CR72">
        <f>VLOOKUP($A72,taxonomy!$A:$Y,24,FALSE)</f>
        <v>0</v>
      </c>
      <c r="CS72">
        <f>VLOOKUP($A72,taxonomy!$A:$Y,25,FALSE)</f>
        <v>0</v>
      </c>
      <c r="CT72">
        <f t="shared" si="1"/>
        <v>0</v>
      </c>
    </row>
    <row r="73" spans="1:98" hidden="1" x14ac:dyDescent="0.25">
      <c r="A73" s="3" t="s">
        <v>463</v>
      </c>
      <c r="B73" s="4"/>
      <c r="C73" s="4">
        <v>1</v>
      </c>
      <c r="D73" s="4">
        <v>1</v>
      </c>
      <c r="E73" s="4"/>
      <c r="F73" s="4"/>
      <c r="G73" s="4"/>
      <c r="H73" s="4"/>
      <c r="I73" s="4"/>
      <c r="J73" s="4">
        <v>1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>
        <v>3</v>
      </c>
      <c r="CA73" t="str">
        <f>VLOOKUP($A73,taxonomy!$A:$Y,7,FALSE)</f>
        <v>Eukaryota</v>
      </c>
      <c r="CB73" t="str">
        <f>VLOOKUP($A73,taxonomy!$A:$Y,8,FALSE)</f>
        <v xml:space="preserve"> Fungi</v>
      </c>
      <c r="CC73" t="str">
        <f>VLOOKUP($A73,taxonomy!$A:$Y,9,FALSE)</f>
        <v xml:space="preserve"> Dikarya</v>
      </c>
      <c r="CD73" t="str">
        <f>VLOOKUP($A73,taxonomy!$A:$Y,10,FALSE)</f>
        <v xml:space="preserve"> Ascomycota</v>
      </c>
      <c r="CE73" t="str">
        <f>VLOOKUP($A73,taxonomy!$A:$Y,11,FALSE)</f>
        <v xml:space="preserve"> Taphrinomycotina</v>
      </c>
      <c r="CF73" t="str">
        <f>VLOOKUP($A73,taxonomy!$A:$Y,12,FALSE)</f>
        <v>Schizosaccharomycetes</v>
      </c>
      <c r="CG73" t="str">
        <f>VLOOKUP($A73,taxonomy!$A:$Y,13,FALSE)</f>
        <v xml:space="preserve"> Schizosaccharomycetales</v>
      </c>
      <c r="CH73" t="str">
        <f>VLOOKUP($A73,taxonomy!$A:$Y,14,FALSE)</f>
        <v>Schizosaccharomycetaceae</v>
      </c>
      <c r="CI73" t="str">
        <f>VLOOKUP($A73,taxonomy!$A:$Y,15,FALSE)</f>
        <v xml:space="preserve"> Schizosaccharomyces.</v>
      </c>
      <c r="CJ73">
        <f>VLOOKUP($A73,taxonomy!$A:$Y,16,FALSE)</f>
        <v>0</v>
      </c>
      <c r="CK73">
        <f>VLOOKUP($A73,taxonomy!$A:$Y,17,FALSE)</f>
        <v>0</v>
      </c>
      <c r="CL73">
        <f>VLOOKUP($A73,taxonomy!$A:$Y,18,FALSE)</f>
        <v>0</v>
      </c>
      <c r="CM73">
        <f>VLOOKUP($A73,taxonomy!$A:$Y,19,FALSE)</f>
        <v>0</v>
      </c>
      <c r="CN73">
        <f>VLOOKUP($A73,taxonomy!$A:$Y,20,FALSE)</f>
        <v>0</v>
      </c>
      <c r="CO73">
        <f>VLOOKUP($A73,taxonomy!$A:$Y,21,FALSE)</f>
        <v>0</v>
      </c>
      <c r="CP73">
        <f>VLOOKUP($A73,taxonomy!$A:$Y,22,FALSE)</f>
        <v>0</v>
      </c>
      <c r="CQ73">
        <f>VLOOKUP($A73,taxonomy!$A:$Y,23,FALSE)</f>
        <v>0</v>
      </c>
      <c r="CR73">
        <f>VLOOKUP($A73,taxonomy!$A:$Y,24,FALSE)</f>
        <v>0</v>
      </c>
      <c r="CS73">
        <f>VLOOKUP($A73,taxonomy!$A:$Y,25,FALSE)</f>
        <v>0</v>
      </c>
      <c r="CT73">
        <f t="shared" si="1"/>
        <v>0</v>
      </c>
    </row>
    <row r="74" spans="1:98" hidden="1" x14ac:dyDescent="0.25">
      <c r="A74" s="3" t="s">
        <v>474</v>
      </c>
      <c r="B74" s="4"/>
      <c r="C74" s="4">
        <v>1</v>
      </c>
      <c r="D74" s="4">
        <v>1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>
        <v>2</v>
      </c>
      <c r="CA74" t="str">
        <f>VLOOKUP($A74,taxonomy!$A:$Y,7,FALSE)</f>
        <v>Eukaryota</v>
      </c>
      <c r="CB74" t="str">
        <f>VLOOKUP($A74,taxonomy!$A:$Y,8,FALSE)</f>
        <v xml:space="preserve"> Fungi</v>
      </c>
      <c r="CC74" t="str">
        <f>VLOOKUP($A74,taxonomy!$A:$Y,9,FALSE)</f>
        <v xml:space="preserve"> Dikarya</v>
      </c>
      <c r="CD74" t="str">
        <f>VLOOKUP($A74,taxonomy!$A:$Y,10,FALSE)</f>
        <v xml:space="preserve"> Ascomycota</v>
      </c>
      <c r="CE74" t="str">
        <f>VLOOKUP($A74,taxonomy!$A:$Y,11,FALSE)</f>
        <v xml:space="preserve"> Pezizomycotina</v>
      </c>
      <c r="CF74" t="str">
        <f>VLOOKUP($A74,taxonomy!$A:$Y,12,FALSE)</f>
        <v xml:space="preserve"> Eurotiomycetes</v>
      </c>
      <c r="CG74" t="str">
        <f>VLOOKUP($A74,taxonomy!$A:$Y,13,FALSE)</f>
        <v>Eurotiomycetidae</v>
      </c>
      <c r="CH74" t="str">
        <f>VLOOKUP($A74,taxonomy!$A:$Y,14,FALSE)</f>
        <v xml:space="preserve"> Eurotiales</v>
      </c>
      <c r="CI74" t="str">
        <f>VLOOKUP($A74,taxonomy!$A:$Y,15,FALSE)</f>
        <v xml:space="preserve"> Trichocomaceae</v>
      </c>
      <c r="CJ74" t="str">
        <f>VLOOKUP($A74,taxonomy!$A:$Y,16,FALSE)</f>
        <v xml:space="preserve"> Talaromyces.</v>
      </c>
      <c r="CK74">
        <f>VLOOKUP($A74,taxonomy!$A:$Y,17,FALSE)</f>
        <v>0</v>
      </c>
      <c r="CL74">
        <f>VLOOKUP($A74,taxonomy!$A:$Y,18,FALSE)</f>
        <v>0</v>
      </c>
      <c r="CM74">
        <f>VLOOKUP($A74,taxonomy!$A:$Y,19,FALSE)</f>
        <v>0</v>
      </c>
      <c r="CN74">
        <f>VLOOKUP($A74,taxonomy!$A:$Y,20,FALSE)</f>
        <v>0</v>
      </c>
      <c r="CO74">
        <f>VLOOKUP($A74,taxonomy!$A:$Y,21,FALSE)</f>
        <v>0</v>
      </c>
      <c r="CP74">
        <f>VLOOKUP($A74,taxonomy!$A:$Y,22,FALSE)</f>
        <v>0</v>
      </c>
      <c r="CQ74">
        <f>VLOOKUP($A74,taxonomy!$A:$Y,23,FALSE)</f>
        <v>0</v>
      </c>
      <c r="CR74">
        <f>VLOOKUP($A74,taxonomy!$A:$Y,24,FALSE)</f>
        <v>0</v>
      </c>
      <c r="CS74">
        <f>VLOOKUP($A74,taxonomy!$A:$Y,25,FALSE)</f>
        <v>0</v>
      </c>
      <c r="CT74">
        <f t="shared" si="1"/>
        <v>0</v>
      </c>
    </row>
    <row r="75" spans="1:98" x14ac:dyDescent="0.25">
      <c r="A75" s="3" t="s">
        <v>478</v>
      </c>
      <c r="B75" s="4"/>
      <c r="C75" s="4"/>
      <c r="D75" s="4">
        <v>1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>
        <v>1</v>
      </c>
      <c r="CA75" t="str">
        <f>VLOOKUP($A75,taxonomy!$A:$Y,7,FALSE)</f>
        <v>Eukaryota</v>
      </c>
      <c r="CB75" t="str">
        <f>VLOOKUP($A75,taxonomy!$A:$Y,8,FALSE)</f>
        <v xml:space="preserve"> Metazoa</v>
      </c>
      <c r="CC75" t="str">
        <f>VLOOKUP($A75,taxonomy!$A:$Y,9,FALSE)</f>
        <v xml:space="preserve"> Ecdysozoa</v>
      </c>
      <c r="CD75" t="str">
        <f>VLOOKUP($A75,taxonomy!$A:$Y,10,FALSE)</f>
        <v xml:space="preserve"> Arthropoda</v>
      </c>
      <c r="CE75" t="str">
        <f>VLOOKUP($A75,taxonomy!$A:$Y,11,FALSE)</f>
        <v xml:space="preserve"> Chelicerata</v>
      </c>
      <c r="CF75" t="str">
        <f>VLOOKUP($A75,taxonomy!$A:$Y,12,FALSE)</f>
        <v xml:space="preserve"> Arachnida</v>
      </c>
      <c r="CG75" t="str">
        <f>VLOOKUP($A75,taxonomy!$A:$Y,13,FALSE)</f>
        <v>Acari</v>
      </c>
      <c r="CH75" t="str">
        <f>VLOOKUP($A75,taxonomy!$A:$Y,14,FALSE)</f>
        <v xml:space="preserve"> Parasitiformes</v>
      </c>
      <c r="CI75" t="str">
        <f>VLOOKUP($A75,taxonomy!$A:$Y,15,FALSE)</f>
        <v xml:space="preserve"> Ixodida</v>
      </c>
      <c r="CJ75" t="str">
        <f>VLOOKUP($A75,taxonomy!$A:$Y,16,FALSE)</f>
        <v xml:space="preserve"> Ixodoidea</v>
      </c>
      <c r="CK75" t="str">
        <f>VLOOKUP($A75,taxonomy!$A:$Y,17,FALSE)</f>
        <v xml:space="preserve"> Ixodidae</v>
      </c>
      <c r="CL75" t="str">
        <f>VLOOKUP($A75,taxonomy!$A:$Y,18,FALSE)</f>
        <v xml:space="preserve"> Ixodinae</v>
      </c>
      <c r="CM75" t="str">
        <f>VLOOKUP($A75,taxonomy!$A:$Y,19,FALSE)</f>
        <v xml:space="preserve"> Ixodes.</v>
      </c>
      <c r="CN75">
        <f>VLOOKUP($A75,taxonomy!$A:$Y,20,FALSE)</f>
        <v>0</v>
      </c>
      <c r="CO75">
        <f>VLOOKUP($A75,taxonomy!$A:$Y,21,FALSE)</f>
        <v>0</v>
      </c>
      <c r="CP75">
        <f>VLOOKUP($A75,taxonomy!$A:$Y,22,FALSE)</f>
        <v>0</v>
      </c>
      <c r="CQ75">
        <f>VLOOKUP($A75,taxonomy!$A:$Y,23,FALSE)</f>
        <v>0</v>
      </c>
      <c r="CR75">
        <f>VLOOKUP($A75,taxonomy!$A:$Y,24,FALSE)</f>
        <v>0</v>
      </c>
      <c r="CS75">
        <f>VLOOKUP($A75,taxonomy!$A:$Y,25,FALSE)</f>
        <v>0</v>
      </c>
      <c r="CT75">
        <f t="shared" si="1"/>
        <v>0</v>
      </c>
    </row>
    <row r="76" spans="1:98" x14ac:dyDescent="0.25">
      <c r="A76" s="3" t="s">
        <v>482</v>
      </c>
      <c r="B76" s="4"/>
      <c r="C76" s="4"/>
      <c r="D76" s="4">
        <v>2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>
        <v>2</v>
      </c>
      <c r="CA76" t="str">
        <f>VLOOKUP($A76,taxonomy!$A:$Y,7,FALSE)</f>
        <v>Eukaryota</v>
      </c>
      <c r="CB76" t="str">
        <f>VLOOKUP($A76,taxonomy!$A:$Y,8,FALSE)</f>
        <v xml:space="preserve"> Metazoa</v>
      </c>
      <c r="CC76" t="str">
        <f>VLOOKUP($A76,taxonomy!$A:$Y,9,FALSE)</f>
        <v xml:space="preserve"> Ecdysozoa</v>
      </c>
      <c r="CD76" t="str">
        <f>VLOOKUP($A76,taxonomy!$A:$Y,10,FALSE)</f>
        <v xml:space="preserve"> Arthropoda</v>
      </c>
      <c r="CE76" t="str">
        <f>VLOOKUP($A76,taxonomy!$A:$Y,11,FALSE)</f>
        <v xml:space="preserve"> Chelicerata</v>
      </c>
      <c r="CF76" t="str">
        <f>VLOOKUP($A76,taxonomy!$A:$Y,12,FALSE)</f>
        <v xml:space="preserve"> Arachnida</v>
      </c>
      <c r="CG76" t="str">
        <f>VLOOKUP($A76,taxonomy!$A:$Y,13,FALSE)</f>
        <v>Acari</v>
      </c>
      <c r="CH76" t="str">
        <f>VLOOKUP($A76,taxonomy!$A:$Y,14,FALSE)</f>
        <v xml:space="preserve"> Parasitiformes</v>
      </c>
      <c r="CI76" t="str">
        <f>VLOOKUP($A76,taxonomy!$A:$Y,15,FALSE)</f>
        <v xml:space="preserve"> Ixodida</v>
      </c>
      <c r="CJ76" t="str">
        <f>VLOOKUP($A76,taxonomy!$A:$Y,16,FALSE)</f>
        <v xml:space="preserve"> Ixodoidea</v>
      </c>
      <c r="CK76" t="str">
        <f>VLOOKUP($A76,taxonomy!$A:$Y,17,FALSE)</f>
        <v xml:space="preserve"> Ixodidae</v>
      </c>
      <c r="CL76" t="str">
        <f>VLOOKUP($A76,taxonomy!$A:$Y,18,FALSE)</f>
        <v xml:space="preserve"> Ixodinae</v>
      </c>
      <c r="CM76" t="str">
        <f>VLOOKUP($A76,taxonomy!$A:$Y,19,FALSE)</f>
        <v xml:space="preserve"> Ixodes.</v>
      </c>
      <c r="CN76">
        <f>VLOOKUP($A76,taxonomy!$A:$Y,20,FALSE)</f>
        <v>0</v>
      </c>
      <c r="CO76">
        <f>VLOOKUP($A76,taxonomy!$A:$Y,21,FALSE)</f>
        <v>0</v>
      </c>
      <c r="CP76">
        <f>VLOOKUP($A76,taxonomy!$A:$Y,22,FALSE)</f>
        <v>0</v>
      </c>
      <c r="CQ76">
        <f>VLOOKUP($A76,taxonomy!$A:$Y,23,FALSE)</f>
        <v>0</v>
      </c>
      <c r="CR76">
        <f>VLOOKUP($A76,taxonomy!$A:$Y,24,FALSE)</f>
        <v>0</v>
      </c>
      <c r="CS76">
        <f>VLOOKUP($A76,taxonomy!$A:$Y,25,FALSE)</f>
        <v>0</v>
      </c>
      <c r="CT76">
        <f t="shared" si="1"/>
        <v>0</v>
      </c>
    </row>
    <row r="77" spans="1:98" hidden="1" x14ac:dyDescent="0.25">
      <c r="A77" s="3" t="s">
        <v>486</v>
      </c>
      <c r="B77" s="4"/>
      <c r="C77" s="4"/>
      <c r="D77" s="4">
        <v>1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v>1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>
        <v>1</v>
      </c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>
        <v>3</v>
      </c>
      <c r="CA77" t="e">
        <f>VLOOKUP($A77,taxonomy!$A:$Y,7,FALSE)</f>
        <v>#N/A</v>
      </c>
      <c r="CB77" t="e">
        <f>VLOOKUP($A77,taxonomy!$A:$Y,8,FALSE)</f>
        <v>#N/A</v>
      </c>
      <c r="CC77" t="e">
        <f>VLOOKUP($A77,taxonomy!$A:$Y,9,FALSE)</f>
        <v>#N/A</v>
      </c>
      <c r="CD77" t="e">
        <f>VLOOKUP($A77,taxonomy!$A:$Y,10,FALSE)</f>
        <v>#N/A</v>
      </c>
      <c r="CE77" t="e">
        <f>VLOOKUP($A77,taxonomy!$A:$Y,11,FALSE)</f>
        <v>#N/A</v>
      </c>
      <c r="CF77" t="e">
        <f>VLOOKUP($A77,taxonomy!$A:$Y,12,FALSE)</f>
        <v>#N/A</v>
      </c>
      <c r="CG77" t="e">
        <f>VLOOKUP($A77,taxonomy!$A:$Y,13,FALSE)</f>
        <v>#N/A</v>
      </c>
      <c r="CH77" t="e">
        <f>VLOOKUP($A77,taxonomy!$A:$Y,14,FALSE)</f>
        <v>#N/A</v>
      </c>
      <c r="CI77" t="e">
        <f>VLOOKUP($A77,taxonomy!$A:$Y,15,FALSE)</f>
        <v>#N/A</v>
      </c>
      <c r="CJ77" t="e">
        <f>VLOOKUP($A77,taxonomy!$A:$Y,16,FALSE)</f>
        <v>#N/A</v>
      </c>
      <c r="CK77" t="e">
        <f>VLOOKUP($A77,taxonomy!$A:$Y,17,FALSE)</f>
        <v>#N/A</v>
      </c>
      <c r="CL77" t="e">
        <f>VLOOKUP($A77,taxonomy!$A:$Y,18,FALSE)</f>
        <v>#N/A</v>
      </c>
      <c r="CM77" t="e">
        <f>VLOOKUP($A77,taxonomy!$A:$Y,19,FALSE)</f>
        <v>#N/A</v>
      </c>
      <c r="CN77" t="e">
        <f>VLOOKUP($A77,taxonomy!$A:$Y,20,FALSE)</f>
        <v>#N/A</v>
      </c>
      <c r="CO77" t="e">
        <f>VLOOKUP($A77,taxonomy!$A:$Y,21,FALSE)</f>
        <v>#N/A</v>
      </c>
      <c r="CP77" t="e">
        <f>VLOOKUP($A77,taxonomy!$A:$Y,22,FALSE)</f>
        <v>#N/A</v>
      </c>
      <c r="CQ77" t="e">
        <f>VLOOKUP($A77,taxonomy!$A:$Y,23,FALSE)</f>
        <v>#N/A</v>
      </c>
      <c r="CR77" t="e">
        <f>VLOOKUP($A77,taxonomy!$A:$Y,24,FALSE)</f>
        <v>#N/A</v>
      </c>
      <c r="CS77" t="e">
        <f>VLOOKUP($A77,taxonomy!$A:$Y,25,FALSE)</f>
        <v>#N/A</v>
      </c>
      <c r="CT77">
        <f t="shared" si="1"/>
        <v>0</v>
      </c>
    </row>
    <row r="78" spans="1:98" hidden="1" x14ac:dyDescent="0.25">
      <c r="A78" s="3" t="s">
        <v>492</v>
      </c>
      <c r="B78" s="4"/>
      <c r="C78" s="4">
        <v>1</v>
      </c>
      <c r="D78" s="4">
        <v>1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>
        <v>1</v>
      </c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>
        <v>3</v>
      </c>
      <c r="CA78" t="str">
        <f>VLOOKUP($A78,taxonomy!$A:$Y,7,FALSE)</f>
        <v>Eukaryota</v>
      </c>
      <c r="CB78" t="str">
        <f>VLOOKUP($A78,taxonomy!$A:$Y,8,FALSE)</f>
        <v xml:space="preserve"> Viridiplantae</v>
      </c>
      <c r="CC78" t="str">
        <f>VLOOKUP($A78,taxonomy!$A:$Y,9,FALSE)</f>
        <v xml:space="preserve"> Streptophyta</v>
      </c>
      <c r="CD78" t="str">
        <f>VLOOKUP($A78,taxonomy!$A:$Y,10,FALSE)</f>
        <v xml:space="preserve"> Embryophyta</v>
      </c>
      <c r="CE78" t="str">
        <f>VLOOKUP($A78,taxonomy!$A:$Y,11,FALSE)</f>
        <v xml:space="preserve"> Tracheophyta</v>
      </c>
      <c r="CF78" t="str">
        <f>VLOOKUP($A78,taxonomy!$A:$Y,12,FALSE)</f>
        <v>Spermatophyta</v>
      </c>
      <c r="CG78" t="str">
        <f>VLOOKUP($A78,taxonomy!$A:$Y,13,FALSE)</f>
        <v xml:space="preserve"> Magnoliophyta</v>
      </c>
      <c r="CH78" t="str">
        <f>VLOOKUP($A78,taxonomy!$A:$Y,14,FALSE)</f>
        <v xml:space="preserve"> Liliopsida</v>
      </c>
      <c r="CI78" t="str">
        <f>VLOOKUP($A78,taxonomy!$A:$Y,15,FALSE)</f>
        <v xml:space="preserve"> Poales</v>
      </c>
      <c r="CJ78" t="str">
        <f>VLOOKUP($A78,taxonomy!$A:$Y,16,FALSE)</f>
        <v xml:space="preserve"> Poaceae</v>
      </c>
      <c r="CK78" t="str">
        <f>VLOOKUP($A78,taxonomy!$A:$Y,17,FALSE)</f>
        <v xml:space="preserve"> BEP clade</v>
      </c>
      <c r="CL78" t="str">
        <f>VLOOKUP($A78,taxonomy!$A:$Y,18,FALSE)</f>
        <v>Ehrhartoideae</v>
      </c>
      <c r="CM78" t="str">
        <f>VLOOKUP($A78,taxonomy!$A:$Y,19,FALSE)</f>
        <v xml:space="preserve"> Oryzeae</v>
      </c>
      <c r="CN78" t="str">
        <f>VLOOKUP($A78,taxonomy!$A:$Y,20,FALSE)</f>
        <v xml:space="preserve"> Oryza.</v>
      </c>
      <c r="CO78">
        <f>VLOOKUP($A78,taxonomy!$A:$Y,21,FALSE)</f>
        <v>0</v>
      </c>
      <c r="CP78">
        <f>VLOOKUP($A78,taxonomy!$A:$Y,22,FALSE)</f>
        <v>0</v>
      </c>
      <c r="CQ78">
        <f>VLOOKUP($A78,taxonomy!$A:$Y,23,FALSE)</f>
        <v>0</v>
      </c>
      <c r="CR78">
        <f>VLOOKUP($A78,taxonomy!$A:$Y,24,FALSE)</f>
        <v>0</v>
      </c>
      <c r="CS78">
        <f>VLOOKUP($A78,taxonomy!$A:$Y,25,FALSE)</f>
        <v>0</v>
      </c>
      <c r="CT78">
        <f t="shared" si="1"/>
        <v>0</v>
      </c>
    </row>
    <row r="79" spans="1:98" hidden="1" x14ac:dyDescent="0.25">
      <c r="A79" s="3" t="s">
        <v>500</v>
      </c>
      <c r="B79" s="4"/>
      <c r="C79" s="4"/>
      <c r="D79" s="4">
        <v>1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>
        <v>1</v>
      </c>
      <c r="CA79" t="str">
        <f>VLOOKUP($A79,taxonomy!$A:$Y,7,FALSE)</f>
        <v>Eukaryota</v>
      </c>
      <c r="CB79" t="str">
        <f>VLOOKUP($A79,taxonomy!$A:$Y,8,FALSE)</f>
        <v xml:space="preserve"> Stramenopiles</v>
      </c>
      <c r="CC79" t="str">
        <f>VLOOKUP($A79,taxonomy!$A:$Y,9,FALSE)</f>
        <v xml:space="preserve"> Bacillariophyta</v>
      </c>
      <c r="CD79" t="str">
        <f>VLOOKUP($A79,taxonomy!$A:$Y,10,FALSE)</f>
        <v xml:space="preserve"> Coscinodiscophyceae</v>
      </c>
      <c r="CE79" t="str">
        <f>VLOOKUP($A79,taxonomy!$A:$Y,11,FALSE)</f>
        <v>Thalassiosirophycidae</v>
      </c>
      <c r="CF79" t="str">
        <f>VLOOKUP($A79,taxonomy!$A:$Y,12,FALSE)</f>
        <v xml:space="preserve"> Thalassiosirales</v>
      </c>
      <c r="CG79" t="str">
        <f>VLOOKUP($A79,taxonomy!$A:$Y,13,FALSE)</f>
        <v xml:space="preserve"> Thalassiosiraceae</v>
      </c>
      <c r="CH79" t="str">
        <f>VLOOKUP($A79,taxonomy!$A:$Y,14,FALSE)</f>
        <v>Thalassiosira.</v>
      </c>
      <c r="CI79">
        <f>VLOOKUP($A79,taxonomy!$A:$Y,15,FALSE)</f>
        <v>0</v>
      </c>
      <c r="CJ79">
        <f>VLOOKUP($A79,taxonomy!$A:$Y,16,FALSE)</f>
        <v>0</v>
      </c>
      <c r="CK79">
        <f>VLOOKUP($A79,taxonomy!$A:$Y,17,FALSE)</f>
        <v>0</v>
      </c>
      <c r="CL79">
        <f>VLOOKUP($A79,taxonomy!$A:$Y,18,FALSE)</f>
        <v>0</v>
      </c>
      <c r="CM79">
        <f>VLOOKUP($A79,taxonomy!$A:$Y,19,FALSE)</f>
        <v>0</v>
      </c>
      <c r="CN79">
        <f>VLOOKUP($A79,taxonomy!$A:$Y,20,FALSE)</f>
        <v>0</v>
      </c>
      <c r="CO79">
        <f>VLOOKUP($A79,taxonomy!$A:$Y,21,FALSE)</f>
        <v>0</v>
      </c>
      <c r="CP79">
        <f>VLOOKUP($A79,taxonomy!$A:$Y,22,FALSE)</f>
        <v>0</v>
      </c>
      <c r="CQ79">
        <f>VLOOKUP($A79,taxonomy!$A:$Y,23,FALSE)</f>
        <v>0</v>
      </c>
      <c r="CR79">
        <f>VLOOKUP($A79,taxonomy!$A:$Y,24,FALSE)</f>
        <v>0</v>
      </c>
      <c r="CS79">
        <f>VLOOKUP($A79,taxonomy!$A:$Y,25,FALSE)</f>
        <v>0</v>
      </c>
      <c r="CT79">
        <f t="shared" si="1"/>
        <v>0</v>
      </c>
    </row>
    <row r="80" spans="1:98" hidden="1" x14ac:dyDescent="0.25">
      <c r="A80" s="3" t="s">
        <v>505</v>
      </c>
      <c r="B80" s="4"/>
      <c r="C80" s="4">
        <v>1</v>
      </c>
      <c r="D80" s="4">
        <v>1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>
        <v>2</v>
      </c>
      <c r="CA80" t="str">
        <f>VLOOKUP($A80,taxonomy!$A:$Y,7,FALSE)</f>
        <v>Eukaryota</v>
      </c>
      <c r="CB80" t="str">
        <f>VLOOKUP($A80,taxonomy!$A:$Y,8,FALSE)</f>
        <v xml:space="preserve"> Fungi</v>
      </c>
      <c r="CC80" t="str">
        <f>VLOOKUP($A80,taxonomy!$A:$Y,9,FALSE)</f>
        <v xml:space="preserve"> Dikarya</v>
      </c>
      <c r="CD80" t="str">
        <f>VLOOKUP($A80,taxonomy!$A:$Y,10,FALSE)</f>
        <v xml:space="preserve"> Ascomycota</v>
      </c>
      <c r="CE80" t="str">
        <f>VLOOKUP($A80,taxonomy!$A:$Y,11,FALSE)</f>
        <v xml:space="preserve"> Pezizomycotina</v>
      </c>
      <c r="CF80" t="str">
        <f>VLOOKUP($A80,taxonomy!$A:$Y,12,FALSE)</f>
        <v xml:space="preserve"> Eurotiomycetes</v>
      </c>
      <c r="CG80" t="str">
        <f>VLOOKUP($A80,taxonomy!$A:$Y,13,FALSE)</f>
        <v>Eurotiomycetidae</v>
      </c>
      <c r="CH80" t="str">
        <f>VLOOKUP($A80,taxonomy!$A:$Y,14,FALSE)</f>
        <v xml:space="preserve"> Eurotiales</v>
      </c>
      <c r="CI80" t="str">
        <f>VLOOKUP($A80,taxonomy!$A:$Y,15,FALSE)</f>
        <v xml:space="preserve"> Trichocomaceae</v>
      </c>
      <c r="CJ80" t="str">
        <f>VLOOKUP($A80,taxonomy!$A:$Y,16,FALSE)</f>
        <v xml:space="preserve"> Talaromyces.</v>
      </c>
      <c r="CK80">
        <f>VLOOKUP($A80,taxonomy!$A:$Y,17,FALSE)</f>
        <v>0</v>
      </c>
      <c r="CL80">
        <f>VLOOKUP($A80,taxonomy!$A:$Y,18,FALSE)</f>
        <v>0</v>
      </c>
      <c r="CM80">
        <f>VLOOKUP($A80,taxonomy!$A:$Y,19,FALSE)</f>
        <v>0</v>
      </c>
      <c r="CN80">
        <f>VLOOKUP($A80,taxonomy!$A:$Y,20,FALSE)</f>
        <v>0</v>
      </c>
      <c r="CO80">
        <f>VLOOKUP($A80,taxonomy!$A:$Y,21,FALSE)</f>
        <v>0</v>
      </c>
      <c r="CP80">
        <f>VLOOKUP($A80,taxonomy!$A:$Y,22,FALSE)</f>
        <v>0</v>
      </c>
      <c r="CQ80">
        <f>VLOOKUP($A80,taxonomy!$A:$Y,23,FALSE)</f>
        <v>0</v>
      </c>
      <c r="CR80">
        <f>VLOOKUP($A80,taxonomy!$A:$Y,24,FALSE)</f>
        <v>0</v>
      </c>
      <c r="CS80">
        <f>VLOOKUP($A80,taxonomy!$A:$Y,25,FALSE)</f>
        <v>0</v>
      </c>
      <c r="CT80">
        <f t="shared" si="1"/>
        <v>0</v>
      </c>
    </row>
    <row r="81" spans="1:98" hidden="1" x14ac:dyDescent="0.25">
      <c r="A81" s="3" t="s">
        <v>509</v>
      </c>
      <c r="B81" s="4"/>
      <c r="C81" s="4">
        <v>1</v>
      </c>
      <c r="D81" s="4">
        <v>1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>
        <v>1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>
        <v>3</v>
      </c>
      <c r="CA81" t="str">
        <f>VLOOKUP($A81,taxonomy!$A:$Y,7,FALSE)</f>
        <v>Eukaryota</v>
      </c>
      <c r="CB81" t="str">
        <f>VLOOKUP($A81,taxonomy!$A:$Y,8,FALSE)</f>
        <v xml:space="preserve"> Fungi</v>
      </c>
      <c r="CC81" t="str">
        <f>VLOOKUP($A81,taxonomy!$A:$Y,9,FALSE)</f>
        <v xml:space="preserve"> Dikarya</v>
      </c>
      <c r="CD81" t="str">
        <f>VLOOKUP($A81,taxonomy!$A:$Y,10,FALSE)</f>
        <v xml:space="preserve"> Ascomycota</v>
      </c>
      <c r="CE81" t="str">
        <f>VLOOKUP($A81,taxonomy!$A:$Y,11,FALSE)</f>
        <v xml:space="preserve"> Pezizomycotina</v>
      </c>
      <c r="CF81" t="str">
        <f>VLOOKUP($A81,taxonomy!$A:$Y,12,FALSE)</f>
        <v xml:space="preserve"> Eurotiomycetes</v>
      </c>
      <c r="CG81" t="str">
        <f>VLOOKUP($A81,taxonomy!$A:$Y,13,FALSE)</f>
        <v>Eurotiomycetidae</v>
      </c>
      <c r="CH81" t="str">
        <f>VLOOKUP($A81,taxonomy!$A:$Y,14,FALSE)</f>
        <v xml:space="preserve"> Eurotiales</v>
      </c>
      <c r="CI81" t="str">
        <f>VLOOKUP($A81,taxonomy!$A:$Y,15,FALSE)</f>
        <v xml:space="preserve"> Aspergillaceae</v>
      </c>
      <c r="CJ81" t="str">
        <f>VLOOKUP($A81,taxonomy!$A:$Y,16,FALSE)</f>
        <v xml:space="preserve"> Aspergillus.</v>
      </c>
      <c r="CK81">
        <f>VLOOKUP($A81,taxonomy!$A:$Y,17,FALSE)</f>
        <v>0</v>
      </c>
      <c r="CL81">
        <f>VLOOKUP($A81,taxonomy!$A:$Y,18,FALSE)</f>
        <v>0</v>
      </c>
      <c r="CM81">
        <f>VLOOKUP($A81,taxonomy!$A:$Y,19,FALSE)</f>
        <v>0</v>
      </c>
      <c r="CN81">
        <f>VLOOKUP($A81,taxonomy!$A:$Y,20,FALSE)</f>
        <v>0</v>
      </c>
      <c r="CO81">
        <f>VLOOKUP($A81,taxonomy!$A:$Y,21,FALSE)</f>
        <v>0</v>
      </c>
      <c r="CP81">
        <f>VLOOKUP($A81,taxonomy!$A:$Y,22,FALSE)</f>
        <v>0</v>
      </c>
      <c r="CQ81">
        <f>VLOOKUP($A81,taxonomy!$A:$Y,23,FALSE)</f>
        <v>0</v>
      </c>
      <c r="CR81">
        <f>VLOOKUP($A81,taxonomy!$A:$Y,24,FALSE)</f>
        <v>0</v>
      </c>
      <c r="CS81">
        <f>VLOOKUP($A81,taxonomy!$A:$Y,25,FALSE)</f>
        <v>0</v>
      </c>
      <c r="CT81">
        <f t="shared" si="1"/>
        <v>0</v>
      </c>
    </row>
    <row r="82" spans="1:98" hidden="1" x14ac:dyDescent="0.25">
      <c r="A82" s="3" t="s">
        <v>515</v>
      </c>
      <c r="B82" s="4"/>
      <c r="C82" s="4">
        <v>1</v>
      </c>
      <c r="D82" s="4">
        <v>1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>
        <v>1</v>
      </c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>
        <v>3</v>
      </c>
      <c r="CA82" t="str">
        <f>VLOOKUP($A82,taxonomy!$A:$Y,7,FALSE)</f>
        <v>Eukaryota</v>
      </c>
      <c r="CB82" t="str">
        <f>VLOOKUP($A82,taxonomy!$A:$Y,8,FALSE)</f>
        <v xml:space="preserve"> Fungi</v>
      </c>
      <c r="CC82" t="str">
        <f>VLOOKUP($A82,taxonomy!$A:$Y,9,FALSE)</f>
        <v xml:space="preserve"> Dikarya</v>
      </c>
      <c r="CD82" t="str">
        <f>VLOOKUP($A82,taxonomy!$A:$Y,10,FALSE)</f>
        <v xml:space="preserve"> Basidiomycota</v>
      </c>
      <c r="CE82" t="str">
        <f>VLOOKUP($A82,taxonomy!$A:$Y,11,FALSE)</f>
        <v xml:space="preserve"> Agaricomycotina</v>
      </c>
      <c r="CF82" t="str">
        <f>VLOOKUP($A82,taxonomy!$A:$Y,12,FALSE)</f>
        <v>Agaricomycetes</v>
      </c>
      <c r="CG82" t="str">
        <f>VLOOKUP($A82,taxonomy!$A:$Y,13,FALSE)</f>
        <v xml:space="preserve"> Polyporales</v>
      </c>
      <c r="CH82" t="str">
        <f>VLOOKUP($A82,taxonomy!$A:$Y,14,FALSE)</f>
        <v xml:space="preserve"> Postia.</v>
      </c>
      <c r="CI82">
        <f>VLOOKUP($A82,taxonomy!$A:$Y,15,FALSE)</f>
        <v>0</v>
      </c>
      <c r="CJ82">
        <f>VLOOKUP($A82,taxonomy!$A:$Y,16,FALSE)</f>
        <v>0</v>
      </c>
      <c r="CK82">
        <f>VLOOKUP($A82,taxonomy!$A:$Y,17,FALSE)</f>
        <v>0</v>
      </c>
      <c r="CL82">
        <f>VLOOKUP($A82,taxonomy!$A:$Y,18,FALSE)</f>
        <v>0</v>
      </c>
      <c r="CM82">
        <f>VLOOKUP($A82,taxonomy!$A:$Y,19,FALSE)</f>
        <v>0</v>
      </c>
      <c r="CN82">
        <f>VLOOKUP($A82,taxonomy!$A:$Y,20,FALSE)</f>
        <v>0</v>
      </c>
      <c r="CO82">
        <f>VLOOKUP($A82,taxonomy!$A:$Y,21,FALSE)</f>
        <v>0</v>
      </c>
      <c r="CP82">
        <f>VLOOKUP($A82,taxonomy!$A:$Y,22,FALSE)</f>
        <v>0</v>
      </c>
      <c r="CQ82">
        <f>VLOOKUP($A82,taxonomy!$A:$Y,23,FALSE)</f>
        <v>0</v>
      </c>
      <c r="CR82">
        <f>VLOOKUP($A82,taxonomy!$A:$Y,24,FALSE)</f>
        <v>0</v>
      </c>
      <c r="CS82">
        <f>VLOOKUP($A82,taxonomy!$A:$Y,25,FALSE)</f>
        <v>0</v>
      </c>
      <c r="CT82">
        <f t="shared" si="1"/>
        <v>0</v>
      </c>
    </row>
    <row r="83" spans="1:98" hidden="1" x14ac:dyDescent="0.25">
      <c r="A83" s="3" t="s">
        <v>522</v>
      </c>
      <c r="B83" s="4"/>
      <c r="C83" s="4">
        <v>1</v>
      </c>
      <c r="D83" s="4">
        <v>1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>
        <v>1</v>
      </c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>
        <v>3</v>
      </c>
      <c r="CA83" t="str">
        <f>VLOOKUP($A83,taxonomy!$A:$Y,7,FALSE)</f>
        <v>Eukaryota</v>
      </c>
      <c r="CB83" t="str">
        <f>VLOOKUP($A83,taxonomy!$A:$Y,8,FALSE)</f>
        <v xml:space="preserve"> Viridiplantae</v>
      </c>
      <c r="CC83" t="str">
        <f>VLOOKUP($A83,taxonomy!$A:$Y,9,FALSE)</f>
        <v xml:space="preserve"> Streptophyta</v>
      </c>
      <c r="CD83" t="str">
        <f>VLOOKUP($A83,taxonomy!$A:$Y,10,FALSE)</f>
        <v xml:space="preserve"> Embryophyta</v>
      </c>
      <c r="CE83" t="str">
        <f>VLOOKUP($A83,taxonomy!$A:$Y,11,FALSE)</f>
        <v xml:space="preserve"> Tracheophyta</v>
      </c>
      <c r="CF83" t="str">
        <f>VLOOKUP($A83,taxonomy!$A:$Y,12,FALSE)</f>
        <v>Spermatophyta</v>
      </c>
      <c r="CG83" t="str">
        <f>VLOOKUP($A83,taxonomy!$A:$Y,13,FALSE)</f>
        <v xml:space="preserve"> Magnoliophyta</v>
      </c>
      <c r="CH83" t="str">
        <f>VLOOKUP($A83,taxonomy!$A:$Y,14,FALSE)</f>
        <v xml:space="preserve"> Liliopsida</v>
      </c>
      <c r="CI83" t="str">
        <f>VLOOKUP($A83,taxonomy!$A:$Y,15,FALSE)</f>
        <v xml:space="preserve"> Poales</v>
      </c>
      <c r="CJ83" t="str">
        <f>VLOOKUP($A83,taxonomy!$A:$Y,16,FALSE)</f>
        <v xml:space="preserve"> Poaceae</v>
      </c>
      <c r="CK83" t="str">
        <f>VLOOKUP($A83,taxonomy!$A:$Y,17,FALSE)</f>
        <v xml:space="preserve"> BEP clade</v>
      </c>
      <c r="CL83" t="str">
        <f>VLOOKUP($A83,taxonomy!$A:$Y,18,FALSE)</f>
        <v>Ehrhartoideae</v>
      </c>
      <c r="CM83" t="str">
        <f>VLOOKUP($A83,taxonomy!$A:$Y,19,FALSE)</f>
        <v xml:space="preserve"> Oryzeae</v>
      </c>
      <c r="CN83" t="str">
        <f>VLOOKUP($A83,taxonomy!$A:$Y,20,FALSE)</f>
        <v xml:space="preserve"> Oryza.</v>
      </c>
      <c r="CO83">
        <f>VLOOKUP($A83,taxonomy!$A:$Y,21,FALSE)</f>
        <v>0</v>
      </c>
      <c r="CP83">
        <f>VLOOKUP($A83,taxonomy!$A:$Y,22,FALSE)</f>
        <v>0</v>
      </c>
      <c r="CQ83">
        <f>VLOOKUP($A83,taxonomy!$A:$Y,23,FALSE)</f>
        <v>0</v>
      </c>
      <c r="CR83">
        <f>VLOOKUP($A83,taxonomy!$A:$Y,24,FALSE)</f>
        <v>0</v>
      </c>
      <c r="CS83">
        <f>VLOOKUP($A83,taxonomy!$A:$Y,25,FALSE)</f>
        <v>0</v>
      </c>
      <c r="CT83">
        <f t="shared" si="1"/>
        <v>0</v>
      </c>
    </row>
    <row r="84" spans="1:98" hidden="1" x14ac:dyDescent="0.25">
      <c r="A84" s="3" t="s">
        <v>529</v>
      </c>
      <c r="B84" s="4"/>
      <c r="C84" s="4">
        <v>1</v>
      </c>
      <c r="D84" s="4">
        <v>1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>
        <v>1</v>
      </c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>
        <v>3</v>
      </c>
      <c r="CA84" t="e">
        <f>VLOOKUP($A84,taxonomy!$A:$Y,7,FALSE)</f>
        <v>#N/A</v>
      </c>
      <c r="CB84" t="e">
        <f>VLOOKUP($A84,taxonomy!$A:$Y,8,FALSE)</f>
        <v>#N/A</v>
      </c>
      <c r="CC84" t="e">
        <f>VLOOKUP($A84,taxonomy!$A:$Y,9,FALSE)</f>
        <v>#N/A</v>
      </c>
      <c r="CD84" t="e">
        <f>VLOOKUP($A84,taxonomy!$A:$Y,10,FALSE)</f>
        <v>#N/A</v>
      </c>
      <c r="CE84" t="e">
        <f>VLOOKUP($A84,taxonomy!$A:$Y,11,FALSE)</f>
        <v>#N/A</v>
      </c>
      <c r="CF84" t="e">
        <f>VLOOKUP($A84,taxonomy!$A:$Y,12,FALSE)</f>
        <v>#N/A</v>
      </c>
      <c r="CG84" t="e">
        <f>VLOOKUP($A84,taxonomy!$A:$Y,13,FALSE)</f>
        <v>#N/A</v>
      </c>
      <c r="CH84" t="e">
        <f>VLOOKUP($A84,taxonomy!$A:$Y,14,FALSE)</f>
        <v>#N/A</v>
      </c>
      <c r="CI84" t="e">
        <f>VLOOKUP($A84,taxonomy!$A:$Y,15,FALSE)</f>
        <v>#N/A</v>
      </c>
      <c r="CJ84" t="e">
        <f>VLOOKUP($A84,taxonomy!$A:$Y,16,FALSE)</f>
        <v>#N/A</v>
      </c>
      <c r="CK84" t="e">
        <f>VLOOKUP($A84,taxonomy!$A:$Y,17,FALSE)</f>
        <v>#N/A</v>
      </c>
      <c r="CL84" t="e">
        <f>VLOOKUP($A84,taxonomy!$A:$Y,18,FALSE)</f>
        <v>#N/A</v>
      </c>
      <c r="CM84" t="e">
        <f>VLOOKUP($A84,taxonomy!$A:$Y,19,FALSE)</f>
        <v>#N/A</v>
      </c>
      <c r="CN84" t="e">
        <f>VLOOKUP($A84,taxonomy!$A:$Y,20,FALSE)</f>
        <v>#N/A</v>
      </c>
      <c r="CO84" t="e">
        <f>VLOOKUP($A84,taxonomy!$A:$Y,21,FALSE)</f>
        <v>#N/A</v>
      </c>
      <c r="CP84" t="e">
        <f>VLOOKUP($A84,taxonomy!$A:$Y,22,FALSE)</f>
        <v>#N/A</v>
      </c>
      <c r="CQ84" t="e">
        <f>VLOOKUP($A84,taxonomy!$A:$Y,23,FALSE)</f>
        <v>#N/A</v>
      </c>
      <c r="CR84" t="e">
        <f>VLOOKUP($A84,taxonomy!$A:$Y,24,FALSE)</f>
        <v>#N/A</v>
      </c>
      <c r="CS84" t="e">
        <f>VLOOKUP($A84,taxonomy!$A:$Y,25,FALSE)</f>
        <v>#N/A</v>
      </c>
      <c r="CT84">
        <f t="shared" si="1"/>
        <v>0</v>
      </c>
    </row>
    <row r="85" spans="1:98" hidden="1" x14ac:dyDescent="0.25">
      <c r="A85" s="3" t="s">
        <v>537</v>
      </c>
      <c r="B85" s="4"/>
      <c r="C85" s="4">
        <v>1</v>
      </c>
      <c r="D85" s="4">
        <v>1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>
        <v>1</v>
      </c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>
        <v>3</v>
      </c>
      <c r="CA85" t="str">
        <f>VLOOKUP($A85,taxonomy!$A:$Y,7,FALSE)</f>
        <v>Eukaryota</v>
      </c>
      <c r="CB85" t="str">
        <f>VLOOKUP($A85,taxonomy!$A:$Y,8,FALSE)</f>
        <v xml:space="preserve"> Viridiplantae</v>
      </c>
      <c r="CC85" t="str">
        <f>VLOOKUP($A85,taxonomy!$A:$Y,9,FALSE)</f>
        <v xml:space="preserve"> Streptophyta</v>
      </c>
      <c r="CD85" t="str">
        <f>VLOOKUP($A85,taxonomy!$A:$Y,10,FALSE)</f>
        <v xml:space="preserve"> Embryophyta</v>
      </c>
      <c r="CE85" t="str">
        <f>VLOOKUP($A85,taxonomy!$A:$Y,11,FALSE)</f>
        <v xml:space="preserve"> Tracheophyta</v>
      </c>
      <c r="CF85" t="str">
        <f>VLOOKUP($A85,taxonomy!$A:$Y,12,FALSE)</f>
        <v>Spermatophyta</v>
      </c>
      <c r="CG85" t="str">
        <f>VLOOKUP($A85,taxonomy!$A:$Y,13,FALSE)</f>
        <v xml:space="preserve"> Magnoliophyta</v>
      </c>
      <c r="CH85" t="str">
        <f>VLOOKUP($A85,taxonomy!$A:$Y,14,FALSE)</f>
        <v xml:space="preserve"> eudicotyledons</v>
      </c>
      <c r="CI85" t="str">
        <f>VLOOKUP($A85,taxonomy!$A:$Y,15,FALSE)</f>
        <v xml:space="preserve"> Gunneridae</v>
      </c>
      <c r="CJ85" t="str">
        <f>VLOOKUP($A85,taxonomy!$A:$Y,16,FALSE)</f>
        <v>Pentapetalae</v>
      </c>
      <c r="CK85" t="str">
        <f>VLOOKUP($A85,taxonomy!$A:$Y,17,FALSE)</f>
        <v xml:space="preserve"> rosids</v>
      </c>
      <c r="CL85" t="str">
        <f>VLOOKUP($A85,taxonomy!$A:$Y,18,FALSE)</f>
        <v xml:space="preserve"> fabids</v>
      </c>
      <c r="CM85" t="str">
        <f>VLOOKUP($A85,taxonomy!$A:$Y,19,FALSE)</f>
        <v xml:space="preserve"> Malpighiales</v>
      </c>
      <c r="CN85" t="str">
        <f>VLOOKUP($A85,taxonomy!$A:$Y,20,FALSE)</f>
        <v xml:space="preserve"> Euphorbiaceae</v>
      </c>
      <c r="CO85" t="str">
        <f>VLOOKUP($A85,taxonomy!$A:$Y,21,FALSE)</f>
        <v>Acalyphoideae</v>
      </c>
      <c r="CP85" t="str">
        <f>VLOOKUP($A85,taxonomy!$A:$Y,22,FALSE)</f>
        <v xml:space="preserve"> Acalypheae</v>
      </c>
      <c r="CQ85" t="str">
        <f>VLOOKUP($A85,taxonomy!$A:$Y,23,FALSE)</f>
        <v xml:space="preserve"> Ricinus.</v>
      </c>
      <c r="CR85">
        <f>VLOOKUP($A85,taxonomy!$A:$Y,24,FALSE)</f>
        <v>0</v>
      </c>
      <c r="CS85">
        <f>VLOOKUP($A85,taxonomy!$A:$Y,25,FALSE)</f>
        <v>0</v>
      </c>
      <c r="CT85">
        <f t="shared" si="1"/>
        <v>0</v>
      </c>
    </row>
    <row r="86" spans="1:98" hidden="1" x14ac:dyDescent="0.25">
      <c r="A86" s="3" t="s">
        <v>541</v>
      </c>
      <c r="B86" s="4"/>
      <c r="C86" s="4"/>
      <c r="D86" s="4">
        <v>1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>
        <v>1</v>
      </c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>
        <v>2</v>
      </c>
      <c r="CA86" t="str">
        <f>VLOOKUP($A86,taxonomy!$A:$Y,7,FALSE)</f>
        <v>Eukaryota</v>
      </c>
      <c r="CB86" t="str">
        <f>VLOOKUP($A86,taxonomy!$A:$Y,8,FALSE)</f>
        <v xml:space="preserve"> Fungi</v>
      </c>
      <c r="CC86" t="str">
        <f>VLOOKUP($A86,taxonomy!$A:$Y,9,FALSE)</f>
        <v xml:space="preserve"> Dikarya</v>
      </c>
      <c r="CD86" t="str">
        <f>VLOOKUP($A86,taxonomy!$A:$Y,10,FALSE)</f>
        <v xml:space="preserve"> Ascomycota</v>
      </c>
      <c r="CE86" t="str">
        <f>VLOOKUP($A86,taxonomy!$A:$Y,11,FALSE)</f>
        <v xml:space="preserve"> Saccharomycotina</v>
      </c>
      <c r="CF86" t="str">
        <f>VLOOKUP($A86,taxonomy!$A:$Y,12,FALSE)</f>
        <v>Saccharomycetes</v>
      </c>
      <c r="CG86" t="str">
        <f>VLOOKUP($A86,taxonomy!$A:$Y,13,FALSE)</f>
        <v xml:space="preserve"> Saccharomycetales</v>
      </c>
      <c r="CH86" t="str">
        <f>VLOOKUP($A86,taxonomy!$A:$Y,14,FALSE)</f>
        <v xml:space="preserve"> mitosporic Saccharomycetales</v>
      </c>
      <c r="CI86" t="str">
        <f>VLOOKUP($A86,taxonomy!$A:$Y,15,FALSE)</f>
        <v>Candida.</v>
      </c>
      <c r="CJ86">
        <f>VLOOKUP($A86,taxonomy!$A:$Y,16,FALSE)</f>
        <v>0</v>
      </c>
      <c r="CK86">
        <f>VLOOKUP($A86,taxonomy!$A:$Y,17,FALSE)</f>
        <v>0</v>
      </c>
      <c r="CL86">
        <f>VLOOKUP($A86,taxonomy!$A:$Y,18,FALSE)</f>
        <v>0</v>
      </c>
      <c r="CM86">
        <f>VLOOKUP($A86,taxonomy!$A:$Y,19,FALSE)</f>
        <v>0</v>
      </c>
      <c r="CN86">
        <f>VLOOKUP($A86,taxonomy!$A:$Y,20,FALSE)</f>
        <v>0</v>
      </c>
      <c r="CO86">
        <f>VLOOKUP($A86,taxonomy!$A:$Y,21,FALSE)</f>
        <v>0</v>
      </c>
      <c r="CP86">
        <f>VLOOKUP($A86,taxonomy!$A:$Y,22,FALSE)</f>
        <v>0</v>
      </c>
      <c r="CQ86">
        <f>VLOOKUP($A86,taxonomy!$A:$Y,23,FALSE)</f>
        <v>0</v>
      </c>
      <c r="CR86">
        <f>VLOOKUP($A86,taxonomy!$A:$Y,24,FALSE)</f>
        <v>0</v>
      </c>
      <c r="CS86">
        <f>VLOOKUP($A86,taxonomy!$A:$Y,25,FALSE)</f>
        <v>0</v>
      </c>
      <c r="CT86">
        <f t="shared" si="1"/>
        <v>0</v>
      </c>
    </row>
    <row r="87" spans="1:98" hidden="1" x14ac:dyDescent="0.25">
      <c r="A87" s="3" t="s">
        <v>548</v>
      </c>
      <c r="B87" s="4"/>
      <c r="C87" s="4">
        <v>1</v>
      </c>
      <c r="D87" s="4">
        <v>1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>
        <v>2</v>
      </c>
      <c r="CA87" t="str">
        <f>VLOOKUP($A87,taxonomy!$A:$Y,7,FALSE)</f>
        <v>Eukaryota</v>
      </c>
      <c r="CB87" t="str">
        <f>VLOOKUP($A87,taxonomy!$A:$Y,8,FALSE)</f>
        <v xml:space="preserve"> Fungi</v>
      </c>
      <c r="CC87" t="str">
        <f>VLOOKUP($A87,taxonomy!$A:$Y,9,FALSE)</f>
        <v xml:space="preserve"> Dikarya</v>
      </c>
      <c r="CD87" t="str">
        <f>VLOOKUP($A87,taxonomy!$A:$Y,10,FALSE)</f>
        <v xml:space="preserve"> Ascomycota</v>
      </c>
      <c r="CE87" t="str">
        <f>VLOOKUP($A87,taxonomy!$A:$Y,11,FALSE)</f>
        <v xml:space="preserve"> Pezizomycotina</v>
      </c>
      <c r="CF87" t="str">
        <f>VLOOKUP($A87,taxonomy!$A:$Y,12,FALSE)</f>
        <v xml:space="preserve"> Eurotiomycetes</v>
      </c>
      <c r="CG87" t="str">
        <f>VLOOKUP($A87,taxonomy!$A:$Y,13,FALSE)</f>
        <v>Eurotiomycetidae</v>
      </c>
      <c r="CH87" t="str">
        <f>VLOOKUP($A87,taxonomy!$A:$Y,14,FALSE)</f>
        <v xml:space="preserve"> Onygenales</v>
      </c>
      <c r="CI87" t="str">
        <f>VLOOKUP($A87,taxonomy!$A:$Y,15,FALSE)</f>
        <v xml:space="preserve"> Ajellomycetaceae</v>
      </c>
      <c r="CJ87" t="str">
        <f>VLOOKUP($A87,taxonomy!$A:$Y,16,FALSE)</f>
        <v xml:space="preserve"> Ajellomyces.</v>
      </c>
      <c r="CK87">
        <f>VLOOKUP($A87,taxonomy!$A:$Y,17,FALSE)</f>
        <v>0</v>
      </c>
      <c r="CL87">
        <f>VLOOKUP($A87,taxonomy!$A:$Y,18,FALSE)</f>
        <v>0</v>
      </c>
      <c r="CM87">
        <f>VLOOKUP($A87,taxonomy!$A:$Y,19,FALSE)</f>
        <v>0</v>
      </c>
      <c r="CN87">
        <f>VLOOKUP($A87,taxonomy!$A:$Y,20,FALSE)</f>
        <v>0</v>
      </c>
      <c r="CO87">
        <f>VLOOKUP($A87,taxonomy!$A:$Y,21,FALSE)</f>
        <v>0</v>
      </c>
      <c r="CP87">
        <f>VLOOKUP($A87,taxonomy!$A:$Y,22,FALSE)</f>
        <v>0</v>
      </c>
      <c r="CQ87">
        <f>VLOOKUP($A87,taxonomy!$A:$Y,23,FALSE)</f>
        <v>0</v>
      </c>
      <c r="CR87">
        <f>VLOOKUP($A87,taxonomy!$A:$Y,24,FALSE)</f>
        <v>0</v>
      </c>
      <c r="CS87">
        <f>VLOOKUP($A87,taxonomy!$A:$Y,25,FALSE)</f>
        <v>0</v>
      </c>
      <c r="CT87">
        <f t="shared" si="1"/>
        <v>0</v>
      </c>
    </row>
    <row r="88" spans="1:98" hidden="1" x14ac:dyDescent="0.25">
      <c r="A88" s="3" t="s">
        <v>552</v>
      </c>
      <c r="B88" s="4"/>
      <c r="C88" s="4">
        <v>1</v>
      </c>
      <c r="D88" s="4">
        <v>1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>
        <v>2</v>
      </c>
      <c r="CA88" t="str">
        <f>VLOOKUP($A88,taxonomy!$A:$Y,7,FALSE)</f>
        <v>Eukaryota</v>
      </c>
      <c r="CB88" t="str">
        <f>VLOOKUP($A88,taxonomy!$A:$Y,8,FALSE)</f>
        <v xml:space="preserve"> Fungi</v>
      </c>
      <c r="CC88" t="str">
        <f>VLOOKUP($A88,taxonomy!$A:$Y,9,FALSE)</f>
        <v xml:space="preserve"> Dikarya</v>
      </c>
      <c r="CD88" t="str">
        <f>VLOOKUP($A88,taxonomy!$A:$Y,10,FALSE)</f>
        <v xml:space="preserve"> Ascomycota</v>
      </c>
      <c r="CE88" t="str">
        <f>VLOOKUP($A88,taxonomy!$A:$Y,11,FALSE)</f>
        <v xml:space="preserve"> Pezizomycotina</v>
      </c>
      <c r="CF88" t="str">
        <f>VLOOKUP($A88,taxonomy!$A:$Y,12,FALSE)</f>
        <v xml:space="preserve"> Eurotiomycetes</v>
      </c>
      <c r="CG88" t="str">
        <f>VLOOKUP($A88,taxonomy!$A:$Y,13,FALSE)</f>
        <v>Eurotiomycetidae</v>
      </c>
      <c r="CH88" t="str">
        <f>VLOOKUP($A88,taxonomy!$A:$Y,14,FALSE)</f>
        <v xml:space="preserve"> Onygenales</v>
      </c>
      <c r="CI88" t="str">
        <f>VLOOKUP($A88,taxonomy!$A:$Y,15,FALSE)</f>
        <v xml:space="preserve"> mitosporic Onygenales</v>
      </c>
      <c r="CJ88" t="str">
        <f>VLOOKUP($A88,taxonomy!$A:$Y,16,FALSE)</f>
        <v xml:space="preserve"> Paracoccidioides.</v>
      </c>
      <c r="CK88">
        <f>VLOOKUP($A88,taxonomy!$A:$Y,17,FALSE)</f>
        <v>0</v>
      </c>
      <c r="CL88">
        <f>VLOOKUP($A88,taxonomy!$A:$Y,18,FALSE)</f>
        <v>0</v>
      </c>
      <c r="CM88">
        <f>VLOOKUP($A88,taxonomy!$A:$Y,19,FALSE)</f>
        <v>0</v>
      </c>
      <c r="CN88">
        <f>VLOOKUP($A88,taxonomy!$A:$Y,20,FALSE)</f>
        <v>0</v>
      </c>
      <c r="CO88">
        <f>VLOOKUP($A88,taxonomy!$A:$Y,21,FALSE)</f>
        <v>0</v>
      </c>
      <c r="CP88">
        <f>VLOOKUP($A88,taxonomy!$A:$Y,22,FALSE)</f>
        <v>0</v>
      </c>
      <c r="CQ88">
        <f>VLOOKUP($A88,taxonomy!$A:$Y,23,FALSE)</f>
        <v>0</v>
      </c>
      <c r="CR88">
        <f>VLOOKUP($A88,taxonomy!$A:$Y,24,FALSE)</f>
        <v>0</v>
      </c>
      <c r="CS88">
        <f>VLOOKUP($A88,taxonomy!$A:$Y,25,FALSE)</f>
        <v>0</v>
      </c>
      <c r="CT88">
        <f t="shared" si="1"/>
        <v>0</v>
      </c>
    </row>
    <row r="89" spans="1:98" hidden="1" x14ac:dyDescent="0.25">
      <c r="A89" s="3" t="s">
        <v>556</v>
      </c>
      <c r="B89" s="4"/>
      <c r="C89" s="4"/>
      <c r="D89" s="4">
        <v>1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>
        <v>1</v>
      </c>
      <c r="CA89" t="str">
        <f>VLOOKUP($A89,taxonomy!$A:$Y,7,FALSE)</f>
        <v>Eukaryota</v>
      </c>
      <c r="CB89" t="str">
        <f>VLOOKUP($A89,taxonomy!$A:$Y,8,FALSE)</f>
        <v xml:space="preserve"> Viridiplantae</v>
      </c>
      <c r="CC89" t="str">
        <f>VLOOKUP($A89,taxonomy!$A:$Y,9,FALSE)</f>
        <v xml:space="preserve"> Chlorophyta</v>
      </c>
      <c r="CD89" t="str">
        <f>VLOOKUP($A89,taxonomy!$A:$Y,10,FALSE)</f>
        <v xml:space="preserve"> Mamiellophyceae</v>
      </c>
      <c r="CE89" t="str">
        <f>VLOOKUP($A89,taxonomy!$A:$Y,11,FALSE)</f>
        <v xml:space="preserve"> Mamiellales</v>
      </c>
      <c r="CF89" t="str">
        <f>VLOOKUP($A89,taxonomy!$A:$Y,12,FALSE)</f>
        <v>Micromonas.</v>
      </c>
      <c r="CG89">
        <f>VLOOKUP($A89,taxonomy!$A:$Y,13,FALSE)</f>
        <v>0</v>
      </c>
      <c r="CH89">
        <f>VLOOKUP($A89,taxonomy!$A:$Y,14,FALSE)</f>
        <v>0</v>
      </c>
      <c r="CI89">
        <f>VLOOKUP($A89,taxonomy!$A:$Y,15,FALSE)</f>
        <v>0</v>
      </c>
      <c r="CJ89">
        <f>VLOOKUP($A89,taxonomy!$A:$Y,16,FALSE)</f>
        <v>0</v>
      </c>
      <c r="CK89">
        <f>VLOOKUP($A89,taxonomy!$A:$Y,17,FALSE)</f>
        <v>0</v>
      </c>
      <c r="CL89">
        <f>VLOOKUP($A89,taxonomy!$A:$Y,18,FALSE)</f>
        <v>0</v>
      </c>
      <c r="CM89">
        <f>VLOOKUP($A89,taxonomy!$A:$Y,19,FALSE)</f>
        <v>0</v>
      </c>
      <c r="CN89">
        <f>VLOOKUP($A89,taxonomy!$A:$Y,20,FALSE)</f>
        <v>0</v>
      </c>
      <c r="CO89">
        <f>VLOOKUP($A89,taxonomy!$A:$Y,21,FALSE)</f>
        <v>0</v>
      </c>
      <c r="CP89">
        <f>VLOOKUP($A89,taxonomy!$A:$Y,22,FALSE)</f>
        <v>0</v>
      </c>
      <c r="CQ89">
        <f>VLOOKUP($A89,taxonomy!$A:$Y,23,FALSE)</f>
        <v>0</v>
      </c>
      <c r="CR89">
        <f>VLOOKUP($A89,taxonomy!$A:$Y,24,FALSE)</f>
        <v>0</v>
      </c>
      <c r="CS89">
        <f>VLOOKUP($A89,taxonomy!$A:$Y,25,FALSE)</f>
        <v>0</v>
      </c>
      <c r="CT89">
        <f t="shared" si="1"/>
        <v>0</v>
      </c>
    </row>
    <row r="90" spans="1:98" hidden="1" x14ac:dyDescent="0.25">
      <c r="A90" s="3" t="s">
        <v>561</v>
      </c>
      <c r="B90" s="4"/>
      <c r="C90" s="4">
        <v>1</v>
      </c>
      <c r="D90" s="4">
        <v>2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>
        <v>3</v>
      </c>
      <c r="CA90" t="str">
        <f>VLOOKUP($A90,taxonomy!$A:$Y,7,FALSE)</f>
        <v>Eukaryota</v>
      </c>
      <c r="CB90" t="str">
        <f>VLOOKUP($A90,taxonomy!$A:$Y,8,FALSE)</f>
        <v xml:space="preserve"> Fungi</v>
      </c>
      <c r="CC90" t="str">
        <f>VLOOKUP($A90,taxonomy!$A:$Y,9,FALSE)</f>
        <v xml:space="preserve"> Dikarya</v>
      </c>
      <c r="CD90" t="str">
        <f>VLOOKUP($A90,taxonomy!$A:$Y,10,FALSE)</f>
        <v xml:space="preserve"> Ascomycota</v>
      </c>
      <c r="CE90" t="str">
        <f>VLOOKUP($A90,taxonomy!$A:$Y,11,FALSE)</f>
        <v xml:space="preserve"> Pezizomycotina</v>
      </c>
      <c r="CF90" t="str">
        <f>VLOOKUP($A90,taxonomy!$A:$Y,12,FALSE)</f>
        <v xml:space="preserve"> Eurotiomycetes</v>
      </c>
      <c r="CG90" t="str">
        <f>VLOOKUP($A90,taxonomy!$A:$Y,13,FALSE)</f>
        <v>Eurotiomycetidae</v>
      </c>
      <c r="CH90" t="str">
        <f>VLOOKUP($A90,taxonomy!$A:$Y,14,FALSE)</f>
        <v xml:space="preserve"> Onygenales</v>
      </c>
      <c r="CI90" t="str">
        <f>VLOOKUP($A90,taxonomy!$A:$Y,15,FALSE)</f>
        <v xml:space="preserve"> mitosporic Onygenales</v>
      </c>
      <c r="CJ90" t="str">
        <f>VLOOKUP($A90,taxonomy!$A:$Y,16,FALSE)</f>
        <v xml:space="preserve"> Paracoccidioides.</v>
      </c>
      <c r="CK90">
        <f>VLOOKUP($A90,taxonomy!$A:$Y,17,FALSE)</f>
        <v>0</v>
      </c>
      <c r="CL90">
        <f>VLOOKUP($A90,taxonomy!$A:$Y,18,FALSE)</f>
        <v>0</v>
      </c>
      <c r="CM90">
        <f>VLOOKUP($A90,taxonomy!$A:$Y,19,FALSE)</f>
        <v>0</v>
      </c>
      <c r="CN90">
        <f>VLOOKUP($A90,taxonomy!$A:$Y,20,FALSE)</f>
        <v>0</v>
      </c>
      <c r="CO90">
        <f>VLOOKUP($A90,taxonomy!$A:$Y,21,FALSE)</f>
        <v>0</v>
      </c>
      <c r="CP90">
        <f>VLOOKUP($A90,taxonomy!$A:$Y,22,FALSE)</f>
        <v>0</v>
      </c>
      <c r="CQ90">
        <f>VLOOKUP($A90,taxonomy!$A:$Y,23,FALSE)</f>
        <v>0</v>
      </c>
      <c r="CR90">
        <f>VLOOKUP($A90,taxonomy!$A:$Y,24,FALSE)</f>
        <v>0</v>
      </c>
      <c r="CS90">
        <f>VLOOKUP($A90,taxonomy!$A:$Y,25,FALSE)</f>
        <v>0</v>
      </c>
      <c r="CT90">
        <f t="shared" si="1"/>
        <v>0</v>
      </c>
    </row>
    <row r="91" spans="1:98" hidden="1" x14ac:dyDescent="0.25">
      <c r="A91" s="3" t="s">
        <v>567</v>
      </c>
      <c r="B91" s="4"/>
      <c r="C91" s="4">
        <v>1</v>
      </c>
      <c r="D91" s="4">
        <v>1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>
        <v>2</v>
      </c>
      <c r="CA91" t="str">
        <f>VLOOKUP($A91,taxonomy!$A:$Y,7,FALSE)</f>
        <v>Eukaryota</v>
      </c>
      <c r="CB91" t="str">
        <f>VLOOKUP($A91,taxonomy!$A:$Y,8,FALSE)</f>
        <v xml:space="preserve"> Fungi</v>
      </c>
      <c r="CC91" t="str">
        <f>VLOOKUP($A91,taxonomy!$A:$Y,9,FALSE)</f>
        <v xml:space="preserve"> Dikarya</v>
      </c>
      <c r="CD91" t="str">
        <f>VLOOKUP($A91,taxonomy!$A:$Y,10,FALSE)</f>
        <v xml:space="preserve"> Ascomycota</v>
      </c>
      <c r="CE91" t="str">
        <f>VLOOKUP($A91,taxonomy!$A:$Y,11,FALSE)</f>
        <v xml:space="preserve"> Pezizomycotina</v>
      </c>
      <c r="CF91" t="str">
        <f>VLOOKUP($A91,taxonomy!$A:$Y,12,FALSE)</f>
        <v xml:space="preserve"> Eurotiomycetes</v>
      </c>
      <c r="CG91" t="str">
        <f>VLOOKUP($A91,taxonomy!$A:$Y,13,FALSE)</f>
        <v>Eurotiomycetidae</v>
      </c>
      <c r="CH91" t="str">
        <f>VLOOKUP($A91,taxonomy!$A:$Y,14,FALSE)</f>
        <v xml:space="preserve"> Onygenales</v>
      </c>
      <c r="CI91" t="str">
        <f>VLOOKUP($A91,taxonomy!$A:$Y,15,FALSE)</f>
        <v xml:space="preserve"> mitosporic Onygenales</v>
      </c>
      <c r="CJ91" t="str">
        <f>VLOOKUP($A91,taxonomy!$A:$Y,16,FALSE)</f>
        <v xml:space="preserve"> Paracoccidioides.</v>
      </c>
      <c r="CK91">
        <f>VLOOKUP($A91,taxonomy!$A:$Y,17,FALSE)</f>
        <v>0</v>
      </c>
      <c r="CL91">
        <f>VLOOKUP($A91,taxonomy!$A:$Y,18,FALSE)</f>
        <v>0</v>
      </c>
      <c r="CM91">
        <f>VLOOKUP($A91,taxonomy!$A:$Y,19,FALSE)</f>
        <v>0</v>
      </c>
      <c r="CN91">
        <f>VLOOKUP($A91,taxonomy!$A:$Y,20,FALSE)</f>
        <v>0</v>
      </c>
      <c r="CO91">
        <f>VLOOKUP($A91,taxonomy!$A:$Y,21,FALSE)</f>
        <v>0</v>
      </c>
      <c r="CP91">
        <f>VLOOKUP($A91,taxonomy!$A:$Y,22,FALSE)</f>
        <v>0</v>
      </c>
      <c r="CQ91">
        <f>VLOOKUP($A91,taxonomy!$A:$Y,23,FALSE)</f>
        <v>0</v>
      </c>
      <c r="CR91">
        <f>VLOOKUP($A91,taxonomy!$A:$Y,24,FALSE)</f>
        <v>0</v>
      </c>
      <c r="CS91">
        <f>VLOOKUP($A91,taxonomy!$A:$Y,25,FALSE)</f>
        <v>0</v>
      </c>
      <c r="CT91">
        <f t="shared" si="1"/>
        <v>0</v>
      </c>
    </row>
    <row r="92" spans="1:98" hidden="1" x14ac:dyDescent="0.25">
      <c r="A92" s="3" t="s">
        <v>572</v>
      </c>
      <c r="B92" s="4"/>
      <c r="C92" s="4"/>
      <c r="D92" s="4">
        <v>1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>
        <v>1</v>
      </c>
      <c r="CA92" t="str">
        <f>VLOOKUP($A92,taxonomy!$A:$Y,7,FALSE)</f>
        <v>Eukaryota</v>
      </c>
      <c r="CB92" t="str">
        <f>VLOOKUP($A92,taxonomy!$A:$Y,8,FALSE)</f>
        <v xml:space="preserve"> Viridiplantae</v>
      </c>
      <c r="CC92" t="str">
        <f>VLOOKUP($A92,taxonomy!$A:$Y,9,FALSE)</f>
        <v xml:space="preserve"> Chlorophyta</v>
      </c>
      <c r="CD92" t="str">
        <f>VLOOKUP($A92,taxonomy!$A:$Y,10,FALSE)</f>
        <v xml:space="preserve"> Mamiellophyceae</v>
      </c>
      <c r="CE92" t="str">
        <f>VLOOKUP($A92,taxonomy!$A:$Y,11,FALSE)</f>
        <v xml:space="preserve"> Mamiellales</v>
      </c>
      <c r="CF92" t="str">
        <f>VLOOKUP($A92,taxonomy!$A:$Y,12,FALSE)</f>
        <v>Micromonas.</v>
      </c>
      <c r="CG92">
        <f>VLOOKUP($A92,taxonomy!$A:$Y,13,FALSE)</f>
        <v>0</v>
      </c>
      <c r="CH92">
        <f>VLOOKUP($A92,taxonomy!$A:$Y,14,FALSE)</f>
        <v>0</v>
      </c>
      <c r="CI92">
        <f>VLOOKUP($A92,taxonomy!$A:$Y,15,FALSE)</f>
        <v>0</v>
      </c>
      <c r="CJ92">
        <f>VLOOKUP($A92,taxonomy!$A:$Y,16,FALSE)</f>
        <v>0</v>
      </c>
      <c r="CK92">
        <f>VLOOKUP($A92,taxonomy!$A:$Y,17,FALSE)</f>
        <v>0</v>
      </c>
      <c r="CL92">
        <f>VLOOKUP($A92,taxonomy!$A:$Y,18,FALSE)</f>
        <v>0</v>
      </c>
      <c r="CM92">
        <f>VLOOKUP($A92,taxonomy!$A:$Y,19,FALSE)</f>
        <v>0</v>
      </c>
      <c r="CN92">
        <f>VLOOKUP($A92,taxonomy!$A:$Y,20,FALSE)</f>
        <v>0</v>
      </c>
      <c r="CO92">
        <f>VLOOKUP($A92,taxonomy!$A:$Y,21,FALSE)</f>
        <v>0</v>
      </c>
      <c r="CP92">
        <f>VLOOKUP($A92,taxonomy!$A:$Y,22,FALSE)</f>
        <v>0</v>
      </c>
      <c r="CQ92">
        <f>VLOOKUP($A92,taxonomy!$A:$Y,23,FALSE)</f>
        <v>0</v>
      </c>
      <c r="CR92">
        <f>VLOOKUP($A92,taxonomy!$A:$Y,24,FALSE)</f>
        <v>0</v>
      </c>
      <c r="CS92">
        <f>VLOOKUP($A92,taxonomy!$A:$Y,25,FALSE)</f>
        <v>0</v>
      </c>
      <c r="CT92">
        <f t="shared" si="1"/>
        <v>0</v>
      </c>
    </row>
    <row r="93" spans="1:98" hidden="1" x14ac:dyDescent="0.25">
      <c r="A93" s="3" t="s">
        <v>574</v>
      </c>
      <c r="B93" s="4"/>
      <c r="C93" s="4"/>
      <c r="D93" s="4">
        <v>1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>
        <v>1</v>
      </c>
      <c r="CA93" t="str">
        <f>VLOOKUP($A93,taxonomy!$A:$Y,7,FALSE)</f>
        <v>Eukaryota</v>
      </c>
      <c r="CB93" t="str">
        <f>VLOOKUP($A93,taxonomy!$A:$Y,8,FALSE)</f>
        <v xml:space="preserve"> Metazoa</v>
      </c>
      <c r="CC93" t="str">
        <f>VLOOKUP($A93,taxonomy!$A:$Y,9,FALSE)</f>
        <v xml:space="preserve"> Chordata</v>
      </c>
      <c r="CD93" t="str">
        <f>VLOOKUP($A93,taxonomy!$A:$Y,10,FALSE)</f>
        <v xml:space="preserve"> Cephalochordata</v>
      </c>
      <c r="CE93" t="str">
        <f>VLOOKUP($A93,taxonomy!$A:$Y,11,FALSE)</f>
        <v xml:space="preserve"> Branchiostomidae</v>
      </c>
      <c r="CF93" t="str">
        <f>VLOOKUP($A93,taxonomy!$A:$Y,12,FALSE)</f>
        <v>Branchiostoma.</v>
      </c>
      <c r="CG93">
        <f>VLOOKUP($A93,taxonomy!$A:$Y,13,FALSE)</f>
        <v>0</v>
      </c>
      <c r="CH93">
        <f>VLOOKUP($A93,taxonomy!$A:$Y,14,FALSE)</f>
        <v>0</v>
      </c>
      <c r="CI93">
        <f>VLOOKUP($A93,taxonomy!$A:$Y,15,FALSE)</f>
        <v>0</v>
      </c>
      <c r="CJ93">
        <f>VLOOKUP($A93,taxonomy!$A:$Y,16,FALSE)</f>
        <v>0</v>
      </c>
      <c r="CK93">
        <f>VLOOKUP($A93,taxonomy!$A:$Y,17,FALSE)</f>
        <v>0</v>
      </c>
      <c r="CL93">
        <f>VLOOKUP($A93,taxonomy!$A:$Y,18,FALSE)</f>
        <v>0</v>
      </c>
      <c r="CM93">
        <f>VLOOKUP($A93,taxonomy!$A:$Y,19,FALSE)</f>
        <v>0</v>
      </c>
      <c r="CN93">
        <f>VLOOKUP($A93,taxonomy!$A:$Y,20,FALSE)</f>
        <v>0</v>
      </c>
      <c r="CO93">
        <f>VLOOKUP($A93,taxonomy!$A:$Y,21,FALSE)</f>
        <v>0</v>
      </c>
      <c r="CP93">
        <f>VLOOKUP($A93,taxonomy!$A:$Y,22,FALSE)</f>
        <v>0</v>
      </c>
      <c r="CQ93">
        <f>VLOOKUP($A93,taxonomy!$A:$Y,23,FALSE)</f>
        <v>0</v>
      </c>
      <c r="CR93">
        <f>VLOOKUP($A93,taxonomy!$A:$Y,24,FALSE)</f>
        <v>0</v>
      </c>
      <c r="CS93">
        <f>VLOOKUP($A93,taxonomy!$A:$Y,25,FALSE)</f>
        <v>0</v>
      </c>
      <c r="CT93">
        <f t="shared" si="1"/>
        <v>0</v>
      </c>
    </row>
    <row r="94" spans="1:98" hidden="1" x14ac:dyDescent="0.25">
      <c r="A94" s="3" t="s">
        <v>577</v>
      </c>
      <c r="B94" s="4"/>
      <c r="C94" s="4">
        <v>1</v>
      </c>
      <c r="D94" s="4">
        <v>1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>
        <v>2</v>
      </c>
      <c r="CA94" t="str">
        <f>VLOOKUP($A94,taxonomy!$A:$Y,7,FALSE)</f>
        <v>Eukaryota</v>
      </c>
      <c r="CB94" t="str">
        <f>VLOOKUP($A94,taxonomy!$A:$Y,8,FALSE)</f>
        <v xml:space="preserve"> Fungi</v>
      </c>
      <c r="CC94" t="str">
        <f>VLOOKUP($A94,taxonomy!$A:$Y,9,FALSE)</f>
        <v xml:space="preserve"> Dikarya</v>
      </c>
      <c r="CD94" t="str">
        <f>VLOOKUP($A94,taxonomy!$A:$Y,10,FALSE)</f>
        <v xml:space="preserve"> Ascomycota</v>
      </c>
      <c r="CE94" t="str">
        <f>VLOOKUP($A94,taxonomy!$A:$Y,11,FALSE)</f>
        <v xml:space="preserve"> Pezizomycotina</v>
      </c>
      <c r="CF94" t="str">
        <f>VLOOKUP($A94,taxonomy!$A:$Y,12,FALSE)</f>
        <v xml:space="preserve"> Eurotiomycetes</v>
      </c>
      <c r="CG94" t="str">
        <f>VLOOKUP($A94,taxonomy!$A:$Y,13,FALSE)</f>
        <v>Eurotiomycetidae</v>
      </c>
      <c r="CH94" t="str">
        <f>VLOOKUP($A94,taxonomy!$A:$Y,14,FALSE)</f>
        <v xml:space="preserve"> Onygenales</v>
      </c>
      <c r="CI94" t="str">
        <f>VLOOKUP($A94,taxonomy!$A:$Y,15,FALSE)</f>
        <v xml:space="preserve"> Onygenaceae</v>
      </c>
      <c r="CJ94" t="str">
        <f>VLOOKUP($A94,taxonomy!$A:$Y,16,FALSE)</f>
        <v xml:space="preserve"> Uncinocarpus.</v>
      </c>
      <c r="CK94">
        <f>VLOOKUP($A94,taxonomy!$A:$Y,17,FALSE)</f>
        <v>0</v>
      </c>
      <c r="CL94">
        <f>VLOOKUP($A94,taxonomy!$A:$Y,18,FALSE)</f>
        <v>0</v>
      </c>
      <c r="CM94">
        <f>VLOOKUP($A94,taxonomy!$A:$Y,19,FALSE)</f>
        <v>0</v>
      </c>
      <c r="CN94">
        <f>VLOOKUP($A94,taxonomy!$A:$Y,20,FALSE)</f>
        <v>0</v>
      </c>
      <c r="CO94">
        <f>VLOOKUP($A94,taxonomy!$A:$Y,21,FALSE)</f>
        <v>0</v>
      </c>
      <c r="CP94">
        <f>VLOOKUP($A94,taxonomy!$A:$Y,22,FALSE)</f>
        <v>0</v>
      </c>
      <c r="CQ94">
        <f>VLOOKUP($A94,taxonomy!$A:$Y,23,FALSE)</f>
        <v>0</v>
      </c>
      <c r="CR94">
        <f>VLOOKUP($A94,taxonomy!$A:$Y,24,FALSE)</f>
        <v>0</v>
      </c>
      <c r="CS94">
        <f>VLOOKUP($A94,taxonomy!$A:$Y,25,FALSE)</f>
        <v>0</v>
      </c>
      <c r="CT94">
        <f t="shared" si="1"/>
        <v>0</v>
      </c>
    </row>
    <row r="95" spans="1:98" hidden="1" x14ac:dyDescent="0.25">
      <c r="A95" s="3" t="s">
        <v>581</v>
      </c>
      <c r="B95" s="4"/>
      <c r="C95" s="4"/>
      <c r="D95" s="4">
        <v>1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>
        <v>1</v>
      </c>
      <c r="CA95" t="str">
        <f>VLOOKUP($A95,taxonomy!$A:$Y,7,FALSE)</f>
        <v>Eukaryota</v>
      </c>
      <c r="CB95" t="str">
        <f>VLOOKUP($A95,taxonomy!$A:$Y,8,FALSE)</f>
        <v xml:space="preserve"> Fungi</v>
      </c>
      <c r="CC95" t="str">
        <f>VLOOKUP($A95,taxonomy!$A:$Y,9,FALSE)</f>
        <v xml:space="preserve"> Dikarya</v>
      </c>
      <c r="CD95" t="str">
        <f>VLOOKUP($A95,taxonomy!$A:$Y,10,FALSE)</f>
        <v xml:space="preserve"> Ascomycota</v>
      </c>
      <c r="CE95" t="str">
        <f>VLOOKUP($A95,taxonomy!$A:$Y,11,FALSE)</f>
        <v xml:space="preserve"> Saccharomycotina</v>
      </c>
      <c r="CF95" t="str">
        <f>VLOOKUP($A95,taxonomy!$A:$Y,12,FALSE)</f>
        <v>Saccharomycetes</v>
      </c>
      <c r="CG95" t="str">
        <f>VLOOKUP($A95,taxonomy!$A:$Y,13,FALSE)</f>
        <v xml:space="preserve"> Saccharomycetales</v>
      </c>
      <c r="CH95" t="str">
        <f>VLOOKUP($A95,taxonomy!$A:$Y,14,FALSE)</f>
        <v xml:space="preserve"> Saccharomycetaceae</v>
      </c>
      <c r="CI95" t="str">
        <f>VLOOKUP($A95,taxonomy!$A:$Y,15,FALSE)</f>
        <v xml:space="preserve"> Komagataella.</v>
      </c>
      <c r="CJ95">
        <f>VLOOKUP($A95,taxonomy!$A:$Y,16,FALSE)</f>
        <v>0</v>
      </c>
      <c r="CK95">
        <f>VLOOKUP($A95,taxonomy!$A:$Y,17,FALSE)</f>
        <v>0</v>
      </c>
      <c r="CL95">
        <f>VLOOKUP($A95,taxonomy!$A:$Y,18,FALSE)</f>
        <v>0</v>
      </c>
      <c r="CM95">
        <f>VLOOKUP($A95,taxonomy!$A:$Y,19,FALSE)</f>
        <v>0</v>
      </c>
      <c r="CN95">
        <f>VLOOKUP($A95,taxonomy!$A:$Y,20,FALSE)</f>
        <v>0</v>
      </c>
      <c r="CO95">
        <f>VLOOKUP($A95,taxonomy!$A:$Y,21,FALSE)</f>
        <v>0</v>
      </c>
      <c r="CP95">
        <f>VLOOKUP($A95,taxonomy!$A:$Y,22,FALSE)</f>
        <v>0</v>
      </c>
      <c r="CQ95">
        <f>VLOOKUP($A95,taxonomy!$A:$Y,23,FALSE)</f>
        <v>0</v>
      </c>
      <c r="CR95">
        <f>VLOOKUP($A95,taxonomy!$A:$Y,24,FALSE)</f>
        <v>0</v>
      </c>
      <c r="CS95">
        <f>VLOOKUP($A95,taxonomy!$A:$Y,25,FALSE)</f>
        <v>0</v>
      </c>
      <c r="CT95">
        <f t="shared" si="1"/>
        <v>0</v>
      </c>
    </row>
    <row r="96" spans="1:98" hidden="1" x14ac:dyDescent="0.25">
      <c r="A96" s="3" t="s">
        <v>585</v>
      </c>
      <c r="B96" s="4"/>
      <c r="C96" s="4"/>
      <c r="D96" s="4">
        <v>1</v>
      </c>
      <c r="E96" s="4"/>
      <c r="F96" s="4"/>
      <c r="G96" s="4"/>
      <c r="H96" s="4"/>
      <c r="I96" s="4"/>
      <c r="J96" s="4"/>
      <c r="K96" s="4"/>
      <c r="L96" s="4"/>
      <c r="M96" s="4">
        <v>1</v>
      </c>
      <c r="N96" s="4"/>
      <c r="O96" s="4">
        <v>1</v>
      </c>
      <c r="P96" s="4"/>
      <c r="Q96" s="4"/>
      <c r="R96" s="4"/>
      <c r="S96" s="4"/>
      <c r="T96" s="4"/>
      <c r="U96" s="4"/>
      <c r="V96" s="4"/>
      <c r="W96" s="4">
        <v>1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>
        <v>4</v>
      </c>
      <c r="CA96" t="str">
        <f>VLOOKUP($A96,taxonomy!$A:$Y,7,FALSE)</f>
        <v>Eukaryota</v>
      </c>
      <c r="CB96" t="str">
        <f>VLOOKUP($A96,taxonomy!$A:$Y,8,FALSE)</f>
        <v xml:space="preserve"> Fungi</v>
      </c>
      <c r="CC96" t="str">
        <f>VLOOKUP($A96,taxonomy!$A:$Y,9,FALSE)</f>
        <v xml:space="preserve"> Dikarya</v>
      </c>
      <c r="CD96" t="str">
        <f>VLOOKUP($A96,taxonomy!$A:$Y,10,FALSE)</f>
        <v xml:space="preserve"> Ascomycota</v>
      </c>
      <c r="CE96" t="str">
        <f>VLOOKUP($A96,taxonomy!$A:$Y,11,FALSE)</f>
        <v xml:space="preserve"> Saccharomycotina</v>
      </c>
      <c r="CF96" t="str">
        <f>VLOOKUP($A96,taxonomy!$A:$Y,12,FALSE)</f>
        <v>Saccharomycetes</v>
      </c>
      <c r="CG96" t="str">
        <f>VLOOKUP($A96,taxonomy!$A:$Y,13,FALSE)</f>
        <v xml:space="preserve"> Saccharomycetales</v>
      </c>
      <c r="CH96" t="str">
        <f>VLOOKUP($A96,taxonomy!$A:$Y,14,FALSE)</f>
        <v xml:space="preserve"> Metschnikowiaceae</v>
      </c>
      <c r="CI96" t="str">
        <f>VLOOKUP($A96,taxonomy!$A:$Y,15,FALSE)</f>
        <v xml:space="preserve"> Clavispora.</v>
      </c>
      <c r="CJ96">
        <f>VLOOKUP($A96,taxonomy!$A:$Y,16,FALSE)</f>
        <v>0</v>
      </c>
      <c r="CK96">
        <f>VLOOKUP($A96,taxonomy!$A:$Y,17,FALSE)</f>
        <v>0</v>
      </c>
      <c r="CL96">
        <f>VLOOKUP($A96,taxonomy!$A:$Y,18,FALSE)</f>
        <v>0</v>
      </c>
      <c r="CM96">
        <f>VLOOKUP($A96,taxonomy!$A:$Y,19,FALSE)</f>
        <v>0</v>
      </c>
      <c r="CN96">
        <f>VLOOKUP($A96,taxonomy!$A:$Y,20,FALSE)</f>
        <v>0</v>
      </c>
      <c r="CO96">
        <f>VLOOKUP($A96,taxonomy!$A:$Y,21,FALSE)</f>
        <v>0</v>
      </c>
      <c r="CP96">
        <f>VLOOKUP($A96,taxonomy!$A:$Y,22,FALSE)</f>
        <v>0</v>
      </c>
      <c r="CQ96">
        <f>VLOOKUP($A96,taxonomy!$A:$Y,23,FALSE)</f>
        <v>0</v>
      </c>
      <c r="CR96">
        <f>VLOOKUP($A96,taxonomy!$A:$Y,24,FALSE)</f>
        <v>0</v>
      </c>
      <c r="CS96">
        <f>VLOOKUP($A96,taxonomy!$A:$Y,25,FALSE)</f>
        <v>0</v>
      </c>
      <c r="CT96">
        <f t="shared" si="1"/>
        <v>0</v>
      </c>
    </row>
    <row r="97" spans="1:98" hidden="1" x14ac:dyDescent="0.25">
      <c r="A97" s="3" t="s">
        <v>595</v>
      </c>
      <c r="B97" s="4"/>
      <c r="C97" s="4"/>
      <c r="D97" s="4">
        <v>1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>
        <v>1</v>
      </c>
      <c r="AT97" s="4"/>
      <c r="AU97" s="4"/>
      <c r="AV97" s="4"/>
      <c r="AW97" s="4">
        <v>1</v>
      </c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>
        <v>3</v>
      </c>
      <c r="CA97" t="str">
        <f>VLOOKUP($A97,taxonomy!$A:$Y,7,FALSE)</f>
        <v>Eukaryota</v>
      </c>
      <c r="CB97" t="str">
        <f>VLOOKUP($A97,taxonomy!$A:$Y,8,FALSE)</f>
        <v xml:space="preserve"> Fungi</v>
      </c>
      <c r="CC97" t="str">
        <f>VLOOKUP($A97,taxonomy!$A:$Y,9,FALSE)</f>
        <v xml:space="preserve"> Dikarya</v>
      </c>
      <c r="CD97" t="str">
        <f>VLOOKUP($A97,taxonomy!$A:$Y,10,FALSE)</f>
        <v xml:space="preserve"> Ascomycota</v>
      </c>
      <c r="CE97" t="str">
        <f>VLOOKUP($A97,taxonomy!$A:$Y,11,FALSE)</f>
        <v xml:space="preserve"> Saccharomycotina</v>
      </c>
      <c r="CF97" t="str">
        <f>VLOOKUP($A97,taxonomy!$A:$Y,12,FALSE)</f>
        <v>Saccharomycetes</v>
      </c>
      <c r="CG97" t="str">
        <f>VLOOKUP($A97,taxonomy!$A:$Y,13,FALSE)</f>
        <v xml:space="preserve"> Saccharomycetales</v>
      </c>
      <c r="CH97" t="str">
        <f>VLOOKUP($A97,taxonomy!$A:$Y,14,FALSE)</f>
        <v xml:space="preserve"> mitosporic Saccharomycetales</v>
      </c>
      <c r="CI97" t="str">
        <f>VLOOKUP($A97,taxonomy!$A:$Y,15,FALSE)</f>
        <v>Candida.</v>
      </c>
      <c r="CJ97">
        <f>VLOOKUP($A97,taxonomy!$A:$Y,16,FALSE)</f>
        <v>0</v>
      </c>
      <c r="CK97">
        <f>VLOOKUP($A97,taxonomy!$A:$Y,17,FALSE)</f>
        <v>0</v>
      </c>
      <c r="CL97">
        <f>VLOOKUP($A97,taxonomy!$A:$Y,18,FALSE)</f>
        <v>0</v>
      </c>
      <c r="CM97">
        <f>VLOOKUP($A97,taxonomy!$A:$Y,19,FALSE)</f>
        <v>0</v>
      </c>
      <c r="CN97">
        <f>VLOOKUP($A97,taxonomy!$A:$Y,20,FALSE)</f>
        <v>0</v>
      </c>
      <c r="CO97">
        <f>VLOOKUP($A97,taxonomy!$A:$Y,21,FALSE)</f>
        <v>0</v>
      </c>
      <c r="CP97">
        <f>VLOOKUP($A97,taxonomy!$A:$Y,22,FALSE)</f>
        <v>0</v>
      </c>
      <c r="CQ97">
        <f>VLOOKUP($A97,taxonomy!$A:$Y,23,FALSE)</f>
        <v>0</v>
      </c>
      <c r="CR97">
        <f>VLOOKUP($A97,taxonomy!$A:$Y,24,FALSE)</f>
        <v>0</v>
      </c>
      <c r="CS97">
        <f>VLOOKUP($A97,taxonomy!$A:$Y,25,FALSE)</f>
        <v>0</v>
      </c>
      <c r="CT97">
        <f t="shared" si="1"/>
        <v>0</v>
      </c>
    </row>
    <row r="98" spans="1:98" hidden="1" x14ac:dyDescent="0.25">
      <c r="A98" s="3" t="s">
        <v>603</v>
      </c>
      <c r="B98" s="4"/>
      <c r="C98" s="4"/>
      <c r="D98" s="4">
        <v>1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>
        <v>1</v>
      </c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>
        <v>1</v>
      </c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>
        <v>3</v>
      </c>
      <c r="CA98" t="str">
        <f>VLOOKUP($A98,taxonomy!$A:$Y,7,FALSE)</f>
        <v>Eukaryota</v>
      </c>
      <c r="CB98" t="str">
        <f>VLOOKUP($A98,taxonomy!$A:$Y,8,FALSE)</f>
        <v xml:space="preserve"> Fungi</v>
      </c>
      <c r="CC98" t="str">
        <f>VLOOKUP($A98,taxonomy!$A:$Y,9,FALSE)</f>
        <v xml:space="preserve"> Dikarya</v>
      </c>
      <c r="CD98" t="str">
        <f>VLOOKUP($A98,taxonomy!$A:$Y,10,FALSE)</f>
        <v xml:space="preserve"> Ascomycota</v>
      </c>
      <c r="CE98" t="str">
        <f>VLOOKUP($A98,taxonomy!$A:$Y,11,FALSE)</f>
        <v xml:space="preserve"> Saccharomycotina</v>
      </c>
      <c r="CF98" t="str">
        <f>VLOOKUP($A98,taxonomy!$A:$Y,12,FALSE)</f>
        <v>Saccharomycetes</v>
      </c>
      <c r="CG98" t="str">
        <f>VLOOKUP($A98,taxonomy!$A:$Y,13,FALSE)</f>
        <v xml:space="preserve"> Saccharomycetales</v>
      </c>
      <c r="CH98" t="str">
        <f>VLOOKUP($A98,taxonomy!$A:$Y,14,FALSE)</f>
        <v xml:space="preserve"> Saccharomycetaceae</v>
      </c>
      <c r="CI98" t="str">
        <f>VLOOKUP($A98,taxonomy!$A:$Y,15,FALSE)</f>
        <v xml:space="preserve"> Lachancea.</v>
      </c>
      <c r="CJ98">
        <f>VLOOKUP($A98,taxonomy!$A:$Y,16,FALSE)</f>
        <v>0</v>
      </c>
      <c r="CK98">
        <f>VLOOKUP($A98,taxonomy!$A:$Y,17,FALSE)</f>
        <v>0</v>
      </c>
      <c r="CL98">
        <f>VLOOKUP($A98,taxonomy!$A:$Y,18,FALSE)</f>
        <v>0</v>
      </c>
      <c r="CM98">
        <f>VLOOKUP($A98,taxonomy!$A:$Y,19,FALSE)</f>
        <v>0</v>
      </c>
      <c r="CN98">
        <f>VLOOKUP($A98,taxonomy!$A:$Y,20,FALSE)</f>
        <v>0</v>
      </c>
      <c r="CO98">
        <f>VLOOKUP($A98,taxonomy!$A:$Y,21,FALSE)</f>
        <v>0</v>
      </c>
      <c r="CP98">
        <f>VLOOKUP($A98,taxonomy!$A:$Y,22,FALSE)</f>
        <v>0</v>
      </c>
      <c r="CQ98">
        <f>VLOOKUP($A98,taxonomy!$A:$Y,23,FALSE)</f>
        <v>0</v>
      </c>
      <c r="CR98">
        <f>VLOOKUP($A98,taxonomy!$A:$Y,24,FALSE)</f>
        <v>0</v>
      </c>
      <c r="CS98">
        <f>VLOOKUP($A98,taxonomy!$A:$Y,25,FALSE)</f>
        <v>0</v>
      </c>
      <c r="CT98">
        <f t="shared" si="1"/>
        <v>0</v>
      </c>
    </row>
    <row r="99" spans="1:98" hidden="1" x14ac:dyDescent="0.25">
      <c r="A99" s="3" t="s">
        <v>610</v>
      </c>
      <c r="B99" s="4"/>
      <c r="C99" s="4"/>
      <c r="D99" s="4">
        <v>1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>
        <v>1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>
        <v>1</v>
      </c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>
        <v>3</v>
      </c>
      <c r="CA99" t="str">
        <f>VLOOKUP($A99,taxonomy!$A:$Y,7,FALSE)</f>
        <v>Eukaryota</v>
      </c>
      <c r="CB99" t="str">
        <f>VLOOKUP($A99,taxonomy!$A:$Y,8,FALSE)</f>
        <v xml:space="preserve"> Fungi</v>
      </c>
      <c r="CC99" t="str">
        <f>VLOOKUP($A99,taxonomy!$A:$Y,9,FALSE)</f>
        <v xml:space="preserve"> Dikarya</v>
      </c>
      <c r="CD99" t="str">
        <f>VLOOKUP($A99,taxonomy!$A:$Y,10,FALSE)</f>
        <v xml:space="preserve"> Ascomycota</v>
      </c>
      <c r="CE99" t="str">
        <f>VLOOKUP($A99,taxonomy!$A:$Y,11,FALSE)</f>
        <v xml:space="preserve"> Saccharomycotina</v>
      </c>
      <c r="CF99" t="str">
        <f>VLOOKUP($A99,taxonomy!$A:$Y,12,FALSE)</f>
        <v>Saccharomycetes</v>
      </c>
      <c r="CG99" t="str">
        <f>VLOOKUP($A99,taxonomy!$A:$Y,13,FALSE)</f>
        <v xml:space="preserve"> Saccharomycetales</v>
      </c>
      <c r="CH99" t="str">
        <f>VLOOKUP($A99,taxonomy!$A:$Y,14,FALSE)</f>
        <v xml:space="preserve"> Saccharomycetaceae</v>
      </c>
      <c r="CI99" t="str">
        <f>VLOOKUP($A99,taxonomy!$A:$Y,15,FALSE)</f>
        <v>Zygosaccharomyces.</v>
      </c>
      <c r="CJ99">
        <f>VLOOKUP($A99,taxonomy!$A:$Y,16,FALSE)</f>
        <v>0</v>
      </c>
      <c r="CK99">
        <f>VLOOKUP($A99,taxonomy!$A:$Y,17,FALSE)</f>
        <v>0</v>
      </c>
      <c r="CL99">
        <f>VLOOKUP($A99,taxonomy!$A:$Y,18,FALSE)</f>
        <v>0</v>
      </c>
      <c r="CM99">
        <f>VLOOKUP($A99,taxonomy!$A:$Y,19,FALSE)</f>
        <v>0</v>
      </c>
      <c r="CN99">
        <f>VLOOKUP($A99,taxonomy!$A:$Y,20,FALSE)</f>
        <v>0</v>
      </c>
      <c r="CO99">
        <f>VLOOKUP($A99,taxonomy!$A:$Y,21,FALSE)</f>
        <v>0</v>
      </c>
      <c r="CP99">
        <f>VLOOKUP($A99,taxonomy!$A:$Y,22,FALSE)</f>
        <v>0</v>
      </c>
      <c r="CQ99">
        <f>VLOOKUP($A99,taxonomy!$A:$Y,23,FALSE)</f>
        <v>0</v>
      </c>
      <c r="CR99">
        <f>VLOOKUP($A99,taxonomy!$A:$Y,24,FALSE)</f>
        <v>0</v>
      </c>
      <c r="CS99">
        <f>VLOOKUP($A99,taxonomy!$A:$Y,25,FALSE)</f>
        <v>0</v>
      </c>
      <c r="CT99">
        <f t="shared" si="1"/>
        <v>0</v>
      </c>
    </row>
    <row r="100" spans="1:98" hidden="1" x14ac:dyDescent="0.25">
      <c r="A100" s="3" t="s">
        <v>612</v>
      </c>
      <c r="B100" s="4"/>
      <c r="C100" s="4">
        <v>1</v>
      </c>
      <c r="D100" s="4">
        <v>1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>
        <v>2</v>
      </c>
      <c r="CA100" t="str">
        <f>VLOOKUP($A100,taxonomy!$A:$Y,7,FALSE)</f>
        <v>Eukaryota</v>
      </c>
      <c r="CB100" t="str">
        <f>VLOOKUP($A100,taxonomy!$A:$Y,8,FALSE)</f>
        <v xml:space="preserve"> Fungi</v>
      </c>
      <c r="CC100" t="str">
        <f>VLOOKUP($A100,taxonomy!$A:$Y,9,FALSE)</f>
        <v xml:space="preserve"> Dikarya</v>
      </c>
      <c r="CD100" t="str">
        <f>VLOOKUP($A100,taxonomy!$A:$Y,10,FALSE)</f>
        <v xml:space="preserve"> Ascomycota</v>
      </c>
      <c r="CE100" t="str">
        <f>VLOOKUP($A100,taxonomy!$A:$Y,11,FALSE)</f>
        <v xml:space="preserve"> Pezizomycotina</v>
      </c>
      <c r="CF100" t="str">
        <f>VLOOKUP($A100,taxonomy!$A:$Y,12,FALSE)</f>
        <v xml:space="preserve"> Eurotiomycetes</v>
      </c>
      <c r="CG100" t="str">
        <f>VLOOKUP($A100,taxonomy!$A:$Y,13,FALSE)</f>
        <v>Eurotiomycetidae</v>
      </c>
      <c r="CH100" t="str">
        <f>VLOOKUP($A100,taxonomy!$A:$Y,14,FALSE)</f>
        <v xml:space="preserve"> Onygenales</v>
      </c>
      <c r="CI100" t="str">
        <f>VLOOKUP($A100,taxonomy!$A:$Y,15,FALSE)</f>
        <v xml:space="preserve"> Arthrodermataceae</v>
      </c>
      <c r="CJ100" t="str">
        <f>VLOOKUP($A100,taxonomy!$A:$Y,16,FALSE)</f>
        <v xml:space="preserve"> Arthroderma.</v>
      </c>
      <c r="CK100">
        <f>VLOOKUP($A100,taxonomy!$A:$Y,17,FALSE)</f>
        <v>0</v>
      </c>
      <c r="CL100">
        <f>VLOOKUP($A100,taxonomy!$A:$Y,18,FALSE)</f>
        <v>0</v>
      </c>
      <c r="CM100">
        <f>VLOOKUP($A100,taxonomy!$A:$Y,19,FALSE)</f>
        <v>0</v>
      </c>
      <c r="CN100">
        <f>VLOOKUP($A100,taxonomy!$A:$Y,20,FALSE)</f>
        <v>0</v>
      </c>
      <c r="CO100">
        <f>VLOOKUP($A100,taxonomy!$A:$Y,21,FALSE)</f>
        <v>0</v>
      </c>
      <c r="CP100">
        <f>VLOOKUP($A100,taxonomy!$A:$Y,22,FALSE)</f>
        <v>0</v>
      </c>
      <c r="CQ100">
        <f>VLOOKUP($A100,taxonomy!$A:$Y,23,FALSE)</f>
        <v>0</v>
      </c>
      <c r="CR100">
        <f>VLOOKUP($A100,taxonomy!$A:$Y,24,FALSE)</f>
        <v>0</v>
      </c>
      <c r="CS100">
        <f>VLOOKUP($A100,taxonomy!$A:$Y,25,FALSE)</f>
        <v>0</v>
      </c>
      <c r="CT100">
        <f t="shared" si="1"/>
        <v>0</v>
      </c>
    </row>
    <row r="101" spans="1:98" hidden="1" x14ac:dyDescent="0.25">
      <c r="A101" s="3" t="s">
        <v>616</v>
      </c>
      <c r="B101" s="4"/>
      <c r="C101" s="4">
        <v>1</v>
      </c>
      <c r="D101" s="4">
        <v>2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>
        <v>3</v>
      </c>
      <c r="CA101" t="str">
        <f>VLOOKUP($A101,taxonomy!$A:$Y,7,FALSE)</f>
        <v>Eukaryota</v>
      </c>
      <c r="CB101" t="str">
        <f>VLOOKUP($A101,taxonomy!$A:$Y,8,FALSE)</f>
        <v xml:space="preserve"> Fungi</v>
      </c>
      <c r="CC101" t="str">
        <f>VLOOKUP($A101,taxonomy!$A:$Y,9,FALSE)</f>
        <v xml:space="preserve"> Dikarya</v>
      </c>
      <c r="CD101" t="str">
        <f>VLOOKUP($A101,taxonomy!$A:$Y,10,FALSE)</f>
        <v xml:space="preserve"> Ascomycota</v>
      </c>
      <c r="CE101" t="str">
        <f>VLOOKUP($A101,taxonomy!$A:$Y,11,FALSE)</f>
        <v xml:space="preserve"> Pezizomycotina</v>
      </c>
      <c r="CF101" t="str">
        <f>VLOOKUP($A101,taxonomy!$A:$Y,12,FALSE)</f>
        <v xml:space="preserve"> Eurotiomycetes</v>
      </c>
      <c r="CG101" t="str">
        <f>VLOOKUP($A101,taxonomy!$A:$Y,13,FALSE)</f>
        <v>Eurotiomycetidae</v>
      </c>
      <c r="CH101" t="str">
        <f>VLOOKUP($A101,taxonomy!$A:$Y,14,FALSE)</f>
        <v xml:space="preserve"> Onygenales</v>
      </c>
      <c r="CI101" t="str">
        <f>VLOOKUP($A101,taxonomy!$A:$Y,15,FALSE)</f>
        <v xml:space="preserve"> Ajellomycetaceae</v>
      </c>
      <c r="CJ101" t="str">
        <f>VLOOKUP($A101,taxonomy!$A:$Y,16,FALSE)</f>
        <v xml:space="preserve"> Ajellomyces.</v>
      </c>
      <c r="CK101">
        <f>VLOOKUP($A101,taxonomy!$A:$Y,17,FALSE)</f>
        <v>0</v>
      </c>
      <c r="CL101">
        <f>VLOOKUP($A101,taxonomy!$A:$Y,18,FALSE)</f>
        <v>0</v>
      </c>
      <c r="CM101">
        <f>VLOOKUP($A101,taxonomy!$A:$Y,19,FALSE)</f>
        <v>0</v>
      </c>
      <c r="CN101">
        <f>VLOOKUP($A101,taxonomy!$A:$Y,20,FALSE)</f>
        <v>0</v>
      </c>
      <c r="CO101">
        <f>VLOOKUP($A101,taxonomy!$A:$Y,21,FALSE)</f>
        <v>0</v>
      </c>
      <c r="CP101">
        <f>VLOOKUP($A101,taxonomy!$A:$Y,22,FALSE)</f>
        <v>0</v>
      </c>
      <c r="CQ101">
        <f>VLOOKUP($A101,taxonomy!$A:$Y,23,FALSE)</f>
        <v>0</v>
      </c>
      <c r="CR101">
        <f>VLOOKUP($A101,taxonomy!$A:$Y,24,FALSE)</f>
        <v>0</v>
      </c>
      <c r="CS101">
        <f>VLOOKUP($A101,taxonomy!$A:$Y,25,FALSE)</f>
        <v>0</v>
      </c>
      <c r="CT101">
        <f t="shared" si="1"/>
        <v>0</v>
      </c>
    </row>
    <row r="102" spans="1:98" hidden="1" x14ac:dyDescent="0.25">
      <c r="A102" s="3" t="s">
        <v>623</v>
      </c>
      <c r="B102" s="4"/>
      <c r="C102" s="4">
        <v>1</v>
      </c>
      <c r="D102" s="4">
        <v>2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>
        <v>3</v>
      </c>
      <c r="CA102" t="str">
        <f>VLOOKUP($A102,taxonomy!$A:$Y,7,FALSE)</f>
        <v>Eukaryota</v>
      </c>
      <c r="CB102" t="str">
        <f>VLOOKUP($A102,taxonomy!$A:$Y,8,FALSE)</f>
        <v xml:space="preserve"> Fungi</v>
      </c>
      <c r="CC102" t="str">
        <f>VLOOKUP($A102,taxonomy!$A:$Y,9,FALSE)</f>
        <v xml:space="preserve"> Dikarya</v>
      </c>
      <c r="CD102" t="str">
        <f>VLOOKUP($A102,taxonomy!$A:$Y,10,FALSE)</f>
        <v xml:space="preserve"> Ascomycota</v>
      </c>
      <c r="CE102" t="str">
        <f>VLOOKUP($A102,taxonomy!$A:$Y,11,FALSE)</f>
        <v xml:space="preserve"> Pezizomycotina</v>
      </c>
      <c r="CF102" t="str">
        <f>VLOOKUP($A102,taxonomy!$A:$Y,12,FALSE)</f>
        <v xml:space="preserve"> Eurotiomycetes</v>
      </c>
      <c r="CG102" t="str">
        <f>VLOOKUP($A102,taxonomy!$A:$Y,13,FALSE)</f>
        <v>Eurotiomycetidae</v>
      </c>
      <c r="CH102" t="str">
        <f>VLOOKUP($A102,taxonomy!$A:$Y,14,FALSE)</f>
        <v xml:space="preserve"> Onygenales</v>
      </c>
      <c r="CI102" t="str">
        <f>VLOOKUP($A102,taxonomy!$A:$Y,15,FALSE)</f>
        <v xml:space="preserve"> Ajellomycetaceae</v>
      </c>
      <c r="CJ102" t="str">
        <f>VLOOKUP($A102,taxonomy!$A:$Y,16,FALSE)</f>
        <v xml:space="preserve"> Ajellomyces.</v>
      </c>
      <c r="CK102">
        <f>VLOOKUP($A102,taxonomy!$A:$Y,17,FALSE)</f>
        <v>0</v>
      </c>
      <c r="CL102">
        <f>VLOOKUP($A102,taxonomy!$A:$Y,18,FALSE)</f>
        <v>0</v>
      </c>
      <c r="CM102">
        <f>VLOOKUP($A102,taxonomy!$A:$Y,19,FALSE)</f>
        <v>0</v>
      </c>
      <c r="CN102">
        <f>VLOOKUP($A102,taxonomy!$A:$Y,20,FALSE)</f>
        <v>0</v>
      </c>
      <c r="CO102">
        <f>VLOOKUP($A102,taxonomy!$A:$Y,21,FALSE)</f>
        <v>0</v>
      </c>
      <c r="CP102">
        <f>VLOOKUP($A102,taxonomy!$A:$Y,22,FALSE)</f>
        <v>0</v>
      </c>
      <c r="CQ102">
        <f>VLOOKUP($A102,taxonomy!$A:$Y,23,FALSE)</f>
        <v>0</v>
      </c>
      <c r="CR102">
        <f>VLOOKUP($A102,taxonomy!$A:$Y,24,FALSE)</f>
        <v>0</v>
      </c>
      <c r="CS102">
        <f>VLOOKUP($A102,taxonomy!$A:$Y,25,FALSE)</f>
        <v>0</v>
      </c>
      <c r="CT102">
        <f t="shared" si="1"/>
        <v>0</v>
      </c>
    </row>
    <row r="103" spans="1:98" hidden="1" x14ac:dyDescent="0.25">
      <c r="A103" s="3" t="s">
        <v>627</v>
      </c>
      <c r="B103" s="4"/>
      <c r="C103" s="4"/>
      <c r="D103" s="4">
        <v>1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>
        <v>1</v>
      </c>
      <c r="BX103" s="4"/>
      <c r="BY103" s="4"/>
      <c r="BZ103" s="4">
        <v>2</v>
      </c>
      <c r="CA103" t="str">
        <f>VLOOKUP($A103,taxonomy!$A:$Y,7,FALSE)</f>
        <v>Eukaryota</v>
      </c>
      <c r="CB103" t="str">
        <f>VLOOKUP($A103,taxonomy!$A:$Y,8,FALSE)</f>
        <v xml:space="preserve"> Alveolata</v>
      </c>
      <c r="CC103" t="str">
        <f>VLOOKUP($A103,taxonomy!$A:$Y,9,FALSE)</f>
        <v xml:space="preserve"> Perkinsea</v>
      </c>
      <c r="CD103" t="str">
        <f>VLOOKUP($A103,taxonomy!$A:$Y,10,FALSE)</f>
        <v xml:space="preserve"> Perkinsida</v>
      </c>
      <c r="CE103" t="str">
        <f>VLOOKUP($A103,taxonomy!$A:$Y,11,FALSE)</f>
        <v xml:space="preserve"> Perkinsidae</v>
      </c>
      <c r="CF103" t="str">
        <f>VLOOKUP($A103,taxonomy!$A:$Y,12,FALSE)</f>
        <v xml:space="preserve"> Perkinsus.</v>
      </c>
      <c r="CG103">
        <f>VLOOKUP($A103,taxonomy!$A:$Y,13,FALSE)</f>
        <v>0</v>
      </c>
      <c r="CH103">
        <f>VLOOKUP($A103,taxonomy!$A:$Y,14,FALSE)</f>
        <v>0</v>
      </c>
      <c r="CI103">
        <f>VLOOKUP($A103,taxonomy!$A:$Y,15,FALSE)</f>
        <v>0</v>
      </c>
      <c r="CJ103">
        <f>VLOOKUP($A103,taxonomy!$A:$Y,16,FALSE)</f>
        <v>0</v>
      </c>
      <c r="CK103">
        <f>VLOOKUP($A103,taxonomy!$A:$Y,17,FALSE)</f>
        <v>0</v>
      </c>
      <c r="CL103">
        <f>VLOOKUP($A103,taxonomy!$A:$Y,18,FALSE)</f>
        <v>0</v>
      </c>
      <c r="CM103">
        <f>VLOOKUP($A103,taxonomy!$A:$Y,19,FALSE)</f>
        <v>0</v>
      </c>
      <c r="CN103">
        <f>VLOOKUP($A103,taxonomy!$A:$Y,20,FALSE)</f>
        <v>0</v>
      </c>
      <c r="CO103">
        <f>VLOOKUP($A103,taxonomy!$A:$Y,21,FALSE)</f>
        <v>0</v>
      </c>
      <c r="CP103">
        <f>VLOOKUP($A103,taxonomy!$A:$Y,22,FALSE)</f>
        <v>0</v>
      </c>
      <c r="CQ103">
        <f>VLOOKUP($A103,taxonomy!$A:$Y,23,FALSE)</f>
        <v>0</v>
      </c>
      <c r="CR103">
        <f>VLOOKUP($A103,taxonomy!$A:$Y,24,FALSE)</f>
        <v>0</v>
      </c>
      <c r="CS103">
        <f>VLOOKUP($A103,taxonomy!$A:$Y,25,FALSE)</f>
        <v>0</v>
      </c>
      <c r="CT103">
        <f t="shared" si="1"/>
        <v>0</v>
      </c>
    </row>
    <row r="104" spans="1:98" hidden="1" x14ac:dyDescent="0.25">
      <c r="A104" s="3" t="s">
        <v>635</v>
      </c>
      <c r="B104" s="4"/>
      <c r="C104" s="4"/>
      <c r="D104" s="4">
        <v>1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>
        <v>1</v>
      </c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>
        <v>2</v>
      </c>
      <c r="CA104" t="str">
        <f>VLOOKUP($A104,taxonomy!$A:$Y,7,FALSE)</f>
        <v>Eukaryota</v>
      </c>
      <c r="CB104" t="str">
        <f>VLOOKUP($A104,taxonomy!$A:$Y,8,FALSE)</f>
        <v xml:space="preserve"> Fungi</v>
      </c>
      <c r="CC104" t="str">
        <f>VLOOKUP($A104,taxonomy!$A:$Y,9,FALSE)</f>
        <v xml:space="preserve"> Dikarya</v>
      </c>
      <c r="CD104" t="str">
        <f>VLOOKUP($A104,taxonomy!$A:$Y,10,FALSE)</f>
        <v xml:space="preserve"> Ascomycota</v>
      </c>
      <c r="CE104" t="str">
        <f>VLOOKUP($A104,taxonomy!$A:$Y,11,FALSE)</f>
        <v xml:space="preserve"> Saccharomycotina</v>
      </c>
      <c r="CF104" t="str">
        <f>VLOOKUP($A104,taxonomy!$A:$Y,12,FALSE)</f>
        <v>Saccharomycetes</v>
      </c>
      <c r="CG104" t="str">
        <f>VLOOKUP($A104,taxonomy!$A:$Y,13,FALSE)</f>
        <v xml:space="preserve"> Saccharomycetales</v>
      </c>
      <c r="CH104" t="str">
        <f>VLOOKUP($A104,taxonomy!$A:$Y,14,FALSE)</f>
        <v xml:space="preserve"> mitosporic Saccharomycetales</v>
      </c>
      <c r="CI104" t="str">
        <f>VLOOKUP($A104,taxonomy!$A:$Y,15,FALSE)</f>
        <v>Candida.</v>
      </c>
      <c r="CJ104">
        <f>VLOOKUP($A104,taxonomy!$A:$Y,16,FALSE)</f>
        <v>0</v>
      </c>
      <c r="CK104">
        <f>VLOOKUP($A104,taxonomy!$A:$Y,17,FALSE)</f>
        <v>0</v>
      </c>
      <c r="CL104">
        <f>VLOOKUP($A104,taxonomy!$A:$Y,18,FALSE)</f>
        <v>0</v>
      </c>
      <c r="CM104">
        <f>VLOOKUP($A104,taxonomy!$A:$Y,19,FALSE)</f>
        <v>0</v>
      </c>
      <c r="CN104">
        <f>VLOOKUP($A104,taxonomy!$A:$Y,20,FALSE)</f>
        <v>0</v>
      </c>
      <c r="CO104">
        <f>VLOOKUP($A104,taxonomy!$A:$Y,21,FALSE)</f>
        <v>0</v>
      </c>
      <c r="CP104">
        <f>VLOOKUP($A104,taxonomy!$A:$Y,22,FALSE)</f>
        <v>0</v>
      </c>
      <c r="CQ104">
        <f>VLOOKUP($A104,taxonomy!$A:$Y,23,FALSE)</f>
        <v>0</v>
      </c>
      <c r="CR104">
        <f>VLOOKUP($A104,taxonomy!$A:$Y,24,FALSE)</f>
        <v>0</v>
      </c>
      <c r="CS104">
        <f>VLOOKUP($A104,taxonomy!$A:$Y,25,FALSE)</f>
        <v>0</v>
      </c>
      <c r="CT104">
        <f t="shared" si="1"/>
        <v>0</v>
      </c>
    </row>
    <row r="105" spans="1:98" hidden="1" x14ac:dyDescent="0.25">
      <c r="A105" s="3" t="s">
        <v>641</v>
      </c>
      <c r="B105" s="4"/>
      <c r="C105" s="4">
        <v>1</v>
      </c>
      <c r="D105" s="4">
        <v>1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>
        <v>2</v>
      </c>
      <c r="CA105" t="str">
        <f>VLOOKUP($A105,taxonomy!$A:$Y,7,FALSE)</f>
        <v>Eukaryota</v>
      </c>
      <c r="CB105" t="str">
        <f>VLOOKUP($A105,taxonomy!$A:$Y,8,FALSE)</f>
        <v xml:space="preserve"> Fungi</v>
      </c>
      <c r="CC105" t="str">
        <f>VLOOKUP($A105,taxonomy!$A:$Y,9,FALSE)</f>
        <v xml:space="preserve"> Dikarya</v>
      </c>
      <c r="CD105" t="str">
        <f>VLOOKUP($A105,taxonomy!$A:$Y,10,FALSE)</f>
        <v xml:space="preserve"> Ascomycota</v>
      </c>
      <c r="CE105" t="str">
        <f>VLOOKUP($A105,taxonomy!$A:$Y,11,FALSE)</f>
        <v xml:space="preserve"> Pezizomycotina</v>
      </c>
      <c r="CF105" t="str">
        <f>VLOOKUP($A105,taxonomy!$A:$Y,12,FALSE)</f>
        <v xml:space="preserve"> Eurotiomycetes</v>
      </c>
      <c r="CG105" t="str">
        <f>VLOOKUP($A105,taxonomy!$A:$Y,13,FALSE)</f>
        <v>Eurotiomycetidae</v>
      </c>
      <c r="CH105" t="str">
        <f>VLOOKUP($A105,taxonomy!$A:$Y,14,FALSE)</f>
        <v xml:space="preserve"> Onygenales</v>
      </c>
      <c r="CI105" t="str">
        <f>VLOOKUP($A105,taxonomy!$A:$Y,15,FALSE)</f>
        <v xml:space="preserve"> mitosporic Onygenales</v>
      </c>
      <c r="CJ105" t="str">
        <f>VLOOKUP($A105,taxonomy!$A:$Y,16,FALSE)</f>
        <v xml:space="preserve"> Coccidioides.</v>
      </c>
      <c r="CK105">
        <f>VLOOKUP($A105,taxonomy!$A:$Y,17,FALSE)</f>
        <v>0</v>
      </c>
      <c r="CL105">
        <f>VLOOKUP($A105,taxonomy!$A:$Y,18,FALSE)</f>
        <v>0</v>
      </c>
      <c r="CM105">
        <f>VLOOKUP($A105,taxonomy!$A:$Y,19,FALSE)</f>
        <v>0</v>
      </c>
      <c r="CN105">
        <f>VLOOKUP($A105,taxonomy!$A:$Y,20,FALSE)</f>
        <v>0</v>
      </c>
      <c r="CO105">
        <f>VLOOKUP($A105,taxonomy!$A:$Y,21,FALSE)</f>
        <v>0</v>
      </c>
      <c r="CP105">
        <f>VLOOKUP($A105,taxonomy!$A:$Y,22,FALSE)</f>
        <v>0</v>
      </c>
      <c r="CQ105">
        <f>VLOOKUP($A105,taxonomy!$A:$Y,23,FALSE)</f>
        <v>0</v>
      </c>
      <c r="CR105">
        <f>VLOOKUP($A105,taxonomy!$A:$Y,24,FALSE)</f>
        <v>0</v>
      </c>
      <c r="CS105">
        <f>VLOOKUP($A105,taxonomy!$A:$Y,25,FALSE)</f>
        <v>0</v>
      </c>
      <c r="CT105">
        <f t="shared" si="1"/>
        <v>0</v>
      </c>
    </row>
    <row r="106" spans="1:98" hidden="1" x14ac:dyDescent="0.25">
      <c r="A106" s="3" t="s">
        <v>644</v>
      </c>
      <c r="B106" s="4"/>
      <c r="C106" s="4">
        <v>1</v>
      </c>
      <c r="D106" s="4">
        <v>2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>
        <v>1</v>
      </c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>
        <v>4</v>
      </c>
      <c r="CA106" t="str">
        <f>VLOOKUP($A106,taxonomy!$A:$Y,7,FALSE)</f>
        <v>Eukaryota</v>
      </c>
      <c r="CB106" t="str">
        <f>VLOOKUP($A106,taxonomy!$A:$Y,8,FALSE)</f>
        <v xml:space="preserve"> Viridiplantae</v>
      </c>
      <c r="CC106" t="str">
        <f>VLOOKUP($A106,taxonomy!$A:$Y,9,FALSE)</f>
        <v xml:space="preserve"> Streptophyta</v>
      </c>
      <c r="CD106" t="str">
        <f>VLOOKUP($A106,taxonomy!$A:$Y,10,FALSE)</f>
        <v xml:space="preserve"> Embryophyta</v>
      </c>
      <c r="CE106" t="str">
        <f>VLOOKUP($A106,taxonomy!$A:$Y,11,FALSE)</f>
        <v xml:space="preserve"> Tracheophyta</v>
      </c>
      <c r="CF106" t="str">
        <f>VLOOKUP($A106,taxonomy!$A:$Y,12,FALSE)</f>
        <v>Spermatophyta</v>
      </c>
      <c r="CG106" t="str">
        <f>VLOOKUP($A106,taxonomy!$A:$Y,13,FALSE)</f>
        <v xml:space="preserve"> Magnoliophyta</v>
      </c>
      <c r="CH106" t="str">
        <f>VLOOKUP($A106,taxonomy!$A:$Y,14,FALSE)</f>
        <v xml:space="preserve"> Liliopsida</v>
      </c>
      <c r="CI106" t="str">
        <f>VLOOKUP($A106,taxonomy!$A:$Y,15,FALSE)</f>
        <v xml:space="preserve"> Poales</v>
      </c>
      <c r="CJ106" t="str">
        <f>VLOOKUP($A106,taxonomy!$A:$Y,16,FALSE)</f>
        <v xml:space="preserve"> Poaceae</v>
      </c>
      <c r="CK106" t="str">
        <f>VLOOKUP($A106,taxonomy!$A:$Y,17,FALSE)</f>
        <v>PACMAD clade</v>
      </c>
      <c r="CL106" t="str">
        <f>VLOOKUP($A106,taxonomy!$A:$Y,18,FALSE)</f>
        <v xml:space="preserve"> Panicoideae</v>
      </c>
      <c r="CM106" t="str">
        <f>VLOOKUP($A106,taxonomy!$A:$Y,19,FALSE)</f>
        <v xml:space="preserve"> Andropogoneae</v>
      </c>
      <c r="CN106" t="str">
        <f>VLOOKUP($A106,taxonomy!$A:$Y,20,FALSE)</f>
        <v xml:space="preserve"> Sorghum.</v>
      </c>
      <c r="CO106">
        <f>VLOOKUP($A106,taxonomy!$A:$Y,21,FALSE)</f>
        <v>0</v>
      </c>
      <c r="CP106">
        <f>VLOOKUP($A106,taxonomy!$A:$Y,22,FALSE)</f>
        <v>0</v>
      </c>
      <c r="CQ106">
        <f>VLOOKUP($A106,taxonomy!$A:$Y,23,FALSE)</f>
        <v>0</v>
      </c>
      <c r="CR106">
        <f>VLOOKUP($A106,taxonomy!$A:$Y,24,FALSE)</f>
        <v>0</v>
      </c>
      <c r="CS106">
        <f>VLOOKUP($A106,taxonomy!$A:$Y,25,FALSE)</f>
        <v>0</v>
      </c>
      <c r="CT106">
        <f t="shared" si="1"/>
        <v>0</v>
      </c>
    </row>
    <row r="107" spans="1:98" hidden="1" x14ac:dyDescent="0.25">
      <c r="A107" s="3" t="s">
        <v>650</v>
      </c>
      <c r="B107" s="4"/>
      <c r="C107" s="4"/>
      <c r="D107" s="4">
        <v>1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>
        <v>1</v>
      </c>
      <c r="CA107" t="str">
        <f>VLOOKUP($A107,taxonomy!$A:$Y,7,FALSE)</f>
        <v>Eukaryota</v>
      </c>
      <c r="CB107" t="str">
        <f>VLOOKUP($A107,taxonomy!$A:$Y,8,FALSE)</f>
        <v xml:space="preserve"> Fungi</v>
      </c>
      <c r="CC107" t="str">
        <f>VLOOKUP($A107,taxonomy!$A:$Y,9,FALSE)</f>
        <v xml:space="preserve"> Dikarya</v>
      </c>
      <c r="CD107" t="str">
        <f>VLOOKUP($A107,taxonomy!$A:$Y,10,FALSE)</f>
        <v xml:space="preserve"> Ascomycota</v>
      </c>
      <c r="CE107" t="str">
        <f>VLOOKUP($A107,taxonomy!$A:$Y,11,FALSE)</f>
        <v xml:space="preserve"> Pezizomycotina</v>
      </c>
      <c r="CF107" t="str">
        <f>VLOOKUP($A107,taxonomy!$A:$Y,12,FALSE)</f>
        <v xml:space="preserve"> Eurotiomycetes</v>
      </c>
      <c r="CG107" t="str">
        <f>VLOOKUP($A107,taxonomy!$A:$Y,13,FALSE)</f>
        <v>Eurotiomycetidae</v>
      </c>
      <c r="CH107" t="str">
        <f>VLOOKUP($A107,taxonomy!$A:$Y,14,FALSE)</f>
        <v xml:space="preserve"> Onygenales</v>
      </c>
      <c r="CI107" t="str">
        <f>VLOOKUP($A107,taxonomy!$A:$Y,15,FALSE)</f>
        <v xml:space="preserve"> Ajellomycetaceae</v>
      </c>
      <c r="CJ107" t="str">
        <f>VLOOKUP($A107,taxonomy!$A:$Y,16,FALSE)</f>
        <v xml:space="preserve"> Ajellomyces.</v>
      </c>
      <c r="CK107">
        <f>VLOOKUP($A107,taxonomy!$A:$Y,17,FALSE)</f>
        <v>0</v>
      </c>
      <c r="CL107">
        <f>VLOOKUP($A107,taxonomy!$A:$Y,18,FALSE)</f>
        <v>0</v>
      </c>
      <c r="CM107">
        <f>VLOOKUP($A107,taxonomy!$A:$Y,19,FALSE)</f>
        <v>0</v>
      </c>
      <c r="CN107">
        <f>VLOOKUP($A107,taxonomy!$A:$Y,20,FALSE)</f>
        <v>0</v>
      </c>
      <c r="CO107">
        <f>VLOOKUP($A107,taxonomy!$A:$Y,21,FALSE)</f>
        <v>0</v>
      </c>
      <c r="CP107">
        <f>VLOOKUP($A107,taxonomy!$A:$Y,22,FALSE)</f>
        <v>0</v>
      </c>
      <c r="CQ107">
        <f>VLOOKUP($A107,taxonomy!$A:$Y,23,FALSE)</f>
        <v>0</v>
      </c>
      <c r="CR107">
        <f>VLOOKUP($A107,taxonomy!$A:$Y,24,FALSE)</f>
        <v>0</v>
      </c>
      <c r="CS107">
        <f>VLOOKUP($A107,taxonomy!$A:$Y,25,FALSE)</f>
        <v>0</v>
      </c>
      <c r="CT107">
        <f t="shared" si="1"/>
        <v>0</v>
      </c>
    </row>
    <row r="108" spans="1:98" hidden="1" x14ac:dyDescent="0.25">
      <c r="A108" s="3" t="s">
        <v>654</v>
      </c>
      <c r="B108" s="4"/>
      <c r="C108" s="4"/>
      <c r="D108" s="4">
        <v>1</v>
      </c>
      <c r="E108" s="4"/>
      <c r="F108" s="4"/>
      <c r="G108" s="4"/>
      <c r="H108" s="4"/>
      <c r="I108" s="4"/>
      <c r="J108" s="4"/>
      <c r="K108" s="4"/>
      <c r="L108" s="4"/>
      <c r="M108" s="4">
        <v>1</v>
      </c>
      <c r="N108" s="4"/>
      <c r="O108" s="4">
        <v>1</v>
      </c>
      <c r="P108" s="4"/>
      <c r="Q108" s="4"/>
      <c r="R108" s="4"/>
      <c r="S108" s="4"/>
      <c r="T108" s="4"/>
      <c r="U108" s="4"/>
      <c r="V108" s="4"/>
      <c r="W108" s="4">
        <v>1</v>
      </c>
      <c r="X108" s="4"/>
      <c r="Y108" s="4"/>
      <c r="Z108" s="4"/>
      <c r="AA108" s="4"/>
      <c r="AB108" s="4"/>
      <c r="AC108" s="4"/>
      <c r="AD108" s="4"/>
      <c r="AE108" s="4">
        <v>1</v>
      </c>
      <c r="AF108" s="4"/>
      <c r="AG108" s="4"/>
      <c r="AH108" s="4">
        <v>1</v>
      </c>
      <c r="AI108" s="4"/>
      <c r="AJ108" s="4"/>
      <c r="AK108" s="4">
        <v>1</v>
      </c>
      <c r="AL108" s="4">
        <v>1</v>
      </c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>
        <v>8</v>
      </c>
      <c r="CA108" t="str">
        <f>VLOOKUP($A108,taxonomy!$A:$Y,7,FALSE)</f>
        <v>Eukaryota</v>
      </c>
      <c r="CB108" t="str">
        <f>VLOOKUP($A108,taxonomy!$A:$Y,8,FALSE)</f>
        <v xml:space="preserve"> Fungi</v>
      </c>
      <c r="CC108" t="str">
        <f>VLOOKUP($A108,taxonomy!$A:$Y,9,FALSE)</f>
        <v xml:space="preserve"> Dikarya</v>
      </c>
      <c r="CD108" t="str">
        <f>VLOOKUP($A108,taxonomy!$A:$Y,10,FALSE)</f>
        <v xml:space="preserve"> Ascomycota</v>
      </c>
      <c r="CE108" t="str">
        <f>VLOOKUP($A108,taxonomy!$A:$Y,11,FALSE)</f>
        <v xml:space="preserve"> Saccharomycotina</v>
      </c>
      <c r="CF108" t="str">
        <f>VLOOKUP($A108,taxonomy!$A:$Y,12,FALSE)</f>
        <v>Saccharomycetes</v>
      </c>
      <c r="CG108" t="str">
        <f>VLOOKUP($A108,taxonomy!$A:$Y,13,FALSE)</f>
        <v xml:space="preserve"> Saccharomycetales</v>
      </c>
      <c r="CH108" t="str">
        <f>VLOOKUP($A108,taxonomy!$A:$Y,14,FALSE)</f>
        <v xml:space="preserve"> Saccharomycetaceae</v>
      </c>
      <c r="CI108" t="str">
        <f>VLOOKUP($A108,taxonomy!$A:$Y,15,FALSE)</f>
        <v xml:space="preserve"> Saccharomyces.</v>
      </c>
      <c r="CJ108">
        <f>VLOOKUP($A108,taxonomy!$A:$Y,16,FALSE)</f>
        <v>0</v>
      </c>
      <c r="CK108">
        <f>VLOOKUP($A108,taxonomy!$A:$Y,17,FALSE)</f>
        <v>0</v>
      </c>
      <c r="CL108">
        <f>VLOOKUP($A108,taxonomy!$A:$Y,18,FALSE)</f>
        <v>0</v>
      </c>
      <c r="CM108">
        <f>VLOOKUP($A108,taxonomy!$A:$Y,19,FALSE)</f>
        <v>0</v>
      </c>
      <c r="CN108">
        <f>VLOOKUP($A108,taxonomy!$A:$Y,20,FALSE)</f>
        <v>0</v>
      </c>
      <c r="CO108">
        <f>VLOOKUP($A108,taxonomy!$A:$Y,21,FALSE)</f>
        <v>0</v>
      </c>
      <c r="CP108">
        <f>VLOOKUP($A108,taxonomy!$A:$Y,22,FALSE)</f>
        <v>0</v>
      </c>
      <c r="CQ108">
        <f>VLOOKUP($A108,taxonomy!$A:$Y,23,FALSE)</f>
        <v>0</v>
      </c>
      <c r="CR108">
        <f>VLOOKUP($A108,taxonomy!$A:$Y,24,FALSE)</f>
        <v>0</v>
      </c>
      <c r="CS108">
        <f>VLOOKUP($A108,taxonomy!$A:$Y,25,FALSE)</f>
        <v>0</v>
      </c>
      <c r="CT108">
        <f t="shared" si="1"/>
        <v>0</v>
      </c>
    </row>
    <row r="109" spans="1:98" hidden="1" x14ac:dyDescent="0.25">
      <c r="A109" s="3" t="s">
        <v>656</v>
      </c>
      <c r="B109" s="4"/>
      <c r="C109" s="4">
        <v>1</v>
      </c>
      <c r="D109" s="4">
        <v>1</v>
      </c>
      <c r="E109" s="4"/>
      <c r="F109" s="4"/>
      <c r="G109" s="4"/>
      <c r="H109" s="4"/>
      <c r="I109" s="4"/>
      <c r="J109" s="4"/>
      <c r="K109" s="4"/>
      <c r="L109" s="4"/>
      <c r="M109" s="4">
        <v>1</v>
      </c>
      <c r="N109" s="4"/>
      <c r="O109" s="4"/>
      <c r="P109" s="4"/>
      <c r="Q109" s="4"/>
      <c r="R109" s="4"/>
      <c r="S109" s="4"/>
      <c r="T109" s="4">
        <v>1</v>
      </c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>
        <v>4</v>
      </c>
      <c r="CA109" t="str">
        <f>VLOOKUP($A109,taxonomy!$A:$Y,7,FALSE)</f>
        <v>Eukaryota</v>
      </c>
      <c r="CB109" t="str">
        <f>VLOOKUP($A109,taxonomy!$A:$Y,8,FALSE)</f>
        <v xml:space="preserve"> Fungi</v>
      </c>
      <c r="CC109" t="str">
        <f>VLOOKUP($A109,taxonomy!$A:$Y,9,FALSE)</f>
        <v xml:space="preserve"> Dikarya</v>
      </c>
      <c r="CD109" t="str">
        <f>VLOOKUP($A109,taxonomy!$A:$Y,10,FALSE)</f>
        <v xml:space="preserve"> Ascomycota</v>
      </c>
      <c r="CE109" t="str">
        <f>VLOOKUP($A109,taxonomy!$A:$Y,11,FALSE)</f>
        <v xml:space="preserve"> Pezizomycotina</v>
      </c>
      <c r="CF109" t="str">
        <f>VLOOKUP($A109,taxonomy!$A:$Y,12,FALSE)</f>
        <v>Sordariomycetes</v>
      </c>
      <c r="CG109" t="str">
        <f>VLOOKUP($A109,taxonomy!$A:$Y,13,FALSE)</f>
        <v xml:space="preserve"> Hypocreomycetidae</v>
      </c>
      <c r="CH109" t="str">
        <f>VLOOKUP($A109,taxonomy!$A:$Y,14,FALSE)</f>
        <v xml:space="preserve"> Hypocreales</v>
      </c>
      <c r="CI109" t="str">
        <f>VLOOKUP($A109,taxonomy!$A:$Y,15,FALSE)</f>
        <v xml:space="preserve"> Nectriaceae</v>
      </c>
      <c r="CJ109" t="str">
        <f>VLOOKUP($A109,taxonomy!$A:$Y,16,FALSE)</f>
        <v>Fusarium</v>
      </c>
      <c r="CK109" t="str">
        <f>VLOOKUP($A109,taxonomy!$A:$Y,17,FALSE)</f>
        <v xml:space="preserve"> Fusarium solani species complex.</v>
      </c>
      <c r="CL109">
        <f>VLOOKUP($A109,taxonomy!$A:$Y,18,FALSE)</f>
        <v>0</v>
      </c>
      <c r="CM109">
        <f>VLOOKUP($A109,taxonomy!$A:$Y,19,FALSE)</f>
        <v>0</v>
      </c>
      <c r="CN109">
        <f>VLOOKUP($A109,taxonomy!$A:$Y,20,FALSE)</f>
        <v>0</v>
      </c>
      <c r="CO109">
        <f>VLOOKUP($A109,taxonomy!$A:$Y,21,FALSE)</f>
        <v>0</v>
      </c>
      <c r="CP109">
        <f>VLOOKUP($A109,taxonomy!$A:$Y,22,FALSE)</f>
        <v>0</v>
      </c>
      <c r="CQ109">
        <f>VLOOKUP($A109,taxonomy!$A:$Y,23,FALSE)</f>
        <v>0</v>
      </c>
      <c r="CR109">
        <f>VLOOKUP($A109,taxonomy!$A:$Y,24,FALSE)</f>
        <v>0</v>
      </c>
      <c r="CS109">
        <f>VLOOKUP($A109,taxonomy!$A:$Y,25,FALSE)</f>
        <v>0</v>
      </c>
      <c r="CT109">
        <f t="shared" si="1"/>
        <v>0</v>
      </c>
    </row>
    <row r="110" spans="1:98" hidden="1" x14ac:dyDescent="0.25">
      <c r="A110" s="3" t="s">
        <v>663</v>
      </c>
      <c r="B110" s="4"/>
      <c r="C110" s="4"/>
      <c r="D110" s="4">
        <v>1</v>
      </c>
      <c r="E110" s="4"/>
      <c r="F110" s="4"/>
      <c r="G110" s="4"/>
      <c r="H110" s="4"/>
      <c r="I110" s="4"/>
      <c r="J110" s="4"/>
      <c r="K110" s="4"/>
      <c r="L110" s="4"/>
      <c r="M110" s="4">
        <v>1</v>
      </c>
      <c r="N110" s="4"/>
      <c r="O110" s="4">
        <v>1</v>
      </c>
      <c r="P110" s="4"/>
      <c r="Q110" s="4"/>
      <c r="R110" s="4"/>
      <c r="S110" s="4"/>
      <c r="T110" s="4"/>
      <c r="U110" s="4"/>
      <c r="V110" s="4"/>
      <c r="W110" s="4">
        <v>1</v>
      </c>
      <c r="X110" s="4"/>
      <c r="Y110" s="4"/>
      <c r="Z110" s="4"/>
      <c r="AA110" s="4"/>
      <c r="AB110" s="4"/>
      <c r="AC110" s="4"/>
      <c r="AD110" s="4"/>
      <c r="AE110" s="4">
        <v>1</v>
      </c>
      <c r="AF110" s="4"/>
      <c r="AG110" s="4"/>
      <c r="AH110" s="4">
        <v>1</v>
      </c>
      <c r="AI110" s="4"/>
      <c r="AJ110" s="4"/>
      <c r="AK110" s="4">
        <v>1</v>
      </c>
      <c r="AL110" s="4">
        <v>1</v>
      </c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>
        <v>8</v>
      </c>
      <c r="CA110" t="str">
        <f>VLOOKUP($A110,taxonomy!$A:$Y,7,FALSE)</f>
        <v>Eukaryota</v>
      </c>
      <c r="CB110" t="str">
        <f>VLOOKUP($A110,taxonomy!$A:$Y,8,FALSE)</f>
        <v xml:space="preserve"> Fungi</v>
      </c>
      <c r="CC110" t="str">
        <f>VLOOKUP($A110,taxonomy!$A:$Y,9,FALSE)</f>
        <v xml:space="preserve"> Dikarya</v>
      </c>
      <c r="CD110" t="str">
        <f>VLOOKUP($A110,taxonomy!$A:$Y,10,FALSE)</f>
        <v xml:space="preserve"> Ascomycota</v>
      </c>
      <c r="CE110" t="str">
        <f>VLOOKUP($A110,taxonomy!$A:$Y,11,FALSE)</f>
        <v xml:space="preserve"> Saccharomycotina</v>
      </c>
      <c r="CF110" t="str">
        <f>VLOOKUP($A110,taxonomy!$A:$Y,12,FALSE)</f>
        <v>Saccharomycetes</v>
      </c>
      <c r="CG110" t="str">
        <f>VLOOKUP($A110,taxonomy!$A:$Y,13,FALSE)</f>
        <v xml:space="preserve"> Saccharomycetales</v>
      </c>
      <c r="CH110" t="str">
        <f>VLOOKUP($A110,taxonomy!$A:$Y,14,FALSE)</f>
        <v xml:space="preserve"> Saccharomycetaceae</v>
      </c>
      <c r="CI110" t="str">
        <f>VLOOKUP($A110,taxonomy!$A:$Y,15,FALSE)</f>
        <v xml:space="preserve"> Saccharomyces.</v>
      </c>
      <c r="CJ110">
        <f>VLOOKUP($A110,taxonomy!$A:$Y,16,FALSE)</f>
        <v>0</v>
      </c>
      <c r="CK110">
        <f>VLOOKUP($A110,taxonomy!$A:$Y,17,FALSE)</f>
        <v>0</v>
      </c>
      <c r="CL110">
        <f>VLOOKUP($A110,taxonomy!$A:$Y,18,FALSE)</f>
        <v>0</v>
      </c>
      <c r="CM110">
        <f>VLOOKUP($A110,taxonomy!$A:$Y,19,FALSE)</f>
        <v>0</v>
      </c>
      <c r="CN110">
        <f>VLOOKUP($A110,taxonomy!$A:$Y,20,FALSE)</f>
        <v>0</v>
      </c>
      <c r="CO110">
        <f>VLOOKUP($A110,taxonomy!$A:$Y,21,FALSE)</f>
        <v>0</v>
      </c>
      <c r="CP110">
        <f>VLOOKUP($A110,taxonomy!$A:$Y,22,FALSE)</f>
        <v>0</v>
      </c>
      <c r="CQ110">
        <f>VLOOKUP($A110,taxonomy!$A:$Y,23,FALSE)</f>
        <v>0</v>
      </c>
      <c r="CR110">
        <f>VLOOKUP($A110,taxonomy!$A:$Y,24,FALSE)</f>
        <v>0</v>
      </c>
      <c r="CS110">
        <f>VLOOKUP($A110,taxonomy!$A:$Y,25,FALSE)</f>
        <v>0</v>
      </c>
      <c r="CT110">
        <f t="shared" si="1"/>
        <v>0</v>
      </c>
    </row>
    <row r="111" spans="1:98" hidden="1" x14ac:dyDescent="0.25">
      <c r="A111" s="3" t="s">
        <v>665</v>
      </c>
      <c r="B111" s="4"/>
      <c r="C111" s="4"/>
      <c r="D111" s="4">
        <v>1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>
        <v>1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>
        <v>2</v>
      </c>
      <c r="CA111" t="e">
        <f>VLOOKUP($A111,taxonomy!$A:$Y,7,FALSE)</f>
        <v>#N/A</v>
      </c>
      <c r="CB111" t="e">
        <f>VLOOKUP($A111,taxonomy!$A:$Y,8,FALSE)</f>
        <v>#N/A</v>
      </c>
      <c r="CC111" t="e">
        <f>VLOOKUP($A111,taxonomy!$A:$Y,9,FALSE)</f>
        <v>#N/A</v>
      </c>
      <c r="CD111" t="e">
        <f>VLOOKUP($A111,taxonomy!$A:$Y,10,FALSE)</f>
        <v>#N/A</v>
      </c>
      <c r="CE111" t="e">
        <f>VLOOKUP($A111,taxonomy!$A:$Y,11,FALSE)</f>
        <v>#N/A</v>
      </c>
      <c r="CF111" t="e">
        <f>VLOOKUP($A111,taxonomy!$A:$Y,12,FALSE)</f>
        <v>#N/A</v>
      </c>
      <c r="CG111" t="e">
        <f>VLOOKUP($A111,taxonomy!$A:$Y,13,FALSE)</f>
        <v>#N/A</v>
      </c>
      <c r="CH111" t="e">
        <f>VLOOKUP($A111,taxonomy!$A:$Y,14,FALSE)</f>
        <v>#N/A</v>
      </c>
      <c r="CI111" t="e">
        <f>VLOOKUP($A111,taxonomy!$A:$Y,15,FALSE)</f>
        <v>#N/A</v>
      </c>
      <c r="CJ111" t="e">
        <f>VLOOKUP($A111,taxonomy!$A:$Y,16,FALSE)</f>
        <v>#N/A</v>
      </c>
      <c r="CK111" t="e">
        <f>VLOOKUP($A111,taxonomy!$A:$Y,17,FALSE)</f>
        <v>#N/A</v>
      </c>
      <c r="CL111" t="e">
        <f>VLOOKUP($A111,taxonomy!$A:$Y,18,FALSE)</f>
        <v>#N/A</v>
      </c>
      <c r="CM111" t="e">
        <f>VLOOKUP($A111,taxonomy!$A:$Y,19,FALSE)</f>
        <v>#N/A</v>
      </c>
      <c r="CN111" t="e">
        <f>VLOOKUP($A111,taxonomy!$A:$Y,20,FALSE)</f>
        <v>#N/A</v>
      </c>
      <c r="CO111" t="e">
        <f>VLOOKUP($A111,taxonomy!$A:$Y,21,FALSE)</f>
        <v>#N/A</v>
      </c>
      <c r="CP111" t="e">
        <f>VLOOKUP($A111,taxonomy!$A:$Y,22,FALSE)</f>
        <v>#N/A</v>
      </c>
      <c r="CQ111" t="e">
        <f>VLOOKUP($A111,taxonomy!$A:$Y,23,FALSE)</f>
        <v>#N/A</v>
      </c>
      <c r="CR111" t="e">
        <f>VLOOKUP($A111,taxonomy!$A:$Y,24,FALSE)</f>
        <v>#N/A</v>
      </c>
      <c r="CS111" t="e">
        <f>VLOOKUP($A111,taxonomy!$A:$Y,25,FALSE)</f>
        <v>#N/A</v>
      </c>
      <c r="CT111">
        <f t="shared" si="1"/>
        <v>0</v>
      </c>
    </row>
    <row r="112" spans="1:98" hidden="1" x14ac:dyDescent="0.25">
      <c r="A112" s="3" t="s">
        <v>671</v>
      </c>
      <c r="B112" s="4"/>
      <c r="C112" s="4">
        <v>1</v>
      </c>
      <c r="D112" s="4">
        <v>1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>
        <v>2</v>
      </c>
      <c r="CA112" t="str">
        <f>VLOOKUP($A112,taxonomy!$A:$Y,7,FALSE)</f>
        <v>Eukaryota</v>
      </c>
      <c r="CB112" t="str">
        <f>VLOOKUP($A112,taxonomy!$A:$Y,8,FALSE)</f>
        <v xml:space="preserve"> Fungi</v>
      </c>
      <c r="CC112" t="str">
        <f>VLOOKUP($A112,taxonomy!$A:$Y,9,FALSE)</f>
        <v xml:space="preserve"> Dikarya</v>
      </c>
      <c r="CD112" t="str">
        <f>VLOOKUP($A112,taxonomy!$A:$Y,10,FALSE)</f>
        <v xml:space="preserve"> Ascomycota</v>
      </c>
      <c r="CE112" t="str">
        <f>VLOOKUP($A112,taxonomy!$A:$Y,11,FALSE)</f>
        <v xml:space="preserve"> Pezizomycotina</v>
      </c>
      <c r="CF112" t="str">
        <f>VLOOKUP($A112,taxonomy!$A:$Y,12,FALSE)</f>
        <v>Sordariomycetes</v>
      </c>
      <c r="CG112" t="str">
        <f>VLOOKUP($A112,taxonomy!$A:$Y,13,FALSE)</f>
        <v xml:space="preserve"> Hypocreomycetidae</v>
      </c>
      <c r="CH112" t="str">
        <f>VLOOKUP($A112,taxonomy!$A:$Y,14,FALSE)</f>
        <v xml:space="preserve"> Glomerellales</v>
      </c>
      <c r="CI112" t="str">
        <f>VLOOKUP($A112,taxonomy!$A:$Y,15,FALSE)</f>
        <v>Plectosphaerellaceae</v>
      </c>
      <c r="CJ112" t="str">
        <f>VLOOKUP($A112,taxonomy!$A:$Y,16,FALSE)</f>
        <v xml:space="preserve"> mitosporic Plectosphaerellaceae</v>
      </c>
      <c r="CK112" t="str">
        <f>VLOOKUP($A112,taxonomy!$A:$Y,17,FALSE)</f>
        <v xml:space="preserve"> Verticillium.</v>
      </c>
      <c r="CL112">
        <f>VLOOKUP($A112,taxonomy!$A:$Y,18,FALSE)</f>
        <v>0</v>
      </c>
      <c r="CM112">
        <f>VLOOKUP($A112,taxonomy!$A:$Y,19,FALSE)</f>
        <v>0</v>
      </c>
      <c r="CN112">
        <f>VLOOKUP($A112,taxonomy!$A:$Y,20,FALSE)</f>
        <v>0</v>
      </c>
      <c r="CO112">
        <f>VLOOKUP($A112,taxonomy!$A:$Y,21,FALSE)</f>
        <v>0</v>
      </c>
      <c r="CP112">
        <f>VLOOKUP($A112,taxonomy!$A:$Y,22,FALSE)</f>
        <v>0</v>
      </c>
      <c r="CQ112">
        <f>VLOOKUP($A112,taxonomy!$A:$Y,23,FALSE)</f>
        <v>0</v>
      </c>
      <c r="CR112">
        <f>VLOOKUP($A112,taxonomy!$A:$Y,24,FALSE)</f>
        <v>0</v>
      </c>
      <c r="CS112">
        <f>VLOOKUP($A112,taxonomy!$A:$Y,25,FALSE)</f>
        <v>0</v>
      </c>
      <c r="CT112">
        <f t="shared" si="1"/>
        <v>0</v>
      </c>
    </row>
    <row r="113" spans="1:98" hidden="1" x14ac:dyDescent="0.25">
      <c r="A113" s="3" t="s">
        <v>675</v>
      </c>
      <c r="B113" s="4"/>
      <c r="C113" s="4"/>
      <c r="D113" s="4">
        <v>1</v>
      </c>
      <c r="E113" s="4"/>
      <c r="F113" s="4"/>
      <c r="G113" s="4"/>
      <c r="H113" s="4"/>
      <c r="I113" s="4"/>
      <c r="J113" s="4"/>
      <c r="K113" s="4"/>
      <c r="L113" s="4"/>
      <c r="M113" s="4"/>
      <c r="N113" s="4">
        <v>2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>
        <v>3</v>
      </c>
      <c r="CA113" t="str">
        <f>VLOOKUP($A113,taxonomy!$A:$Y,7,FALSE)</f>
        <v>Eukaryota</v>
      </c>
      <c r="CB113" t="str">
        <f>VLOOKUP($A113,taxonomy!$A:$Y,8,FALSE)</f>
        <v xml:space="preserve"> Stramenopiles</v>
      </c>
      <c r="CC113" t="str">
        <f>VLOOKUP($A113,taxonomy!$A:$Y,9,FALSE)</f>
        <v xml:space="preserve"> Oomycetes</v>
      </c>
      <c r="CD113" t="str">
        <f>VLOOKUP($A113,taxonomy!$A:$Y,10,FALSE)</f>
        <v xml:space="preserve"> Peronosporales</v>
      </c>
      <c r="CE113" t="str">
        <f>VLOOKUP($A113,taxonomy!$A:$Y,11,FALSE)</f>
        <v xml:space="preserve"> Phytophthora.</v>
      </c>
      <c r="CF113">
        <f>VLOOKUP($A113,taxonomy!$A:$Y,12,FALSE)</f>
        <v>0</v>
      </c>
      <c r="CG113">
        <f>VLOOKUP($A113,taxonomy!$A:$Y,13,FALSE)</f>
        <v>0</v>
      </c>
      <c r="CH113">
        <f>VLOOKUP($A113,taxonomy!$A:$Y,14,FALSE)</f>
        <v>0</v>
      </c>
      <c r="CI113">
        <f>VLOOKUP($A113,taxonomy!$A:$Y,15,FALSE)</f>
        <v>0</v>
      </c>
      <c r="CJ113">
        <f>VLOOKUP($A113,taxonomy!$A:$Y,16,FALSE)</f>
        <v>0</v>
      </c>
      <c r="CK113">
        <f>VLOOKUP($A113,taxonomy!$A:$Y,17,FALSE)</f>
        <v>0</v>
      </c>
      <c r="CL113">
        <f>VLOOKUP($A113,taxonomy!$A:$Y,18,FALSE)</f>
        <v>0</v>
      </c>
      <c r="CM113">
        <f>VLOOKUP($A113,taxonomy!$A:$Y,19,FALSE)</f>
        <v>0</v>
      </c>
      <c r="CN113">
        <f>VLOOKUP($A113,taxonomy!$A:$Y,20,FALSE)</f>
        <v>0</v>
      </c>
      <c r="CO113">
        <f>VLOOKUP($A113,taxonomy!$A:$Y,21,FALSE)</f>
        <v>0</v>
      </c>
      <c r="CP113">
        <f>VLOOKUP($A113,taxonomy!$A:$Y,22,FALSE)</f>
        <v>0</v>
      </c>
      <c r="CQ113">
        <f>VLOOKUP($A113,taxonomy!$A:$Y,23,FALSE)</f>
        <v>0</v>
      </c>
      <c r="CR113">
        <f>VLOOKUP($A113,taxonomy!$A:$Y,24,FALSE)</f>
        <v>0</v>
      </c>
      <c r="CS113">
        <f>VLOOKUP($A113,taxonomy!$A:$Y,25,FALSE)</f>
        <v>0</v>
      </c>
      <c r="CT113">
        <f t="shared" si="1"/>
        <v>0</v>
      </c>
    </row>
    <row r="114" spans="1:98" hidden="1" x14ac:dyDescent="0.25">
      <c r="A114" s="3" t="s">
        <v>682</v>
      </c>
      <c r="B114" s="4"/>
      <c r="C114" s="4">
        <v>1</v>
      </c>
      <c r="D114" s="4">
        <v>1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>
        <v>1</v>
      </c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>
        <v>3</v>
      </c>
      <c r="CA114" t="str">
        <f>VLOOKUP($A114,taxonomy!$A:$Y,7,FALSE)</f>
        <v>Eukaryota</v>
      </c>
      <c r="CB114" t="str">
        <f>VLOOKUP($A114,taxonomy!$A:$Y,8,FALSE)</f>
        <v xml:space="preserve"> Metazoa</v>
      </c>
      <c r="CC114" t="str">
        <f>VLOOKUP($A114,taxonomy!$A:$Y,9,FALSE)</f>
        <v xml:space="preserve"> Chordata</v>
      </c>
      <c r="CD114" t="str">
        <f>VLOOKUP($A114,taxonomy!$A:$Y,10,FALSE)</f>
        <v xml:space="preserve"> Craniata</v>
      </c>
      <c r="CE114" t="str">
        <f>VLOOKUP($A114,taxonomy!$A:$Y,11,FALSE)</f>
        <v xml:space="preserve"> Vertebrata</v>
      </c>
      <c r="CF114" t="str">
        <f>VLOOKUP($A114,taxonomy!$A:$Y,12,FALSE)</f>
        <v xml:space="preserve"> Euteleostomi</v>
      </c>
      <c r="CG114" t="str">
        <f>VLOOKUP($A114,taxonomy!$A:$Y,13,FALSE)</f>
        <v>Mammalia</v>
      </c>
      <c r="CH114" t="str">
        <f>VLOOKUP($A114,taxonomy!$A:$Y,14,FALSE)</f>
        <v xml:space="preserve"> Eutheria</v>
      </c>
      <c r="CI114" t="str">
        <f>VLOOKUP($A114,taxonomy!$A:$Y,15,FALSE)</f>
        <v xml:space="preserve"> Laurasiatheria</v>
      </c>
      <c r="CJ114" t="str">
        <f>VLOOKUP($A114,taxonomy!$A:$Y,16,FALSE)</f>
        <v xml:space="preserve"> Carnivora</v>
      </c>
      <c r="CK114" t="str">
        <f>VLOOKUP($A114,taxonomy!$A:$Y,17,FALSE)</f>
        <v xml:space="preserve"> Caniformia</v>
      </c>
      <c r="CL114" t="str">
        <f>VLOOKUP($A114,taxonomy!$A:$Y,18,FALSE)</f>
        <v xml:space="preserve"> Ursidae</v>
      </c>
      <c r="CM114" t="str">
        <f>VLOOKUP($A114,taxonomy!$A:$Y,19,FALSE)</f>
        <v>Ailuropoda.</v>
      </c>
      <c r="CN114">
        <f>VLOOKUP($A114,taxonomy!$A:$Y,20,FALSE)</f>
        <v>0</v>
      </c>
      <c r="CO114">
        <f>VLOOKUP($A114,taxonomy!$A:$Y,21,FALSE)</f>
        <v>0</v>
      </c>
      <c r="CP114">
        <f>VLOOKUP($A114,taxonomy!$A:$Y,22,FALSE)</f>
        <v>0</v>
      </c>
      <c r="CQ114">
        <f>VLOOKUP($A114,taxonomy!$A:$Y,23,FALSE)</f>
        <v>0</v>
      </c>
      <c r="CR114">
        <f>VLOOKUP($A114,taxonomy!$A:$Y,24,FALSE)</f>
        <v>0</v>
      </c>
      <c r="CS114">
        <f>VLOOKUP($A114,taxonomy!$A:$Y,25,FALSE)</f>
        <v>0</v>
      </c>
      <c r="CT114">
        <f t="shared" si="1"/>
        <v>0</v>
      </c>
    </row>
    <row r="115" spans="1:98" x14ac:dyDescent="0.25">
      <c r="A115" s="3" t="s">
        <v>689</v>
      </c>
      <c r="B115" s="4"/>
      <c r="C115" s="4"/>
      <c r="D115" s="4">
        <v>1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>
        <v>1</v>
      </c>
      <c r="CA115" t="str">
        <f>VLOOKUP($A115,taxonomy!$A:$Y,7,FALSE)</f>
        <v>Eukaryota</v>
      </c>
      <c r="CB115" t="str">
        <f>VLOOKUP($A115,taxonomy!$A:$Y,8,FALSE)</f>
        <v xml:space="preserve"> Metazoa</v>
      </c>
      <c r="CC115" t="str">
        <f>VLOOKUP($A115,taxonomy!$A:$Y,9,FALSE)</f>
        <v xml:space="preserve"> Ecdysozoa</v>
      </c>
      <c r="CD115" t="str">
        <f>VLOOKUP($A115,taxonomy!$A:$Y,10,FALSE)</f>
        <v xml:space="preserve"> Arthropoda</v>
      </c>
      <c r="CE115" t="str">
        <f>VLOOKUP($A115,taxonomy!$A:$Y,11,FALSE)</f>
        <v xml:space="preserve"> Hexapoda</v>
      </c>
      <c r="CF115" t="str">
        <f>VLOOKUP($A115,taxonomy!$A:$Y,12,FALSE)</f>
        <v xml:space="preserve"> Insecta</v>
      </c>
      <c r="CG115" t="str">
        <f>VLOOKUP($A115,taxonomy!$A:$Y,13,FALSE)</f>
        <v>Pterygota</v>
      </c>
      <c r="CH115" t="str">
        <f>VLOOKUP($A115,taxonomy!$A:$Y,14,FALSE)</f>
        <v xml:space="preserve"> Neoptera</v>
      </c>
      <c r="CI115" t="str">
        <f>VLOOKUP($A115,taxonomy!$A:$Y,15,FALSE)</f>
        <v xml:space="preserve"> Paraneoptera</v>
      </c>
      <c r="CJ115" t="str">
        <f>VLOOKUP($A115,taxonomy!$A:$Y,16,FALSE)</f>
        <v xml:space="preserve"> Hemiptera</v>
      </c>
      <c r="CK115" t="str">
        <f>VLOOKUP($A115,taxonomy!$A:$Y,17,FALSE)</f>
        <v xml:space="preserve"> Sternorrhyncha</v>
      </c>
      <c r="CL115" t="str">
        <f>VLOOKUP($A115,taxonomy!$A:$Y,18,FALSE)</f>
        <v>Aphidiformes</v>
      </c>
      <c r="CM115" t="str">
        <f>VLOOKUP($A115,taxonomy!$A:$Y,19,FALSE)</f>
        <v xml:space="preserve"> Aphidoidea</v>
      </c>
      <c r="CN115" t="str">
        <f>VLOOKUP($A115,taxonomy!$A:$Y,20,FALSE)</f>
        <v xml:space="preserve"> Aphididae</v>
      </c>
      <c r="CO115" t="str">
        <f>VLOOKUP($A115,taxonomy!$A:$Y,21,FALSE)</f>
        <v xml:space="preserve"> Macrosiphini</v>
      </c>
      <c r="CP115" t="str">
        <f>VLOOKUP($A115,taxonomy!$A:$Y,22,FALSE)</f>
        <v xml:space="preserve"> Acyrthosiphon.</v>
      </c>
      <c r="CQ115">
        <f>VLOOKUP($A115,taxonomy!$A:$Y,23,FALSE)</f>
        <v>0</v>
      </c>
      <c r="CR115">
        <f>VLOOKUP($A115,taxonomy!$A:$Y,24,FALSE)</f>
        <v>0</v>
      </c>
      <c r="CS115">
        <f>VLOOKUP($A115,taxonomy!$A:$Y,25,FALSE)</f>
        <v>0</v>
      </c>
      <c r="CT115">
        <f t="shared" si="1"/>
        <v>0</v>
      </c>
    </row>
    <row r="116" spans="1:98" hidden="1" x14ac:dyDescent="0.25">
      <c r="A116" s="3" t="s">
        <v>693</v>
      </c>
      <c r="B116" s="4"/>
      <c r="C116" s="4"/>
      <c r="D116" s="4">
        <v>1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>
        <v>1</v>
      </c>
      <c r="CA116" t="str">
        <f>VLOOKUP($A116,taxonomy!$A:$Y,7,FALSE)</f>
        <v>Eukaryota</v>
      </c>
      <c r="CB116" t="str">
        <f>VLOOKUP($A116,taxonomy!$A:$Y,8,FALSE)</f>
        <v xml:space="preserve"> Amoebozoa</v>
      </c>
      <c r="CC116" t="str">
        <f>VLOOKUP($A116,taxonomy!$A:$Y,9,FALSE)</f>
        <v xml:space="preserve"> Mycetozoa</v>
      </c>
      <c r="CD116" t="str">
        <f>VLOOKUP($A116,taxonomy!$A:$Y,10,FALSE)</f>
        <v xml:space="preserve"> Dictyosteliida</v>
      </c>
      <c r="CE116" t="str">
        <f>VLOOKUP($A116,taxonomy!$A:$Y,11,FALSE)</f>
        <v xml:space="preserve"> Polysphondylium.</v>
      </c>
      <c r="CF116">
        <f>VLOOKUP($A116,taxonomy!$A:$Y,12,FALSE)</f>
        <v>0</v>
      </c>
      <c r="CG116">
        <f>VLOOKUP($A116,taxonomy!$A:$Y,13,FALSE)</f>
        <v>0</v>
      </c>
      <c r="CH116">
        <f>VLOOKUP($A116,taxonomy!$A:$Y,14,FALSE)</f>
        <v>0</v>
      </c>
      <c r="CI116">
        <f>VLOOKUP($A116,taxonomy!$A:$Y,15,FALSE)</f>
        <v>0</v>
      </c>
      <c r="CJ116">
        <f>VLOOKUP($A116,taxonomy!$A:$Y,16,FALSE)</f>
        <v>0</v>
      </c>
      <c r="CK116">
        <f>VLOOKUP($A116,taxonomy!$A:$Y,17,FALSE)</f>
        <v>0</v>
      </c>
      <c r="CL116">
        <f>VLOOKUP($A116,taxonomy!$A:$Y,18,FALSE)</f>
        <v>0</v>
      </c>
      <c r="CM116">
        <f>VLOOKUP($A116,taxonomy!$A:$Y,19,FALSE)</f>
        <v>0</v>
      </c>
      <c r="CN116">
        <f>VLOOKUP($A116,taxonomy!$A:$Y,20,FALSE)</f>
        <v>0</v>
      </c>
      <c r="CO116">
        <f>VLOOKUP($A116,taxonomy!$A:$Y,21,FALSE)</f>
        <v>0</v>
      </c>
      <c r="CP116">
        <f>VLOOKUP($A116,taxonomy!$A:$Y,22,FALSE)</f>
        <v>0</v>
      </c>
      <c r="CQ116">
        <f>VLOOKUP($A116,taxonomy!$A:$Y,23,FALSE)</f>
        <v>0</v>
      </c>
      <c r="CR116">
        <f>VLOOKUP($A116,taxonomy!$A:$Y,24,FALSE)</f>
        <v>0</v>
      </c>
      <c r="CS116">
        <f>VLOOKUP($A116,taxonomy!$A:$Y,25,FALSE)</f>
        <v>0</v>
      </c>
      <c r="CT116">
        <f t="shared" si="1"/>
        <v>0</v>
      </c>
    </row>
    <row r="117" spans="1:98" hidden="1" x14ac:dyDescent="0.25">
      <c r="A117" s="3" t="s">
        <v>696</v>
      </c>
      <c r="B117" s="4"/>
      <c r="C117" s="4">
        <v>1</v>
      </c>
      <c r="D117" s="4">
        <v>2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>
        <v>3</v>
      </c>
      <c r="CA117" t="str">
        <f>VLOOKUP($A117,taxonomy!$A:$Y,7,FALSE)</f>
        <v>Eukaryota</v>
      </c>
      <c r="CB117" t="str">
        <f>VLOOKUP($A117,taxonomy!$A:$Y,8,FALSE)</f>
        <v xml:space="preserve"> Fungi</v>
      </c>
      <c r="CC117" t="str">
        <f>VLOOKUP($A117,taxonomy!$A:$Y,9,FALSE)</f>
        <v xml:space="preserve"> Dikarya</v>
      </c>
      <c r="CD117" t="str">
        <f>VLOOKUP($A117,taxonomy!$A:$Y,10,FALSE)</f>
        <v xml:space="preserve"> Ascomycota</v>
      </c>
      <c r="CE117" t="str">
        <f>VLOOKUP($A117,taxonomy!$A:$Y,11,FALSE)</f>
        <v xml:space="preserve"> Pezizomycotina</v>
      </c>
      <c r="CF117" t="str">
        <f>VLOOKUP($A117,taxonomy!$A:$Y,12,FALSE)</f>
        <v xml:space="preserve"> Eurotiomycetes</v>
      </c>
      <c r="CG117" t="str">
        <f>VLOOKUP($A117,taxonomy!$A:$Y,13,FALSE)</f>
        <v>Eurotiomycetidae</v>
      </c>
      <c r="CH117" t="str">
        <f>VLOOKUP($A117,taxonomy!$A:$Y,14,FALSE)</f>
        <v xml:space="preserve"> Onygenales</v>
      </c>
      <c r="CI117" t="str">
        <f>VLOOKUP($A117,taxonomy!$A:$Y,15,FALSE)</f>
        <v xml:space="preserve"> Arthrodermataceae</v>
      </c>
      <c r="CJ117" t="str">
        <f>VLOOKUP($A117,taxonomy!$A:$Y,16,FALSE)</f>
        <v xml:space="preserve"> Arthroderma.</v>
      </c>
      <c r="CK117">
        <f>VLOOKUP($A117,taxonomy!$A:$Y,17,FALSE)</f>
        <v>0</v>
      </c>
      <c r="CL117">
        <f>VLOOKUP($A117,taxonomy!$A:$Y,18,FALSE)</f>
        <v>0</v>
      </c>
      <c r="CM117">
        <f>VLOOKUP($A117,taxonomy!$A:$Y,19,FALSE)</f>
        <v>0</v>
      </c>
      <c r="CN117">
        <f>VLOOKUP($A117,taxonomy!$A:$Y,20,FALSE)</f>
        <v>0</v>
      </c>
      <c r="CO117">
        <f>VLOOKUP($A117,taxonomy!$A:$Y,21,FALSE)</f>
        <v>0</v>
      </c>
      <c r="CP117">
        <f>VLOOKUP($A117,taxonomy!$A:$Y,22,FALSE)</f>
        <v>0</v>
      </c>
      <c r="CQ117">
        <f>VLOOKUP($A117,taxonomy!$A:$Y,23,FALSE)</f>
        <v>0</v>
      </c>
      <c r="CR117">
        <f>VLOOKUP($A117,taxonomy!$A:$Y,24,FALSE)</f>
        <v>0</v>
      </c>
      <c r="CS117">
        <f>VLOOKUP($A117,taxonomy!$A:$Y,25,FALSE)</f>
        <v>0</v>
      </c>
      <c r="CT117">
        <f t="shared" si="1"/>
        <v>0</v>
      </c>
    </row>
    <row r="118" spans="1:98" hidden="1" x14ac:dyDescent="0.25">
      <c r="A118" s="3" t="s">
        <v>703</v>
      </c>
      <c r="B118" s="4"/>
      <c r="C118" s="4">
        <v>1</v>
      </c>
      <c r="D118" s="4">
        <v>1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>
        <v>2</v>
      </c>
      <c r="CA118" t="str">
        <f>VLOOKUP($A118,taxonomy!$A:$Y,7,FALSE)</f>
        <v>Eukaryota</v>
      </c>
      <c r="CB118" t="str">
        <f>VLOOKUP($A118,taxonomy!$A:$Y,8,FALSE)</f>
        <v xml:space="preserve"> Fungi</v>
      </c>
      <c r="CC118" t="str">
        <f>VLOOKUP($A118,taxonomy!$A:$Y,9,FALSE)</f>
        <v xml:space="preserve"> Dikarya</v>
      </c>
      <c r="CD118" t="str">
        <f>VLOOKUP($A118,taxonomy!$A:$Y,10,FALSE)</f>
        <v xml:space="preserve"> Ascomycota</v>
      </c>
      <c r="CE118" t="str">
        <f>VLOOKUP($A118,taxonomy!$A:$Y,11,FALSE)</f>
        <v xml:space="preserve"> Pezizomycotina</v>
      </c>
      <c r="CF118" t="str">
        <f>VLOOKUP($A118,taxonomy!$A:$Y,12,FALSE)</f>
        <v xml:space="preserve"> Eurotiomycetes</v>
      </c>
      <c r="CG118" t="str">
        <f>VLOOKUP($A118,taxonomy!$A:$Y,13,FALSE)</f>
        <v>Eurotiomycetidae</v>
      </c>
      <c r="CH118" t="str">
        <f>VLOOKUP($A118,taxonomy!$A:$Y,14,FALSE)</f>
        <v xml:space="preserve"> Onygenales</v>
      </c>
      <c r="CI118" t="str">
        <f>VLOOKUP($A118,taxonomy!$A:$Y,15,FALSE)</f>
        <v xml:space="preserve"> Arthrodermataceae</v>
      </c>
      <c r="CJ118" t="str">
        <f>VLOOKUP($A118,taxonomy!$A:$Y,16,FALSE)</f>
        <v>mitosporic Arthrodermataceae</v>
      </c>
      <c r="CK118" t="str">
        <f>VLOOKUP($A118,taxonomy!$A:$Y,17,FALSE)</f>
        <v xml:space="preserve"> Trichophyton.</v>
      </c>
      <c r="CL118">
        <f>VLOOKUP($A118,taxonomy!$A:$Y,18,FALSE)</f>
        <v>0</v>
      </c>
      <c r="CM118">
        <f>VLOOKUP($A118,taxonomy!$A:$Y,19,FALSE)</f>
        <v>0</v>
      </c>
      <c r="CN118">
        <f>VLOOKUP($A118,taxonomy!$A:$Y,20,FALSE)</f>
        <v>0</v>
      </c>
      <c r="CO118">
        <f>VLOOKUP($A118,taxonomy!$A:$Y,21,FALSE)</f>
        <v>0</v>
      </c>
      <c r="CP118">
        <f>VLOOKUP($A118,taxonomy!$A:$Y,22,FALSE)</f>
        <v>0</v>
      </c>
      <c r="CQ118">
        <f>VLOOKUP($A118,taxonomy!$A:$Y,23,FALSE)</f>
        <v>0</v>
      </c>
      <c r="CR118">
        <f>VLOOKUP($A118,taxonomy!$A:$Y,24,FALSE)</f>
        <v>0</v>
      </c>
      <c r="CS118">
        <f>VLOOKUP($A118,taxonomy!$A:$Y,25,FALSE)</f>
        <v>0</v>
      </c>
      <c r="CT118">
        <f t="shared" si="1"/>
        <v>0</v>
      </c>
    </row>
    <row r="119" spans="1:98" hidden="1" x14ac:dyDescent="0.25">
      <c r="A119" s="3" t="s">
        <v>708</v>
      </c>
      <c r="B119" s="4"/>
      <c r="C119" s="4">
        <v>1</v>
      </c>
      <c r="D119" s="4">
        <v>1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>
        <v>2</v>
      </c>
      <c r="CA119" t="str">
        <f>VLOOKUP($A119,taxonomy!$A:$Y,7,FALSE)</f>
        <v>Eukaryota</v>
      </c>
      <c r="CB119" t="str">
        <f>VLOOKUP($A119,taxonomy!$A:$Y,8,FALSE)</f>
        <v xml:space="preserve"> Fungi</v>
      </c>
      <c r="CC119" t="str">
        <f>VLOOKUP($A119,taxonomy!$A:$Y,9,FALSE)</f>
        <v xml:space="preserve"> Dikarya</v>
      </c>
      <c r="CD119" t="str">
        <f>VLOOKUP($A119,taxonomy!$A:$Y,10,FALSE)</f>
        <v xml:space="preserve"> Ascomycota</v>
      </c>
      <c r="CE119" t="str">
        <f>VLOOKUP($A119,taxonomy!$A:$Y,11,FALSE)</f>
        <v xml:space="preserve"> Pezizomycotina</v>
      </c>
      <c r="CF119" t="str">
        <f>VLOOKUP($A119,taxonomy!$A:$Y,12,FALSE)</f>
        <v xml:space="preserve"> Pezizomycetes</v>
      </c>
      <c r="CG119" t="str">
        <f>VLOOKUP($A119,taxonomy!$A:$Y,13,FALSE)</f>
        <v>Pezizales</v>
      </c>
      <c r="CH119" t="str">
        <f>VLOOKUP($A119,taxonomy!$A:$Y,14,FALSE)</f>
        <v xml:space="preserve"> Tuberaceae</v>
      </c>
      <c r="CI119" t="str">
        <f>VLOOKUP($A119,taxonomy!$A:$Y,15,FALSE)</f>
        <v xml:space="preserve"> Tuber.</v>
      </c>
      <c r="CJ119">
        <f>VLOOKUP($A119,taxonomy!$A:$Y,16,FALSE)</f>
        <v>0</v>
      </c>
      <c r="CK119">
        <f>VLOOKUP($A119,taxonomy!$A:$Y,17,FALSE)</f>
        <v>0</v>
      </c>
      <c r="CL119">
        <f>VLOOKUP($A119,taxonomy!$A:$Y,18,FALSE)</f>
        <v>0</v>
      </c>
      <c r="CM119">
        <f>VLOOKUP($A119,taxonomy!$A:$Y,19,FALSE)</f>
        <v>0</v>
      </c>
      <c r="CN119">
        <f>VLOOKUP($A119,taxonomy!$A:$Y,20,FALSE)</f>
        <v>0</v>
      </c>
      <c r="CO119">
        <f>VLOOKUP($A119,taxonomy!$A:$Y,21,FALSE)</f>
        <v>0</v>
      </c>
      <c r="CP119">
        <f>VLOOKUP($A119,taxonomy!$A:$Y,22,FALSE)</f>
        <v>0</v>
      </c>
      <c r="CQ119">
        <f>VLOOKUP($A119,taxonomy!$A:$Y,23,FALSE)</f>
        <v>0</v>
      </c>
      <c r="CR119">
        <f>VLOOKUP($A119,taxonomy!$A:$Y,24,FALSE)</f>
        <v>0</v>
      </c>
      <c r="CS119">
        <f>VLOOKUP($A119,taxonomy!$A:$Y,25,FALSE)</f>
        <v>0</v>
      </c>
      <c r="CT119">
        <f t="shared" si="1"/>
        <v>0</v>
      </c>
    </row>
    <row r="120" spans="1:98" x14ac:dyDescent="0.25">
      <c r="A120" s="3" t="s">
        <v>715</v>
      </c>
      <c r="B120" s="4"/>
      <c r="C120" s="4">
        <v>1</v>
      </c>
      <c r="D120" s="4">
        <v>1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>
        <v>2</v>
      </c>
      <c r="CA120" t="str">
        <f>VLOOKUP($A120,taxonomy!$A:$Y,7,FALSE)</f>
        <v>Eukaryota</v>
      </c>
      <c r="CB120" t="str">
        <f>VLOOKUP($A120,taxonomy!$A:$Y,8,FALSE)</f>
        <v xml:space="preserve"> Metazoa</v>
      </c>
      <c r="CC120" t="str">
        <f>VLOOKUP($A120,taxonomy!$A:$Y,9,FALSE)</f>
        <v xml:space="preserve"> Ecdysozoa</v>
      </c>
      <c r="CD120" t="str">
        <f>VLOOKUP($A120,taxonomy!$A:$Y,10,FALSE)</f>
        <v xml:space="preserve"> Arthropoda</v>
      </c>
      <c r="CE120" t="str">
        <f>VLOOKUP($A120,taxonomy!$A:$Y,11,FALSE)</f>
        <v xml:space="preserve"> Hexapoda</v>
      </c>
      <c r="CF120" t="str">
        <f>VLOOKUP($A120,taxonomy!$A:$Y,12,FALSE)</f>
        <v xml:space="preserve"> Insecta</v>
      </c>
      <c r="CG120" t="str">
        <f>VLOOKUP($A120,taxonomy!$A:$Y,13,FALSE)</f>
        <v>Pterygota</v>
      </c>
      <c r="CH120" t="str">
        <f>VLOOKUP($A120,taxonomy!$A:$Y,14,FALSE)</f>
        <v xml:space="preserve"> Neoptera</v>
      </c>
      <c r="CI120" t="str">
        <f>VLOOKUP($A120,taxonomy!$A:$Y,15,FALSE)</f>
        <v xml:space="preserve"> Endopterygota</v>
      </c>
      <c r="CJ120" t="str">
        <f>VLOOKUP($A120,taxonomy!$A:$Y,16,FALSE)</f>
        <v xml:space="preserve"> Coleoptera</v>
      </c>
      <c r="CK120" t="str">
        <f>VLOOKUP($A120,taxonomy!$A:$Y,17,FALSE)</f>
        <v xml:space="preserve"> Polyphaga</v>
      </c>
      <c r="CL120" t="str">
        <f>VLOOKUP($A120,taxonomy!$A:$Y,18,FALSE)</f>
        <v>Cucujiformia</v>
      </c>
      <c r="CM120" t="str">
        <f>VLOOKUP($A120,taxonomy!$A:$Y,19,FALSE)</f>
        <v xml:space="preserve"> Tenebrionidae</v>
      </c>
      <c r="CN120" t="str">
        <f>VLOOKUP($A120,taxonomy!$A:$Y,20,FALSE)</f>
        <v xml:space="preserve"> Tenebrionidae incertae sedis</v>
      </c>
      <c r="CO120" t="str">
        <f>VLOOKUP($A120,taxonomy!$A:$Y,21,FALSE)</f>
        <v xml:space="preserve"> Tribolium.</v>
      </c>
      <c r="CP120">
        <f>VLOOKUP($A120,taxonomy!$A:$Y,22,FALSE)</f>
        <v>0</v>
      </c>
      <c r="CQ120">
        <f>VLOOKUP($A120,taxonomy!$A:$Y,23,FALSE)</f>
        <v>0</v>
      </c>
      <c r="CR120">
        <f>VLOOKUP($A120,taxonomy!$A:$Y,24,FALSE)</f>
        <v>0</v>
      </c>
      <c r="CS120">
        <f>VLOOKUP($A120,taxonomy!$A:$Y,25,FALSE)</f>
        <v>0</v>
      </c>
      <c r="CT120">
        <f t="shared" si="1"/>
        <v>0</v>
      </c>
    </row>
    <row r="121" spans="1:98" x14ac:dyDescent="0.25">
      <c r="A121" s="3" t="s">
        <v>718</v>
      </c>
      <c r="B121" s="4"/>
      <c r="C121" s="4"/>
      <c r="D121" s="4">
        <v>1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>
        <v>1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>
        <v>2</v>
      </c>
      <c r="CA121" t="str">
        <f>VLOOKUP($A121,taxonomy!$A:$Y,7,FALSE)</f>
        <v>Eukaryota</v>
      </c>
      <c r="CB121" t="str">
        <f>VLOOKUP($A121,taxonomy!$A:$Y,8,FALSE)</f>
        <v xml:space="preserve"> Metazoa</v>
      </c>
      <c r="CC121" t="str">
        <f>VLOOKUP($A121,taxonomy!$A:$Y,9,FALSE)</f>
        <v xml:space="preserve"> Ecdysozoa</v>
      </c>
      <c r="CD121" t="str">
        <f>VLOOKUP($A121,taxonomy!$A:$Y,10,FALSE)</f>
        <v xml:space="preserve"> Arthropoda</v>
      </c>
      <c r="CE121" t="str">
        <f>VLOOKUP($A121,taxonomy!$A:$Y,11,FALSE)</f>
        <v xml:space="preserve"> Hexapoda</v>
      </c>
      <c r="CF121" t="str">
        <f>VLOOKUP($A121,taxonomy!$A:$Y,12,FALSE)</f>
        <v xml:space="preserve"> Insecta</v>
      </c>
      <c r="CG121" t="str">
        <f>VLOOKUP($A121,taxonomy!$A:$Y,13,FALSE)</f>
        <v>Pterygota</v>
      </c>
      <c r="CH121" t="str">
        <f>VLOOKUP($A121,taxonomy!$A:$Y,14,FALSE)</f>
        <v xml:space="preserve"> Neoptera</v>
      </c>
      <c r="CI121" t="str">
        <f>VLOOKUP($A121,taxonomy!$A:$Y,15,FALSE)</f>
        <v xml:space="preserve"> Endopterygota</v>
      </c>
      <c r="CJ121" t="str">
        <f>VLOOKUP($A121,taxonomy!$A:$Y,16,FALSE)</f>
        <v xml:space="preserve"> Coleoptera</v>
      </c>
      <c r="CK121" t="str">
        <f>VLOOKUP($A121,taxonomy!$A:$Y,17,FALSE)</f>
        <v xml:space="preserve"> Polyphaga</v>
      </c>
      <c r="CL121" t="str">
        <f>VLOOKUP($A121,taxonomy!$A:$Y,18,FALSE)</f>
        <v>Cucujiformia</v>
      </c>
      <c r="CM121" t="str">
        <f>VLOOKUP($A121,taxonomy!$A:$Y,19,FALSE)</f>
        <v xml:space="preserve"> Tenebrionidae</v>
      </c>
      <c r="CN121" t="str">
        <f>VLOOKUP($A121,taxonomy!$A:$Y,20,FALSE)</f>
        <v xml:space="preserve"> Tenebrionidae incertae sedis</v>
      </c>
      <c r="CO121" t="str">
        <f>VLOOKUP($A121,taxonomy!$A:$Y,21,FALSE)</f>
        <v xml:space="preserve"> Tribolium.</v>
      </c>
      <c r="CP121">
        <f>VLOOKUP($A121,taxonomy!$A:$Y,22,FALSE)</f>
        <v>0</v>
      </c>
      <c r="CQ121">
        <f>VLOOKUP($A121,taxonomy!$A:$Y,23,FALSE)</f>
        <v>0</v>
      </c>
      <c r="CR121">
        <f>VLOOKUP($A121,taxonomy!$A:$Y,24,FALSE)</f>
        <v>0</v>
      </c>
      <c r="CS121">
        <f>VLOOKUP($A121,taxonomy!$A:$Y,25,FALSE)</f>
        <v>0</v>
      </c>
      <c r="CT121">
        <f t="shared" si="1"/>
        <v>0</v>
      </c>
    </row>
    <row r="122" spans="1:98" hidden="1" x14ac:dyDescent="0.25">
      <c r="A122" s="3" t="s">
        <v>720</v>
      </c>
      <c r="B122" s="4"/>
      <c r="C122" s="4">
        <v>1</v>
      </c>
      <c r="D122" s="4">
        <v>1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>
        <v>1</v>
      </c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>
        <v>3</v>
      </c>
      <c r="CA122" t="str">
        <f>VLOOKUP($A122,taxonomy!$A:$Y,7,FALSE)</f>
        <v>Eukaryota</v>
      </c>
      <c r="CB122" t="str">
        <f>VLOOKUP($A122,taxonomy!$A:$Y,8,FALSE)</f>
        <v xml:space="preserve"> Viridiplantae</v>
      </c>
      <c r="CC122" t="str">
        <f>VLOOKUP($A122,taxonomy!$A:$Y,9,FALSE)</f>
        <v xml:space="preserve"> Streptophyta</v>
      </c>
      <c r="CD122" t="str">
        <f>VLOOKUP($A122,taxonomy!$A:$Y,10,FALSE)</f>
        <v xml:space="preserve"> Embryophyta</v>
      </c>
      <c r="CE122" t="str">
        <f>VLOOKUP($A122,taxonomy!$A:$Y,11,FALSE)</f>
        <v xml:space="preserve"> Tracheophyta</v>
      </c>
      <c r="CF122" t="str">
        <f>VLOOKUP($A122,taxonomy!$A:$Y,12,FALSE)</f>
        <v>Spermatophyta</v>
      </c>
      <c r="CG122" t="str">
        <f>VLOOKUP($A122,taxonomy!$A:$Y,13,FALSE)</f>
        <v xml:space="preserve"> Magnoliophyta</v>
      </c>
      <c r="CH122" t="str">
        <f>VLOOKUP($A122,taxonomy!$A:$Y,14,FALSE)</f>
        <v xml:space="preserve"> eudicotyledons</v>
      </c>
      <c r="CI122" t="str">
        <f>VLOOKUP($A122,taxonomy!$A:$Y,15,FALSE)</f>
        <v xml:space="preserve"> Gunneridae</v>
      </c>
      <c r="CJ122" t="str">
        <f>VLOOKUP($A122,taxonomy!$A:$Y,16,FALSE)</f>
        <v>Pentapetalae</v>
      </c>
      <c r="CK122" t="str">
        <f>VLOOKUP($A122,taxonomy!$A:$Y,17,FALSE)</f>
        <v xml:space="preserve"> rosids</v>
      </c>
      <c r="CL122" t="str">
        <f>VLOOKUP($A122,taxonomy!$A:$Y,18,FALSE)</f>
        <v xml:space="preserve"> malvids</v>
      </c>
      <c r="CM122" t="str">
        <f>VLOOKUP($A122,taxonomy!$A:$Y,19,FALSE)</f>
        <v xml:space="preserve"> Brassicales</v>
      </c>
      <c r="CN122" t="str">
        <f>VLOOKUP($A122,taxonomy!$A:$Y,20,FALSE)</f>
        <v xml:space="preserve"> Brassicaceae</v>
      </c>
      <c r="CO122" t="str">
        <f>VLOOKUP($A122,taxonomy!$A:$Y,21,FALSE)</f>
        <v xml:space="preserve"> Camelineae</v>
      </c>
      <c r="CP122" t="str">
        <f>VLOOKUP($A122,taxonomy!$A:$Y,22,FALSE)</f>
        <v>Arabidopsis.</v>
      </c>
      <c r="CQ122">
        <f>VLOOKUP($A122,taxonomy!$A:$Y,23,FALSE)</f>
        <v>0</v>
      </c>
      <c r="CR122">
        <f>VLOOKUP($A122,taxonomy!$A:$Y,24,FALSE)</f>
        <v>0</v>
      </c>
      <c r="CS122">
        <f>VLOOKUP($A122,taxonomy!$A:$Y,25,FALSE)</f>
        <v>0</v>
      </c>
      <c r="CT122">
        <f t="shared" si="1"/>
        <v>0</v>
      </c>
    </row>
    <row r="123" spans="1:98" hidden="1" x14ac:dyDescent="0.25">
      <c r="A123" s="3" t="s">
        <v>726</v>
      </c>
      <c r="B123" s="4"/>
      <c r="C123" s="4"/>
      <c r="D123" s="4">
        <v>1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>
        <v>1</v>
      </c>
      <c r="CA123" t="str">
        <f>VLOOKUP($A123,taxonomy!$A:$Y,7,FALSE)</f>
        <v>Eukaryota</v>
      </c>
      <c r="CB123" t="str">
        <f>VLOOKUP($A123,taxonomy!$A:$Y,8,FALSE)</f>
        <v xml:space="preserve"> Stramenopiles</v>
      </c>
      <c r="CC123" t="str">
        <f>VLOOKUP($A123,taxonomy!$A:$Y,9,FALSE)</f>
        <v xml:space="preserve"> PX clade</v>
      </c>
      <c r="CD123" t="str">
        <f>VLOOKUP($A123,taxonomy!$A:$Y,10,FALSE)</f>
        <v xml:space="preserve"> Phaeophyceae</v>
      </c>
      <c r="CE123" t="str">
        <f>VLOOKUP($A123,taxonomy!$A:$Y,11,FALSE)</f>
        <v xml:space="preserve"> Ectocarpales</v>
      </c>
      <c r="CF123" t="str">
        <f>VLOOKUP($A123,taxonomy!$A:$Y,12,FALSE)</f>
        <v>Ectocarpaceae</v>
      </c>
      <c r="CG123" t="str">
        <f>VLOOKUP($A123,taxonomy!$A:$Y,13,FALSE)</f>
        <v xml:space="preserve"> Ectocarpus.</v>
      </c>
      <c r="CH123">
        <f>VLOOKUP($A123,taxonomy!$A:$Y,14,FALSE)</f>
        <v>0</v>
      </c>
      <c r="CI123">
        <f>VLOOKUP($A123,taxonomy!$A:$Y,15,FALSE)</f>
        <v>0</v>
      </c>
      <c r="CJ123">
        <f>VLOOKUP($A123,taxonomy!$A:$Y,16,FALSE)</f>
        <v>0</v>
      </c>
      <c r="CK123">
        <f>VLOOKUP($A123,taxonomy!$A:$Y,17,FALSE)</f>
        <v>0</v>
      </c>
      <c r="CL123">
        <f>VLOOKUP($A123,taxonomy!$A:$Y,18,FALSE)</f>
        <v>0</v>
      </c>
      <c r="CM123">
        <f>VLOOKUP($A123,taxonomy!$A:$Y,19,FALSE)</f>
        <v>0</v>
      </c>
      <c r="CN123">
        <f>VLOOKUP($A123,taxonomy!$A:$Y,20,FALSE)</f>
        <v>0</v>
      </c>
      <c r="CO123">
        <f>VLOOKUP($A123,taxonomy!$A:$Y,21,FALSE)</f>
        <v>0</v>
      </c>
      <c r="CP123">
        <f>VLOOKUP($A123,taxonomy!$A:$Y,22,FALSE)</f>
        <v>0</v>
      </c>
      <c r="CQ123">
        <f>VLOOKUP($A123,taxonomy!$A:$Y,23,FALSE)</f>
        <v>0</v>
      </c>
      <c r="CR123">
        <f>VLOOKUP($A123,taxonomy!$A:$Y,24,FALSE)</f>
        <v>0</v>
      </c>
      <c r="CS123">
        <f>VLOOKUP($A123,taxonomy!$A:$Y,25,FALSE)</f>
        <v>0</v>
      </c>
      <c r="CT123">
        <f t="shared" si="1"/>
        <v>0</v>
      </c>
    </row>
    <row r="124" spans="1:98" hidden="1" x14ac:dyDescent="0.25">
      <c r="A124" s="3" t="s">
        <v>729</v>
      </c>
      <c r="B124" s="4"/>
      <c r="C124" s="4">
        <v>1</v>
      </c>
      <c r="D124" s="4">
        <v>1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</v>
      </c>
      <c r="BO124" s="4">
        <v>1</v>
      </c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>
        <v>4</v>
      </c>
      <c r="CA124" t="str">
        <f>VLOOKUP($A124,taxonomy!$A:$Y,7,FALSE)</f>
        <v>Eukaryota</v>
      </c>
      <c r="CB124" t="str">
        <f>VLOOKUP($A124,taxonomy!$A:$Y,8,FALSE)</f>
        <v xml:space="preserve"> Fungi</v>
      </c>
      <c r="CC124" t="str">
        <f>VLOOKUP($A124,taxonomy!$A:$Y,9,FALSE)</f>
        <v xml:space="preserve"> Dikarya</v>
      </c>
      <c r="CD124" t="str">
        <f>VLOOKUP($A124,taxonomy!$A:$Y,10,FALSE)</f>
        <v xml:space="preserve"> Basidiomycota</v>
      </c>
      <c r="CE124" t="str">
        <f>VLOOKUP($A124,taxonomy!$A:$Y,11,FALSE)</f>
        <v xml:space="preserve"> Agaricomycotina</v>
      </c>
      <c r="CF124" t="str">
        <f>VLOOKUP($A124,taxonomy!$A:$Y,12,FALSE)</f>
        <v>Agaricomycetes</v>
      </c>
      <c r="CG124" t="str">
        <f>VLOOKUP($A124,taxonomy!$A:$Y,13,FALSE)</f>
        <v xml:space="preserve"> Agaricomycetidae</v>
      </c>
      <c r="CH124" t="str">
        <f>VLOOKUP($A124,taxonomy!$A:$Y,14,FALSE)</f>
        <v xml:space="preserve"> Agaricales</v>
      </c>
      <c r="CI124" t="str">
        <f>VLOOKUP($A124,taxonomy!$A:$Y,15,FALSE)</f>
        <v xml:space="preserve"> Schizophyllaceae</v>
      </c>
      <c r="CJ124" t="str">
        <f>VLOOKUP($A124,taxonomy!$A:$Y,16,FALSE)</f>
        <v>Schizophyllum.</v>
      </c>
      <c r="CK124">
        <f>VLOOKUP($A124,taxonomy!$A:$Y,17,FALSE)</f>
        <v>0</v>
      </c>
      <c r="CL124">
        <f>VLOOKUP($A124,taxonomy!$A:$Y,18,FALSE)</f>
        <v>0</v>
      </c>
      <c r="CM124">
        <f>VLOOKUP($A124,taxonomy!$A:$Y,19,FALSE)</f>
        <v>0</v>
      </c>
      <c r="CN124">
        <f>VLOOKUP($A124,taxonomy!$A:$Y,20,FALSE)</f>
        <v>0</v>
      </c>
      <c r="CO124">
        <f>VLOOKUP($A124,taxonomy!$A:$Y,21,FALSE)</f>
        <v>0</v>
      </c>
      <c r="CP124">
        <f>VLOOKUP($A124,taxonomy!$A:$Y,22,FALSE)</f>
        <v>0</v>
      </c>
      <c r="CQ124">
        <f>VLOOKUP($A124,taxonomy!$A:$Y,23,FALSE)</f>
        <v>0</v>
      </c>
      <c r="CR124">
        <f>VLOOKUP($A124,taxonomy!$A:$Y,24,FALSE)</f>
        <v>0</v>
      </c>
      <c r="CS124">
        <f>VLOOKUP($A124,taxonomy!$A:$Y,25,FALSE)</f>
        <v>0</v>
      </c>
      <c r="CT124">
        <f t="shared" si="1"/>
        <v>0</v>
      </c>
    </row>
    <row r="125" spans="1:98" hidden="1" x14ac:dyDescent="0.25">
      <c r="A125" s="3" t="s">
        <v>739</v>
      </c>
      <c r="B125" s="4"/>
      <c r="C125" s="4">
        <v>1</v>
      </c>
      <c r="D125" s="4">
        <v>1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>
        <v>2</v>
      </c>
      <c r="CA125" t="str">
        <f>VLOOKUP($A125,taxonomy!$A:$Y,7,FALSE)</f>
        <v>Eukaryota</v>
      </c>
      <c r="CB125" t="str">
        <f>VLOOKUP($A125,taxonomy!$A:$Y,8,FALSE)</f>
        <v xml:space="preserve"> Viridiplantae</v>
      </c>
      <c r="CC125" t="str">
        <f>VLOOKUP($A125,taxonomy!$A:$Y,9,FALSE)</f>
        <v xml:space="preserve"> Streptophyta</v>
      </c>
      <c r="CD125" t="str">
        <f>VLOOKUP($A125,taxonomy!$A:$Y,10,FALSE)</f>
        <v xml:space="preserve"> Embryophyta</v>
      </c>
      <c r="CE125" t="str">
        <f>VLOOKUP($A125,taxonomy!$A:$Y,11,FALSE)</f>
        <v xml:space="preserve"> Tracheophyta</v>
      </c>
      <c r="CF125" t="str">
        <f>VLOOKUP($A125,taxonomy!$A:$Y,12,FALSE)</f>
        <v>Lycopodiophyta</v>
      </c>
      <c r="CG125" t="str">
        <f>VLOOKUP($A125,taxonomy!$A:$Y,13,FALSE)</f>
        <v xml:space="preserve"> Isoetopsida</v>
      </c>
      <c r="CH125" t="str">
        <f>VLOOKUP($A125,taxonomy!$A:$Y,14,FALSE)</f>
        <v xml:space="preserve"> Selaginellales</v>
      </c>
      <c r="CI125" t="str">
        <f>VLOOKUP($A125,taxonomy!$A:$Y,15,FALSE)</f>
        <v xml:space="preserve"> Selaginellaceae</v>
      </c>
      <c r="CJ125" t="str">
        <f>VLOOKUP($A125,taxonomy!$A:$Y,16,FALSE)</f>
        <v>Selaginella.</v>
      </c>
      <c r="CK125">
        <f>VLOOKUP($A125,taxonomy!$A:$Y,17,FALSE)</f>
        <v>0</v>
      </c>
      <c r="CL125">
        <f>VLOOKUP($A125,taxonomy!$A:$Y,18,FALSE)</f>
        <v>0</v>
      </c>
      <c r="CM125">
        <f>VLOOKUP($A125,taxonomy!$A:$Y,19,FALSE)</f>
        <v>0</v>
      </c>
      <c r="CN125">
        <f>VLOOKUP($A125,taxonomy!$A:$Y,20,FALSE)</f>
        <v>0</v>
      </c>
      <c r="CO125">
        <f>VLOOKUP($A125,taxonomy!$A:$Y,21,FALSE)</f>
        <v>0</v>
      </c>
      <c r="CP125">
        <f>VLOOKUP($A125,taxonomy!$A:$Y,22,FALSE)</f>
        <v>0</v>
      </c>
      <c r="CQ125">
        <f>VLOOKUP($A125,taxonomy!$A:$Y,23,FALSE)</f>
        <v>0</v>
      </c>
      <c r="CR125">
        <f>VLOOKUP($A125,taxonomy!$A:$Y,24,FALSE)</f>
        <v>0</v>
      </c>
      <c r="CS125">
        <f>VLOOKUP($A125,taxonomy!$A:$Y,25,FALSE)</f>
        <v>0</v>
      </c>
      <c r="CT125">
        <f t="shared" si="1"/>
        <v>0</v>
      </c>
    </row>
    <row r="126" spans="1:98" hidden="1" x14ac:dyDescent="0.25">
      <c r="A126" s="3" t="s">
        <v>745</v>
      </c>
      <c r="B126" s="4"/>
      <c r="C126" s="4"/>
      <c r="D126" s="4">
        <v>1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>
        <v>1</v>
      </c>
      <c r="CA126" t="str">
        <f>VLOOKUP($A126,taxonomy!$A:$Y,7,FALSE)</f>
        <v>Eukaryota</v>
      </c>
      <c r="CB126" t="str">
        <f>VLOOKUP($A126,taxonomy!$A:$Y,8,FALSE)</f>
        <v xml:space="preserve"> Viridiplantae</v>
      </c>
      <c r="CC126" t="str">
        <f>VLOOKUP($A126,taxonomy!$A:$Y,9,FALSE)</f>
        <v xml:space="preserve"> Streptophyta</v>
      </c>
      <c r="CD126" t="str">
        <f>VLOOKUP($A126,taxonomy!$A:$Y,10,FALSE)</f>
        <v xml:space="preserve"> Embryophyta</v>
      </c>
      <c r="CE126" t="str">
        <f>VLOOKUP($A126,taxonomy!$A:$Y,11,FALSE)</f>
        <v xml:space="preserve"> Tracheophyta</v>
      </c>
      <c r="CF126" t="str">
        <f>VLOOKUP($A126,taxonomy!$A:$Y,12,FALSE)</f>
        <v>Lycopodiophyta</v>
      </c>
      <c r="CG126" t="str">
        <f>VLOOKUP($A126,taxonomy!$A:$Y,13,FALSE)</f>
        <v xml:space="preserve"> Isoetopsida</v>
      </c>
      <c r="CH126" t="str">
        <f>VLOOKUP($A126,taxonomy!$A:$Y,14,FALSE)</f>
        <v xml:space="preserve"> Selaginellales</v>
      </c>
      <c r="CI126" t="str">
        <f>VLOOKUP($A126,taxonomy!$A:$Y,15,FALSE)</f>
        <v xml:space="preserve"> Selaginellaceae</v>
      </c>
      <c r="CJ126" t="str">
        <f>VLOOKUP($A126,taxonomy!$A:$Y,16,FALSE)</f>
        <v>Selaginella.</v>
      </c>
      <c r="CK126">
        <f>VLOOKUP($A126,taxonomy!$A:$Y,17,FALSE)</f>
        <v>0</v>
      </c>
      <c r="CL126">
        <f>VLOOKUP($A126,taxonomy!$A:$Y,18,FALSE)</f>
        <v>0</v>
      </c>
      <c r="CM126">
        <f>VLOOKUP($A126,taxonomy!$A:$Y,19,FALSE)</f>
        <v>0</v>
      </c>
      <c r="CN126">
        <f>VLOOKUP($A126,taxonomy!$A:$Y,20,FALSE)</f>
        <v>0</v>
      </c>
      <c r="CO126">
        <f>VLOOKUP($A126,taxonomy!$A:$Y,21,FALSE)</f>
        <v>0</v>
      </c>
      <c r="CP126">
        <f>VLOOKUP($A126,taxonomy!$A:$Y,22,FALSE)</f>
        <v>0</v>
      </c>
      <c r="CQ126">
        <f>VLOOKUP($A126,taxonomy!$A:$Y,23,FALSE)</f>
        <v>0</v>
      </c>
      <c r="CR126">
        <f>VLOOKUP($A126,taxonomy!$A:$Y,24,FALSE)</f>
        <v>0</v>
      </c>
      <c r="CS126">
        <f>VLOOKUP($A126,taxonomy!$A:$Y,25,FALSE)</f>
        <v>0</v>
      </c>
      <c r="CT126">
        <f t="shared" si="1"/>
        <v>0</v>
      </c>
    </row>
    <row r="127" spans="1:98" hidden="1" x14ac:dyDescent="0.25">
      <c r="A127" s="3" t="s">
        <v>747</v>
      </c>
      <c r="B127" s="4"/>
      <c r="C127" s="4"/>
      <c r="D127" s="4">
        <v>1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>
        <v>1</v>
      </c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>
        <v>2</v>
      </c>
      <c r="CA127" t="str">
        <f>VLOOKUP($A127,taxonomy!$A:$Y,7,FALSE)</f>
        <v>Eukaryota</v>
      </c>
      <c r="CB127" t="str">
        <f>VLOOKUP($A127,taxonomy!$A:$Y,8,FALSE)</f>
        <v xml:space="preserve"> Viridiplantae</v>
      </c>
      <c r="CC127" t="str">
        <f>VLOOKUP($A127,taxonomy!$A:$Y,9,FALSE)</f>
        <v xml:space="preserve"> Chlorophyta</v>
      </c>
      <c r="CD127" t="str">
        <f>VLOOKUP($A127,taxonomy!$A:$Y,10,FALSE)</f>
        <v xml:space="preserve"> Chlorophyceae</v>
      </c>
      <c r="CE127" t="str">
        <f>VLOOKUP($A127,taxonomy!$A:$Y,11,FALSE)</f>
        <v>Chlamydomonadales</v>
      </c>
      <c r="CF127" t="str">
        <f>VLOOKUP($A127,taxonomy!$A:$Y,12,FALSE)</f>
        <v xml:space="preserve"> Volvocaceae</v>
      </c>
      <c r="CG127" t="str">
        <f>VLOOKUP($A127,taxonomy!$A:$Y,13,FALSE)</f>
        <v xml:space="preserve"> Volvox.</v>
      </c>
      <c r="CH127">
        <f>VLOOKUP($A127,taxonomy!$A:$Y,14,FALSE)</f>
        <v>0</v>
      </c>
      <c r="CI127">
        <f>VLOOKUP($A127,taxonomy!$A:$Y,15,FALSE)</f>
        <v>0</v>
      </c>
      <c r="CJ127">
        <f>VLOOKUP($A127,taxonomy!$A:$Y,16,FALSE)</f>
        <v>0</v>
      </c>
      <c r="CK127">
        <f>VLOOKUP($A127,taxonomy!$A:$Y,17,FALSE)</f>
        <v>0</v>
      </c>
      <c r="CL127">
        <f>VLOOKUP($A127,taxonomy!$A:$Y,18,FALSE)</f>
        <v>0</v>
      </c>
      <c r="CM127">
        <f>VLOOKUP($A127,taxonomy!$A:$Y,19,FALSE)</f>
        <v>0</v>
      </c>
      <c r="CN127">
        <f>VLOOKUP($A127,taxonomy!$A:$Y,20,FALSE)</f>
        <v>0</v>
      </c>
      <c r="CO127">
        <f>VLOOKUP($A127,taxonomy!$A:$Y,21,FALSE)</f>
        <v>0</v>
      </c>
      <c r="CP127">
        <f>VLOOKUP($A127,taxonomy!$A:$Y,22,FALSE)</f>
        <v>0</v>
      </c>
      <c r="CQ127">
        <f>VLOOKUP($A127,taxonomy!$A:$Y,23,FALSE)</f>
        <v>0</v>
      </c>
      <c r="CR127">
        <f>VLOOKUP($A127,taxonomy!$A:$Y,24,FALSE)</f>
        <v>0</v>
      </c>
      <c r="CS127">
        <f>VLOOKUP($A127,taxonomy!$A:$Y,25,FALSE)</f>
        <v>0</v>
      </c>
      <c r="CT127">
        <f t="shared" si="1"/>
        <v>0</v>
      </c>
    </row>
    <row r="128" spans="1:98" x14ac:dyDescent="0.25">
      <c r="A128" s="3" t="s">
        <v>754</v>
      </c>
      <c r="B128" s="4"/>
      <c r="C128" s="4"/>
      <c r="D128" s="4">
        <v>1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>
        <v>1</v>
      </c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>
        <v>2</v>
      </c>
      <c r="CA128" t="str">
        <f>VLOOKUP($A128,taxonomy!$A:$Y,7,FALSE)</f>
        <v>Eukaryota</v>
      </c>
      <c r="CB128" t="str">
        <f>VLOOKUP($A128,taxonomy!$A:$Y,8,FALSE)</f>
        <v xml:space="preserve"> Metazoa</v>
      </c>
      <c r="CC128" t="str">
        <f>VLOOKUP($A128,taxonomy!$A:$Y,9,FALSE)</f>
        <v xml:space="preserve"> Ecdysozoa</v>
      </c>
      <c r="CD128" t="str">
        <f>VLOOKUP($A128,taxonomy!$A:$Y,10,FALSE)</f>
        <v xml:space="preserve"> Arthropoda</v>
      </c>
      <c r="CE128" t="str">
        <f>VLOOKUP($A128,taxonomy!$A:$Y,11,FALSE)</f>
        <v xml:space="preserve"> Hexapoda</v>
      </c>
      <c r="CF128" t="str">
        <f>VLOOKUP($A128,taxonomy!$A:$Y,12,FALSE)</f>
        <v xml:space="preserve"> Insecta</v>
      </c>
      <c r="CG128" t="str">
        <f>VLOOKUP($A128,taxonomy!$A:$Y,13,FALSE)</f>
        <v>Pterygota</v>
      </c>
      <c r="CH128" t="str">
        <f>VLOOKUP($A128,taxonomy!$A:$Y,14,FALSE)</f>
        <v xml:space="preserve"> Neoptera</v>
      </c>
      <c r="CI128" t="str">
        <f>VLOOKUP($A128,taxonomy!$A:$Y,15,FALSE)</f>
        <v xml:space="preserve"> Orthopteroidea</v>
      </c>
      <c r="CJ128" t="str">
        <f>VLOOKUP($A128,taxonomy!$A:$Y,16,FALSE)</f>
        <v xml:space="preserve"> Orthoptera</v>
      </c>
      <c r="CK128" t="str">
        <f>VLOOKUP($A128,taxonomy!$A:$Y,17,FALSE)</f>
        <v xml:space="preserve"> Ensifera</v>
      </c>
      <c r="CL128" t="str">
        <f>VLOOKUP($A128,taxonomy!$A:$Y,18,FALSE)</f>
        <v xml:space="preserve"> Grylloidea</v>
      </c>
      <c r="CM128" t="str">
        <f>VLOOKUP($A128,taxonomy!$A:$Y,19,FALSE)</f>
        <v>Gryllidae</v>
      </c>
      <c r="CN128" t="str">
        <f>VLOOKUP($A128,taxonomy!$A:$Y,20,FALSE)</f>
        <v xml:space="preserve"> Gryllinae</v>
      </c>
      <c r="CO128" t="str">
        <f>VLOOKUP($A128,taxonomy!$A:$Y,21,FALSE)</f>
        <v xml:space="preserve"> Gryllus.</v>
      </c>
      <c r="CP128">
        <f>VLOOKUP($A128,taxonomy!$A:$Y,22,FALSE)</f>
        <v>0</v>
      </c>
      <c r="CQ128">
        <f>VLOOKUP($A128,taxonomy!$A:$Y,23,FALSE)</f>
        <v>0</v>
      </c>
      <c r="CR128">
        <f>VLOOKUP($A128,taxonomy!$A:$Y,24,FALSE)</f>
        <v>0</v>
      </c>
      <c r="CS128">
        <f>VLOOKUP($A128,taxonomy!$A:$Y,25,FALSE)</f>
        <v>0</v>
      </c>
      <c r="CT128">
        <f t="shared" si="1"/>
        <v>0</v>
      </c>
    </row>
    <row r="129" spans="1:98" x14ac:dyDescent="0.25">
      <c r="A129" s="3" t="s">
        <v>757</v>
      </c>
      <c r="B129" s="4"/>
      <c r="C129" s="4">
        <v>1</v>
      </c>
      <c r="D129" s="4">
        <v>1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>
        <v>2</v>
      </c>
      <c r="CA129" t="str">
        <f>VLOOKUP($A129,taxonomy!$A:$Y,7,FALSE)</f>
        <v>Eukaryota</v>
      </c>
      <c r="CB129" t="str">
        <f>VLOOKUP($A129,taxonomy!$A:$Y,8,FALSE)</f>
        <v xml:space="preserve"> Metazoa</v>
      </c>
      <c r="CC129" t="str">
        <f>VLOOKUP($A129,taxonomy!$A:$Y,9,FALSE)</f>
        <v xml:space="preserve"> Ecdysozoa</v>
      </c>
      <c r="CD129" t="str">
        <f>VLOOKUP($A129,taxonomy!$A:$Y,10,FALSE)</f>
        <v xml:space="preserve"> Arthropoda</v>
      </c>
      <c r="CE129" t="str">
        <f>VLOOKUP($A129,taxonomy!$A:$Y,11,FALSE)</f>
        <v xml:space="preserve"> Hexapoda</v>
      </c>
      <c r="CF129" t="str">
        <f>VLOOKUP($A129,taxonomy!$A:$Y,12,FALSE)</f>
        <v xml:space="preserve"> Insecta</v>
      </c>
      <c r="CG129" t="str">
        <f>VLOOKUP($A129,taxonomy!$A:$Y,13,FALSE)</f>
        <v>Pterygota</v>
      </c>
      <c r="CH129" t="str">
        <f>VLOOKUP($A129,taxonomy!$A:$Y,14,FALSE)</f>
        <v xml:space="preserve"> Neoptera</v>
      </c>
      <c r="CI129" t="str">
        <f>VLOOKUP($A129,taxonomy!$A:$Y,15,FALSE)</f>
        <v xml:space="preserve"> Paraneoptera</v>
      </c>
      <c r="CJ129" t="str">
        <f>VLOOKUP($A129,taxonomy!$A:$Y,16,FALSE)</f>
        <v xml:space="preserve"> Phthiraptera</v>
      </c>
      <c r="CK129" t="str">
        <f>VLOOKUP($A129,taxonomy!$A:$Y,17,FALSE)</f>
        <v xml:space="preserve"> Anoplura</v>
      </c>
      <c r="CL129" t="str">
        <f>VLOOKUP($A129,taxonomy!$A:$Y,18,FALSE)</f>
        <v>Pediculidae</v>
      </c>
      <c r="CM129" t="str">
        <f>VLOOKUP($A129,taxonomy!$A:$Y,19,FALSE)</f>
        <v xml:space="preserve"> Pediculus.</v>
      </c>
      <c r="CN129">
        <f>VLOOKUP($A129,taxonomy!$A:$Y,20,FALSE)</f>
        <v>0</v>
      </c>
      <c r="CO129">
        <f>VLOOKUP($A129,taxonomy!$A:$Y,21,FALSE)</f>
        <v>0</v>
      </c>
      <c r="CP129">
        <f>VLOOKUP($A129,taxonomy!$A:$Y,22,FALSE)</f>
        <v>0</v>
      </c>
      <c r="CQ129">
        <f>VLOOKUP($A129,taxonomy!$A:$Y,23,FALSE)</f>
        <v>0</v>
      </c>
      <c r="CR129">
        <f>VLOOKUP($A129,taxonomy!$A:$Y,24,FALSE)</f>
        <v>0</v>
      </c>
      <c r="CS129">
        <f>VLOOKUP($A129,taxonomy!$A:$Y,25,FALSE)</f>
        <v>0</v>
      </c>
      <c r="CT129">
        <f t="shared" si="1"/>
        <v>0</v>
      </c>
    </row>
    <row r="130" spans="1:98" x14ac:dyDescent="0.25">
      <c r="A130" s="3" t="s">
        <v>761</v>
      </c>
      <c r="B130" s="4"/>
      <c r="C130" s="4"/>
      <c r="D130" s="4">
        <v>1</v>
      </c>
      <c r="E130" s="4"/>
      <c r="F130" s="4"/>
      <c r="G130" s="4"/>
      <c r="H130" s="4"/>
      <c r="I130" s="4"/>
      <c r="J130" s="4"/>
      <c r="K130" s="4">
        <v>1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>
        <v>1</v>
      </c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3</v>
      </c>
      <c r="CA130" t="str">
        <f>VLOOKUP($A130,taxonomy!$A:$Y,7,FALSE)</f>
        <v>Eukaryota</v>
      </c>
      <c r="CB130" t="str">
        <f>VLOOKUP($A130,taxonomy!$A:$Y,8,FALSE)</f>
        <v xml:space="preserve"> Metazoa</v>
      </c>
      <c r="CC130" t="str">
        <f>VLOOKUP($A130,taxonomy!$A:$Y,9,FALSE)</f>
        <v xml:space="preserve"> Ecdysozoa</v>
      </c>
      <c r="CD130" t="str">
        <f>VLOOKUP($A130,taxonomy!$A:$Y,10,FALSE)</f>
        <v xml:space="preserve"> Arthropoda</v>
      </c>
      <c r="CE130" t="str">
        <f>VLOOKUP($A130,taxonomy!$A:$Y,11,FALSE)</f>
        <v xml:space="preserve"> Hexapoda</v>
      </c>
      <c r="CF130" t="str">
        <f>VLOOKUP($A130,taxonomy!$A:$Y,12,FALSE)</f>
        <v xml:space="preserve"> Insecta</v>
      </c>
      <c r="CG130" t="str">
        <f>VLOOKUP($A130,taxonomy!$A:$Y,13,FALSE)</f>
        <v>Pterygota</v>
      </c>
      <c r="CH130" t="str">
        <f>VLOOKUP($A130,taxonomy!$A:$Y,14,FALSE)</f>
        <v xml:space="preserve"> Neoptera</v>
      </c>
      <c r="CI130" t="str">
        <f>VLOOKUP($A130,taxonomy!$A:$Y,15,FALSE)</f>
        <v xml:space="preserve"> Paraneoptera</v>
      </c>
      <c r="CJ130" t="str">
        <f>VLOOKUP($A130,taxonomy!$A:$Y,16,FALSE)</f>
        <v xml:space="preserve"> Phthiraptera</v>
      </c>
      <c r="CK130" t="str">
        <f>VLOOKUP($A130,taxonomy!$A:$Y,17,FALSE)</f>
        <v xml:space="preserve"> Anoplura</v>
      </c>
      <c r="CL130" t="str">
        <f>VLOOKUP($A130,taxonomy!$A:$Y,18,FALSE)</f>
        <v>Pediculidae</v>
      </c>
      <c r="CM130" t="str">
        <f>VLOOKUP($A130,taxonomy!$A:$Y,19,FALSE)</f>
        <v xml:space="preserve"> Pediculus.</v>
      </c>
      <c r="CN130">
        <f>VLOOKUP($A130,taxonomy!$A:$Y,20,FALSE)</f>
        <v>0</v>
      </c>
      <c r="CO130">
        <f>VLOOKUP($A130,taxonomy!$A:$Y,21,FALSE)</f>
        <v>0</v>
      </c>
      <c r="CP130">
        <f>VLOOKUP($A130,taxonomy!$A:$Y,22,FALSE)</f>
        <v>0</v>
      </c>
      <c r="CQ130">
        <f>VLOOKUP($A130,taxonomy!$A:$Y,23,FALSE)</f>
        <v>0</v>
      </c>
      <c r="CR130">
        <f>VLOOKUP($A130,taxonomy!$A:$Y,24,FALSE)</f>
        <v>0</v>
      </c>
      <c r="CS130">
        <f>VLOOKUP($A130,taxonomy!$A:$Y,25,FALSE)</f>
        <v>0</v>
      </c>
      <c r="CT130">
        <f t="shared" si="1"/>
        <v>0</v>
      </c>
    </row>
    <row r="131" spans="1:98" hidden="1" x14ac:dyDescent="0.25">
      <c r="A131" s="3" t="s">
        <v>768</v>
      </c>
      <c r="B131" s="4"/>
      <c r="C131" s="4">
        <v>1</v>
      </c>
      <c r="D131" s="4">
        <v>1</v>
      </c>
      <c r="E131" s="4"/>
      <c r="F131" s="4"/>
      <c r="G131" s="4"/>
      <c r="H131" s="4">
        <v>1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>
        <v>1</v>
      </c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>
        <v>4</v>
      </c>
      <c r="CA131" t="e">
        <f>VLOOKUP($A131,taxonomy!$A:$Y,7,FALSE)</f>
        <v>#N/A</v>
      </c>
      <c r="CB131" t="e">
        <f>VLOOKUP($A131,taxonomy!$A:$Y,8,FALSE)</f>
        <v>#N/A</v>
      </c>
      <c r="CC131" t="e">
        <f>VLOOKUP($A131,taxonomy!$A:$Y,9,FALSE)</f>
        <v>#N/A</v>
      </c>
      <c r="CD131" t="e">
        <f>VLOOKUP($A131,taxonomy!$A:$Y,10,FALSE)</f>
        <v>#N/A</v>
      </c>
      <c r="CE131" t="e">
        <f>VLOOKUP($A131,taxonomy!$A:$Y,11,FALSE)</f>
        <v>#N/A</v>
      </c>
      <c r="CF131" t="e">
        <f>VLOOKUP($A131,taxonomy!$A:$Y,12,FALSE)</f>
        <v>#N/A</v>
      </c>
      <c r="CG131" t="e">
        <f>VLOOKUP($A131,taxonomy!$A:$Y,13,FALSE)</f>
        <v>#N/A</v>
      </c>
      <c r="CH131" t="e">
        <f>VLOOKUP($A131,taxonomy!$A:$Y,14,FALSE)</f>
        <v>#N/A</v>
      </c>
      <c r="CI131" t="e">
        <f>VLOOKUP($A131,taxonomy!$A:$Y,15,FALSE)</f>
        <v>#N/A</v>
      </c>
      <c r="CJ131" t="e">
        <f>VLOOKUP($A131,taxonomy!$A:$Y,16,FALSE)</f>
        <v>#N/A</v>
      </c>
      <c r="CK131" t="e">
        <f>VLOOKUP($A131,taxonomy!$A:$Y,17,FALSE)</f>
        <v>#N/A</v>
      </c>
      <c r="CL131" t="e">
        <f>VLOOKUP($A131,taxonomy!$A:$Y,18,FALSE)</f>
        <v>#N/A</v>
      </c>
      <c r="CM131" t="e">
        <f>VLOOKUP($A131,taxonomy!$A:$Y,19,FALSE)</f>
        <v>#N/A</v>
      </c>
      <c r="CN131" t="e">
        <f>VLOOKUP($A131,taxonomy!$A:$Y,20,FALSE)</f>
        <v>#N/A</v>
      </c>
      <c r="CO131" t="e">
        <f>VLOOKUP($A131,taxonomy!$A:$Y,21,FALSE)</f>
        <v>#N/A</v>
      </c>
      <c r="CP131" t="e">
        <f>VLOOKUP($A131,taxonomy!$A:$Y,22,FALSE)</f>
        <v>#N/A</v>
      </c>
      <c r="CQ131" t="e">
        <f>VLOOKUP($A131,taxonomy!$A:$Y,23,FALSE)</f>
        <v>#N/A</v>
      </c>
      <c r="CR131" t="e">
        <f>VLOOKUP($A131,taxonomy!$A:$Y,24,FALSE)</f>
        <v>#N/A</v>
      </c>
      <c r="CS131" t="e">
        <f>VLOOKUP($A131,taxonomy!$A:$Y,25,FALSE)</f>
        <v>#N/A</v>
      </c>
      <c r="CT131">
        <f t="shared" si="1"/>
        <v>0</v>
      </c>
    </row>
    <row r="132" spans="1:98" hidden="1" x14ac:dyDescent="0.25">
      <c r="A132" s="3" t="s">
        <v>776</v>
      </c>
      <c r="B132" s="4"/>
      <c r="C132" s="4"/>
      <c r="D132" s="4">
        <v>1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>
        <v>1</v>
      </c>
      <c r="CA132" t="str">
        <f>VLOOKUP($A132,taxonomy!$A:$Y,7,FALSE)</f>
        <v>Eukaryota</v>
      </c>
      <c r="CB132" t="str">
        <f>VLOOKUP($A132,taxonomy!$A:$Y,8,FALSE)</f>
        <v xml:space="preserve"> Viridiplantae</v>
      </c>
      <c r="CC132" t="str">
        <f>VLOOKUP($A132,taxonomy!$A:$Y,9,FALSE)</f>
        <v xml:space="preserve"> Chlorophyta</v>
      </c>
      <c r="CD132" t="str">
        <f>VLOOKUP($A132,taxonomy!$A:$Y,10,FALSE)</f>
        <v xml:space="preserve"> Trebouxiophyceae</v>
      </c>
      <c r="CE132" t="str">
        <f>VLOOKUP($A132,taxonomy!$A:$Y,11,FALSE)</f>
        <v xml:space="preserve"> Chlorellales</v>
      </c>
      <c r="CF132" t="str">
        <f>VLOOKUP($A132,taxonomy!$A:$Y,12,FALSE)</f>
        <v>Chlorellaceae</v>
      </c>
      <c r="CG132" t="str">
        <f>VLOOKUP($A132,taxonomy!$A:$Y,13,FALSE)</f>
        <v xml:space="preserve"> Chlorella.</v>
      </c>
      <c r="CH132">
        <f>VLOOKUP($A132,taxonomy!$A:$Y,14,FALSE)</f>
        <v>0</v>
      </c>
      <c r="CI132">
        <f>VLOOKUP($A132,taxonomy!$A:$Y,15,FALSE)</f>
        <v>0</v>
      </c>
      <c r="CJ132">
        <f>VLOOKUP($A132,taxonomy!$A:$Y,16,FALSE)</f>
        <v>0</v>
      </c>
      <c r="CK132">
        <f>VLOOKUP($A132,taxonomy!$A:$Y,17,FALSE)</f>
        <v>0</v>
      </c>
      <c r="CL132">
        <f>VLOOKUP($A132,taxonomy!$A:$Y,18,FALSE)</f>
        <v>0</v>
      </c>
      <c r="CM132">
        <f>VLOOKUP($A132,taxonomy!$A:$Y,19,FALSE)</f>
        <v>0</v>
      </c>
      <c r="CN132">
        <f>VLOOKUP($A132,taxonomy!$A:$Y,20,FALSE)</f>
        <v>0</v>
      </c>
      <c r="CO132">
        <f>VLOOKUP($A132,taxonomy!$A:$Y,21,FALSE)</f>
        <v>0</v>
      </c>
      <c r="CP132">
        <f>VLOOKUP($A132,taxonomy!$A:$Y,22,FALSE)</f>
        <v>0</v>
      </c>
      <c r="CQ132">
        <f>VLOOKUP($A132,taxonomy!$A:$Y,23,FALSE)</f>
        <v>0</v>
      </c>
      <c r="CR132">
        <f>VLOOKUP($A132,taxonomy!$A:$Y,24,FALSE)</f>
        <v>0</v>
      </c>
      <c r="CS132">
        <f>VLOOKUP($A132,taxonomy!$A:$Y,25,FALSE)</f>
        <v>0</v>
      </c>
      <c r="CT132">
        <f t="shared" ref="CT132:CT195" si="2">GETPIVOTDATA("Sequence_ID",$A$1,"Sequence_ID","A0EI04_PARTE","Pfam_AC","PF05029")</f>
        <v>0</v>
      </c>
    </row>
    <row r="133" spans="1:98" x14ac:dyDescent="0.25">
      <c r="A133" s="3" t="s">
        <v>780</v>
      </c>
      <c r="B133" s="4"/>
      <c r="C133" s="4"/>
      <c r="D133" s="4">
        <v>1</v>
      </c>
      <c r="E133" s="4"/>
      <c r="F133" s="4"/>
      <c r="G133" s="4"/>
      <c r="H133" s="4"/>
      <c r="I133" s="4"/>
      <c r="J133" s="4"/>
      <c r="K133" s="4"/>
      <c r="L133" s="4">
        <v>1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>
        <v>2</v>
      </c>
      <c r="CA133" t="str">
        <f>VLOOKUP($A133,taxonomy!$A:$Y,7,FALSE)</f>
        <v>Eukaryota</v>
      </c>
      <c r="CB133" t="str">
        <f>VLOOKUP($A133,taxonomy!$A:$Y,8,FALSE)</f>
        <v xml:space="preserve"> Metazoa</v>
      </c>
      <c r="CC133" t="str">
        <f>VLOOKUP($A133,taxonomy!$A:$Y,9,FALSE)</f>
        <v xml:space="preserve"> Ecdysozoa</v>
      </c>
      <c r="CD133" t="str">
        <f>VLOOKUP($A133,taxonomy!$A:$Y,10,FALSE)</f>
        <v xml:space="preserve"> Arthropoda</v>
      </c>
      <c r="CE133" t="str">
        <f>VLOOKUP($A133,taxonomy!$A:$Y,11,FALSE)</f>
        <v xml:space="preserve"> Hexapoda</v>
      </c>
      <c r="CF133" t="str">
        <f>VLOOKUP($A133,taxonomy!$A:$Y,12,FALSE)</f>
        <v xml:space="preserve"> Insecta</v>
      </c>
      <c r="CG133" t="str">
        <f>VLOOKUP($A133,taxonomy!$A:$Y,13,FALSE)</f>
        <v>Pterygota</v>
      </c>
      <c r="CH133" t="str">
        <f>VLOOKUP($A133,taxonomy!$A:$Y,14,FALSE)</f>
        <v xml:space="preserve"> Neoptera</v>
      </c>
      <c r="CI133" t="str">
        <f>VLOOKUP($A133,taxonomy!$A:$Y,15,FALSE)</f>
        <v xml:space="preserve"> Endopterygota</v>
      </c>
      <c r="CJ133" t="str">
        <f>VLOOKUP($A133,taxonomy!$A:$Y,16,FALSE)</f>
        <v xml:space="preserve"> Hymenoptera</v>
      </c>
      <c r="CK133" t="str">
        <f>VLOOKUP($A133,taxonomy!$A:$Y,17,FALSE)</f>
        <v xml:space="preserve"> Apocrita</v>
      </c>
      <c r="CL133" t="str">
        <f>VLOOKUP($A133,taxonomy!$A:$Y,18,FALSE)</f>
        <v xml:space="preserve"> Aculeata</v>
      </c>
      <c r="CM133" t="str">
        <f>VLOOKUP($A133,taxonomy!$A:$Y,19,FALSE)</f>
        <v>Vespoidea</v>
      </c>
      <c r="CN133" t="str">
        <f>VLOOKUP($A133,taxonomy!$A:$Y,20,FALSE)</f>
        <v xml:space="preserve"> Formicidae</v>
      </c>
      <c r="CO133" t="str">
        <f>VLOOKUP($A133,taxonomy!$A:$Y,21,FALSE)</f>
        <v xml:space="preserve"> Formicinae</v>
      </c>
      <c r="CP133" t="str">
        <f>VLOOKUP($A133,taxonomy!$A:$Y,22,FALSE)</f>
        <v xml:space="preserve"> Camponotus.</v>
      </c>
      <c r="CQ133">
        <f>VLOOKUP($A133,taxonomy!$A:$Y,23,FALSE)</f>
        <v>0</v>
      </c>
      <c r="CR133">
        <f>VLOOKUP($A133,taxonomy!$A:$Y,24,FALSE)</f>
        <v>0</v>
      </c>
      <c r="CS133">
        <f>VLOOKUP($A133,taxonomy!$A:$Y,25,FALSE)</f>
        <v>0</v>
      </c>
      <c r="CT133">
        <f t="shared" si="2"/>
        <v>0</v>
      </c>
    </row>
    <row r="134" spans="1:98" x14ac:dyDescent="0.25">
      <c r="A134" s="3" t="s">
        <v>787</v>
      </c>
      <c r="B134" s="4"/>
      <c r="C134" s="4"/>
      <c r="D134" s="4">
        <v>2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>
        <v>2</v>
      </c>
      <c r="CA134" t="str">
        <f>VLOOKUP($A134,taxonomy!$A:$Y,7,FALSE)</f>
        <v>Eukaryota</v>
      </c>
      <c r="CB134" t="str">
        <f>VLOOKUP($A134,taxonomy!$A:$Y,8,FALSE)</f>
        <v xml:space="preserve"> Metazoa</v>
      </c>
      <c r="CC134" t="str">
        <f>VLOOKUP($A134,taxonomy!$A:$Y,9,FALSE)</f>
        <v xml:space="preserve"> Ecdysozoa</v>
      </c>
      <c r="CD134" t="str">
        <f>VLOOKUP($A134,taxonomy!$A:$Y,10,FALSE)</f>
        <v xml:space="preserve"> Arthropoda</v>
      </c>
      <c r="CE134" t="str">
        <f>VLOOKUP($A134,taxonomy!$A:$Y,11,FALSE)</f>
        <v xml:space="preserve"> Hexapoda</v>
      </c>
      <c r="CF134" t="str">
        <f>VLOOKUP($A134,taxonomy!$A:$Y,12,FALSE)</f>
        <v xml:space="preserve"> Insecta</v>
      </c>
      <c r="CG134" t="str">
        <f>VLOOKUP($A134,taxonomy!$A:$Y,13,FALSE)</f>
        <v>Pterygota</v>
      </c>
      <c r="CH134" t="str">
        <f>VLOOKUP($A134,taxonomy!$A:$Y,14,FALSE)</f>
        <v xml:space="preserve"> Neoptera</v>
      </c>
      <c r="CI134" t="str">
        <f>VLOOKUP($A134,taxonomy!$A:$Y,15,FALSE)</f>
        <v xml:space="preserve"> Endopterygota</v>
      </c>
      <c r="CJ134" t="str">
        <f>VLOOKUP($A134,taxonomy!$A:$Y,16,FALSE)</f>
        <v xml:space="preserve"> Hymenoptera</v>
      </c>
      <c r="CK134" t="str">
        <f>VLOOKUP($A134,taxonomy!$A:$Y,17,FALSE)</f>
        <v xml:space="preserve"> Apocrita</v>
      </c>
      <c r="CL134" t="str">
        <f>VLOOKUP($A134,taxonomy!$A:$Y,18,FALSE)</f>
        <v xml:space="preserve"> Aculeata</v>
      </c>
      <c r="CM134" t="str">
        <f>VLOOKUP($A134,taxonomy!$A:$Y,19,FALSE)</f>
        <v>Vespoidea</v>
      </c>
      <c r="CN134" t="str">
        <f>VLOOKUP($A134,taxonomy!$A:$Y,20,FALSE)</f>
        <v xml:space="preserve"> Formicidae</v>
      </c>
      <c r="CO134" t="str">
        <f>VLOOKUP($A134,taxonomy!$A:$Y,21,FALSE)</f>
        <v xml:space="preserve"> Ponerinae</v>
      </c>
      <c r="CP134" t="str">
        <f>VLOOKUP($A134,taxonomy!$A:$Y,22,FALSE)</f>
        <v xml:space="preserve"> Ponerini</v>
      </c>
      <c r="CQ134" t="str">
        <f>VLOOKUP($A134,taxonomy!$A:$Y,23,FALSE)</f>
        <v xml:space="preserve"> Harpegnathos.</v>
      </c>
      <c r="CR134">
        <f>VLOOKUP($A134,taxonomy!$A:$Y,24,FALSE)</f>
        <v>0</v>
      </c>
      <c r="CS134">
        <f>VLOOKUP($A134,taxonomy!$A:$Y,25,FALSE)</f>
        <v>0</v>
      </c>
      <c r="CT134">
        <f t="shared" si="2"/>
        <v>0</v>
      </c>
    </row>
    <row r="135" spans="1:98" hidden="1" x14ac:dyDescent="0.25">
      <c r="A135" s="3" t="s">
        <v>791</v>
      </c>
      <c r="B135" s="4"/>
      <c r="C135" s="4">
        <v>1</v>
      </c>
      <c r="D135" s="4">
        <v>1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>
        <v>1</v>
      </c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>
        <v>3</v>
      </c>
      <c r="CA135" t="e">
        <f>VLOOKUP($A135,taxonomy!$A:$Y,7,FALSE)</f>
        <v>#N/A</v>
      </c>
      <c r="CB135" t="e">
        <f>VLOOKUP($A135,taxonomy!$A:$Y,8,FALSE)</f>
        <v>#N/A</v>
      </c>
      <c r="CC135" t="e">
        <f>VLOOKUP($A135,taxonomy!$A:$Y,9,FALSE)</f>
        <v>#N/A</v>
      </c>
      <c r="CD135" t="e">
        <f>VLOOKUP($A135,taxonomy!$A:$Y,10,FALSE)</f>
        <v>#N/A</v>
      </c>
      <c r="CE135" t="e">
        <f>VLOOKUP($A135,taxonomy!$A:$Y,11,FALSE)</f>
        <v>#N/A</v>
      </c>
      <c r="CF135" t="e">
        <f>VLOOKUP($A135,taxonomy!$A:$Y,12,FALSE)</f>
        <v>#N/A</v>
      </c>
      <c r="CG135" t="e">
        <f>VLOOKUP($A135,taxonomy!$A:$Y,13,FALSE)</f>
        <v>#N/A</v>
      </c>
      <c r="CH135" t="e">
        <f>VLOOKUP($A135,taxonomy!$A:$Y,14,FALSE)</f>
        <v>#N/A</v>
      </c>
      <c r="CI135" t="e">
        <f>VLOOKUP($A135,taxonomy!$A:$Y,15,FALSE)</f>
        <v>#N/A</v>
      </c>
      <c r="CJ135" t="e">
        <f>VLOOKUP($A135,taxonomy!$A:$Y,16,FALSE)</f>
        <v>#N/A</v>
      </c>
      <c r="CK135" t="e">
        <f>VLOOKUP($A135,taxonomy!$A:$Y,17,FALSE)</f>
        <v>#N/A</v>
      </c>
      <c r="CL135" t="e">
        <f>VLOOKUP($A135,taxonomy!$A:$Y,18,FALSE)</f>
        <v>#N/A</v>
      </c>
      <c r="CM135" t="e">
        <f>VLOOKUP($A135,taxonomy!$A:$Y,19,FALSE)</f>
        <v>#N/A</v>
      </c>
      <c r="CN135" t="e">
        <f>VLOOKUP($A135,taxonomy!$A:$Y,20,FALSE)</f>
        <v>#N/A</v>
      </c>
      <c r="CO135" t="e">
        <f>VLOOKUP($A135,taxonomy!$A:$Y,21,FALSE)</f>
        <v>#N/A</v>
      </c>
      <c r="CP135" t="e">
        <f>VLOOKUP($A135,taxonomy!$A:$Y,22,FALSE)</f>
        <v>#N/A</v>
      </c>
      <c r="CQ135" t="e">
        <f>VLOOKUP($A135,taxonomy!$A:$Y,23,FALSE)</f>
        <v>#N/A</v>
      </c>
      <c r="CR135" t="e">
        <f>VLOOKUP($A135,taxonomy!$A:$Y,24,FALSE)</f>
        <v>#N/A</v>
      </c>
      <c r="CS135" t="e">
        <f>VLOOKUP($A135,taxonomy!$A:$Y,25,FALSE)</f>
        <v>#N/A</v>
      </c>
      <c r="CT135">
        <f t="shared" si="2"/>
        <v>0</v>
      </c>
    </row>
    <row r="136" spans="1:98" hidden="1" x14ac:dyDescent="0.25">
      <c r="A136" s="3" t="s">
        <v>796</v>
      </c>
      <c r="B136" s="4"/>
      <c r="C136" s="4"/>
      <c r="D136" s="4">
        <v>1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>
        <v>1</v>
      </c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>
        <v>1</v>
      </c>
      <c r="BS136" s="4">
        <v>1</v>
      </c>
      <c r="BT136" s="4"/>
      <c r="BU136" s="4"/>
      <c r="BV136" s="4"/>
      <c r="BW136" s="4"/>
      <c r="BX136" s="4"/>
      <c r="BY136" s="4"/>
      <c r="BZ136" s="4">
        <v>4</v>
      </c>
      <c r="CA136" t="str">
        <f>VLOOKUP($A136,taxonomy!$A:$Y,7,FALSE)</f>
        <v>Eukaryota</v>
      </c>
      <c r="CB136" t="str">
        <f>VLOOKUP($A136,taxonomy!$A:$Y,8,FALSE)</f>
        <v xml:space="preserve"> Fungi</v>
      </c>
      <c r="CC136" t="str">
        <f>VLOOKUP($A136,taxonomy!$A:$Y,9,FALSE)</f>
        <v xml:space="preserve"> Dikarya</v>
      </c>
      <c r="CD136" t="str">
        <f>VLOOKUP($A136,taxonomy!$A:$Y,10,FALSE)</f>
        <v xml:space="preserve"> Basidiomycota</v>
      </c>
      <c r="CE136" t="str">
        <f>VLOOKUP($A136,taxonomy!$A:$Y,11,FALSE)</f>
        <v xml:space="preserve"> Pucciniomycotina</v>
      </c>
      <c r="CF136" t="str">
        <f>VLOOKUP($A136,taxonomy!$A:$Y,12,FALSE)</f>
        <v>Pucciniomycetes</v>
      </c>
      <c r="CG136" t="str">
        <f>VLOOKUP($A136,taxonomy!$A:$Y,13,FALSE)</f>
        <v xml:space="preserve"> Pucciniales</v>
      </c>
      <c r="CH136" t="str">
        <f>VLOOKUP($A136,taxonomy!$A:$Y,14,FALSE)</f>
        <v xml:space="preserve"> Pucciniaceae</v>
      </c>
      <c r="CI136" t="str">
        <f>VLOOKUP($A136,taxonomy!$A:$Y,15,FALSE)</f>
        <v xml:space="preserve"> Puccinia.</v>
      </c>
      <c r="CJ136">
        <f>VLOOKUP($A136,taxonomy!$A:$Y,16,FALSE)</f>
        <v>0</v>
      </c>
      <c r="CK136">
        <f>VLOOKUP($A136,taxonomy!$A:$Y,17,FALSE)</f>
        <v>0</v>
      </c>
      <c r="CL136">
        <f>VLOOKUP($A136,taxonomy!$A:$Y,18,FALSE)</f>
        <v>0</v>
      </c>
      <c r="CM136">
        <f>VLOOKUP($A136,taxonomy!$A:$Y,19,FALSE)</f>
        <v>0</v>
      </c>
      <c r="CN136">
        <f>VLOOKUP($A136,taxonomy!$A:$Y,20,FALSE)</f>
        <v>0</v>
      </c>
      <c r="CO136">
        <f>VLOOKUP($A136,taxonomy!$A:$Y,21,FALSE)</f>
        <v>0</v>
      </c>
      <c r="CP136">
        <f>VLOOKUP($A136,taxonomy!$A:$Y,22,FALSE)</f>
        <v>0</v>
      </c>
      <c r="CQ136">
        <f>VLOOKUP($A136,taxonomy!$A:$Y,23,FALSE)</f>
        <v>0</v>
      </c>
      <c r="CR136">
        <f>VLOOKUP($A136,taxonomy!$A:$Y,24,FALSE)</f>
        <v>0</v>
      </c>
      <c r="CS136">
        <f>VLOOKUP($A136,taxonomy!$A:$Y,25,FALSE)</f>
        <v>0</v>
      </c>
      <c r="CT136">
        <f t="shared" si="2"/>
        <v>0</v>
      </c>
    </row>
    <row r="137" spans="1:98" hidden="1" x14ac:dyDescent="0.25">
      <c r="A137" s="3" t="s">
        <v>808</v>
      </c>
      <c r="B137" s="4"/>
      <c r="C137" s="4">
        <v>1</v>
      </c>
      <c r="D137" s="4">
        <v>1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>
        <v>2</v>
      </c>
      <c r="CA137" t="str">
        <f>VLOOKUP($A137,taxonomy!$A:$Y,7,FALSE)</f>
        <v>Eukaryota</v>
      </c>
      <c r="CB137" t="str">
        <f>VLOOKUP($A137,taxonomy!$A:$Y,8,FALSE)</f>
        <v xml:space="preserve"> Metazoa</v>
      </c>
      <c r="CC137" t="str">
        <f>VLOOKUP($A137,taxonomy!$A:$Y,9,FALSE)</f>
        <v xml:space="preserve"> Ecdysozoa</v>
      </c>
      <c r="CD137" t="str">
        <f>VLOOKUP($A137,taxonomy!$A:$Y,10,FALSE)</f>
        <v xml:space="preserve"> Nematoda</v>
      </c>
      <c r="CE137" t="str">
        <f>VLOOKUP($A137,taxonomy!$A:$Y,11,FALSE)</f>
        <v xml:space="preserve"> Chromadorea</v>
      </c>
      <c r="CF137" t="str">
        <f>VLOOKUP($A137,taxonomy!$A:$Y,12,FALSE)</f>
        <v xml:space="preserve"> Rhabditida</v>
      </c>
      <c r="CG137" t="str">
        <f>VLOOKUP($A137,taxonomy!$A:$Y,13,FALSE)</f>
        <v>Rhabditoidea</v>
      </c>
      <c r="CH137" t="str">
        <f>VLOOKUP($A137,taxonomy!$A:$Y,14,FALSE)</f>
        <v xml:space="preserve"> Rhabditidae</v>
      </c>
      <c r="CI137" t="str">
        <f>VLOOKUP($A137,taxonomy!$A:$Y,15,FALSE)</f>
        <v xml:space="preserve"> Peloderinae</v>
      </c>
      <c r="CJ137" t="str">
        <f>VLOOKUP($A137,taxonomy!$A:$Y,16,FALSE)</f>
        <v xml:space="preserve"> Caenorhabditis.</v>
      </c>
      <c r="CK137">
        <f>VLOOKUP($A137,taxonomy!$A:$Y,17,FALSE)</f>
        <v>0</v>
      </c>
      <c r="CL137">
        <f>VLOOKUP($A137,taxonomy!$A:$Y,18,FALSE)</f>
        <v>0</v>
      </c>
      <c r="CM137">
        <f>VLOOKUP($A137,taxonomy!$A:$Y,19,FALSE)</f>
        <v>0</v>
      </c>
      <c r="CN137">
        <f>VLOOKUP($A137,taxonomy!$A:$Y,20,FALSE)</f>
        <v>0</v>
      </c>
      <c r="CO137">
        <f>VLOOKUP($A137,taxonomy!$A:$Y,21,FALSE)</f>
        <v>0</v>
      </c>
      <c r="CP137">
        <f>VLOOKUP($A137,taxonomy!$A:$Y,22,FALSE)</f>
        <v>0</v>
      </c>
      <c r="CQ137">
        <f>VLOOKUP($A137,taxonomy!$A:$Y,23,FALSE)</f>
        <v>0</v>
      </c>
      <c r="CR137">
        <f>VLOOKUP($A137,taxonomy!$A:$Y,24,FALSE)</f>
        <v>0</v>
      </c>
      <c r="CS137">
        <f>VLOOKUP($A137,taxonomy!$A:$Y,25,FALSE)</f>
        <v>0</v>
      </c>
      <c r="CT137">
        <f t="shared" si="2"/>
        <v>0</v>
      </c>
    </row>
    <row r="138" spans="1:98" hidden="1" x14ac:dyDescent="0.25">
      <c r="A138" s="3" t="s">
        <v>811</v>
      </c>
      <c r="B138" s="4"/>
      <c r="C138" s="4">
        <v>1</v>
      </c>
      <c r="D138" s="4">
        <v>1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>
        <v>1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>
        <v>3</v>
      </c>
      <c r="CA138" t="str">
        <f>VLOOKUP($A138,taxonomy!$A:$Y,7,FALSE)</f>
        <v>Eukaryota</v>
      </c>
      <c r="CB138" t="str">
        <f>VLOOKUP($A138,taxonomy!$A:$Y,8,FALSE)</f>
        <v xml:space="preserve"> Fungi</v>
      </c>
      <c r="CC138" t="str">
        <f>VLOOKUP($A138,taxonomy!$A:$Y,9,FALSE)</f>
        <v xml:space="preserve"> Dikarya</v>
      </c>
      <c r="CD138" t="str">
        <f>VLOOKUP($A138,taxonomy!$A:$Y,10,FALSE)</f>
        <v xml:space="preserve"> Ascomycota</v>
      </c>
      <c r="CE138" t="str">
        <f>VLOOKUP($A138,taxonomy!$A:$Y,11,FALSE)</f>
        <v xml:space="preserve"> Pezizomycotina</v>
      </c>
      <c r="CF138" t="str">
        <f>VLOOKUP($A138,taxonomy!$A:$Y,12,FALSE)</f>
        <v>Sordariomycetes</v>
      </c>
      <c r="CG138" t="str">
        <f>VLOOKUP($A138,taxonomy!$A:$Y,13,FALSE)</f>
        <v xml:space="preserve"> Hypocreomycetidae</v>
      </c>
      <c r="CH138" t="str">
        <f>VLOOKUP($A138,taxonomy!$A:$Y,14,FALSE)</f>
        <v xml:space="preserve"> Glomerellales</v>
      </c>
      <c r="CI138" t="str">
        <f>VLOOKUP($A138,taxonomy!$A:$Y,15,FALSE)</f>
        <v xml:space="preserve"> Glomerellaceae</v>
      </c>
      <c r="CJ138" t="str">
        <f>VLOOKUP($A138,taxonomy!$A:$Y,16,FALSE)</f>
        <v>mitosporic Glomerellaceae</v>
      </c>
      <c r="CK138" t="str">
        <f>VLOOKUP($A138,taxonomy!$A:$Y,17,FALSE)</f>
        <v xml:space="preserve"> Colletotrichum.</v>
      </c>
      <c r="CL138">
        <f>VLOOKUP($A138,taxonomy!$A:$Y,18,FALSE)</f>
        <v>0</v>
      </c>
      <c r="CM138">
        <f>VLOOKUP($A138,taxonomy!$A:$Y,19,FALSE)</f>
        <v>0</v>
      </c>
      <c r="CN138">
        <f>VLOOKUP($A138,taxonomy!$A:$Y,20,FALSE)</f>
        <v>0</v>
      </c>
      <c r="CO138">
        <f>VLOOKUP($A138,taxonomy!$A:$Y,21,FALSE)</f>
        <v>0</v>
      </c>
      <c r="CP138">
        <f>VLOOKUP($A138,taxonomy!$A:$Y,22,FALSE)</f>
        <v>0</v>
      </c>
      <c r="CQ138">
        <f>VLOOKUP($A138,taxonomy!$A:$Y,23,FALSE)</f>
        <v>0</v>
      </c>
      <c r="CR138">
        <f>VLOOKUP($A138,taxonomy!$A:$Y,24,FALSE)</f>
        <v>0</v>
      </c>
      <c r="CS138">
        <f>VLOOKUP($A138,taxonomy!$A:$Y,25,FALSE)</f>
        <v>0</v>
      </c>
      <c r="CT138">
        <f t="shared" si="2"/>
        <v>0</v>
      </c>
    </row>
    <row r="139" spans="1:98" hidden="1" x14ac:dyDescent="0.25">
      <c r="A139" s="3" t="s">
        <v>816</v>
      </c>
      <c r="B139" s="4"/>
      <c r="C139" s="4">
        <v>1</v>
      </c>
      <c r="D139" s="4">
        <v>1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>
        <v>2</v>
      </c>
      <c r="CA139" t="str">
        <f>VLOOKUP($A139,taxonomy!$A:$Y,7,FALSE)</f>
        <v>Eukaryota</v>
      </c>
      <c r="CB139" t="str">
        <f>VLOOKUP($A139,taxonomy!$A:$Y,8,FALSE)</f>
        <v xml:space="preserve"> Fungi</v>
      </c>
      <c r="CC139" t="str">
        <f>VLOOKUP($A139,taxonomy!$A:$Y,9,FALSE)</f>
        <v xml:space="preserve"> Dikarya</v>
      </c>
      <c r="CD139" t="str">
        <f>VLOOKUP($A139,taxonomy!$A:$Y,10,FALSE)</f>
        <v xml:space="preserve"> Ascomycota</v>
      </c>
      <c r="CE139" t="str">
        <f>VLOOKUP($A139,taxonomy!$A:$Y,11,FALSE)</f>
        <v xml:space="preserve"> Pezizomycotina</v>
      </c>
      <c r="CF139" t="str">
        <f>VLOOKUP($A139,taxonomy!$A:$Y,12,FALSE)</f>
        <v>Dothideomycetes</v>
      </c>
      <c r="CG139" t="str">
        <f>VLOOKUP($A139,taxonomy!$A:$Y,13,FALSE)</f>
        <v xml:space="preserve"> Pleosporomycetidae</v>
      </c>
      <c r="CH139" t="str">
        <f>VLOOKUP($A139,taxonomy!$A:$Y,14,FALSE)</f>
        <v xml:space="preserve"> Pleosporales</v>
      </c>
      <c r="CI139" t="str">
        <f>VLOOKUP($A139,taxonomy!$A:$Y,15,FALSE)</f>
        <v xml:space="preserve"> Pleosporineae</v>
      </c>
      <c r="CJ139" t="str">
        <f>VLOOKUP($A139,taxonomy!$A:$Y,16,FALSE)</f>
        <v>Pleosporaceae</v>
      </c>
      <c r="CK139" t="str">
        <f>VLOOKUP($A139,taxonomy!$A:$Y,17,FALSE)</f>
        <v xml:space="preserve"> Pyrenophora.</v>
      </c>
      <c r="CL139">
        <f>VLOOKUP($A139,taxonomy!$A:$Y,18,FALSE)</f>
        <v>0</v>
      </c>
      <c r="CM139">
        <f>VLOOKUP($A139,taxonomy!$A:$Y,19,FALSE)</f>
        <v>0</v>
      </c>
      <c r="CN139">
        <f>VLOOKUP($A139,taxonomy!$A:$Y,20,FALSE)</f>
        <v>0</v>
      </c>
      <c r="CO139">
        <f>VLOOKUP($A139,taxonomy!$A:$Y,21,FALSE)</f>
        <v>0</v>
      </c>
      <c r="CP139">
        <f>VLOOKUP($A139,taxonomy!$A:$Y,22,FALSE)</f>
        <v>0</v>
      </c>
      <c r="CQ139">
        <f>VLOOKUP($A139,taxonomy!$A:$Y,23,FALSE)</f>
        <v>0</v>
      </c>
      <c r="CR139">
        <f>VLOOKUP($A139,taxonomy!$A:$Y,24,FALSE)</f>
        <v>0</v>
      </c>
      <c r="CS139">
        <f>VLOOKUP($A139,taxonomy!$A:$Y,25,FALSE)</f>
        <v>0</v>
      </c>
      <c r="CT139">
        <f t="shared" si="2"/>
        <v>0</v>
      </c>
    </row>
    <row r="140" spans="1:98" hidden="1" x14ac:dyDescent="0.25">
      <c r="A140" s="3" t="s">
        <v>819</v>
      </c>
      <c r="B140" s="4"/>
      <c r="C140" s="4"/>
      <c r="D140" s="4">
        <v>1</v>
      </c>
      <c r="E140" s="4"/>
      <c r="F140" s="4"/>
      <c r="G140" s="4"/>
      <c r="H140" s="4"/>
      <c r="I140" s="4"/>
      <c r="J140" s="4"/>
      <c r="K140" s="4">
        <v>1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>
        <v>2</v>
      </c>
      <c r="CA140" t="e">
        <f>VLOOKUP($A140,taxonomy!$A:$Y,7,FALSE)</f>
        <v>#N/A</v>
      </c>
      <c r="CB140" t="e">
        <f>VLOOKUP($A140,taxonomy!$A:$Y,8,FALSE)</f>
        <v>#N/A</v>
      </c>
      <c r="CC140" t="e">
        <f>VLOOKUP($A140,taxonomy!$A:$Y,9,FALSE)</f>
        <v>#N/A</v>
      </c>
      <c r="CD140" t="e">
        <f>VLOOKUP($A140,taxonomy!$A:$Y,10,FALSE)</f>
        <v>#N/A</v>
      </c>
      <c r="CE140" t="e">
        <f>VLOOKUP($A140,taxonomy!$A:$Y,11,FALSE)</f>
        <v>#N/A</v>
      </c>
      <c r="CF140" t="e">
        <f>VLOOKUP($A140,taxonomy!$A:$Y,12,FALSE)</f>
        <v>#N/A</v>
      </c>
      <c r="CG140" t="e">
        <f>VLOOKUP($A140,taxonomy!$A:$Y,13,FALSE)</f>
        <v>#N/A</v>
      </c>
      <c r="CH140" t="e">
        <f>VLOOKUP($A140,taxonomy!$A:$Y,14,FALSE)</f>
        <v>#N/A</v>
      </c>
      <c r="CI140" t="e">
        <f>VLOOKUP($A140,taxonomy!$A:$Y,15,FALSE)</f>
        <v>#N/A</v>
      </c>
      <c r="CJ140" t="e">
        <f>VLOOKUP($A140,taxonomy!$A:$Y,16,FALSE)</f>
        <v>#N/A</v>
      </c>
      <c r="CK140" t="e">
        <f>VLOOKUP($A140,taxonomy!$A:$Y,17,FALSE)</f>
        <v>#N/A</v>
      </c>
      <c r="CL140" t="e">
        <f>VLOOKUP($A140,taxonomy!$A:$Y,18,FALSE)</f>
        <v>#N/A</v>
      </c>
      <c r="CM140" t="e">
        <f>VLOOKUP($A140,taxonomy!$A:$Y,19,FALSE)</f>
        <v>#N/A</v>
      </c>
      <c r="CN140" t="e">
        <f>VLOOKUP($A140,taxonomy!$A:$Y,20,FALSE)</f>
        <v>#N/A</v>
      </c>
      <c r="CO140" t="e">
        <f>VLOOKUP($A140,taxonomy!$A:$Y,21,FALSE)</f>
        <v>#N/A</v>
      </c>
      <c r="CP140" t="e">
        <f>VLOOKUP($A140,taxonomy!$A:$Y,22,FALSE)</f>
        <v>#N/A</v>
      </c>
      <c r="CQ140" t="e">
        <f>VLOOKUP($A140,taxonomy!$A:$Y,23,FALSE)</f>
        <v>#N/A</v>
      </c>
      <c r="CR140" t="e">
        <f>VLOOKUP($A140,taxonomy!$A:$Y,24,FALSE)</f>
        <v>#N/A</v>
      </c>
      <c r="CS140" t="e">
        <f>VLOOKUP($A140,taxonomy!$A:$Y,25,FALSE)</f>
        <v>#N/A</v>
      </c>
      <c r="CT140">
        <f t="shared" si="2"/>
        <v>0</v>
      </c>
    </row>
    <row r="141" spans="1:98" hidden="1" x14ac:dyDescent="0.25">
      <c r="A141" s="3" t="s">
        <v>825</v>
      </c>
      <c r="B141" s="4"/>
      <c r="C141" s="4">
        <v>1</v>
      </c>
      <c r="D141" s="4">
        <v>1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>
        <v>2</v>
      </c>
      <c r="CA141" t="str">
        <f>VLOOKUP($A141,taxonomy!$A:$Y,7,FALSE)</f>
        <v>Eukaryota</v>
      </c>
      <c r="CB141" t="str">
        <f>VLOOKUP($A141,taxonomy!$A:$Y,8,FALSE)</f>
        <v xml:space="preserve"> Fungi</v>
      </c>
      <c r="CC141" t="str">
        <f>VLOOKUP($A141,taxonomy!$A:$Y,9,FALSE)</f>
        <v xml:space="preserve"> Dikarya</v>
      </c>
      <c r="CD141" t="str">
        <f>VLOOKUP($A141,taxonomy!$A:$Y,10,FALSE)</f>
        <v xml:space="preserve"> Ascomycota</v>
      </c>
      <c r="CE141" t="str">
        <f>VLOOKUP($A141,taxonomy!$A:$Y,11,FALSE)</f>
        <v xml:space="preserve"> Pezizomycotina</v>
      </c>
      <c r="CF141" t="str">
        <f>VLOOKUP($A141,taxonomy!$A:$Y,12,FALSE)</f>
        <v xml:space="preserve"> Eurotiomycetes</v>
      </c>
      <c r="CG141" t="str">
        <f>VLOOKUP($A141,taxonomy!$A:$Y,13,FALSE)</f>
        <v>Eurotiomycetidae</v>
      </c>
      <c r="CH141" t="str">
        <f>VLOOKUP($A141,taxonomy!$A:$Y,14,FALSE)</f>
        <v xml:space="preserve"> Onygenales</v>
      </c>
      <c r="CI141" t="str">
        <f>VLOOKUP($A141,taxonomy!$A:$Y,15,FALSE)</f>
        <v xml:space="preserve"> Arthrodermataceae</v>
      </c>
      <c r="CJ141" t="str">
        <f>VLOOKUP($A141,taxonomy!$A:$Y,16,FALSE)</f>
        <v xml:space="preserve"> Arthroderma.</v>
      </c>
      <c r="CK141">
        <f>VLOOKUP($A141,taxonomy!$A:$Y,17,FALSE)</f>
        <v>0</v>
      </c>
      <c r="CL141">
        <f>VLOOKUP($A141,taxonomy!$A:$Y,18,FALSE)</f>
        <v>0</v>
      </c>
      <c r="CM141">
        <f>VLOOKUP($A141,taxonomy!$A:$Y,19,FALSE)</f>
        <v>0</v>
      </c>
      <c r="CN141">
        <f>VLOOKUP($A141,taxonomy!$A:$Y,20,FALSE)</f>
        <v>0</v>
      </c>
      <c r="CO141">
        <f>VLOOKUP($A141,taxonomy!$A:$Y,21,FALSE)</f>
        <v>0</v>
      </c>
      <c r="CP141">
        <f>VLOOKUP($A141,taxonomy!$A:$Y,22,FALSE)</f>
        <v>0</v>
      </c>
      <c r="CQ141">
        <f>VLOOKUP($A141,taxonomy!$A:$Y,23,FALSE)</f>
        <v>0</v>
      </c>
      <c r="CR141">
        <f>VLOOKUP($A141,taxonomy!$A:$Y,24,FALSE)</f>
        <v>0</v>
      </c>
      <c r="CS141">
        <f>VLOOKUP($A141,taxonomy!$A:$Y,25,FALSE)</f>
        <v>0</v>
      </c>
      <c r="CT141">
        <f t="shared" si="2"/>
        <v>0</v>
      </c>
    </row>
    <row r="142" spans="1:98" hidden="1" x14ac:dyDescent="0.25">
      <c r="A142" s="3" t="s">
        <v>828</v>
      </c>
      <c r="B142" s="4"/>
      <c r="C142" s="4"/>
      <c r="D142" s="4">
        <v>1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>
        <v>1</v>
      </c>
      <c r="CA142" t="str">
        <f>VLOOKUP($A142,taxonomy!$A:$Y,7,FALSE)</f>
        <v>Eukaryota</v>
      </c>
      <c r="CB142" t="str">
        <f>VLOOKUP($A142,taxonomy!$A:$Y,8,FALSE)</f>
        <v xml:space="preserve"> Metazoa</v>
      </c>
      <c r="CC142" t="str">
        <f>VLOOKUP($A142,taxonomy!$A:$Y,9,FALSE)</f>
        <v xml:space="preserve"> Chordata</v>
      </c>
      <c r="CD142" t="str">
        <f>VLOOKUP($A142,taxonomy!$A:$Y,10,FALSE)</f>
        <v xml:space="preserve"> Tunicata</v>
      </c>
      <c r="CE142" t="str">
        <f>VLOOKUP($A142,taxonomy!$A:$Y,11,FALSE)</f>
        <v xml:space="preserve"> Appendicularia</v>
      </c>
      <c r="CF142" t="str">
        <f>VLOOKUP($A142,taxonomy!$A:$Y,12,FALSE)</f>
        <v xml:space="preserve"> Oikopleuridae</v>
      </c>
      <c r="CG142" t="str">
        <f>VLOOKUP($A142,taxonomy!$A:$Y,13,FALSE)</f>
        <v>Oikopleura.</v>
      </c>
      <c r="CH142">
        <f>VLOOKUP($A142,taxonomy!$A:$Y,14,FALSE)</f>
        <v>0</v>
      </c>
      <c r="CI142">
        <f>VLOOKUP($A142,taxonomy!$A:$Y,15,FALSE)</f>
        <v>0</v>
      </c>
      <c r="CJ142">
        <f>VLOOKUP($A142,taxonomy!$A:$Y,16,FALSE)</f>
        <v>0</v>
      </c>
      <c r="CK142">
        <f>VLOOKUP($A142,taxonomy!$A:$Y,17,FALSE)</f>
        <v>0</v>
      </c>
      <c r="CL142">
        <f>VLOOKUP($A142,taxonomy!$A:$Y,18,FALSE)</f>
        <v>0</v>
      </c>
      <c r="CM142">
        <f>VLOOKUP($A142,taxonomy!$A:$Y,19,FALSE)</f>
        <v>0</v>
      </c>
      <c r="CN142">
        <f>VLOOKUP($A142,taxonomy!$A:$Y,20,FALSE)</f>
        <v>0</v>
      </c>
      <c r="CO142">
        <f>VLOOKUP($A142,taxonomy!$A:$Y,21,FALSE)</f>
        <v>0</v>
      </c>
      <c r="CP142">
        <f>VLOOKUP($A142,taxonomy!$A:$Y,22,FALSE)</f>
        <v>0</v>
      </c>
      <c r="CQ142">
        <f>VLOOKUP($A142,taxonomy!$A:$Y,23,FALSE)</f>
        <v>0</v>
      </c>
      <c r="CR142">
        <f>VLOOKUP($A142,taxonomy!$A:$Y,24,FALSE)</f>
        <v>0</v>
      </c>
      <c r="CS142">
        <f>VLOOKUP($A142,taxonomy!$A:$Y,25,FALSE)</f>
        <v>0</v>
      </c>
      <c r="CT142">
        <f t="shared" si="2"/>
        <v>0</v>
      </c>
    </row>
    <row r="143" spans="1:98" hidden="1" x14ac:dyDescent="0.25">
      <c r="A143" s="3" t="s">
        <v>831</v>
      </c>
      <c r="B143" s="4"/>
      <c r="C143" s="4">
        <v>1</v>
      </c>
      <c r="D143" s="4">
        <v>1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>
        <v>2</v>
      </c>
      <c r="CA143" t="str">
        <f>VLOOKUP($A143,taxonomy!$A:$Y,7,FALSE)</f>
        <v>Eukaryota</v>
      </c>
      <c r="CB143" t="str">
        <f>VLOOKUP($A143,taxonomy!$A:$Y,8,FALSE)</f>
        <v xml:space="preserve"> Metazoa</v>
      </c>
      <c r="CC143" t="str">
        <f>VLOOKUP($A143,taxonomy!$A:$Y,9,FALSE)</f>
        <v xml:space="preserve"> Ecdysozoa</v>
      </c>
      <c r="CD143" t="str">
        <f>VLOOKUP($A143,taxonomy!$A:$Y,10,FALSE)</f>
        <v xml:space="preserve"> Nematoda</v>
      </c>
      <c r="CE143" t="str">
        <f>VLOOKUP($A143,taxonomy!$A:$Y,11,FALSE)</f>
        <v xml:space="preserve"> Enoplea</v>
      </c>
      <c r="CF143" t="str">
        <f>VLOOKUP($A143,taxonomy!$A:$Y,12,FALSE)</f>
        <v xml:space="preserve"> Dorylaimia</v>
      </c>
      <c r="CG143" t="str">
        <f>VLOOKUP($A143,taxonomy!$A:$Y,13,FALSE)</f>
        <v>Trichocephalida</v>
      </c>
      <c r="CH143" t="str">
        <f>VLOOKUP($A143,taxonomy!$A:$Y,14,FALSE)</f>
        <v xml:space="preserve"> Trichinellidae</v>
      </c>
      <c r="CI143" t="str">
        <f>VLOOKUP($A143,taxonomy!$A:$Y,15,FALSE)</f>
        <v xml:space="preserve"> Trichinella.</v>
      </c>
      <c r="CJ143">
        <f>VLOOKUP($A143,taxonomy!$A:$Y,16,FALSE)</f>
        <v>0</v>
      </c>
      <c r="CK143">
        <f>VLOOKUP($A143,taxonomy!$A:$Y,17,FALSE)</f>
        <v>0</v>
      </c>
      <c r="CL143">
        <f>VLOOKUP($A143,taxonomy!$A:$Y,18,FALSE)</f>
        <v>0</v>
      </c>
      <c r="CM143">
        <f>VLOOKUP($A143,taxonomy!$A:$Y,19,FALSE)</f>
        <v>0</v>
      </c>
      <c r="CN143">
        <f>VLOOKUP($A143,taxonomy!$A:$Y,20,FALSE)</f>
        <v>0</v>
      </c>
      <c r="CO143">
        <f>VLOOKUP($A143,taxonomy!$A:$Y,21,FALSE)</f>
        <v>0</v>
      </c>
      <c r="CP143">
        <f>VLOOKUP($A143,taxonomy!$A:$Y,22,FALSE)</f>
        <v>0</v>
      </c>
      <c r="CQ143">
        <f>VLOOKUP($A143,taxonomy!$A:$Y,23,FALSE)</f>
        <v>0</v>
      </c>
      <c r="CR143">
        <f>VLOOKUP($A143,taxonomy!$A:$Y,24,FALSE)</f>
        <v>0</v>
      </c>
      <c r="CS143">
        <f>VLOOKUP($A143,taxonomy!$A:$Y,25,FALSE)</f>
        <v>0</v>
      </c>
      <c r="CT143">
        <f t="shared" si="2"/>
        <v>0</v>
      </c>
    </row>
    <row r="144" spans="1:98" hidden="1" x14ac:dyDescent="0.25">
      <c r="A144" s="3" t="s">
        <v>835</v>
      </c>
      <c r="B144" s="4"/>
      <c r="C144" s="4"/>
      <c r="D144" s="4">
        <v>1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>
        <v>1</v>
      </c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>
        <v>2</v>
      </c>
      <c r="CA144" t="str">
        <f>VLOOKUP($A144,taxonomy!$A:$Y,7,FALSE)</f>
        <v>Eukaryota</v>
      </c>
      <c r="CB144" t="str">
        <f>VLOOKUP($A144,taxonomy!$A:$Y,8,FALSE)</f>
        <v xml:space="preserve"> Fungi</v>
      </c>
      <c r="CC144" t="str">
        <f>VLOOKUP($A144,taxonomy!$A:$Y,9,FALSE)</f>
        <v xml:space="preserve"> Dikarya</v>
      </c>
      <c r="CD144" t="str">
        <f>VLOOKUP($A144,taxonomy!$A:$Y,10,FALSE)</f>
        <v xml:space="preserve"> Basidiomycota</v>
      </c>
      <c r="CE144" t="str">
        <f>VLOOKUP($A144,taxonomy!$A:$Y,11,FALSE)</f>
        <v xml:space="preserve"> Agaricomycotina</v>
      </c>
      <c r="CF144" t="str">
        <f>VLOOKUP($A144,taxonomy!$A:$Y,12,FALSE)</f>
        <v>Tremellomycetes</v>
      </c>
      <c r="CG144" t="str">
        <f>VLOOKUP($A144,taxonomy!$A:$Y,13,FALSE)</f>
        <v xml:space="preserve"> Tremellales</v>
      </c>
      <c r="CH144" t="str">
        <f>VLOOKUP($A144,taxonomy!$A:$Y,14,FALSE)</f>
        <v xml:space="preserve"> Tremellaceae</v>
      </c>
      <c r="CI144" t="str">
        <f>VLOOKUP($A144,taxonomy!$A:$Y,15,FALSE)</f>
        <v xml:space="preserve"> Filobasidiella</v>
      </c>
      <c r="CJ144" t="str">
        <f>VLOOKUP($A144,taxonomy!$A:$Y,16,FALSE)</f>
        <v>Filobasidiella/Cryptococcus neoformans species complex.</v>
      </c>
      <c r="CK144">
        <f>VLOOKUP($A144,taxonomy!$A:$Y,17,FALSE)</f>
        <v>0</v>
      </c>
      <c r="CL144">
        <f>VLOOKUP($A144,taxonomy!$A:$Y,18,FALSE)</f>
        <v>0</v>
      </c>
      <c r="CM144">
        <f>VLOOKUP($A144,taxonomy!$A:$Y,19,FALSE)</f>
        <v>0</v>
      </c>
      <c r="CN144">
        <f>VLOOKUP($A144,taxonomy!$A:$Y,20,FALSE)</f>
        <v>0</v>
      </c>
      <c r="CO144">
        <f>VLOOKUP($A144,taxonomy!$A:$Y,21,FALSE)</f>
        <v>0</v>
      </c>
      <c r="CP144">
        <f>VLOOKUP($A144,taxonomy!$A:$Y,22,FALSE)</f>
        <v>0</v>
      </c>
      <c r="CQ144">
        <f>VLOOKUP($A144,taxonomy!$A:$Y,23,FALSE)</f>
        <v>0</v>
      </c>
      <c r="CR144">
        <f>VLOOKUP($A144,taxonomy!$A:$Y,24,FALSE)</f>
        <v>0</v>
      </c>
      <c r="CS144">
        <f>VLOOKUP($A144,taxonomy!$A:$Y,25,FALSE)</f>
        <v>0</v>
      </c>
      <c r="CT144">
        <f t="shared" si="2"/>
        <v>0</v>
      </c>
    </row>
    <row r="145" spans="1:98" hidden="1" x14ac:dyDescent="0.25">
      <c r="A145" s="3" t="s">
        <v>840</v>
      </c>
      <c r="B145" s="4"/>
      <c r="C145" s="4"/>
      <c r="D145" s="4">
        <v>1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>
        <v>1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>
        <v>1</v>
      </c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>
        <v>3</v>
      </c>
      <c r="CA145" t="str">
        <f>VLOOKUP($A145,taxonomy!$A:$Y,7,FALSE)</f>
        <v>Eukaryota</v>
      </c>
      <c r="CB145" t="str">
        <f>VLOOKUP($A145,taxonomy!$A:$Y,8,FALSE)</f>
        <v xml:space="preserve"> Fungi</v>
      </c>
      <c r="CC145" t="str">
        <f>VLOOKUP($A145,taxonomy!$A:$Y,9,FALSE)</f>
        <v xml:space="preserve"> Dikarya</v>
      </c>
      <c r="CD145" t="str">
        <f>VLOOKUP($A145,taxonomy!$A:$Y,10,FALSE)</f>
        <v xml:space="preserve"> Basidiomycota</v>
      </c>
      <c r="CE145" t="str">
        <f>VLOOKUP($A145,taxonomy!$A:$Y,11,FALSE)</f>
        <v xml:space="preserve"> Ustilaginomycotina</v>
      </c>
      <c r="CF145" t="str">
        <f>VLOOKUP($A145,taxonomy!$A:$Y,12,FALSE)</f>
        <v>Ustilaginomycetes</v>
      </c>
      <c r="CG145" t="str">
        <f>VLOOKUP($A145,taxonomy!$A:$Y,13,FALSE)</f>
        <v xml:space="preserve"> Ustilaginales</v>
      </c>
      <c r="CH145" t="str">
        <f>VLOOKUP($A145,taxonomy!$A:$Y,14,FALSE)</f>
        <v xml:space="preserve"> Ustilaginaceae</v>
      </c>
      <c r="CI145" t="str">
        <f>VLOOKUP($A145,taxonomy!$A:$Y,15,FALSE)</f>
        <v xml:space="preserve"> Sporisorium.</v>
      </c>
      <c r="CJ145">
        <f>VLOOKUP($A145,taxonomy!$A:$Y,16,FALSE)</f>
        <v>0</v>
      </c>
      <c r="CK145">
        <f>VLOOKUP($A145,taxonomy!$A:$Y,17,FALSE)</f>
        <v>0</v>
      </c>
      <c r="CL145">
        <f>VLOOKUP($A145,taxonomy!$A:$Y,18,FALSE)</f>
        <v>0</v>
      </c>
      <c r="CM145">
        <f>VLOOKUP($A145,taxonomy!$A:$Y,19,FALSE)</f>
        <v>0</v>
      </c>
      <c r="CN145">
        <f>VLOOKUP($A145,taxonomy!$A:$Y,20,FALSE)</f>
        <v>0</v>
      </c>
      <c r="CO145">
        <f>VLOOKUP($A145,taxonomy!$A:$Y,21,FALSE)</f>
        <v>0</v>
      </c>
      <c r="CP145">
        <f>VLOOKUP($A145,taxonomy!$A:$Y,22,FALSE)</f>
        <v>0</v>
      </c>
      <c r="CQ145">
        <f>VLOOKUP($A145,taxonomy!$A:$Y,23,FALSE)</f>
        <v>0</v>
      </c>
      <c r="CR145">
        <f>VLOOKUP($A145,taxonomy!$A:$Y,24,FALSE)</f>
        <v>0</v>
      </c>
      <c r="CS145">
        <f>VLOOKUP($A145,taxonomy!$A:$Y,25,FALSE)</f>
        <v>0</v>
      </c>
      <c r="CT145">
        <f t="shared" si="2"/>
        <v>0</v>
      </c>
    </row>
    <row r="146" spans="1:98" hidden="1" x14ac:dyDescent="0.25">
      <c r="A146" s="3" t="s">
        <v>846</v>
      </c>
      <c r="B146" s="4"/>
      <c r="C146" s="4">
        <v>1</v>
      </c>
      <c r="D146" s="4">
        <v>1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>
        <v>2</v>
      </c>
      <c r="CA146" t="str">
        <f>VLOOKUP($A146,taxonomy!$A:$Y,7,FALSE)</f>
        <v>Eukaryota</v>
      </c>
      <c r="CB146" t="str">
        <f>VLOOKUP($A146,taxonomy!$A:$Y,8,FALSE)</f>
        <v xml:space="preserve"> Metazoa</v>
      </c>
      <c r="CC146" t="str">
        <f>VLOOKUP($A146,taxonomy!$A:$Y,9,FALSE)</f>
        <v xml:space="preserve"> Chordata</v>
      </c>
      <c r="CD146" t="str">
        <f>VLOOKUP($A146,taxonomy!$A:$Y,10,FALSE)</f>
        <v xml:space="preserve"> Craniata</v>
      </c>
      <c r="CE146" t="str">
        <f>VLOOKUP($A146,taxonomy!$A:$Y,11,FALSE)</f>
        <v xml:space="preserve"> Vertebrata</v>
      </c>
      <c r="CF146" t="str">
        <f>VLOOKUP($A146,taxonomy!$A:$Y,12,FALSE)</f>
        <v xml:space="preserve"> Euteleostomi</v>
      </c>
      <c r="CG146" t="str">
        <f>VLOOKUP($A146,taxonomy!$A:$Y,13,FALSE)</f>
        <v>Mammalia</v>
      </c>
      <c r="CH146" t="str">
        <f>VLOOKUP($A146,taxonomy!$A:$Y,14,FALSE)</f>
        <v xml:space="preserve"> Eutheria</v>
      </c>
      <c r="CI146" t="str">
        <f>VLOOKUP($A146,taxonomy!$A:$Y,15,FALSE)</f>
        <v xml:space="preserve"> Euarchontoglires</v>
      </c>
      <c r="CJ146" t="str">
        <f>VLOOKUP($A146,taxonomy!$A:$Y,16,FALSE)</f>
        <v xml:space="preserve"> Primates</v>
      </c>
      <c r="CK146" t="str">
        <f>VLOOKUP($A146,taxonomy!$A:$Y,17,FALSE)</f>
        <v xml:space="preserve"> Haplorrhini</v>
      </c>
      <c r="CL146" t="str">
        <f>VLOOKUP($A146,taxonomy!$A:$Y,18,FALSE)</f>
        <v>Catarrhini</v>
      </c>
      <c r="CM146" t="str">
        <f>VLOOKUP($A146,taxonomy!$A:$Y,19,FALSE)</f>
        <v xml:space="preserve"> Hominidae</v>
      </c>
      <c r="CN146" t="str">
        <f>VLOOKUP($A146,taxonomy!$A:$Y,20,FALSE)</f>
        <v xml:space="preserve"> Homo.</v>
      </c>
      <c r="CO146">
        <f>VLOOKUP($A146,taxonomy!$A:$Y,21,FALSE)</f>
        <v>0</v>
      </c>
      <c r="CP146">
        <f>VLOOKUP($A146,taxonomy!$A:$Y,22,FALSE)</f>
        <v>0</v>
      </c>
      <c r="CQ146">
        <f>VLOOKUP($A146,taxonomy!$A:$Y,23,FALSE)</f>
        <v>0</v>
      </c>
      <c r="CR146">
        <f>VLOOKUP($A146,taxonomy!$A:$Y,24,FALSE)</f>
        <v>0</v>
      </c>
      <c r="CS146">
        <f>VLOOKUP($A146,taxonomy!$A:$Y,25,FALSE)</f>
        <v>0</v>
      </c>
      <c r="CT146">
        <f t="shared" si="2"/>
        <v>0</v>
      </c>
    </row>
    <row r="147" spans="1:98" hidden="1" x14ac:dyDescent="0.25">
      <c r="A147" s="3" t="s">
        <v>848</v>
      </c>
      <c r="B147" s="4"/>
      <c r="C147" s="4">
        <v>1</v>
      </c>
      <c r="D147" s="4">
        <v>1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>
        <v>2</v>
      </c>
      <c r="CA147" t="str">
        <f>VLOOKUP($A147,taxonomy!$A:$Y,7,FALSE)</f>
        <v>Eukaryota</v>
      </c>
      <c r="CB147" t="str">
        <f>VLOOKUP($A147,taxonomy!$A:$Y,8,FALSE)</f>
        <v xml:space="preserve"> Metazoa</v>
      </c>
      <c r="CC147" t="str">
        <f>VLOOKUP($A147,taxonomy!$A:$Y,9,FALSE)</f>
        <v xml:space="preserve"> Chordata</v>
      </c>
      <c r="CD147" t="str">
        <f>VLOOKUP($A147,taxonomy!$A:$Y,10,FALSE)</f>
        <v xml:space="preserve"> Craniata</v>
      </c>
      <c r="CE147" t="str">
        <f>VLOOKUP($A147,taxonomy!$A:$Y,11,FALSE)</f>
        <v xml:space="preserve"> Vertebrata</v>
      </c>
      <c r="CF147" t="str">
        <f>VLOOKUP($A147,taxonomy!$A:$Y,12,FALSE)</f>
        <v xml:space="preserve"> Euteleostomi</v>
      </c>
      <c r="CG147" t="str">
        <f>VLOOKUP($A147,taxonomy!$A:$Y,13,FALSE)</f>
        <v>Actinopterygii</v>
      </c>
      <c r="CH147" t="str">
        <f>VLOOKUP($A147,taxonomy!$A:$Y,14,FALSE)</f>
        <v xml:space="preserve"> Neopterygii</v>
      </c>
      <c r="CI147" t="str">
        <f>VLOOKUP($A147,taxonomy!$A:$Y,15,FALSE)</f>
        <v xml:space="preserve"> Teleostei</v>
      </c>
      <c r="CJ147" t="str">
        <f>VLOOKUP($A147,taxonomy!$A:$Y,16,FALSE)</f>
        <v xml:space="preserve"> Ostariophysi</v>
      </c>
      <c r="CK147" t="str">
        <f>VLOOKUP($A147,taxonomy!$A:$Y,17,FALSE)</f>
        <v xml:space="preserve"> Cypriniformes</v>
      </c>
      <c r="CL147" t="str">
        <f>VLOOKUP($A147,taxonomy!$A:$Y,18,FALSE)</f>
        <v>Cyprinidae</v>
      </c>
      <c r="CM147" t="str">
        <f>VLOOKUP($A147,taxonomy!$A:$Y,19,FALSE)</f>
        <v xml:space="preserve"> Danio.</v>
      </c>
      <c r="CN147">
        <f>VLOOKUP($A147,taxonomy!$A:$Y,20,FALSE)</f>
        <v>0</v>
      </c>
      <c r="CO147">
        <f>VLOOKUP($A147,taxonomy!$A:$Y,21,FALSE)</f>
        <v>0</v>
      </c>
      <c r="CP147">
        <f>VLOOKUP($A147,taxonomy!$A:$Y,22,FALSE)</f>
        <v>0</v>
      </c>
      <c r="CQ147">
        <f>VLOOKUP($A147,taxonomy!$A:$Y,23,FALSE)</f>
        <v>0</v>
      </c>
      <c r="CR147">
        <f>VLOOKUP($A147,taxonomy!$A:$Y,24,FALSE)</f>
        <v>0</v>
      </c>
      <c r="CS147">
        <f>VLOOKUP($A147,taxonomy!$A:$Y,25,FALSE)</f>
        <v>0</v>
      </c>
      <c r="CT147">
        <f t="shared" si="2"/>
        <v>0</v>
      </c>
    </row>
    <row r="148" spans="1:98" hidden="1" x14ac:dyDescent="0.25">
      <c r="A148" s="3" t="s">
        <v>852</v>
      </c>
      <c r="B148" s="4"/>
      <c r="C148" s="4"/>
      <c r="D148" s="4">
        <v>1</v>
      </c>
      <c r="E148" s="4"/>
      <c r="F148" s="4"/>
      <c r="G148" s="4"/>
      <c r="H148" s="4"/>
      <c r="I148" s="4"/>
      <c r="J148" s="4"/>
      <c r="K148" s="4"/>
      <c r="L148" s="4"/>
      <c r="M148" s="4">
        <v>1</v>
      </c>
      <c r="N148" s="4"/>
      <c r="O148" s="4">
        <v>1</v>
      </c>
      <c r="P148" s="4"/>
      <c r="Q148" s="4"/>
      <c r="R148" s="4"/>
      <c r="S148" s="4"/>
      <c r="T148" s="4"/>
      <c r="U148" s="4"/>
      <c r="V148" s="4"/>
      <c r="W148" s="4">
        <v>1</v>
      </c>
      <c r="X148" s="4"/>
      <c r="Y148" s="4"/>
      <c r="Z148" s="4"/>
      <c r="AA148" s="4"/>
      <c r="AB148" s="4"/>
      <c r="AC148" s="4"/>
      <c r="AD148" s="4"/>
      <c r="AE148" s="4">
        <v>1</v>
      </c>
      <c r="AF148" s="4"/>
      <c r="AG148" s="4"/>
      <c r="AH148" s="4">
        <v>1</v>
      </c>
      <c r="AI148" s="4"/>
      <c r="AJ148" s="4"/>
      <c r="AK148" s="4">
        <v>1</v>
      </c>
      <c r="AL148" s="4">
        <v>1</v>
      </c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>
        <v>8</v>
      </c>
      <c r="CA148" t="str">
        <f>VLOOKUP($A148,taxonomy!$A:$Y,7,FALSE)</f>
        <v>Eukaryota</v>
      </c>
      <c r="CB148" t="str">
        <f>VLOOKUP($A148,taxonomy!$A:$Y,8,FALSE)</f>
        <v xml:space="preserve"> Fungi</v>
      </c>
      <c r="CC148" t="str">
        <f>VLOOKUP($A148,taxonomy!$A:$Y,9,FALSE)</f>
        <v xml:space="preserve"> Dikarya</v>
      </c>
      <c r="CD148" t="str">
        <f>VLOOKUP($A148,taxonomy!$A:$Y,10,FALSE)</f>
        <v xml:space="preserve"> Ascomycota</v>
      </c>
      <c r="CE148" t="str">
        <f>VLOOKUP($A148,taxonomy!$A:$Y,11,FALSE)</f>
        <v xml:space="preserve"> Saccharomycotina</v>
      </c>
      <c r="CF148" t="str">
        <f>VLOOKUP($A148,taxonomy!$A:$Y,12,FALSE)</f>
        <v>Saccharomycetes</v>
      </c>
      <c r="CG148" t="str">
        <f>VLOOKUP($A148,taxonomy!$A:$Y,13,FALSE)</f>
        <v xml:space="preserve"> Saccharomycetales</v>
      </c>
      <c r="CH148" t="str">
        <f>VLOOKUP($A148,taxonomy!$A:$Y,14,FALSE)</f>
        <v xml:space="preserve"> Saccharomycetaceae</v>
      </c>
      <c r="CI148" t="str">
        <f>VLOOKUP($A148,taxonomy!$A:$Y,15,FALSE)</f>
        <v xml:space="preserve"> Saccharomyces.</v>
      </c>
      <c r="CJ148">
        <f>VLOOKUP($A148,taxonomy!$A:$Y,16,FALSE)</f>
        <v>0</v>
      </c>
      <c r="CK148">
        <f>VLOOKUP($A148,taxonomy!$A:$Y,17,FALSE)</f>
        <v>0</v>
      </c>
      <c r="CL148">
        <f>VLOOKUP($A148,taxonomy!$A:$Y,18,FALSE)</f>
        <v>0</v>
      </c>
      <c r="CM148">
        <f>VLOOKUP($A148,taxonomy!$A:$Y,19,FALSE)</f>
        <v>0</v>
      </c>
      <c r="CN148">
        <f>VLOOKUP($A148,taxonomy!$A:$Y,20,FALSE)</f>
        <v>0</v>
      </c>
      <c r="CO148">
        <f>VLOOKUP($A148,taxonomy!$A:$Y,21,FALSE)</f>
        <v>0</v>
      </c>
      <c r="CP148">
        <f>VLOOKUP($A148,taxonomy!$A:$Y,22,FALSE)</f>
        <v>0</v>
      </c>
      <c r="CQ148">
        <f>VLOOKUP($A148,taxonomy!$A:$Y,23,FALSE)</f>
        <v>0</v>
      </c>
      <c r="CR148">
        <f>VLOOKUP($A148,taxonomy!$A:$Y,24,FALSE)</f>
        <v>0</v>
      </c>
      <c r="CS148">
        <f>VLOOKUP($A148,taxonomy!$A:$Y,25,FALSE)</f>
        <v>0</v>
      </c>
      <c r="CT148">
        <f t="shared" si="2"/>
        <v>0</v>
      </c>
    </row>
    <row r="149" spans="1:98" hidden="1" x14ac:dyDescent="0.25">
      <c r="A149" s="3" t="s">
        <v>866</v>
      </c>
      <c r="B149" s="4"/>
      <c r="C149" s="4"/>
      <c r="D149" s="4">
        <v>1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>
        <v>1</v>
      </c>
      <c r="CA149" t="e">
        <f>VLOOKUP($A149,taxonomy!$A:$Y,7,FALSE)</f>
        <v>#N/A</v>
      </c>
      <c r="CB149" t="e">
        <f>VLOOKUP($A149,taxonomy!$A:$Y,8,FALSE)</f>
        <v>#N/A</v>
      </c>
      <c r="CC149" t="e">
        <f>VLOOKUP($A149,taxonomy!$A:$Y,9,FALSE)</f>
        <v>#N/A</v>
      </c>
      <c r="CD149" t="e">
        <f>VLOOKUP($A149,taxonomy!$A:$Y,10,FALSE)</f>
        <v>#N/A</v>
      </c>
      <c r="CE149" t="e">
        <f>VLOOKUP($A149,taxonomy!$A:$Y,11,FALSE)</f>
        <v>#N/A</v>
      </c>
      <c r="CF149" t="e">
        <f>VLOOKUP($A149,taxonomy!$A:$Y,12,FALSE)</f>
        <v>#N/A</v>
      </c>
      <c r="CG149" t="e">
        <f>VLOOKUP($A149,taxonomy!$A:$Y,13,FALSE)</f>
        <v>#N/A</v>
      </c>
      <c r="CH149" t="e">
        <f>VLOOKUP($A149,taxonomy!$A:$Y,14,FALSE)</f>
        <v>#N/A</v>
      </c>
      <c r="CI149" t="e">
        <f>VLOOKUP($A149,taxonomy!$A:$Y,15,FALSE)</f>
        <v>#N/A</v>
      </c>
      <c r="CJ149" t="e">
        <f>VLOOKUP($A149,taxonomy!$A:$Y,16,FALSE)</f>
        <v>#N/A</v>
      </c>
      <c r="CK149" t="e">
        <f>VLOOKUP($A149,taxonomy!$A:$Y,17,FALSE)</f>
        <v>#N/A</v>
      </c>
      <c r="CL149" t="e">
        <f>VLOOKUP($A149,taxonomy!$A:$Y,18,FALSE)</f>
        <v>#N/A</v>
      </c>
      <c r="CM149" t="e">
        <f>VLOOKUP($A149,taxonomy!$A:$Y,19,FALSE)</f>
        <v>#N/A</v>
      </c>
      <c r="CN149" t="e">
        <f>VLOOKUP($A149,taxonomy!$A:$Y,20,FALSE)</f>
        <v>#N/A</v>
      </c>
      <c r="CO149" t="e">
        <f>VLOOKUP($A149,taxonomy!$A:$Y,21,FALSE)</f>
        <v>#N/A</v>
      </c>
      <c r="CP149" t="e">
        <f>VLOOKUP($A149,taxonomy!$A:$Y,22,FALSE)</f>
        <v>#N/A</v>
      </c>
      <c r="CQ149" t="e">
        <f>VLOOKUP($A149,taxonomy!$A:$Y,23,FALSE)</f>
        <v>#N/A</v>
      </c>
      <c r="CR149" t="e">
        <f>VLOOKUP($A149,taxonomy!$A:$Y,24,FALSE)</f>
        <v>#N/A</v>
      </c>
      <c r="CS149" t="e">
        <f>VLOOKUP($A149,taxonomy!$A:$Y,25,FALSE)</f>
        <v>#N/A</v>
      </c>
      <c r="CT149">
        <f t="shared" si="2"/>
        <v>0</v>
      </c>
    </row>
    <row r="150" spans="1:98" hidden="1" x14ac:dyDescent="0.25">
      <c r="A150" s="3" t="s">
        <v>870</v>
      </c>
      <c r="B150" s="4"/>
      <c r="C150" s="4"/>
      <c r="D150" s="4">
        <v>1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>
        <v>1</v>
      </c>
      <c r="CA150" t="str">
        <f>VLOOKUP($A150,taxonomy!$A:$Y,7,FALSE)</f>
        <v>Eukaryota</v>
      </c>
      <c r="CB150" t="str">
        <f>VLOOKUP($A150,taxonomy!$A:$Y,8,FALSE)</f>
        <v xml:space="preserve"> Ichthyosporea</v>
      </c>
      <c r="CC150" t="str">
        <f>VLOOKUP($A150,taxonomy!$A:$Y,9,FALSE)</f>
        <v xml:space="preserve"> Capsaspora.</v>
      </c>
      <c r="CD150">
        <f>VLOOKUP($A150,taxonomy!$A:$Y,10,FALSE)</f>
        <v>0</v>
      </c>
      <c r="CE150">
        <f>VLOOKUP($A150,taxonomy!$A:$Y,11,FALSE)</f>
        <v>0</v>
      </c>
      <c r="CF150">
        <f>VLOOKUP($A150,taxonomy!$A:$Y,12,FALSE)</f>
        <v>0</v>
      </c>
      <c r="CG150">
        <f>VLOOKUP($A150,taxonomy!$A:$Y,13,FALSE)</f>
        <v>0</v>
      </c>
      <c r="CH150">
        <f>VLOOKUP($A150,taxonomy!$A:$Y,14,FALSE)</f>
        <v>0</v>
      </c>
      <c r="CI150">
        <f>VLOOKUP($A150,taxonomy!$A:$Y,15,FALSE)</f>
        <v>0</v>
      </c>
      <c r="CJ150">
        <f>VLOOKUP($A150,taxonomy!$A:$Y,16,FALSE)</f>
        <v>0</v>
      </c>
      <c r="CK150">
        <f>VLOOKUP($A150,taxonomy!$A:$Y,17,FALSE)</f>
        <v>0</v>
      </c>
      <c r="CL150">
        <f>VLOOKUP($A150,taxonomy!$A:$Y,18,FALSE)</f>
        <v>0</v>
      </c>
      <c r="CM150">
        <f>VLOOKUP($A150,taxonomy!$A:$Y,19,FALSE)</f>
        <v>0</v>
      </c>
      <c r="CN150">
        <f>VLOOKUP($A150,taxonomy!$A:$Y,20,FALSE)</f>
        <v>0</v>
      </c>
      <c r="CO150">
        <f>VLOOKUP($A150,taxonomy!$A:$Y,21,FALSE)</f>
        <v>0</v>
      </c>
      <c r="CP150">
        <f>VLOOKUP($A150,taxonomy!$A:$Y,22,FALSE)</f>
        <v>0</v>
      </c>
      <c r="CQ150">
        <f>VLOOKUP($A150,taxonomy!$A:$Y,23,FALSE)</f>
        <v>0</v>
      </c>
      <c r="CR150">
        <f>VLOOKUP($A150,taxonomy!$A:$Y,24,FALSE)</f>
        <v>0</v>
      </c>
      <c r="CS150">
        <f>VLOOKUP($A150,taxonomy!$A:$Y,25,FALSE)</f>
        <v>0</v>
      </c>
      <c r="CT150">
        <f t="shared" si="2"/>
        <v>0</v>
      </c>
    </row>
    <row r="151" spans="1:98" hidden="1" x14ac:dyDescent="0.25">
      <c r="A151" s="3" t="s">
        <v>874</v>
      </c>
      <c r="B151" s="4"/>
      <c r="C151" s="4">
        <v>1</v>
      </c>
      <c r="D151" s="4">
        <v>1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>
        <v>2</v>
      </c>
      <c r="CA151" t="str">
        <f>VLOOKUP($A151,taxonomy!$A:$Y,7,FALSE)</f>
        <v>Eukaryota</v>
      </c>
      <c r="CB151" t="str">
        <f>VLOOKUP($A151,taxonomy!$A:$Y,8,FALSE)</f>
        <v xml:space="preserve"> Fungi</v>
      </c>
      <c r="CC151" t="str">
        <f>VLOOKUP($A151,taxonomy!$A:$Y,9,FALSE)</f>
        <v xml:space="preserve"> Dikarya</v>
      </c>
      <c r="CD151" t="str">
        <f>VLOOKUP($A151,taxonomy!$A:$Y,10,FALSE)</f>
        <v xml:space="preserve"> Ascomycota</v>
      </c>
      <c r="CE151" t="str">
        <f>VLOOKUP($A151,taxonomy!$A:$Y,11,FALSE)</f>
        <v xml:space="preserve"> Pezizomycotina</v>
      </c>
      <c r="CF151" t="str">
        <f>VLOOKUP($A151,taxonomy!$A:$Y,12,FALSE)</f>
        <v xml:space="preserve"> Eurotiomycetes</v>
      </c>
      <c r="CG151" t="str">
        <f>VLOOKUP($A151,taxonomy!$A:$Y,13,FALSE)</f>
        <v>Eurotiomycetidae</v>
      </c>
      <c r="CH151" t="str">
        <f>VLOOKUP($A151,taxonomy!$A:$Y,14,FALSE)</f>
        <v xml:space="preserve"> Onygenales</v>
      </c>
      <c r="CI151" t="str">
        <f>VLOOKUP($A151,taxonomy!$A:$Y,15,FALSE)</f>
        <v xml:space="preserve"> mitosporic Onygenales</v>
      </c>
      <c r="CJ151" t="str">
        <f>VLOOKUP($A151,taxonomy!$A:$Y,16,FALSE)</f>
        <v xml:space="preserve"> Coccidioides.</v>
      </c>
      <c r="CK151">
        <f>VLOOKUP($A151,taxonomy!$A:$Y,17,FALSE)</f>
        <v>0</v>
      </c>
      <c r="CL151">
        <f>VLOOKUP($A151,taxonomy!$A:$Y,18,FALSE)</f>
        <v>0</v>
      </c>
      <c r="CM151">
        <f>VLOOKUP($A151,taxonomy!$A:$Y,19,FALSE)</f>
        <v>0</v>
      </c>
      <c r="CN151">
        <f>VLOOKUP($A151,taxonomy!$A:$Y,20,FALSE)</f>
        <v>0</v>
      </c>
      <c r="CO151">
        <f>VLOOKUP($A151,taxonomy!$A:$Y,21,FALSE)</f>
        <v>0</v>
      </c>
      <c r="CP151">
        <f>VLOOKUP($A151,taxonomy!$A:$Y,22,FALSE)</f>
        <v>0</v>
      </c>
      <c r="CQ151">
        <f>VLOOKUP($A151,taxonomy!$A:$Y,23,FALSE)</f>
        <v>0</v>
      </c>
      <c r="CR151">
        <f>VLOOKUP($A151,taxonomy!$A:$Y,24,FALSE)</f>
        <v>0</v>
      </c>
      <c r="CS151">
        <f>VLOOKUP($A151,taxonomy!$A:$Y,25,FALSE)</f>
        <v>0</v>
      </c>
      <c r="CT151">
        <f t="shared" si="2"/>
        <v>0</v>
      </c>
    </row>
    <row r="152" spans="1:98" hidden="1" x14ac:dyDescent="0.25">
      <c r="A152" s="3" t="s">
        <v>876</v>
      </c>
      <c r="B152" s="4"/>
      <c r="C152" s="4">
        <v>1</v>
      </c>
      <c r="D152" s="4">
        <v>1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>
        <v>1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>
        <v>3</v>
      </c>
      <c r="CA152" t="str">
        <f>VLOOKUP($A152,taxonomy!$A:$Y,7,FALSE)</f>
        <v>Eukaryota</v>
      </c>
      <c r="CB152" t="str">
        <f>VLOOKUP($A152,taxonomy!$A:$Y,8,FALSE)</f>
        <v xml:space="preserve"> Fungi</v>
      </c>
      <c r="CC152" t="str">
        <f>VLOOKUP($A152,taxonomy!$A:$Y,9,FALSE)</f>
        <v xml:space="preserve"> Dikarya</v>
      </c>
      <c r="CD152" t="str">
        <f>VLOOKUP($A152,taxonomy!$A:$Y,10,FALSE)</f>
        <v xml:space="preserve"> Ascomycota</v>
      </c>
      <c r="CE152" t="str">
        <f>VLOOKUP($A152,taxonomy!$A:$Y,11,FALSE)</f>
        <v xml:space="preserve"> Pezizomycotina</v>
      </c>
      <c r="CF152" t="str">
        <f>VLOOKUP($A152,taxonomy!$A:$Y,12,FALSE)</f>
        <v>Sordariomycetes</v>
      </c>
      <c r="CG152" t="str">
        <f>VLOOKUP($A152,taxonomy!$A:$Y,13,FALSE)</f>
        <v xml:space="preserve"> Hypocreomycetidae</v>
      </c>
      <c r="CH152" t="str">
        <f>VLOOKUP($A152,taxonomy!$A:$Y,14,FALSE)</f>
        <v xml:space="preserve"> Hypocreales</v>
      </c>
      <c r="CI152" t="str">
        <f>VLOOKUP($A152,taxonomy!$A:$Y,15,FALSE)</f>
        <v xml:space="preserve"> Clavicipitaceae</v>
      </c>
      <c r="CJ152" t="str">
        <f>VLOOKUP($A152,taxonomy!$A:$Y,16,FALSE)</f>
        <v>mitosporic Clavicipitaceae</v>
      </c>
      <c r="CK152" t="str">
        <f>VLOOKUP($A152,taxonomy!$A:$Y,17,FALSE)</f>
        <v xml:space="preserve"> Metarhizium.</v>
      </c>
      <c r="CL152">
        <f>VLOOKUP($A152,taxonomy!$A:$Y,18,FALSE)</f>
        <v>0</v>
      </c>
      <c r="CM152">
        <f>VLOOKUP($A152,taxonomy!$A:$Y,19,FALSE)</f>
        <v>0</v>
      </c>
      <c r="CN152">
        <f>VLOOKUP($A152,taxonomy!$A:$Y,20,FALSE)</f>
        <v>0</v>
      </c>
      <c r="CO152">
        <f>VLOOKUP($A152,taxonomy!$A:$Y,21,FALSE)</f>
        <v>0</v>
      </c>
      <c r="CP152">
        <f>VLOOKUP($A152,taxonomy!$A:$Y,22,FALSE)</f>
        <v>0</v>
      </c>
      <c r="CQ152">
        <f>VLOOKUP($A152,taxonomy!$A:$Y,23,FALSE)</f>
        <v>0</v>
      </c>
      <c r="CR152">
        <f>VLOOKUP($A152,taxonomy!$A:$Y,24,FALSE)</f>
        <v>0</v>
      </c>
      <c r="CS152">
        <f>VLOOKUP($A152,taxonomy!$A:$Y,25,FALSE)</f>
        <v>0</v>
      </c>
      <c r="CT152">
        <f t="shared" si="2"/>
        <v>0</v>
      </c>
    </row>
    <row r="153" spans="1:98" hidden="1" x14ac:dyDescent="0.25">
      <c r="A153" s="3" t="s">
        <v>880</v>
      </c>
      <c r="B153" s="4"/>
      <c r="C153" s="4">
        <v>1</v>
      </c>
      <c r="D153" s="4">
        <v>1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>
        <v>1</v>
      </c>
      <c r="BU153" s="4"/>
      <c r="BV153" s="4"/>
      <c r="BW153" s="4"/>
      <c r="BX153" s="4"/>
      <c r="BY153" s="4"/>
      <c r="BZ153" s="4">
        <v>3</v>
      </c>
      <c r="CA153" t="str">
        <f>VLOOKUP($A153,taxonomy!$A:$Y,7,FALSE)</f>
        <v>Eukaryota</v>
      </c>
      <c r="CB153" t="str">
        <f>VLOOKUP($A153,taxonomy!$A:$Y,8,FALSE)</f>
        <v xml:space="preserve"> Fungi</v>
      </c>
      <c r="CC153" t="str">
        <f>VLOOKUP($A153,taxonomy!$A:$Y,9,FALSE)</f>
        <v xml:space="preserve"> Dikarya</v>
      </c>
      <c r="CD153" t="str">
        <f>VLOOKUP($A153,taxonomy!$A:$Y,10,FALSE)</f>
        <v xml:space="preserve"> Ascomycota</v>
      </c>
      <c r="CE153" t="str">
        <f>VLOOKUP($A153,taxonomy!$A:$Y,11,FALSE)</f>
        <v xml:space="preserve"> Pezizomycotina</v>
      </c>
      <c r="CF153" t="str">
        <f>VLOOKUP($A153,taxonomy!$A:$Y,12,FALSE)</f>
        <v>Sordariomycetes</v>
      </c>
      <c r="CG153" t="str">
        <f>VLOOKUP($A153,taxonomy!$A:$Y,13,FALSE)</f>
        <v xml:space="preserve"> Hypocreomycetidae</v>
      </c>
      <c r="CH153" t="str">
        <f>VLOOKUP($A153,taxonomy!$A:$Y,14,FALSE)</f>
        <v xml:space="preserve"> Hypocreales</v>
      </c>
      <c r="CI153" t="str">
        <f>VLOOKUP($A153,taxonomy!$A:$Y,15,FALSE)</f>
        <v xml:space="preserve"> Clavicipitaceae</v>
      </c>
      <c r="CJ153" t="str">
        <f>VLOOKUP($A153,taxonomy!$A:$Y,16,FALSE)</f>
        <v>mitosporic Clavicipitaceae</v>
      </c>
      <c r="CK153" t="str">
        <f>VLOOKUP($A153,taxonomy!$A:$Y,17,FALSE)</f>
        <v xml:space="preserve"> Metarhizium.</v>
      </c>
      <c r="CL153">
        <f>VLOOKUP($A153,taxonomy!$A:$Y,18,FALSE)</f>
        <v>0</v>
      </c>
      <c r="CM153">
        <f>VLOOKUP($A153,taxonomy!$A:$Y,19,FALSE)</f>
        <v>0</v>
      </c>
      <c r="CN153">
        <f>VLOOKUP($A153,taxonomy!$A:$Y,20,FALSE)</f>
        <v>0</v>
      </c>
      <c r="CO153">
        <f>VLOOKUP($A153,taxonomy!$A:$Y,21,FALSE)</f>
        <v>0</v>
      </c>
      <c r="CP153">
        <f>VLOOKUP($A153,taxonomy!$A:$Y,22,FALSE)</f>
        <v>0</v>
      </c>
      <c r="CQ153">
        <f>VLOOKUP($A153,taxonomy!$A:$Y,23,FALSE)</f>
        <v>0</v>
      </c>
      <c r="CR153">
        <f>VLOOKUP($A153,taxonomy!$A:$Y,24,FALSE)</f>
        <v>0</v>
      </c>
      <c r="CS153">
        <f>VLOOKUP($A153,taxonomy!$A:$Y,25,FALSE)</f>
        <v>0</v>
      </c>
      <c r="CT153">
        <f t="shared" si="2"/>
        <v>0</v>
      </c>
    </row>
    <row r="154" spans="1:98" x14ac:dyDescent="0.25">
      <c r="A154" s="3" t="s">
        <v>886</v>
      </c>
      <c r="B154" s="4"/>
      <c r="C154" s="4"/>
      <c r="D154" s="4">
        <v>1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>
        <v>1</v>
      </c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>
        <v>1</v>
      </c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>
        <v>3</v>
      </c>
      <c r="CA154" t="str">
        <f>VLOOKUP($A154,taxonomy!$A:$Y,7,FALSE)</f>
        <v>Eukaryota</v>
      </c>
      <c r="CB154" t="str">
        <f>VLOOKUP($A154,taxonomy!$A:$Y,8,FALSE)</f>
        <v xml:space="preserve"> Metazoa</v>
      </c>
      <c r="CC154" t="str">
        <f>VLOOKUP($A154,taxonomy!$A:$Y,9,FALSE)</f>
        <v xml:space="preserve"> Ecdysozoa</v>
      </c>
      <c r="CD154" t="str">
        <f>VLOOKUP($A154,taxonomy!$A:$Y,10,FALSE)</f>
        <v xml:space="preserve"> Arthropoda</v>
      </c>
      <c r="CE154" t="str">
        <f>VLOOKUP($A154,taxonomy!$A:$Y,11,FALSE)</f>
        <v xml:space="preserve"> Crustacea</v>
      </c>
      <c r="CF154" t="str">
        <f>VLOOKUP($A154,taxonomy!$A:$Y,12,FALSE)</f>
        <v xml:space="preserve"> Branchiopoda</v>
      </c>
      <c r="CG154" t="str">
        <f>VLOOKUP($A154,taxonomy!$A:$Y,13,FALSE)</f>
        <v>Diplostraca</v>
      </c>
      <c r="CH154" t="str">
        <f>VLOOKUP($A154,taxonomy!$A:$Y,14,FALSE)</f>
        <v xml:space="preserve"> Cladocera</v>
      </c>
      <c r="CI154" t="str">
        <f>VLOOKUP($A154,taxonomy!$A:$Y,15,FALSE)</f>
        <v xml:space="preserve"> Anomopoda</v>
      </c>
      <c r="CJ154" t="str">
        <f>VLOOKUP($A154,taxonomy!$A:$Y,16,FALSE)</f>
        <v xml:space="preserve"> Daphniidae</v>
      </c>
      <c r="CK154" t="str">
        <f>VLOOKUP($A154,taxonomy!$A:$Y,17,FALSE)</f>
        <v xml:space="preserve"> Daphnia.</v>
      </c>
      <c r="CL154">
        <f>VLOOKUP($A154,taxonomy!$A:$Y,18,FALSE)</f>
        <v>0</v>
      </c>
      <c r="CM154">
        <f>VLOOKUP($A154,taxonomy!$A:$Y,19,FALSE)</f>
        <v>0</v>
      </c>
      <c r="CN154">
        <f>VLOOKUP($A154,taxonomy!$A:$Y,20,FALSE)</f>
        <v>0</v>
      </c>
      <c r="CO154">
        <f>VLOOKUP($A154,taxonomy!$A:$Y,21,FALSE)</f>
        <v>0</v>
      </c>
      <c r="CP154">
        <f>VLOOKUP($A154,taxonomy!$A:$Y,22,FALSE)</f>
        <v>0</v>
      </c>
      <c r="CQ154">
        <f>VLOOKUP($A154,taxonomy!$A:$Y,23,FALSE)</f>
        <v>0</v>
      </c>
      <c r="CR154">
        <f>VLOOKUP($A154,taxonomy!$A:$Y,24,FALSE)</f>
        <v>0</v>
      </c>
      <c r="CS154">
        <f>VLOOKUP($A154,taxonomy!$A:$Y,25,FALSE)</f>
        <v>0</v>
      </c>
      <c r="CT154">
        <f t="shared" si="2"/>
        <v>0</v>
      </c>
    </row>
    <row r="155" spans="1:98" x14ac:dyDescent="0.25">
      <c r="A155" s="3" t="s">
        <v>893</v>
      </c>
      <c r="B155" s="4"/>
      <c r="C155" s="4"/>
      <c r="D155" s="4">
        <v>1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>
        <v>1</v>
      </c>
      <c r="CA155" t="str">
        <f>VLOOKUP($A155,taxonomy!$A:$Y,7,FALSE)</f>
        <v>Eukaryota</v>
      </c>
      <c r="CB155" t="str">
        <f>VLOOKUP($A155,taxonomy!$A:$Y,8,FALSE)</f>
        <v xml:space="preserve"> Metazoa</v>
      </c>
      <c r="CC155" t="str">
        <f>VLOOKUP($A155,taxonomy!$A:$Y,9,FALSE)</f>
        <v xml:space="preserve"> Ecdysozoa</v>
      </c>
      <c r="CD155" t="str">
        <f>VLOOKUP($A155,taxonomy!$A:$Y,10,FALSE)</f>
        <v xml:space="preserve"> Arthropoda</v>
      </c>
      <c r="CE155" t="str">
        <f>VLOOKUP($A155,taxonomy!$A:$Y,11,FALSE)</f>
        <v xml:space="preserve"> Crustacea</v>
      </c>
      <c r="CF155" t="str">
        <f>VLOOKUP($A155,taxonomy!$A:$Y,12,FALSE)</f>
        <v xml:space="preserve"> Branchiopoda</v>
      </c>
      <c r="CG155" t="str">
        <f>VLOOKUP($A155,taxonomy!$A:$Y,13,FALSE)</f>
        <v>Diplostraca</v>
      </c>
      <c r="CH155" t="str">
        <f>VLOOKUP($A155,taxonomy!$A:$Y,14,FALSE)</f>
        <v xml:space="preserve"> Cladocera</v>
      </c>
      <c r="CI155" t="str">
        <f>VLOOKUP($A155,taxonomy!$A:$Y,15,FALSE)</f>
        <v xml:space="preserve"> Anomopoda</v>
      </c>
      <c r="CJ155" t="str">
        <f>VLOOKUP($A155,taxonomy!$A:$Y,16,FALSE)</f>
        <v xml:space="preserve"> Daphniidae</v>
      </c>
      <c r="CK155" t="str">
        <f>VLOOKUP($A155,taxonomy!$A:$Y,17,FALSE)</f>
        <v xml:space="preserve"> Daphnia.</v>
      </c>
      <c r="CL155">
        <f>VLOOKUP($A155,taxonomy!$A:$Y,18,FALSE)</f>
        <v>0</v>
      </c>
      <c r="CM155">
        <f>VLOOKUP($A155,taxonomy!$A:$Y,19,FALSE)</f>
        <v>0</v>
      </c>
      <c r="CN155">
        <f>VLOOKUP($A155,taxonomy!$A:$Y,20,FALSE)</f>
        <v>0</v>
      </c>
      <c r="CO155">
        <f>VLOOKUP($A155,taxonomy!$A:$Y,21,FALSE)</f>
        <v>0</v>
      </c>
      <c r="CP155">
        <f>VLOOKUP($A155,taxonomy!$A:$Y,22,FALSE)</f>
        <v>0</v>
      </c>
      <c r="CQ155">
        <f>VLOOKUP($A155,taxonomy!$A:$Y,23,FALSE)</f>
        <v>0</v>
      </c>
      <c r="CR155">
        <f>VLOOKUP($A155,taxonomy!$A:$Y,24,FALSE)</f>
        <v>0</v>
      </c>
      <c r="CS155">
        <f>VLOOKUP($A155,taxonomy!$A:$Y,25,FALSE)</f>
        <v>0</v>
      </c>
      <c r="CT155">
        <f t="shared" si="2"/>
        <v>0</v>
      </c>
    </row>
    <row r="156" spans="1:98" x14ac:dyDescent="0.25">
      <c r="A156" s="3" t="s">
        <v>896</v>
      </c>
      <c r="B156" s="4"/>
      <c r="C156" s="4"/>
      <c r="D156" s="4">
        <v>1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>
        <v>1</v>
      </c>
      <c r="CA156" t="str">
        <f>VLOOKUP($A156,taxonomy!$A:$Y,7,FALSE)</f>
        <v>Eukaryota</v>
      </c>
      <c r="CB156" t="str">
        <f>VLOOKUP($A156,taxonomy!$A:$Y,8,FALSE)</f>
        <v xml:space="preserve"> Metazoa</v>
      </c>
      <c r="CC156" t="str">
        <f>VLOOKUP($A156,taxonomy!$A:$Y,9,FALSE)</f>
        <v xml:space="preserve"> Ecdysozoa</v>
      </c>
      <c r="CD156" t="str">
        <f>VLOOKUP($A156,taxonomy!$A:$Y,10,FALSE)</f>
        <v xml:space="preserve"> Arthropoda</v>
      </c>
      <c r="CE156" t="str">
        <f>VLOOKUP($A156,taxonomy!$A:$Y,11,FALSE)</f>
        <v xml:space="preserve"> Crustacea</v>
      </c>
      <c r="CF156" t="str">
        <f>VLOOKUP($A156,taxonomy!$A:$Y,12,FALSE)</f>
        <v xml:space="preserve"> Branchiopoda</v>
      </c>
      <c r="CG156" t="str">
        <f>VLOOKUP($A156,taxonomy!$A:$Y,13,FALSE)</f>
        <v>Diplostraca</v>
      </c>
      <c r="CH156" t="str">
        <f>VLOOKUP($A156,taxonomy!$A:$Y,14,FALSE)</f>
        <v xml:space="preserve"> Cladocera</v>
      </c>
      <c r="CI156" t="str">
        <f>VLOOKUP($A156,taxonomy!$A:$Y,15,FALSE)</f>
        <v xml:space="preserve"> Anomopoda</v>
      </c>
      <c r="CJ156" t="str">
        <f>VLOOKUP($A156,taxonomy!$A:$Y,16,FALSE)</f>
        <v xml:space="preserve"> Daphniidae</v>
      </c>
      <c r="CK156" t="str">
        <f>VLOOKUP($A156,taxonomy!$A:$Y,17,FALSE)</f>
        <v xml:space="preserve"> Daphnia.</v>
      </c>
      <c r="CL156">
        <f>VLOOKUP($A156,taxonomy!$A:$Y,18,FALSE)</f>
        <v>0</v>
      </c>
      <c r="CM156">
        <f>VLOOKUP($A156,taxonomy!$A:$Y,19,FALSE)</f>
        <v>0</v>
      </c>
      <c r="CN156">
        <f>VLOOKUP($A156,taxonomy!$A:$Y,20,FALSE)</f>
        <v>0</v>
      </c>
      <c r="CO156">
        <f>VLOOKUP($A156,taxonomy!$A:$Y,21,FALSE)</f>
        <v>0</v>
      </c>
      <c r="CP156">
        <f>VLOOKUP($A156,taxonomy!$A:$Y,22,FALSE)</f>
        <v>0</v>
      </c>
      <c r="CQ156">
        <f>VLOOKUP($A156,taxonomy!$A:$Y,23,FALSE)</f>
        <v>0</v>
      </c>
      <c r="CR156">
        <f>VLOOKUP($A156,taxonomy!$A:$Y,24,FALSE)</f>
        <v>0</v>
      </c>
      <c r="CS156">
        <f>VLOOKUP($A156,taxonomy!$A:$Y,25,FALSE)</f>
        <v>0</v>
      </c>
      <c r="CT156">
        <f t="shared" si="2"/>
        <v>0</v>
      </c>
    </row>
    <row r="157" spans="1:98" x14ac:dyDescent="0.25">
      <c r="A157" s="3" t="s">
        <v>901</v>
      </c>
      <c r="B157" s="4"/>
      <c r="C157" s="4"/>
      <c r="D157" s="4">
        <v>1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>
        <v>2</v>
      </c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>
        <v>1</v>
      </c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>
        <v>4</v>
      </c>
      <c r="CA157" t="str">
        <f>VLOOKUP($A157,taxonomy!$A:$Y,7,FALSE)</f>
        <v>Eukaryota</v>
      </c>
      <c r="CB157" t="str">
        <f>VLOOKUP($A157,taxonomy!$A:$Y,8,FALSE)</f>
        <v xml:space="preserve"> Metazoa</v>
      </c>
      <c r="CC157" t="str">
        <f>VLOOKUP($A157,taxonomy!$A:$Y,9,FALSE)</f>
        <v xml:space="preserve"> Ecdysozoa</v>
      </c>
      <c r="CD157" t="str">
        <f>VLOOKUP($A157,taxonomy!$A:$Y,10,FALSE)</f>
        <v xml:space="preserve"> Arthropoda</v>
      </c>
      <c r="CE157" t="str">
        <f>VLOOKUP($A157,taxonomy!$A:$Y,11,FALSE)</f>
        <v xml:space="preserve"> Crustacea</v>
      </c>
      <c r="CF157" t="str">
        <f>VLOOKUP($A157,taxonomy!$A:$Y,12,FALSE)</f>
        <v xml:space="preserve"> Branchiopoda</v>
      </c>
      <c r="CG157" t="str">
        <f>VLOOKUP($A157,taxonomy!$A:$Y,13,FALSE)</f>
        <v>Diplostraca</v>
      </c>
      <c r="CH157" t="str">
        <f>VLOOKUP($A157,taxonomy!$A:$Y,14,FALSE)</f>
        <v xml:space="preserve"> Cladocera</v>
      </c>
      <c r="CI157" t="str">
        <f>VLOOKUP($A157,taxonomy!$A:$Y,15,FALSE)</f>
        <v xml:space="preserve"> Anomopoda</v>
      </c>
      <c r="CJ157" t="str">
        <f>VLOOKUP($A157,taxonomy!$A:$Y,16,FALSE)</f>
        <v xml:space="preserve"> Daphniidae</v>
      </c>
      <c r="CK157" t="str">
        <f>VLOOKUP($A157,taxonomy!$A:$Y,17,FALSE)</f>
        <v xml:space="preserve"> Daphnia.</v>
      </c>
      <c r="CL157">
        <f>VLOOKUP($A157,taxonomy!$A:$Y,18,FALSE)</f>
        <v>0</v>
      </c>
      <c r="CM157">
        <f>VLOOKUP($A157,taxonomy!$A:$Y,19,FALSE)</f>
        <v>0</v>
      </c>
      <c r="CN157">
        <f>VLOOKUP($A157,taxonomy!$A:$Y,20,FALSE)</f>
        <v>0</v>
      </c>
      <c r="CO157">
        <f>VLOOKUP($A157,taxonomy!$A:$Y,21,FALSE)</f>
        <v>0</v>
      </c>
      <c r="CP157">
        <f>VLOOKUP($A157,taxonomy!$A:$Y,22,FALSE)</f>
        <v>0</v>
      </c>
      <c r="CQ157">
        <f>VLOOKUP($A157,taxonomy!$A:$Y,23,FALSE)</f>
        <v>0</v>
      </c>
      <c r="CR157">
        <f>VLOOKUP($A157,taxonomy!$A:$Y,24,FALSE)</f>
        <v>0</v>
      </c>
      <c r="CS157">
        <f>VLOOKUP($A157,taxonomy!$A:$Y,25,FALSE)</f>
        <v>0</v>
      </c>
      <c r="CT157">
        <f t="shared" si="2"/>
        <v>0</v>
      </c>
    </row>
    <row r="158" spans="1:98" x14ac:dyDescent="0.25">
      <c r="A158" s="3" t="s">
        <v>909</v>
      </c>
      <c r="B158" s="4"/>
      <c r="C158" s="4"/>
      <c r="D158" s="4">
        <v>1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>
        <v>2</v>
      </c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>
        <v>3</v>
      </c>
      <c r="CA158" t="str">
        <f>VLOOKUP($A158,taxonomy!$A:$Y,7,FALSE)</f>
        <v>Eukaryota</v>
      </c>
      <c r="CB158" t="str">
        <f>VLOOKUP($A158,taxonomy!$A:$Y,8,FALSE)</f>
        <v xml:space="preserve"> Metazoa</v>
      </c>
      <c r="CC158" t="str">
        <f>VLOOKUP($A158,taxonomy!$A:$Y,9,FALSE)</f>
        <v xml:space="preserve"> Ecdysozoa</v>
      </c>
      <c r="CD158" t="str">
        <f>VLOOKUP($A158,taxonomy!$A:$Y,10,FALSE)</f>
        <v xml:space="preserve"> Arthropoda</v>
      </c>
      <c r="CE158" t="str">
        <f>VLOOKUP($A158,taxonomy!$A:$Y,11,FALSE)</f>
        <v xml:space="preserve"> Crustacea</v>
      </c>
      <c r="CF158" t="str">
        <f>VLOOKUP($A158,taxonomy!$A:$Y,12,FALSE)</f>
        <v xml:space="preserve"> Branchiopoda</v>
      </c>
      <c r="CG158" t="str">
        <f>VLOOKUP($A158,taxonomy!$A:$Y,13,FALSE)</f>
        <v>Diplostraca</v>
      </c>
      <c r="CH158" t="str">
        <f>VLOOKUP($A158,taxonomy!$A:$Y,14,FALSE)</f>
        <v xml:space="preserve"> Cladocera</v>
      </c>
      <c r="CI158" t="str">
        <f>VLOOKUP($A158,taxonomy!$A:$Y,15,FALSE)</f>
        <v xml:space="preserve"> Anomopoda</v>
      </c>
      <c r="CJ158" t="str">
        <f>VLOOKUP($A158,taxonomy!$A:$Y,16,FALSE)</f>
        <v xml:space="preserve"> Daphniidae</v>
      </c>
      <c r="CK158" t="str">
        <f>VLOOKUP($A158,taxonomy!$A:$Y,17,FALSE)</f>
        <v xml:space="preserve"> Daphnia.</v>
      </c>
      <c r="CL158">
        <f>VLOOKUP($A158,taxonomy!$A:$Y,18,FALSE)</f>
        <v>0</v>
      </c>
      <c r="CM158">
        <f>VLOOKUP($A158,taxonomy!$A:$Y,19,FALSE)</f>
        <v>0</v>
      </c>
      <c r="CN158">
        <f>VLOOKUP($A158,taxonomy!$A:$Y,20,FALSE)</f>
        <v>0</v>
      </c>
      <c r="CO158">
        <f>VLOOKUP($A158,taxonomy!$A:$Y,21,FALSE)</f>
        <v>0</v>
      </c>
      <c r="CP158">
        <f>VLOOKUP($A158,taxonomy!$A:$Y,22,FALSE)</f>
        <v>0</v>
      </c>
      <c r="CQ158">
        <f>VLOOKUP($A158,taxonomy!$A:$Y,23,FALSE)</f>
        <v>0</v>
      </c>
      <c r="CR158">
        <f>VLOOKUP($A158,taxonomy!$A:$Y,24,FALSE)</f>
        <v>0</v>
      </c>
      <c r="CS158">
        <f>VLOOKUP($A158,taxonomy!$A:$Y,25,FALSE)</f>
        <v>0</v>
      </c>
      <c r="CT158">
        <f t="shared" si="2"/>
        <v>0</v>
      </c>
    </row>
    <row r="159" spans="1:98" x14ac:dyDescent="0.25">
      <c r="A159" s="3" t="s">
        <v>915</v>
      </c>
      <c r="B159" s="4"/>
      <c r="C159" s="4"/>
      <c r="D159" s="4">
        <v>1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>
        <v>1</v>
      </c>
      <c r="CA159" t="str">
        <f>VLOOKUP($A159,taxonomy!$A:$Y,7,FALSE)</f>
        <v>Eukaryota</v>
      </c>
      <c r="CB159" t="str">
        <f>VLOOKUP($A159,taxonomy!$A:$Y,8,FALSE)</f>
        <v xml:space="preserve"> Metazoa</v>
      </c>
      <c r="CC159" t="str">
        <f>VLOOKUP($A159,taxonomy!$A:$Y,9,FALSE)</f>
        <v xml:space="preserve"> Ecdysozoa</v>
      </c>
      <c r="CD159" t="str">
        <f>VLOOKUP($A159,taxonomy!$A:$Y,10,FALSE)</f>
        <v xml:space="preserve"> Arthropoda</v>
      </c>
      <c r="CE159" t="str">
        <f>VLOOKUP($A159,taxonomy!$A:$Y,11,FALSE)</f>
        <v xml:space="preserve"> Crustacea</v>
      </c>
      <c r="CF159" t="str">
        <f>VLOOKUP($A159,taxonomy!$A:$Y,12,FALSE)</f>
        <v xml:space="preserve"> Branchiopoda</v>
      </c>
      <c r="CG159" t="str">
        <f>VLOOKUP($A159,taxonomy!$A:$Y,13,FALSE)</f>
        <v>Diplostraca</v>
      </c>
      <c r="CH159" t="str">
        <f>VLOOKUP($A159,taxonomy!$A:$Y,14,FALSE)</f>
        <v xml:space="preserve"> Cladocera</v>
      </c>
      <c r="CI159" t="str">
        <f>VLOOKUP($A159,taxonomy!$A:$Y,15,FALSE)</f>
        <v xml:space="preserve"> Anomopoda</v>
      </c>
      <c r="CJ159" t="str">
        <f>VLOOKUP($A159,taxonomy!$A:$Y,16,FALSE)</f>
        <v xml:space="preserve"> Daphniidae</v>
      </c>
      <c r="CK159" t="str">
        <f>VLOOKUP($A159,taxonomy!$A:$Y,17,FALSE)</f>
        <v xml:space="preserve"> Daphnia.</v>
      </c>
      <c r="CL159">
        <f>VLOOKUP($A159,taxonomy!$A:$Y,18,FALSE)</f>
        <v>0</v>
      </c>
      <c r="CM159">
        <f>VLOOKUP($A159,taxonomy!$A:$Y,19,FALSE)</f>
        <v>0</v>
      </c>
      <c r="CN159">
        <f>VLOOKUP($A159,taxonomy!$A:$Y,20,FALSE)</f>
        <v>0</v>
      </c>
      <c r="CO159">
        <f>VLOOKUP($A159,taxonomy!$A:$Y,21,FALSE)</f>
        <v>0</v>
      </c>
      <c r="CP159">
        <f>VLOOKUP($A159,taxonomy!$A:$Y,22,FALSE)</f>
        <v>0</v>
      </c>
      <c r="CQ159">
        <f>VLOOKUP($A159,taxonomy!$A:$Y,23,FALSE)</f>
        <v>0</v>
      </c>
      <c r="CR159">
        <f>VLOOKUP($A159,taxonomy!$A:$Y,24,FALSE)</f>
        <v>0</v>
      </c>
      <c r="CS159">
        <f>VLOOKUP($A159,taxonomy!$A:$Y,25,FALSE)</f>
        <v>0</v>
      </c>
      <c r="CT159">
        <f t="shared" si="2"/>
        <v>0</v>
      </c>
    </row>
    <row r="160" spans="1:98" x14ac:dyDescent="0.25">
      <c r="A160" s="3" t="s">
        <v>918</v>
      </c>
      <c r="B160" s="4"/>
      <c r="C160" s="4"/>
      <c r="D160" s="4">
        <v>1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>
        <v>1</v>
      </c>
      <c r="CA160" t="str">
        <f>VLOOKUP($A160,taxonomy!$A:$Y,7,FALSE)</f>
        <v>Eukaryota</v>
      </c>
      <c r="CB160" t="str">
        <f>VLOOKUP($A160,taxonomy!$A:$Y,8,FALSE)</f>
        <v xml:space="preserve"> Metazoa</v>
      </c>
      <c r="CC160" t="str">
        <f>VLOOKUP($A160,taxonomy!$A:$Y,9,FALSE)</f>
        <v xml:space="preserve"> Ecdysozoa</v>
      </c>
      <c r="CD160" t="str">
        <f>VLOOKUP($A160,taxonomy!$A:$Y,10,FALSE)</f>
        <v xml:space="preserve"> Arthropoda</v>
      </c>
      <c r="CE160" t="str">
        <f>VLOOKUP($A160,taxonomy!$A:$Y,11,FALSE)</f>
        <v xml:space="preserve"> Crustacea</v>
      </c>
      <c r="CF160" t="str">
        <f>VLOOKUP($A160,taxonomy!$A:$Y,12,FALSE)</f>
        <v xml:space="preserve"> Branchiopoda</v>
      </c>
      <c r="CG160" t="str">
        <f>VLOOKUP($A160,taxonomy!$A:$Y,13,FALSE)</f>
        <v>Diplostraca</v>
      </c>
      <c r="CH160" t="str">
        <f>VLOOKUP($A160,taxonomy!$A:$Y,14,FALSE)</f>
        <v xml:space="preserve"> Cladocera</v>
      </c>
      <c r="CI160" t="str">
        <f>VLOOKUP($A160,taxonomy!$A:$Y,15,FALSE)</f>
        <v xml:space="preserve"> Anomopoda</v>
      </c>
      <c r="CJ160" t="str">
        <f>VLOOKUP($A160,taxonomy!$A:$Y,16,FALSE)</f>
        <v xml:space="preserve"> Daphniidae</v>
      </c>
      <c r="CK160" t="str">
        <f>VLOOKUP($A160,taxonomy!$A:$Y,17,FALSE)</f>
        <v xml:space="preserve"> Daphnia.</v>
      </c>
      <c r="CL160">
        <f>VLOOKUP($A160,taxonomy!$A:$Y,18,FALSE)</f>
        <v>0</v>
      </c>
      <c r="CM160">
        <f>VLOOKUP($A160,taxonomy!$A:$Y,19,FALSE)</f>
        <v>0</v>
      </c>
      <c r="CN160">
        <f>VLOOKUP($A160,taxonomy!$A:$Y,20,FALSE)</f>
        <v>0</v>
      </c>
      <c r="CO160">
        <f>VLOOKUP($A160,taxonomy!$A:$Y,21,FALSE)</f>
        <v>0</v>
      </c>
      <c r="CP160">
        <f>VLOOKUP($A160,taxonomy!$A:$Y,22,FALSE)</f>
        <v>0</v>
      </c>
      <c r="CQ160">
        <f>VLOOKUP($A160,taxonomy!$A:$Y,23,FALSE)</f>
        <v>0</v>
      </c>
      <c r="CR160">
        <f>VLOOKUP($A160,taxonomy!$A:$Y,24,FALSE)</f>
        <v>0</v>
      </c>
      <c r="CS160">
        <f>VLOOKUP($A160,taxonomy!$A:$Y,25,FALSE)</f>
        <v>0</v>
      </c>
      <c r="CT160">
        <f t="shared" si="2"/>
        <v>0</v>
      </c>
    </row>
    <row r="161" spans="1:98" x14ac:dyDescent="0.25">
      <c r="A161" s="3" t="s">
        <v>921</v>
      </c>
      <c r="B161" s="4"/>
      <c r="C161" s="4"/>
      <c r="D161" s="4">
        <v>1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>
        <v>2</v>
      </c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>
        <v>1</v>
      </c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>
        <v>4</v>
      </c>
      <c r="CA161" t="str">
        <f>VLOOKUP($A161,taxonomy!$A:$Y,7,FALSE)</f>
        <v>Eukaryota</v>
      </c>
      <c r="CB161" t="str">
        <f>VLOOKUP($A161,taxonomy!$A:$Y,8,FALSE)</f>
        <v xml:space="preserve"> Metazoa</v>
      </c>
      <c r="CC161" t="str">
        <f>VLOOKUP($A161,taxonomy!$A:$Y,9,FALSE)</f>
        <v xml:space="preserve"> Ecdysozoa</v>
      </c>
      <c r="CD161" t="str">
        <f>VLOOKUP($A161,taxonomy!$A:$Y,10,FALSE)</f>
        <v xml:space="preserve"> Arthropoda</v>
      </c>
      <c r="CE161" t="str">
        <f>VLOOKUP($A161,taxonomy!$A:$Y,11,FALSE)</f>
        <v xml:space="preserve"> Crustacea</v>
      </c>
      <c r="CF161" t="str">
        <f>VLOOKUP($A161,taxonomy!$A:$Y,12,FALSE)</f>
        <v xml:space="preserve"> Branchiopoda</v>
      </c>
      <c r="CG161" t="str">
        <f>VLOOKUP($A161,taxonomy!$A:$Y,13,FALSE)</f>
        <v>Diplostraca</v>
      </c>
      <c r="CH161" t="str">
        <f>VLOOKUP($A161,taxonomy!$A:$Y,14,FALSE)</f>
        <v xml:space="preserve"> Cladocera</v>
      </c>
      <c r="CI161" t="str">
        <f>VLOOKUP($A161,taxonomy!$A:$Y,15,FALSE)</f>
        <v xml:space="preserve"> Anomopoda</v>
      </c>
      <c r="CJ161" t="str">
        <f>VLOOKUP($A161,taxonomy!$A:$Y,16,FALSE)</f>
        <v xml:space="preserve"> Daphniidae</v>
      </c>
      <c r="CK161" t="str">
        <f>VLOOKUP($A161,taxonomy!$A:$Y,17,FALSE)</f>
        <v xml:space="preserve"> Daphnia.</v>
      </c>
      <c r="CL161">
        <f>VLOOKUP($A161,taxonomy!$A:$Y,18,FALSE)</f>
        <v>0</v>
      </c>
      <c r="CM161">
        <f>VLOOKUP($A161,taxonomy!$A:$Y,19,FALSE)</f>
        <v>0</v>
      </c>
      <c r="CN161">
        <f>VLOOKUP($A161,taxonomy!$A:$Y,20,FALSE)</f>
        <v>0</v>
      </c>
      <c r="CO161">
        <f>VLOOKUP($A161,taxonomy!$A:$Y,21,FALSE)</f>
        <v>0</v>
      </c>
      <c r="CP161">
        <f>VLOOKUP($A161,taxonomy!$A:$Y,22,FALSE)</f>
        <v>0</v>
      </c>
      <c r="CQ161">
        <f>VLOOKUP($A161,taxonomy!$A:$Y,23,FALSE)</f>
        <v>0</v>
      </c>
      <c r="CR161">
        <f>VLOOKUP($A161,taxonomy!$A:$Y,24,FALSE)</f>
        <v>0</v>
      </c>
      <c r="CS161">
        <f>VLOOKUP($A161,taxonomy!$A:$Y,25,FALSE)</f>
        <v>0</v>
      </c>
      <c r="CT161">
        <f t="shared" si="2"/>
        <v>0</v>
      </c>
    </row>
    <row r="162" spans="1:98" x14ac:dyDescent="0.25">
      <c r="A162" s="3" t="s">
        <v>930</v>
      </c>
      <c r="B162" s="4"/>
      <c r="C162" s="4">
        <v>1</v>
      </c>
      <c r="D162" s="4">
        <v>1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>
        <v>1</v>
      </c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>
        <v>3</v>
      </c>
      <c r="CA162" t="str">
        <f>VLOOKUP($A162,taxonomy!$A:$Y,7,FALSE)</f>
        <v>Eukaryota</v>
      </c>
      <c r="CB162" t="str">
        <f>VLOOKUP($A162,taxonomy!$A:$Y,8,FALSE)</f>
        <v xml:space="preserve"> Metazoa</v>
      </c>
      <c r="CC162" t="str">
        <f>VLOOKUP($A162,taxonomy!$A:$Y,9,FALSE)</f>
        <v xml:space="preserve"> Ecdysozoa</v>
      </c>
      <c r="CD162" t="str">
        <f>VLOOKUP($A162,taxonomy!$A:$Y,10,FALSE)</f>
        <v xml:space="preserve"> Arthropoda</v>
      </c>
      <c r="CE162" t="str">
        <f>VLOOKUP($A162,taxonomy!$A:$Y,11,FALSE)</f>
        <v xml:space="preserve"> Crustacea</v>
      </c>
      <c r="CF162" t="str">
        <f>VLOOKUP($A162,taxonomy!$A:$Y,12,FALSE)</f>
        <v xml:space="preserve"> Branchiopoda</v>
      </c>
      <c r="CG162" t="str">
        <f>VLOOKUP($A162,taxonomy!$A:$Y,13,FALSE)</f>
        <v>Diplostraca</v>
      </c>
      <c r="CH162" t="str">
        <f>VLOOKUP($A162,taxonomy!$A:$Y,14,FALSE)</f>
        <v xml:space="preserve"> Cladocera</v>
      </c>
      <c r="CI162" t="str">
        <f>VLOOKUP($A162,taxonomy!$A:$Y,15,FALSE)</f>
        <v xml:space="preserve"> Anomopoda</v>
      </c>
      <c r="CJ162" t="str">
        <f>VLOOKUP($A162,taxonomy!$A:$Y,16,FALSE)</f>
        <v xml:space="preserve"> Daphniidae</v>
      </c>
      <c r="CK162" t="str">
        <f>VLOOKUP($A162,taxonomy!$A:$Y,17,FALSE)</f>
        <v xml:space="preserve"> Daphnia.</v>
      </c>
      <c r="CL162">
        <f>VLOOKUP($A162,taxonomy!$A:$Y,18,FALSE)</f>
        <v>0</v>
      </c>
      <c r="CM162">
        <f>VLOOKUP($A162,taxonomy!$A:$Y,19,FALSE)</f>
        <v>0</v>
      </c>
      <c r="CN162">
        <f>VLOOKUP($A162,taxonomy!$A:$Y,20,FALSE)</f>
        <v>0</v>
      </c>
      <c r="CO162">
        <f>VLOOKUP($A162,taxonomy!$A:$Y,21,FALSE)</f>
        <v>0</v>
      </c>
      <c r="CP162">
        <f>VLOOKUP($A162,taxonomy!$A:$Y,22,FALSE)</f>
        <v>0</v>
      </c>
      <c r="CQ162">
        <f>VLOOKUP($A162,taxonomy!$A:$Y,23,FALSE)</f>
        <v>0</v>
      </c>
      <c r="CR162">
        <f>VLOOKUP($A162,taxonomy!$A:$Y,24,FALSE)</f>
        <v>0</v>
      </c>
      <c r="CS162">
        <f>VLOOKUP($A162,taxonomy!$A:$Y,25,FALSE)</f>
        <v>0</v>
      </c>
      <c r="CT162">
        <f t="shared" si="2"/>
        <v>0</v>
      </c>
    </row>
    <row r="163" spans="1:98" x14ac:dyDescent="0.25">
      <c r="A163" s="3" t="s">
        <v>937</v>
      </c>
      <c r="B163" s="4"/>
      <c r="C163" s="4"/>
      <c r="D163" s="4">
        <v>1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>
        <v>1</v>
      </c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>
        <v>2</v>
      </c>
      <c r="CA163" t="str">
        <f>VLOOKUP($A163,taxonomy!$A:$Y,7,FALSE)</f>
        <v>Eukaryota</v>
      </c>
      <c r="CB163" t="str">
        <f>VLOOKUP($A163,taxonomy!$A:$Y,8,FALSE)</f>
        <v xml:space="preserve"> Metazoa</v>
      </c>
      <c r="CC163" t="str">
        <f>VLOOKUP($A163,taxonomy!$A:$Y,9,FALSE)</f>
        <v xml:space="preserve"> Ecdysozoa</v>
      </c>
      <c r="CD163" t="str">
        <f>VLOOKUP($A163,taxonomy!$A:$Y,10,FALSE)</f>
        <v xml:space="preserve"> Arthropoda</v>
      </c>
      <c r="CE163" t="str">
        <f>VLOOKUP($A163,taxonomy!$A:$Y,11,FALSE)</f>
        <v xml:space="preserve"> Crustacea</v>
      </c>
      <c r="CF163" t="str">
        <f>VLOOKUP($A163,taxonomy!$A:$Y,12,FALSE)</f>
        <v xml:space="preserve"> Branchiopoda</v>
      </c>
      <c r="CG163" t="str">
        <f>VLOOKUP($A163,taxonomy!$A:$Y,13,FALSE)</f>
        <v>Diplostraca</v>
      </c>
      <c r="CH163" t="str">
        <f>VLOOKUP($A163,taxonomy!$A:$Y,14,FALSE)</f>
        <v xml:space="preserve"> Cladocera</v>
      </c>
      <c r="CI163" t="str">
        <f>VLOOKUP($A163,taxonomy!$A:$Y,15,FALSE)</f>
        <v xml:space="preserve"> Anomopoda</v>
      </c>
      <c r="CJ163" t="str">
        <f>VLOOKUP($A163,taxonomy!$A:$Y,16,FALSE)</f>
        <v xml:space="preserve"> Daphniidae</v>
      </c>
      <c r="CK163" t="str">
        <f>VLOOKUP($A163,taxonomy!$A:$Y,17,FALSE)</f>
        <v xml:space="preserve"> Daphnia.</v>
      </c>
      <c r="CL163">
        <f>VLOOKUP($A163,taxonomy!$A:$Y,18,FALSE)</f>
        <v>0</v>
      </c>
      <c r="CM163">
        <f>VLOOKUP($A163,taxonomy!$A:$Y,19,FALSE)</f>
        <v>0</v>
      </c>
      <c r="CN163">
        <f>VLOOKUP($A163,taxonomy!$A:$Y,20,FALSE)</f>
        <v>0</v>
      </c>
      <c r="CO163">
        <f>VLOOKUP($A163,taxonomy!$A:$Y,21,FALSE)</f>
        <v>0</v>
      </c>
      <c r="CP163">
        <f>VLOOKUP($A163,taxonomy!$A:$Y,22,FALSE)</f>
        <v>0</v>
      </c>
      <c r="CQ163">
        <f>VLOOKUP($A163,taxonomy!$A:$Y,23,FALSE)</f>
        <v>0</v>
      </c>
      <c r="CR163">
        <f>VLOOKUP($A163,taxonomy!$A:$Y,24,FALSE)</f>
        <v>0</v>
      </c>
      <c r="CS163">
        <f>VLOOKUP($A163,taxonomy!$A:$Y,25,FALSE)</f>
        <v>0</v>
      </c>
      <c r="CT163">
        <f t="shared" si="2"/>
        <v>0</v>
      </c>
    </row>
    <row r="164" spans="1:98" x14ac:dyDescent="0.25">
      <c r="A164" s="3" t="s">
        <v>942</v>
      </c>
      <c r="B164" s="4"/>
      <c r="C164" s="4"/>
      <c r="D164" s="4">
        <v>1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>
        <v>2</v>
      </c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>
        <v>3</v>
      </c>
      <c r="CA164" t="str">
        <f>VLOOKUP($A164,taxonomy!$A:$Y,7,FALSE)</f>
        <v>Eukaryota</v>
      </c>
      <c r="CB164" t="str">
        <f>VLOOKUP($A164,taxonomy!$A:$Y,8,FALSE)</f>
        <v xml:space="preserve"> Metazoa</v>
      </c>
      <c r="CC164" t="str">
        <f>VLOOKUP($A164,taxonomy!$A:$Y,9,FALSE)</f>
        <v xml:space="preserve"> Ecdysozoa</v>
      </c>
      <c r="CD164" t="str">
        <f>VLOOKUP($A164,taxonomy!$A:$Y,10,FALSE)</f>
        <v xml:space="preserve"> Arthropoda</v>
      </c>
      <c r="CE164" t="str">
        <f>VLOOKUP($A164,taxonomy!$A:$Y,11,FALSE)</f>
        <v xml:space="preserve"> Crustacea</v>
      </c>
      <c r="CF164" t="str">
        <f>VLOOKUP($A164,taxonomy!$A:$Y,12,FALSE)</f>
        <v xml:space="preserve"> Branchiopoda</v>
      </c>
      <c r="CG164" t="str">
        <f>VLOOKUP($A164,taxonomy!$A:$Y,13,FALSE)</f>
        <v>Diplostraca</v>
      </c>
      <c r="CH164" t="str">
        <f>VLOOKUP($A164,taxonomy!$A:$Y,14,FALSE)</f>
        <v xml:space="preserve"> Cladocera</v>
      </c>
      <c r="CI164" t="str">
        <f>VLOOKUP($A164,taxonomy!$A:$Y,15,FALSE)</f>
        <v xml:space="preserve"> Anomopoda</v>
      </c>
      <c r="CJ164" t="str">
        <f>VLOOKUP($A164,taxonomy!$A:$Y,16,FALSE)</f>
        <v xml:space="preserve"> Daphniidae</v>
      </c>
      <c r="CK164" t="str">
        <f>VLOOKUP($A164,taxonomy!$A:$Y,17,FALSE)</f>
        <v xml:space="preserve"> Daphnia.</v>
      </c>
      <c r="CL164">
        <f>VLOOKUP($A164,taxonomy!$A:$Y,18,FALSE)</f>
        <v>0</v>
      </c>
      <c r="CM164">
        <f>VLOOKUP($A164,taxonomy!$A:$Y,19,FALSE)</f>
        <v>0</v>
      </c>
      <c r="CN164">
        <f>VLOOKUP($A164,taxonomy!$A:$Y,20,FALSE)</f>
        <v>0</v>
      </c>
      <c r="CO164">
        <f>VLOOKUP($A164,taxonomy!$A:$Y,21,FALSE)</f>
        <v>0</v>
      </c>
      <c r="CP164">
        <f>VLOOKUP($A164,taxonomy!$A:$Y,22,FALSE)</f>
        <v>0</v>
      </c>
      <c r="CQ164">
        <f>VLOOKUP($A164,taxonomy!$A:$Y,23,FALSE)</f>
        <v>0</v>
      </c>
      <c r="CR164">
        <f>VLOOKUP($A164,taxonomy!$A:$Y,24,FALSE)</f>
        <v>0</v>
      </c>
      <c r="CS164">
        <f>VLOOKUP($A164,taxonomy!$A:$Y,25,FALSE)</f>
        <v>0</v>
      </c>
      <c r="CT164">
        <f t="shared" si="2"/>
        <v>0</v>
      </c>
    </row>
    <row r="165" spans="1:98" x14ac:dyDescent="0.25">
      <c r="A165" s="3" t="s">
        <v>946</v>
      </c>
      <c r="B165" s="4"/>
      <c r="C165" s="4"/>
      <c r="D165" s="4">
        <v>1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>
        <v>1</v>
      </c>
      <c r="CA165" t="str">
        <f>VLOOKUP($A165,taxonomy!$A:$Y,7,FALSE)</f>
        <v>Eukaryota</v>
      </c>
      <c r="CB165" t="str">
        <f>VLOOKUP($A165,taxonomy!$A:$Y,8,FALSE)</f>
        <v xml:space="preserve"> Metazoa</v>
      </c>
      <c r="CC165" t="str">
        <f>VLOOKUP($A165,taxonomy!$A:$Y,9,FALSE)</f>
        <v xml:space="preserve"> Ecdysozoa</v>
      </c>
      <c r="CD165" t="str">
        <f>VLOOKUP($A165,taxonomy!$A:$Y,10,FALSE)</f>
        <v xml:space="preserve"> Arthropoda</v>
      </c>
      <c r="CE165" t="str">
        <f>VLOOKUP($A165,taxonomy!$A:$Y,11,FALSE)</f>
        <v xml:space="preserve"> Hexapoda</v>
      </c>
      <c r="CF165" t="str">
        <f>VLOOKUP($A165,taxonomy!$A:$Y,12,FALSE)</f>
        <v xml:space="preserve"> Insecta</v>
      </c>
      <c r="CG165" t="str">
        <f>VLOOKUP($A165,taxonomy!$A:$Y,13,FALSE)</f>
        <v>Pterygota</v>
      </c>
      <c r="CH165" t="str">
        <f>VLOOKUP($A165,taxonomy!$A:$Y,14,FALSE)</f>
        <v xml:space="preserve"> Neoptera</v>
      </c>
      <c r="CI165" t="str">
        <f>VLOOKUP($A165,taxonomy!$A:$Y,15,FALSE)</f>
        <v xml:space="preserve"> Endopterygota</v>
      </c>
      <c r="CJ165" t="str">
        <f>VLOOKUP($A165,taxonomy!$A:$Y,16,FALSE)</f>
        <v xml:space="preserve"> Hymenoptera</v>
      </c>
      <c r="CK165" t="str">
        <f>VLOOKUP($A165,taxonomy!$A:$Y,17,FALSE)</f>
        <v xml:space="preserve"> Apocrita</v>
      </c>
      <c r="CL165" t="str">
        <f>VLOOKUP($A165,taxonomy!$A:$Y,18,FALSE)</f>
        <v xml:space="preserve"> Aculeata</v>
      </c>
      <c r="CM165" t="str">
        <f>VLOOKUP($A165,taxonomy!$A:$Y,19,FALSE)</f>
        <v>Vespoidea</v>
      </c>
      <c r="CN165" t="str">
        <f>VLOOKUP($A165,taxonomy!$A:$Y,20,FALSE)</f>
        <v xml:space="preserve"> Formicidae</v>
      </c>
      <c r="CO165" t="str">
        <f>VLOOKUP($A165,taxonomy!$A:$Y,21,FALSE)</f>
        <v xml:space="preserve"> Myrmicinae</v>
      </c>
      <c r="CP165" t="str">
        <f>VLOOKUP($A165,taxonomy!$A:$Y,22,FALSE)</f>
        <v xml:space="preserve"> Solenopsis.</v>
      </c>
      <c r="CQ165">
        <f>VLOOKUP($A165,taxonomy!$A:$Y,23,FALSE)</f>
        <v>0</v>
      </c>
      <c r="CR165">
        <f>VLOOKUP($A165,taxonomy!$A:$Y,24,FALSE)</f>
        <v>0</v>
      </c>
      <c r="CS165">
        <f>VLOOKUP($A165,taxonomy!$A:$Y,25,FALSE)</f>
        <v>0</v>
      </c>
      <c r="CT165">
        <f t="shared" si="2"/>
        <v>0</v>
      </c>
    </row>
    <row r="166" spans="1:98" hidden="1" x14ac:dyDescent="0.25">
      <c r="A166" s="3" t="s">
        <v>949</v>
      </c>
      <c r="B166" s="4"/>
      <c r="C166" s="4">
        <v>2</v>
      </c>
      <c r="D166" s="4">
        <v>1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>
        <v>1</v>
      </c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>
        <v>4</v>
      </c>
      <c r="CA166" t="str">
        <f>VLOOKUP($A166,taxonomy!$A:$Y,7,FALSE)</f>
        <v>Eukaryota</v>
      </c>
      <c r="CB166" t="str">
        <f>VLOOKUP($A166,taxonomy!$A:$Y,8,FALSE)</f>
        <v xml:space="preserve"> Metazoa</v>
      </c>
      <c r="CC166" t="str">
        <f>VLOOKUP($A166,taxonomy!$A:$Y,9,FALSE)</f>
        <v xml:space="preserve"> Chordata</v>
      </c>
      <c r="CD166" t="str">
        <f>VLOOKUP($A166,taxonomy!$A:$Y,10,FALSE)</f>
        <v xml:space="preserve"> Craniata</v>
      </c>
      <c r="CE166" t="str">
        <f>VLOOKUP($A166,taxonomy!$A:$Y,11,FALSE)</f>
        <v xml:space="preserve"> Vertebrata</v>
      </c>
      <c r="CF166" t="str">
        <f>VLOOKUP($A166,taxonomy!$A:$Y,12,FALSE)</f>
        <v xml:space="preserve"> Euteleostomi</v>
      </c>
      <c r="CG166" t="str">
        <f>VLOOKUP($A166,taxonomy!$A:$Y,13,FALSE)</f>
        <v>Mammalia</v>
      </c>
      <c r="CH166" t="str">
        <f>VLOOKUP($A166,taxonomy!$A:$Y,14,FALSE)</f>
        <v xml:space="preserve"> Eutheria</v>
      </c>
      <c r="CI166" t="str">
        <f>VLOOKUP($A166,taxonomy!$A:$Y,15,FALSE)</f>
        <v xml:space="preserve"> Euarchontoglires</v>
      </c>
      <c r="CJ166" t="str">
        <f>VLOOKUP($A166,taxonomy!$A:$Y,16,FALSE)</f>
        <v xml:space="preserve"> Glires</v>
      </c>
      <c r="CK166" t="str">
        <f>VLOOKUP($A166,taxonomy!$A:$Y,17,FALSE)</f>
        <v xml:space="preserve"> Rodentia</v>
      </c>
      <c r="CL166" t="str">
        <f>VLOOKUP($A166,taxonomy!$A:$Y,18,FALSE)</f>
        <v xml:space="preserve"> Sciurognathi</v>
      </c>
      <c r="CM166" t="str">
        <f>VLOOKUP($A166,taxonomy!$A:$Y,19,FALSE)</f>
        <v>Muroidea</v>
      </c>
      <c r="CN166" t="str">
        <f>VLOOKUP($A166,taxonomy!$A:$Y,20,FALSE)</f>
        <v xml:space="preserve"> Muridae</v>
      </c>
      <c r="CO166" t="str">
        <f>VLOOKUP($A166,taxonomy!$A:$Y,21,FALSE)</f>
        <v xml:space="preserve"> Murinae</v>
      </c>
      <c r="CP166" t="str">
        <f>VLOOKUP($A166,taxonomy!$A:$Y,22,FALSE)</f>
        <v xml:space="preserve"> Rattus.</v>
      </c>
      <c r="CQ166">
        <f>VLOOKUP($A166,taxonomy!$A:$Y,23,FALSE)</f>
        <v>0</v>
      </c>
      <c r="CR166">
        <f>VLOOKUP($A166,taxonomy!$A:$Y,24,FALSE)</f>
        <v>0</v>
      </c>
      <c r="CS166">
        <f>VLOOKUP($A166,taxonomy!$A:$Y,25,FALSE)</f>
        <v>0</v>
      </c>
      <c r="CT166">
        <f t="shared" si="2"/>
        <v>0</v>
      </c>
    </row>
    <row r="167" spans="1:98" hidden="1" x14ac:dyDescent="0.25">
      <c r="A167" s="3" t="s">
        <v>955</v>
      </c>
      <c r="B167" s="4"/>
      <c r="C167" s="4">
        <v>2</v>
      </c>
      <c r="D167" s="4">
        <v>1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>
        <v>1</v>
      </c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>
        <v>4</v>
      </c>
      <c r="CA167" t="e">
        <f>VLOOKUP($A167,taxonomy!$A:$Y,7,FALSE)</f>
        <v>#N/A</v>
      </c>
      <c r="CB167" t="e">
        <f>VLOOKUP($A167,taxonomy!$A:$Y,8,FALSE)</f>
        <v>#N/A</v>
      </c>
      <c r="CC167" t="e">
        <f>VLOOKUP($A167,taxonomy!$A:$Y,9,FALSE)</f>
        <v>#N/A</v>
      </c>
      <c r="CD167" t="e">
        <f>VLOOKUP($A167,taxonomy!$A:$Y,10,FALSE)</f>
        <v>#N/A</v>
      </c>
      <c r="CE167" t="e">
        <f>VLOOKUP($A167,taxonomy!$A:$Y,11,FALSE)</f>
        <v>#N/A</v>
      </c>
      <c r="CF167" t="e">
        <f>VLOOKUP($A167,taxonomy!$A:$Y,12,FALSE)</f>
        <v>#N/A</v>
      </c>
      <c r="CG167" t="e">
        <f>VLOOKUP($A167,taxonomy!$A:$Y,13,FALSE)</f>
        <v>#N/A</v>
      </c>
      <c r="CH167" t="e">
        <f>VLOOKUP($A167,taxonomy!$A:$Y,14,FALSE)</f>
        <v>#N/A</v>
      </c>
      <c r="CI167" t="e">
        <f>VLOOKUP($A167,taxonomy!$A:$Y,15,FALSE)</f>
        <v>#N/A</v>
      </c>
      <c r="CJ167" t="e">
        <f>VLOOKUP($A167,taxonomy!$A:$Y,16,FALSE)</f>
        <v>#N/A</v>
      </c>
      <c r="CK167" t="e">
        <f>VLOOKUP($A167,taxonomy!$A:$Y,17,FALSE)</f>
        <v>#N/A</v>
      </c>
      <c r="CL167" t="e">
        <f>VLOOKUP($A167,taxonomy!$A:$Y,18,FALSE)</f>
        <v>#N/A</v>
      </c>
      <c r="CM167" t="e">
        <f>VLOOKUP($A167,taxonomy!$A:$Y,19,FALSE)</f>
        <v>#N/A</v>
      </c>
      <c r="CN167" t="e">
        <f>VLOOKUP($A167,taxonomy!$A:$Y,20,FALSE)</f>
        <v>#N/A</v>
      </c>
      <c r="CO167" t="e">
        <f>VLOOKUP($A167,taxonomy!$A:$Y,21,FALSE)</f>
        <v>#N/A</v>
      </c>
      <c r="CP167" t="e">
        <f>VLOOKUP($A167,taxonomy!$A:$Y,22,FALSE)</f>
        <v>#N/A</v>
      </c>
      <c r="CQ167" t="e">
        <f>VLOOKUP($A167,taxonomy!$A:$Y,23,FALSE)</f>
        <v>#N/A</v>
      </c>
      <c r="CR167" t="e">
        <f>VLOOKUP($A167,taxonomy!$A:$Y,24,FALSE)</f>
        <v>#N/A</v>
      </c>
      <c r="CS167" t="e">
        <f>VLOOKUP($A167,taxonomy!$A:$Y,25,FALSE)</f>
        <v>#N/A</v>
      </c>
      <c r="CT167">
        <f t="shared" si="2"/>
        <v>0</v>
      </c>
    </row>
    <row r="168" spans="1:98" hidden="1" x14ac:dyDescent="0.25">
      <c r="A168" s="3" t="s">
        <v>958</v>
      </c>
      <c r="B168" s="4"/>
      <c r="C168" s="4">
        <v>1</v>
      </c>
      <c r="D168" s="4">
        <v>1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>
        <v>2</v>
      </c>
      <c r="CA168" t="str">
        <f>VLOOKUP($A168,taxonomy!$A:$Y,7,FALSE)</f>
        <v>Eukaryota</v>
      </c>
      <c r="CB168" t="str">
        <f>VLOOKUP($A168,taxonomy!$A:$Y,8,FALSE)</f>
        <v xml:space="preserve"> Fungi</v>
      </c>
      <c r="CC168" t="str">
        <f>VLOOKUP($A168,taxonomy!$A:$Y,9,FALSE)</f>
        <v xml:space="preserve"> Dikarya</v>
      </c>
      <c r="CD168" t="str">
        <f>VLOOKUP($A168,taxonomy!$A:$Y,10,FALSE)</f>
        <v xml:space="preserve"> Ascomycota</v>
      </c>
      <c r="CE168" t="str">
        <f>VLOOKUP($A168,taxonomy!$A:$Y,11,FALSE)</f>
        <v xml:space="preserve"> Pezizomycotina</v>
      </c>
      <c r="CF168" t="str">
        <f>VLOOKUP($A168,taxonomy!$A:$Y,12,FALSE)</f>
        <v xml:space="preserve"> Eurotiomycetes</v>
      </c>
      <c r="CG168" t="str">
        <f>VLOOKUP($A168,taxonomy!$A:$Y,13,FALSE)</f>
        <v>Eurotiomycetidae</v>
      </c>
      <c r="CH168" t="str">
        <f>VLOOKUP($A168,taxonomy!$A:$Y,14,FALSE)</f>
        <v xml:space="preserve"> Onygenales</v>
      </c>
      <c r="CI168" t="str">
        <f>VLOOKUP($A168,taxonomy!$A:$Y,15,FALSE)</f>
        <v xml:space="preserve"> Ajellomycetaceae</v>
      </c>
      <c r="CJ168" t="str">
        <f>VLOOKUP($A168,taxonomy!$A:$Y,16,FALSE)</f>
        <v xml:space="preserve"> Ajellomyces.</v>
      </c>
      <c r="CK168">
        <f>VLOOKUP($A168,taxonomy!$A:$Y,17,FALSE)</f>
        <v>0</v>
      </c>
      <c r="CL168">
        <f>VLOOKUP($A168,taxonomy!$A:$Y,18,FALSE)</f>
        <v>0</v>
      </c>
      <c r="CM168">
        <f>VLOOKUP($A168,taxonomy!$A:$Y,19,FALSE)</f>
        <v>0</v>
      </c>
      <c r="CN168">
        <f>VLOOKUP($A168,taxonomy!$A:$Y,20,FALSE)</f>
        <v>0</v>
      </c>
      <c r="CO168">
        <f>VLOOKUP($A168,taxonomy!$A:$Y,21,FALSE)</f>
        <v>0</v>
      </c>
      <c r="CP168">
        <f>VLOOKUP($A168,taxonomy!$A:$Y,22,FALSE)</f>
        <v>0</v>
      </c>
      <c r="CQ168">
        <f>VLOOKUP($A168,taxonomy!$A:$Y,23,FALSE)</f>
        <v>0</v>
      </c>
      <c r="CR168">
        <f>VLOOKUP($A168,taxonomy!$A:$Y,24,FALSE)</f>
        <v>0</v>
      </c>
      <c r="CS168">
        <f>VLOOKUP($A168,taxonomy!$A:$Y,25,FALSE)</f>
        <v>0</v>
      </c>
      <c r="CT168">
        <f t="shared" si="2"/>
        <v>0</v>
      </c>
    </row>
    <row r="169" spans="1:98" hidden="1" x14ac:dyDescent="0.25">
      <c r="A169" s="3" t="s">
        <v>961</v>
      </c>
      <c r="B169" s="4"/>
      <c r="C169" s="4"/>
      <c r="D169" s="4">
        <v>1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>
        <v>1</v>
      </c>
      <c r="CA169" t="str">
        <f>VLOOKUP($A169,taxonomy!$A:$Y,7,FALSE)</f>
        <v>Eukaryota</v>
      </c>
      <c r="CB169" t="str">
        <f>VLOOKUP($A169,taxonomy!$A:$Y,8,FALSE)</f>
        <v xml:space="preserve"> Stramenopiles</v>
      </c>
      <c r="CC169" t="str">
        <f>VLOOKUP($A169,taxonomy!$A:$Y,9,FALSE)</f>
        <v xml:space="preserve"> Oomycetes</v>
      </c>
      <c r="CD169" t="str">
        <f>VLOOKUP($A169,taxonomy!$A:$Y,10,FALSE)</f>
        <v xml:space="preserve"> Albuginales</v>
      </c>
      <c r="CE169" t="str">
        <f>VLOOKUP($A169,taxonomy!$A:$Y,11,FALSE)</f>
        <v xml:space="preserve"> Albuginaceae</v>
      </c>
      <c r="CF169" t="str">
        <f>VLOOKUP($A169,taxonomy!$A:$Y,12,FALSE)</f>
        <v>Albugo.</v>
      </c>
      <c r="CG169">
        <f>VLOOKUP($A169,taxonomy!$A:$Y,13,FALSE)</f>
        <v>0</v>
      </c>
      <c r="CH169">
        <f>VLOOKUP($A169,taxonomy!$A:$Y,14,FALSE)</f>
        <v>0</v>
      </c>
      <c r="CI169">
        <f>VLOOKUP($A169,taxonomy!$A:$Y,15,FALSE)</f>
        <v>0</v>
      </c>
      <c r="CJ169">
        <f>VLOOKUP($A169,taxonomy!$A:$Y,16,FALSE)</f>
        <v>0</v>
      </c>
      <c r="CK169">
        <f>VLOOKUP($A169,taxonomy!$A:$Y,17,FALSE)</f>
        <v>0</v>
      </c>
      <c r="CL169">
        <f>VLOOKUP($A169,taxonomy!$A:$Y,18,FALSE)</f>
        <v>0</v>
      </c>
      <c r="CM169">
        <f>VLOOKUP($A169,taxonomy!$A:$Y,19,FALSE)</f>
        <v>0</v>
      </c>
      <c r="CN169">
        <f>VLOOKUP($A169,taxonomy!$A:$Y,20,FALSE)</f>
        <v>0</v>
      </c>
      <c r="CO169">
        <f>VLOOKUP($A169,taxonomy!$A:$Y,21,FALSE)</f>
        <v>0</v>
      </c>
      <c r="CP169">
        <f>VLOOKUP($A169,taxonomy!$A:$Y,22,FALSE)</f>
        <v>0</v>
      </c>
      <c r="CQ169">
        <f>VLOOKUP($A169,taxonomy!$A:$Y,23,FALSE)</f>
        <v>0</v>
      </c>
      <c r="CR169">
        <f>VLOOKUP($A169,taxonomy!$A:$Y,24,FALSE)</f>
        <v>0</v>
      </c>
      <c r="CS169">
        <f>VLOOKUP($A169,taxonomy!$A:$Y,25,FALSE)</f>
        <v>0</v>
      </c>
      <c r="CT169">
        <f t="shared" si="2"/>
        <v>0</v>
      </c>
    </row>
    <row r="170" spans="1:98" hidden="1" x14ac:dyDescent="0.25">
      <c r="A170" s="3" t="s">
        <v>963</v>
      </c>
      <c r="B170" s="4"/>
      <c r="C170" s="4"/>
      <c r="D170" s="4">
        <v>1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>
        <v>1</v>
      </c>
      <c r="CA170" t="str">
        <f>VLOOKUP($A170,taxonomy!$A:$Y,7,FALSE)</f>
        <v>Eukaryota</v>
      </c>
      <c r="CB170" t="str">
        <f>VLOOKUP($A170,taxonomy!$A:$Y,8,FALSE)</f>
        <v xml:space="preserve"> Fungi</v>
      </c>
      <c r="CC170" t="str">
        <f>VLOOKUP($A170,taxonomy!$A:$Y,9,FALSE)</f>
        <v xml:space="preserve"> Dikarya</v>
      </c>
      <c r="CD170" t="str">
        <f>VLOOKUP($A170,taxonomy!$A:$Y,10,FALSE)</f>
        <v xml:space="preserve"> Ascomycota</v>
      </c>
      <c r="CE170" t="str">
        <f>VLOOKUP($A170,taxonomy!$A:$Y,11,FALSE)</f>
        <v xml:space="preserve"> Pezizomycotina</v>
      </c>
      <c r="CF170" t="str">
        <f>VLOOKUP($A170,taxonomy!$A:$Y,12,FALSE)</f>
        <v>Sordariomycetes</v>
      </c>
      <c r="CG170" t="str">
        <f>VLOOKUP($A170,taxonomy!$A:$Y,13,FALSE)</f>
        <v xml:space="preserve"> Sordariomycetidae</v>
      </c>
      <c r="CH170" t="str">
        <f>VLOOKUP($A170,taxonomy!$A:$Y,14,FALSE)</f>
        <v xml:space="preserve"> Ophiostomatales</v>
      </c>
      <c r="CI170" t="str">
        <f>VLOOKUP($A170,taxonomy!$A:$Y,15,FALSE)</f>
        <v xml:space="preserve"> Ophiostomataceae</v>
      </c>
      <c r="CJ170" t="str">
        <f>VLOOKUP($A170,taxonomy!$A:$Y,16,FALSE)</f>
        <v>Grosmannia.</v>
      </c>
      <c r="CK170">
        <f>VLOOKUP($A170,taxonomy!$A:$Y,17,FALSE)</f>
        <v>0</v>
      </c>
      <c r="CL170">
        <f>VLOOKUP($A170,taxonomy!$A:$Y,18,FALSE)</f>
        <v>0</v>
      </c>
      <c r="CM170">
        <f>VLOOKUP($A170,taxonomy!$A:$Y,19,FALSE)</f>
        <v>0</v>
      </c>
      <c r="CN170">
        <f>VLOOKUP($A170,taxonomy!$A:$Y,20,FALSE)</f>
        <v>0</v>
      </c>
      <c r="CO170">
        <f>VLOOKUP($A170,taxonomy!$A:$Y,21,FALSE)</f>
        <v>0</v>
      </c>
      <c r="CP170">
        <f>VLOOKUP($A170,taxonomy!$A:$Y,22,FALSE)</f>
        <v>0</v>
      </c>
      <c r="CQ170">
        <f>VLOOKUP($A170,taxonomy!$A:$Y,23,FALSE)</f>
        <v>0</v>
      </c>
      <c r="CR170">
        <f>VLOOKUP($A170,taxonomy!$A:$Y,24,FALSE)</f>
        <v>0</v>
      </c>
      <c r="CS170">
        <f>VLOOKUP($A170,taxonomy!$A:$Y,25,FALSE)</f>
        <v>0</v>
      </c>
      <c r="CT170">
        <f t="shared" si="2"/>
        <v>0</v>
      </c>
    </row>
    <row r="171" spans="1:98" hidden="1" x14ac:dyDescent="0.25">
      <c r="A171" s="3" t="s">
        <v>967</v>
      </c>
      <c r="B171" s="4"/>
      <c r="C171" s="4">
        <v>1</v>
      </c>
      <c r="D171" s="4">
        <v>1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>
        <v>2</v>
      </c>
      <c r="CA171" t="str">
        <f>VLOOKUP($A171,taxonomy!$A:$Y,7,FALSE)</f>
        <v>Eukaryota</v>
      </c>
      <c r="CB171" t="str">
        <f>VLOOKUP($A171,taxonomy!$A:$Y,8,FALSE)</f>
        <v xml:space="preserve"> Amoebozoa</v>
      </c>
      <c r="CC171" t="str">
        <f>VLOOKUP($A171,taxonomy!$A:$Y,9,FALSE)</f>
        <v xml:space="preserve"> Mycetozoa</v>
      </c>
      <c r="CD171" t="str">
        <f>VLOOKUP($A171,taxonomy!$A:$Y,10,FALSE)</f>
        <v xml:space="preserve"> Dictyosteliida</v>
      </c>
      <c r="CE171" t="str">
        <f>VLOOKUP($A171,taxonomy!$A:$Y,11,FALSE)</f>
        <v xml:space="preserve"> Dictyostelium.</v>
      </c>
      <c r="CF171">
        <f>VLOOKUP($A171,taxonomy!$A:$Y,12,FALSE)</f>
        <v>0</v>
      </c>
      <c r="CG171">
        <f>VLOOKUP($A171,taxonomy!$A:$Y,13,FALSE)</f>
        <v>0</v>
      </c>
      <c r="CH171">
        <f>VLOOKUP($A171,taxonomy!$A:$Y,14,FALSE)</f>
        <v>0</v>
      </c>
      <c r="CI171">
        <f>VLOOKUP($A171,taxonomy!$A:$Y,15,FALSE)</f>
        <v>0</v>
      </c>
      <c r="CJ171">
        <f>VLOOKUP($A171,taxonomy!$A:$Y,16,FALSE)</f>
        <v>0</v>
      </c>
      <c r="CK171">
        <f>VLOOKUP($A171,taxonomy!$A:$Y,17,FALSE)</f>
        <v>0</v>
      </c>
      <c r="CL171">
        <f>VLOOKUP($A171,taxonomy!$A:$Y,18,FALSE)</f>
        <v>0</v>
      </c>
      <c r="CM171">
        <f>VLOOKUP($A171,taxonomy!$A:$Y,19,FALSE)</f>
        <v>0</v>
      </c>
      <c r="CN171">
        <f>VLOOKUP($A171,taxonomy!$A:$Y,20,FALSE)</f>
        <v>0</v>
      </c>
      <c r="CO171">
        <f>VLOOKUP($A171,taxonomy!$A:$Y,21,FALSE)</f>
        <v>0</v>
      </c>
      <c r="CP171">
        <f>VLOOKUP($A171,taxonomy!$A:$Y,22,FALSE)</f>
        <v>0</v>
      </c>
      <c r="CQ171">
        <f>VLOOKUP($A171,taxonomy!$A:$Y,23,FALSE)</f>
        <v>0</v>
      </c>
      <c r="CR171">
        <f>VLOOKUP($A171,taxonomy!$A:$Y,24,FALSE)</f>
        <v>0</v>
      </c>
      <c r="CS171">
        <f>VLOOKUP($A171,taxonomy!$A:$Y,25,FALSE)</f>
        <v>0</v>
      </c>
      <c r="CT171">
        <f t="shared" si="2"/>
        <v>0</v>
      </c>
    </row>
    <row r="172" spans="1:98" hidden="1" x14ac:dyDescent="0.25">
      <c r="A172" s="3" t="s">
        <v>971</v>
      </c>
      <c r="B172" s="4"/>
      <c r="C172" s="4">
        <v>1</v>
      </c>
      <c r="D172" s="4">
        <v>1</v>
      </c>
      <c r="E172" s="4"/>
      <c r="F172" s="4"/>
      <c r="G172" s="4"/>
      <c r="H172" s="4">
        <v>1</v>
      </c>
      <c r="I172" s="4"/>
      <c r="J172" s="4">
        <v>1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>
        <v>4</v>
      </c>
      <c r="CA172" t="str">
        <f>VLOOKUP($A172,taxonomy!$A:$Y,7,FALSE)</f>
        <v>Eukaryota</v>
      </c>
      <c r="CB172" t="str">
        <f>VLOOKUP($A172,taxonomy!$A:$Y,8,FALSE)</f>
        <v xml:space="preserve"> Metazoa</v>
      </c>
      <c r="CC172" t="str">
        <f>VLOOKUP($A172,taxonomy!$A:$Y,9,FALSE)</f>
        <v xml:space="preserve"> Ecdysozoa</v>
      </c>
      <c r="CD172" t="str">
        <f>VLOOKUP($A172,taxonomy!$A:$Y,10,FALSE)</f>
        <v xml:space="preserve"> Nematoda</v>
      </c>
      <c r="CE172" t="str">
        <f>VLOOKUP($A172,taxonomy!$A:$Y,11,FALSE)</f>
        <v xml:space="preserve"> Chromadorea</v>
      </c>
      <c r="CF172" t="str">
        <f>VLOOKUP($A172,taxonomy!$A:$Y,12,FALSE)</f>
        <v xml:space="preserve"> Ascaridida</v>
      </c>
      <c r="CG172" t="str">
        <f>VLOOKUP($A172,taxonomy!$A:$Y,13,FALSE)</f>
        <v>Ascaridoidea</v>
      </c>
      <c r="CH172" t="str">
        <f>VLOOKUP($A172,taxonomy!$A:$Y,14,FALSE)</f>
        <v xml:space="preserve"> Ascarididae</v>
      </c>
      <c r="CI172" t="str">
        <f>VLOOKUP($A172,taxonomy!$A:$Y,15,FALSE)</f>
        <v xml:space="preserve"> Ascaris.</v>
      </c>
      <c r="CJ172">
        <f>VLOOKUP($A172,taxonomy!$A:$Y,16,FALSE)</f>
        <v>0</v>
      </c>
      <c r="CK172">
        <f>VLOOKUP($A172,taxonomy!$A:$Y,17,FALSE)</f>
        <v>0</v>
      </c>
      <c r="CL172">
        <f>VLOOKUP($A172,taxonomy!$A:$Y,18,FALSE)</f>
        <v>0</v>
      </c>
      <c r="CM172">
        <f>VLOOKUP($A172,taxonomy!$A:$Y,19,FALSE)</f>
        <v>0</v>
      </c>
      <c r="CN172">
        <f>VLOOKUP($A172,taxonomy!$A:$Y,20,FALSE)</f>
        <v>0</v>
      </c>
      <c r="CO172">
        <f>VLOOKUP($A172,taxonomy!$A:$Y,21,FALSE)</f>
        <v>0</v>
      </c>
      <c r="CP172">
        <f>VLOOKUP($A172,taxonomy!$A:$Y,22,FALSE)</f>
        <v>0</v>
      </c>
      <c r="CQ172">
        <f>VLOOKUP($A172,taxonomy!$A:$Y,23,FALSE)</f>
        <v>0</v>
      </c>
      <c r="CR172">
        <f>VLOOKUP($A172,taxonomy!$A:$Y,24,FALSE)</f>
        <v>0</v>
      </c>
      <c r="CS172">
        <f>VLOOKUP($A172,taxonomy!$A:$Y,25,FALSE)</f>
        <v>0</v>
      </c>
      <c r="CT172">
        <f t="shared" si="2"/>
        <v>0</v>
      </c>
    </row>
    <row r="173" spans="1:98" hidden="1" x14ac:dyDescent="0.25">
      <c r="A173" s="3" t="s">
        <v>976</v>
      </c>
      <c r="B173" s="4"/>
      <c r="C173" s="4">
        <v>2</v>
      </c>
      <c r="D173" s="4">
        <v>1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>
        <v>1</v>
      </c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>
        <v>4</v>
      </c>
      <c r="CA173" t="e">
        <f>VLOOKUP($A173,taxonomy!$A:$Y,7,FALSE)</f>
        <v>#N/A</v>
      </c>
      <c r="CB173" t="e">
        <f>VLOOKUP($A173,taxonomy!$A:$Y,8,FALSE)</f>
        <v>#N/A</v>
      </c>
      <c r="CC173" t="e">
        <f>VLOOKUP($A173,taxonomy!$A:$Y,9,FALSE)</f>
        <v>#N/A</v>
      </c>
      <c r="CD173" t="e">
        <f>VLOOKUP($A173,taxonomy!$A:$Y,10,FALSE)</f>
        <v>#N/A</v>
      </c>
      <c r="CE173" t="e">
        <f>VLOOKUP($A173,taxonomy!$A:$Y,11,FALSE)</f>
        <v>#N/A</v>
      </c>
      <c r="CF173" t="e">
        <f>VLOOKUP($A173,taxonomy!$A:$Y,12,FALSE)</f>
        <v>#N/A</v>
      </c>
      <c r="CG173" t="e">
        <f>VLOOKUP($A173,taxonomy!$A:$Y,13,FALSE)</f>
        <v>#N/A</v>
      </c>
      <c r="CH173" t="e">
        <f>VLOOKUP($A173,taxonomy!$A:$Y,14,FALSE)</f>
        <v>#N/A</v>
      </c>
      <c r="CI173" t="e">
        <f>VLOOKUP($A173,taxonomy!$A:$Y,15,FALSE)</f>
        <v>#N/A</v>
      </c>
      <c r="CJ173" t="e">
        <f>VLOOKUP($A173,taxonomy!$A:$Y,16,FALSE)</f>
        <v>#N/A</v>
      </c>
      <c r="CK173" t="e">
        <f>VLOOKUP($A173,taxonomy!$A:$Y,17,FALSE)</f>
        <v>#N/A</v>
      </c>
      <c r="CL173" t="e">
        <f>VLOOKUP($A173,taxonomy!$A:$Y,18,FALSE)</f>
        <v>#N/A</v>
      </c>
      <c r="CM173" t="e">
        <f>VLOOKUP($A173,taxonomy!$A:$Y,19,FALSE)</f>
        <v>#N/A</v>
      </c>
      <c r="CN173" t="e">
        <f>VLOOKUP($A173,taxonomy!$A:$Y,20,FALSE)</f>
        <v>#N/A</v>
      </c>
      <c r="CO173" t="e">
        <f>VLOOKUP($A173,taxonomy!$A:$Y,21,FALSE)</f>
        <v>#N/A</v>
      </c>
      <c r="CP173" t="e">
        <f>VLOOKUP($A173,taxonomy!$A:$Y,22,FALSE)</f>
        <v>#N/A</v>
      </c>
      <c r="CQ173" t="e">
        <f>VLOOKUP($A173,taxonomy!$A:$Y,23,FALSE)</f>
        <v>#N/A</v>
      </c>
      <c r="CR173" t="e">
        <f>VLOOKUP($A173,taxonomy!$A:$Y,24,FALSE)</f>
        <v>#N/A</v>
      </c>
      <c r="CS173" t="e">
        <f>VLOOKUP($A173,taxonomy!$A:$Y,25,FALSE)</f>
        <v>#N/A</v>
      </c>
      <c r="CT173">
        <f t="shared" si="2"/>
        <v>0</v>
      </c>
    </row>
    <row r="174" spans="1:98" hidden="1" x14ac:dyDescent="0.25">
      <c r="A174" s="3" t="s">
        <v>980</v>
      </c>
      <c r="B174" s="4"/>
      <c r="C174" s="4">
        <v>1</v>
      </c>
      <c r="D174" s="4">
        <v>1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>
        <v>1</v>
      </c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>
        <v>3</v>
      </c>
      <c r="CA174" t="str">
        <f>VLOOKUP($A174,taxonomy!$A:$Y,7,FALSE)</f>
        <v>Eukaryota</v>
      </c>
      <c r="CB174" t="str">
        <f>VLOOKUP($A174,taxonomy!$A:$Y,8,FALSE)</f>
        <v xml:space="preserve"> Metazoa</v>
      </c>
      <c r="CC174" t="str">
        <f>VLOOKUP($A174,taxonomy!$A:$Y,9,FALSE)</f>
        <v xml:space="preserve"> Chordata</v>
      </c>
      <c r="CD174" t="str">
        <f>VLOOKUP($A174,taxonomy!$A:$Y,10,FALSE)</f>
        <v xml:space="preserve"> Craniata</v>
      </c>
      <c r="CE174" t="str">
        <f>VLOOKUP($A174,taxonomy!$A:$Y,11,FALSE)</f>
        <v xml:space="preserve"> Vertebrata</v>
      </c>
      <c r="CF174" t="str">
        <f>VLOOKUP($A174,taxonomy!$A:$Y,12,FALSE)</f>
        <v xml:space="preserve"> Euteleostomi</v>
      </c>
      <c r="CG174" t="str">
        <f>VLOOKUP($A174,taxonomy!$A:$Y,13,FALSE)</f>
        <v>Mammalia</v>
      </c>
      <c r="CH174" t="str">
        <f>VLOOKUP($A174,taxonomy!$A:$Y,14,FALSE)</f>
        <v xml:space="preserve"> Eutheria</v>
      </c>
      <c r="CI174" t="str">
        <f>VLOOKUP($A174,taxonomy!$A:$Y,15,FALSE)</f>
        <v xml:space="preserve"> Laurasiatheria</v>
      </c>
      <c r="CJ174" t="str">
        <f>VLOOKUP($A174,taxonomy!$A:$Y,16,FALSE)</f>
        <v xml:space="preserve"> Cetartiodactyla</v>
      </c>
      <c r="CK174" t="str">
        <f>VLOOKUP($A174,taxonomy!$A:$Y,17,FALSE)</f>
        <v xml:space="preserve"> Ruminantia</v>
      </c>
      <c r="CL174" t="str">
        <f>VLOOKUP($A174,taxonomy!$A:$Y,18,FALSE)</f>
        <v>Pecora</v>
      </c>
      <c r="CM174" t="str">
        <f>VLOOKUP($A174,taxonomy!$A:$Y,19,FALSE)</f>
        <v xml:space="preserve"> Bovidae</v>
      </c>
      <c r="CN174" t="str">
        <f>VLOOKUP($A174,taxonomy!$A:$Y,20,FALSE)</f>
        <v xml:space="preserve"> Bovinae</v>
      </c>
      <c r="CO174" t="str">
        <f>VLOOKUP($A174,taxonomy!$A:$Y,21,FALSE)</f>
        <v xml:space="preserve"> Bos.</v>
      </c>
      <c r="CP174">
        <f>VLOOKUP($A174,taxonomy!$A:$Y,22,FALSE)</f>
        <v>0</v>
      </c>
      <c r="CQ174">
        <f>VLOOKUP($A174,taxonomy!$A:$Y,23,FALSE)</f>
        <v>0</v>
      </c>
      <c r="CR174">
        <f>VLOOKUP($A174,taxonomy!$A:$Y,24,FALSE)</f>
        <v>0</v>
      </c>
      <c r="CS174">
        <f>VLOOKUP($A174,taxonomy!$A:$Y,25,FALSE)</f>
        <v>0</v>
      </c>
      <c r="CT174">
        <f t="shared" si="2"/>
        <v>0</v>
      </c>
    </row>
    <row r="175" spans="1:98" hidden="1" x14ac:dyDescent="0.25">
      <c r="A175" s="3" t="s">
        <v>984</v>
      </c>
      <c r="B175" s="4"/>
      <c r="C175" s="4">
        <v>1</v>
      </c>
      <c r="D175" s="4">
        <v>1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>
        <v>1</v>
      </c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>
        <v>3</v>
      </c>
      <c r="CA175" t="str">
        <f>VLOOKUP($A175,taxonomy!$A:$Y,7,FALSE)</f>
        <v>Eukaryota</v>
      </c>
      <c r="CB175" t="str">
        <f>VLOOKUP($A175,taxonomy!$A:$Y,8,FALSE)</f>
        <v xml:space="preserve"> Metazoa</v>
      </c>
      <c r="CC175" t="str">
        <f>VLOOKUP($A175,taxonomy!$A:$Y,9,FALSE)</f>
        <v xml:space="preserve"> Chordata</v>
      </c>
      <c r="CD175" t="str">
        <f>VLOOKUP($A175,taxonomy!$A:$Y,10,FALSE)</f>
        <v xml:space="preserve"> Craniata</v>
      </c>
      <c r="CE175" t="str">
        <f>VLOOKUP($A175,taxonomy!$A:$Y,11,FALSE)</f>
        <v xml:space="preserve"> Vertebrata</v>
      </c>
      <c r="CF175" t="str">
        <f>VLOOKUP($A175,taxonomy!$A:$Y,12,FALSE)</f>
        <v xml:space="preserve"> Euteleostomi</v>
      </c>
      <c r="CG175" t="str">
        <f>VLOOKUP($A175,taxonomy!$A:$Y,13,FALSE)</f>
        <v>Mammalia</v>
      </c>
      <c r="CH175" t="str">
        <f>VLOOKUP($A175,taxonomy!$A:$Y,14,FALSE)</f>
        <v xml:space="preserve"> Eutheria</v>
      </c>
      <c r="CI175" t="str">
        <f>VLOOKUP($A175,taxonomy!$A:$Y,15,FALSE)</f>
        <v xml:space="preserve"> Laurasiatheria</v>
      </c>
      <c r="CJ175" t="str">
        <f>VLOOKUP($A175,taxonomy!$A:$Y,16,FALSE)</f>
        <v xml:space="preserve"> Cetartiodactyla</v>
      </c>
      <c r="CK175" t="str">
        <f>VLOOKUP($A175,taxonomy!$A:$Y,17,FALSE)</f>
        <v xml:space="preserve"> Suina</v>
      </c>
      <c r="CL175" t="str">
        <f>VLOOKUP($A175,taxonomy!$A:$Y,18,FALSE)</f>
        <v xml:space="preserve"> Suidae</v>
      </c>
      <c r="CM175" t="str">
        <f>VLOOKUP($A175,taxonomy!$A:$Y,19,FALSE)</f>
        <v>Sus.</v>
      </c>
      <c r="CN175">
        <f>VLOOKUP($A175,taxonomy!$A:$Y,20,FALSE)</f>
        <v>0</v>
      </c>
      <c r="CO175">
        <f>VLOOKUP($A175,taxonomy!$A:$Y,21,FALSE)</f>
        <v>0</v>
      </c>
      <c r="CP175">
        <f>VLOOKUP($A175,taxonomy!$A:$Y,22,FALSE)</f>
        <v>0</v>
      </c>
      <c r="CQ175">
        <f>VLOOKUP($A175,taxonomy!$A:$Y,23,FALSE)</f>
        <v>0</v>
      </c>
      <c r="CR175">
        <f>VLOOKUP($A175,taxonomy!$A:$Y,24,FALSE)</f>
        <v>0</v>
      </c>
      <c r="CS175">
        <f>VLOOKUP($A175,taxonomy!$A:$Y,25,FALSE)</f>
        <v>0</v>
      </c>
      <c r="CT175">
        <f t="shared" si="2"/>
        <v>0</v>
      </c>
    </row>
    <row r="176" spans="1:98" hidden="1" x14ac:dyDescent="0.25">
      <c r="A176" s="3" t="s">
        <v>989</v>
      </c>
      <c r="B176" s="4"/>
      <c r="C176" s="4">
        <v>1</v>
      </c>
      <c r="D176" s="4">
        <v>1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>
        <v>2</v>
      </c>
      <c r="CA176" t="str">
        <f>VLOOKUP($A176,taxonomy!$A:$Y,7,FALSE)</f>
        <v>Eukaryota</v>
      </c>
      <c r="CB176" t="str">
        <f>VLOOKUP($A176,taxonomy!$A:$Y,8,FALSE)</f>
        <v xml:space="preserve"> Fungi</v>
      </c>
      <c r="CC176" t="str">
        <f>VLOOKUP($A176,taxonomy!$A:$Y,9,FALSE)</f>
        <v xml:space="preserve"> Dikarya</v>
      </c>
      <c r="CD176" t="str">
        <f>VLOOKUP($A176,taxonomy!$A:$Y,10,FALSE)</f>
        <v xml:space="preserve"> Ascomycota</v>
      </c>
      <c r="CE176" t="str">
        <f>VLOOKUP($A176,taxonomy!$A:$Y,11,FALSE)</f>
        <v xml:space="preserve"> Pezizomycotina</v>
      </c>
      <c r="CF176" t="str">
        <f>VLOOKUP($A176,taxonomy!$A:$Y,12,FALSE)</f>
        <v xml:space="preserve"> Eurotiomycetes</v>
      </c>
      <c r="CG176" t="str">
        <f>VLOOKUP($A176,taxonomy!$A:$Y,13,FALSE)</f>
        <v>Eurotiomycetidae</v>
      </c>
      <c r="CH176" t="str">
        <f>VLOOKUP($A176,taxonomy!$A:$Y,14,FALSE)</f>
        <v xml:space="preserve"> Onygenales</v>
      </c>
      <c r="CI176" t="str">
        <f>VLOOKUP($A176,taxonomy!$A:$Y,15,FALSE)</f>
        <v xml:space="preserve"> Arthrodermataceae</v>
      </c>
      <c r="CJ176" t="str">
        <f>VLOOKUP($A176,taxonomy!$A:$Y,16,FALSE)</f>
        <v>mitosporic Arthrodermataceae</v>
      </c>
      <c r="CK176" t="str">
        <f>VLOOKUP($A176,taxonomy!$A:$Y,17,FALSE)</f>
        <v xml:space="preserve"> Trichophyton.</v>
      </c>
      <c r="CL176">
        <f>VLOOKUP($A176,taxonomy!$A:$Y,18,FALSE)</f>
        <v>0</v>
      </c>
      <c r="CM176">
        <f>VLOOKUP($A176,taxonomy!$A:$Y,19,FALSE)</f>
        <v>0</v>
      </c>
      <c r="CN176">
        <f>VLOOKUP($A176,taxonomy!$A:$Y,20,FALSE)</f>
        <v>0</v>
      </c>
      <c r="CO176">
        <f>VLOOKUP($A176,taxonomy!$A:$Y,21,FALSE)</f>
        <v>0</v>
      </c>
      <c r="CP176">
        <f>VLOOKUP($A176,taxonomy!$A:$Y,22,FALSE)</f>
        <v>0</v>
      </c>
      <c r="CQ176">
        <f>VLOOKUP($A176,taxonomy!$A:$Y,23,FALSE)</f>
        <v>0</v>
      </c>
      <c r="CR176">
        <f>VLOOKUP($A176,taxonomy!$A:$Y,24,FALSE)</f>
        <v>0</v>
      </c>
      <c r="CS176">
        <f>VLOOKUP($A176,taxonomy!$A:$Y,25,FALSE)</f>
        <v>0</v>
      </c>
      <c r="CT176">
        <f t="shared" si="2"/>
        <v>0</v>
      </c>
    </row>
    <row r="177" spans="1:98" hidden="1" x14ac:dyDescent="0.25">
      <c r="A177" s="3" t="s">
        <v>991</v>
      </c>
      <c r="B177" s="4"/>
      <c r="C177" s="4"/>
      <c r="D177" s="4">
        <v>1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>
        <v>1</v>
      </c>
      <c r="CA177" t="str">
        <f>VLOOKUP($A177,taxonomy!$A:$Y,7,FALSE)</f>
        <v>Eukaryota</v>
      </c>
      <c r="CB177" t="str">
        <f>VLOOKUP($A177,taxonomy!$A:$Y,8,FALSE)</f>
        <v xml:space="preserve"> Fungi</v>
      </c>
      <c r="CC177" t="str">
        <f>VLOOKUP($A177,taxonomy!$A:$Y,9,FALSE)</f>
        <v xml:space="preserve"> Dikarya</v>
      </c>
      <c r="CD177" t="str">
        <f>VLOOKUP($A177,taxonomy!$A:$Y,10,FALSE)</f>
        <v xml:space="preserve"> Ascomycota</v>
      </c>
      <c r="CE177" t="str">
        <f>VLOOKUP($A177,taxonomy!$A:$Y,11,FALSE)</f>
        <v xml:space="preserve"> Saccharomycotina</v>
      </c>
      <c r="CF177" t="str">
        <f>VLOOKUP($A177,taxonomy!$A:$Y,12,FALSE)</f>
        <v>Saccharomycetes</v>
      </c>
      <c r="CG177" t="str">
        <f>VLOOKUP($A177,taxonomy!$A:$Y,13,FALSE)</f>
        <v xml:space="preserve"> Saccharomycetales</v>
      </c>
      <c r="CH177" t="str">
        <f>VLOOKUP($A177,taxonomy!$A:$Y,14,FALSE)</f>
        <v xml:space="preserve"> Saccharomycetaceae</v>
      </c>
      <c r="CI177" t="str">
        <f>VLOOKUP($A177,taxonomy!$A:$Y,15,FALSE)</f>
        <v xml:space="preserve"> Komagataella.</v>
      </c>
      <c r="CJ177">
        <f>VLOOKUP($A177,taxonomy!$A:$Y,16,FALSE)</f>
        <v>0</v>
      </c>
      <c r="CK177">
        <f>VLOOKUP($A177,taxonomy!$A:$Y,17,FALSE)</f>
        <v>0</v>
      </c>
      <c r="CL177">
        <f>VLOOKUP($A177,taxonomy!$A:$Y,18,FALSE)</f>
        <v>0</v>
      </c>
      <c r="CM177">
        <f>VLOOKUP($A177,taxonomy!$A:$Y,19,FALSE)</f>
        <v>0</v>
      </c>
      <c r="CN177">
        <f>VLOOKUP($A177,taxonomy!$A:$Y,20,FALSE)</f>
        <v>0</v>
      </c>
      <c r="CO177">
        <f>VLOOKUP($A177,taxonomy!$A:$Y,21,FALSE)</f>
        <v>0</v>
      </c>
      <c r="CP177">
        <f>VLOOKUP($A177,taxonomy!$A:$Y,22,FALSE)</f>
        <v>0</v>
      </c>
      <c r="CQ177">
        <f>VLOOKUP($A177,taxonomy!$A:$Y,23,FALSE)</f>
        <v>0</v>
      </c>
      <c r="CR177">
        <f>VLOOKUP($A177,taxonomy!$A:$Y,24,FALSE)</f>
        <v>0</v>
      </c>
      <c r="CS177">
        <f>VLOOKUP($A177,taxonomy!$A:$Y,25,FALSE)</f>
        <v>0</v>
      </c>
      <c r="CT177">
        <f t="shared" si="2"/>
        <v>0</v>
      </c>
    </row>
    <row r="178" spans="1:98" hidden="1" x14ac:dyDescent="0.25">
      <c r="A178" s="3" t="s">
        <v>993</v>
      </c>
      <c r="B178" s="4"/>
      <c r="C178" s="4">
        <v>1</v>
      </c>
      <c r="D178" s="4">
        <v>1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>
        <v>2</v>
      </c>
      <c r="CA178" t="str">
        <f>VLOOKUP($A178,taxonomy!$A:$Y,7,FALSE)</f>
        <v>Eukaryota</v>
      </c>
      <c r="CB178" t="str">
        <f>VLOOKUP($A178,taxonomy!$A:$Y,8,FALSE)</f>
        <v xml:space="preserve"> Fungi</v>
      </c>
      <c r="CC178" t="str">
        <f>VLOOKUP($A178,taxonomy!$A:$Y,9,FALSE)</f>
        <v xml:space="preserve"> Dikarya</v>
      </c>
      <c r="CD178" t="str">
        <f>VLOOKUP($A178,taxonomy!$A:$Y,10,FALSE)</f>
        <v xml:space="preserve"> Ascomycota</v>
      </c>
      <c r="CE178" t="str">
        <f>VLOOKUP($A178,taxonomy!$A:$Y,11,FALSE)</f>
        <v xml:space="preserve"> Pezizomycotina</v>
      </c>
      <c r="CF178" t="str">
        <f>VLOOKUP($A178,taxonomy!$A:$Y,12,FALSE)</f>
        <v xml:space="preserve"> Eurotiomycetes</v>
      </c>
      <c r="CG178" t="str">
        <f>VLOOKUP($A178,taxonomy!$A:$Y,13,FALSE)</f>
        <v>Eurotiomycetidae</v>
      </c>
      <c r="CH178" t="str">
        <f>VLOOKUP($A178,taxonomy!$A:$Y,14,FALSE)</f>
        <v xml:space="preserve"> Onygenales</v>
      </c>
      <c r="CI178" t="str">
        <f>VLOOKUP($A178,taxonomy!$A:$Y,15,FALSE)</f>
        <v xml:space="preserve"> Arthrodermataceae</v>
      </c>
      <c r="CJ178" t="str">
        <f>VLOOKUP($A178,taxonomy!$A:$Y,16,FALSE)</f>
        <v>mitosporic Arthrodermataceae</v>
      </c>
      <c r="CK178" t="str">
        <f>VLOOKUP($A178,taxonomy!$A:$Y,17,FALSE)</f>
        <v xml:space="preserve"> Trichophyton.</v>
      </c>
      <c r="CL178">
        <f>VLOOKUP($A178,taxonomy!$A:$Y,18,FALSE)</f>
        <v>0</v>
      </c>
      <c r="CM178">
        <f>VLOOKUP($A178,taxonomy!$A:$Y,19,FALSE)</f>
        <v>0</v>
      </c>
      <c r="CN178">
        <f>VLOOKUP($A178,taxonomy!$A:$Y,20,FALSE)</f>
        <v>0</v>
      </c>
      <c r="CO178">
        <f>VLOOKUP($A178,taxonomy!$A:$Y,21,FALSE)</f>
        <v>0</v>
      </c>
      <c r="CP178">
        <f>VLOOKUP($A178,taxonomy!$A:$Y,22,FALSE)</f>
        <v>0</v>
      </c>
      <c r="CQ178">
        <f>VLOOKUP($A178,taxonomy!$A:$Y,23,FALSE)</f>
        <v>0</v>
      </c>
      <c r="CR178">
        <f>VLOOKUP($A178,taxonomy!$A:$Y,24,FALSE)</f>
        <v>0</v>
      </c>
      <c r="CS178">
        <f>VLOOKUP($A178,taxonomy!$A:$Y,25,FALSE)</f>
        <v>0</v>
      </c>
      <c r="CT178">
        <f t="shared" si="2"/>
        <v>0</v>
      </c>
    </row>
    <row r="179" spans="1:98" hidden="1" x14ac:dyDescent="0.25">
      <c r="A179" s="3" t="s">
        <v>996</v>
      </c>
      <c r="B179" s="4"/>
      <c r="C179" s="4">
        <v>1</v>
      </c>
      <c r="D179" s="4">
        <v>1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>
        <v>2</v>
      </c>
      <c r="CA179" t="str">
        <f>VLOOKUP($A179,taxonomy!$A:$Y,7,FALSE)</f>
        <v>Eukaryota</v>
      </c>
      <c r="CB179" t="str">
        <f>VLOOKUP($A179,taxonomy!$A:$Y,8,FALSE)</f>
        <v xml:space="preserve"> Fungi</v>
      </c>
      <c r="CC179" t="str">
        <f>VLOOKUP($A179,taxonomy!$A:$Y,9,FALSE)</f>
        <v xml:space="preserve"> Dikarya</v>
      </c>
      <c r="CD179" t="str">
        <f>VLOOKUP($A179,taxonomy!$A:$Y,10,FALSE)</f>
        <v xml:space="preserve"> Ascomycota</v>
      </c>
      <c r="CE179" t="str">
        <f>VLOOKUP($A179,taxonomy!$A:$Y,11,FALSE)</f>
        <v xml:space="preserve"> Pezizomycotina</v>
      </c>
      <c r="CF179" t="str">
        <f>VLOOKUP($A179,taxonomy!$A:$Y,12,FALSE)</f>
        <v xml:space="preserve"> Eurotiomycetes</v>
      </c>
      <c r="CG179" t="str">
        <f>VLOOKUP($A179,taxonomy!$A:$Y,13,FALSE)</f>
        <v>Eurotiomycetidae</v>
      </c>
      <c r="CH179" t="str">
        <f>VLOOKUP($A179,taxonomy!$A:$Y,14,FALSE)</f>
        <v xml:space="preserve"> Onygenales</v>
      </c>
      <c r="CI179" t="str">
        <f>VLOOKUP($A179,taxonomy!$A:$Y,15,FALSE)</f>
        <v xml:space="preserve"> Arthrodermataceae</v>
      </c>
      <c r="CJ179" t="str">
        <f>VLOOKUP($A179,taxonomy!$A:$Y,16,FALSE)</f>
        <v>mitosporic Arthrodermataceae</v>
      </c>
      <c r="CK179" t="str">
        <f>VLOOKUP($A179,taxonomy!$A:$Y,17,FALSE)</f>
        <v xml:space="preserve"> Trichophyton.</v>
      </c>
      <c r="CL179">
        <f>VLOOKUP($A179,taxonomy!$A:$Y,18,FALSE)</f>
        <v>0</v>
      </c>
      <c r="CM179">
        <f>VLOOKUP($A179,taxonomy!$A:$Y,19,FALSE)</f>
        <v>0</v>
      </c>
      <c r="CN179">
        <f>VLOOKUP($A179,taxonomy!$A:$Y,20,FALSE)</f>
        <v>0</v>
      </c>
      <c r="CO179">
        <f>VLOOKUP($A179,taxonomy!$A:$Y,21,FALSE)</f>
        <v>0</v>
      </c>
      <c r="CP179">
        <f>VLOOKUP($A179,taxonomy!$A:$Y,22,FALSE)</f>
        <v>0</v>
      </c>
      <c r="CQ179">
        <f>VLOOKUP($A179,taxonomy!$A:$Y,23,FALSE)</f>
        <v>0</v>
      </c>
      <c r="CR179">
        <f>VLOOKUP($A179,taxonomy!$A:$Y,24,FALSE)</f>
        <v>0</v>
      </c>
      <c r="CS179">
        <f>VLOOKUP($A179,taxonomy!$A:$Y,25,FALSE)</f>
        <v>0</v>
      </c>
      <c r="CT179">
        <f t="shared" si="2"/>
        <v>0</v>
      </c>
    </row>
    <row r="180" spans="1:98" hidden="1" x14ac:dyDescent="0.25">
      <c r="A180" s="3" t="s">
        <v>998</v>
      </c>
      <c r="B180" s="4"/>
      <c r="C180" s="4">
        <v>1</v>
      </c>
      <c r="D180" s="4">
        <v>1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>
        <v>2</v>
      </c>
      <c r="CA180" t="str">
        <f>VLOOKUP($A180,taxonomy!$A:$Y,7,FALSE)</f>
        <v>Eukaryota</v>
      </c>
      <c r="CB180" t="str">
        <f>VLOOKUP($A180,taxonomy!$A:$Y,8,FALSE)</f>
        <v xml:space="preserve"> Fungi</v>
      </c>
      <c r="CC180" t="str">
        <f>VLOOKUP($A180,taxonomy!$A:$Y,9,FALSE)</f>
        <v xml:space="preserve"> Dikarya</v>
      </c>
      <c r="CD180" t="str">
        <f>VLOOKUP($A180,taxonomy!$A:$Y,10,FALSE)</f>
        <v xml:space="preserve"> Ascomycota</v>
      </c>
      <c r="CE180" t="str">
        <f>VLOOKUP($A180,taxonomy!$A:$Y,11,FALSE)</f>
        <v xml:space="preserve"> Pezizomycotina</v>
      </c>
      <c r="CF180" t="str">
        <f>VLOOKUP($A180,taxonomy!$A:$Y,12,FALSE)</f>
        <v xml:space="preserve"> Eurotiomycetes</v>
      </c>
      <c r="CG180" t="str">
        <f>VLOOKUP($A180,taxonomy!$A:$Y,13,FALSE)</f>
        <v>Eurotiomycetidae</v>
      </c>
      <c r="CH180" t="str">
        <f>VLOOKUP($A180,taxonomy!$A:$Y,14,FALSE)</f>
        <v xml:space="preserve"> Onygenales</v>
      </c>
      <c r="CI180" t="str">
        <f>VLOOKUP($A180,taxonomy!$A:$Y,15,FALSE)</f>
        <v xml:space="preserve"> Ajellomycetaceae</v>
      </c>
      <c r="CJ180" t="str">
        <f>VLOOKUP($A180,taxonomy!$A:$Y,16,FALSE)</f>
        <v xml:space="preserve"> Ajellomyces.</v>
      </c>
      <c r="CK180">
        <f>VLOOKUP($A180,taxonomy!$A:$Y,17,FALSE)</f>
        <v>0</v>
      </c>
      <c r="CL180">
        <f>VLOOKUP($A180,taxonomy!$A:$Y,18,FALSE)</f>
        <v>0</v>
      </c>
      <c r="CM180">
        <f>VLOOKUP($A180,taxonomy!$A:$Y,19,FALSE)</f>
        <v>0</v>
      </c>
      <c r="CN180">
        <f>VLOOKUP($A180,taxonomy!$A:$Y,20,FALSE)</f>
        <v>0</v>
      </c>
      <c r="CO180">
        <f>VLOOKUP($A180,taxonomy!$A:$Y,21,FALSE)</f>
        <v>0</v>
      </c>
      <c r="CP180">
        <f>VLOOKUP($A180,taxonomy!$A:$Y,22,FALSE)</f>
        <v>0</v>
      </c>
      <c r="CQ180">
        <f>VLOOKUP($A180,taxonomy!$A:$Y,23,FALSE)</f>
        <v>0</v>
      </c>
      <c r="CR180">
        <f>VLOOKUP($A180,taxonomy!$A:$Y,24,FALSE)</f>
        <v>0</v>
      </c>
      <c r="CS180">
        <f>VLOOKUP($A180,taxonomy!$A:$Y,25,FALSE)</f>
        <v>0</v>
      </c>
      <c r="CT180">
        <f t="shared" si="2"/>
        <v>0</v>
      </c>
    </row>
    <row r="181" spans="1:98" hidden="1" x14ac:dyDescent="0.25">
      <c r="A181" s="3" t="s">
        <v>1002</v>
      </c>
      <c r="B181" s="4"/>
      <c r="C181" s="4">
        <v>1</v>
      </c>
      <c r="D181" s="4">
        <v>1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>
        <v>1</v>
      </c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>
        <v>1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>
        <v>1</v>
      </c>
      <c r="BY181" s="4"/>
      <c r="BZ181" s="4">
        <v>5</v>
      </c>
      <c r="CA181" t="e">
        <f>VLOOKUP($A181,taxonomy!$A:$Y,7,FALSE)</f>
        <v>#N/A</v>
      </c>
      <c r="CB181" t="e">
        <f>VLOOKUP($A181,taxonomy!$A:$Y,8,FALSE)</f>
        <v>#N/A</v>
      </c>
      <c r="CC181" t="e">
        <f>VLOOKUP($A181,taxonomy!$A:$Y,9,FALSE)</f>
        <v>#N/A</v>
      </c>
      <c r="CD181" t="e">
        <f>VLOOKUP($A181,taxonomy!$A:$Y,10,FALSE)</f>
        <v>#N/A</v>
      </c>
      <c r="CE181" t="e">
        <f>VLOOKUP($A181,taxonomy!$A:$Y,11,FALSE)</f>
        <v>#N/A</v>
      </c>
      <c r="CF181" t="e">
        <f>VLOOKUP($A181,taxonomy!$A:$Y,12,FALSE)</f>
        <v>#N/A</v>
      </c>
      <c r="CG181" t="e">
        <f>VLOOKUP($A181,taxonomy!$A:$Y,13,FALSE)</f>
        <v>#N/A</v>
      </c>
      <c r="CH181" t="e">
        <f>VLOOKUP($A181,taxonomy!$A:$Y,14,FALSE)</f>
        <v>#N/A</v>
      </c>
      <c r="CI181" t="e">
        <f>VLOOKUP($A181,taxonomy!$A:$Y,15,FALSE)</f>
        <v>#N/A</v>
      </c>
      <c r="CJ181" t="e">
        <f>VLOOKUP($A181,taxonomy!$A:$Y,16,FALSE)</f>
        <v>#N/A</v>
      </c>
      <c r="CK181" t="e">
        <f>VLOOKUP($A181,taxonomy!$A:$Y,17,FALSE)</f>
        <v>#N/A</v>
      </c>
      <c r="CL181" t="e">
        <f>VLOOKUP($A181,taxonomy!$A:$Y,18,FALSE)</f>
        <v>#N/A</v>
      </c>
      <c r="CM181" t="e">
        <f>VLOOKUP($A181,taxonomy!$A:$Y,19,FALSE)</f>
        <v>#N/A</v>
      </c>
      <c r="CN181" t="e">
        <f>VLOOKUP($A181,taxonomy!$A:$Y,20,FALSE)</f>
        <v>#N/A</v>
      </c>
      <c r="CO181" t="e">
        <f>VLOOKUP($A181,taxonomy!$A:$Y,21,FALSE)</f>
        <v>#N/A</v>
      </c>
      <c r="CP181" t="e">
        <f>VLOOKUP($A181,taxonomy!$A:$Y,22,FALSE)</f>
        <v>#N/A</v>
      </c>
      <c r="CQ181" t="e">
        <f>VLOOKUP($A181,taxonomy!$A:$Y,23,FALSE)</f>
        <v>#N/A</v>
      </c>
      <c r="CR181" t="e">
        <f>VLOOKUP($A181,taxonomy!$A:$Y,24,FALSE)</f>
        <v>#N/A</v>
      </c>
      <c r="CS181" t="e">
        <f>VLOOKUP($A181,taxonomy!$A:$Y,25,FALSE)</f>
        <v>#N/A</v>
      </c>
      <c r="CT181">
        <f t="shared" si="2"/>
        <v>0</v>
      </c>
    </row>
    <row r="182" spans="1:98" hidden="1" x14ac:dyDescent="0.25">
      <c r="A182" s="3" t="s">
        <v>1018</v>
      </c>
      <c r="B182" s="4"/>
      <c r="C182" s="4"/>
      <c r="D182" s="4">
        <v>1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>
        <v>1</v>
      </c>
      <c r="CA182" t="str">
        <f>VLOOKUP($A182,taxonomy!$A:$Y,7,FALSE)</f>
        <v>Eukaryota</v>
      </c>
      <c r="CB182" t="str">
        <f>VLOOKUP($A182,taxonomy!$A:$Y,8,FALSE)</f>
        <v xml:space="preserve"> Fungi</v>
      </c>
      <c r="CC182" t="str">
        <f>VLOOKUP($A182,taxonomy!$A:$Y,9,FALSE)</f>
        <v xml:space="preserve"> Chytridiomycota</v>
      </c>
      <c r="CD182" t="str">
        <f>VLOOKUP($A182,taxonomy!$A:$Y,10,FALSE)</f>
        <v xml:space="preserve"> Chytridiomycetes</v>
      </c>
      <c r="CE182" t="str">
        <f>VLOOKUP($A182,taxonomy!$A:$Y,11,FALSE)</f>
        <v xml:space="preserve"> Rhizophydiales</v>
      </c>
      <c r="CF182" t="str">
        <f>VLOOKUP($A182,taxonomy!$A:$Y,12,FALSE)</f>
        <v>Rhizophydiales incertae sedis</v>
      </c>
      <c r="CG182" t="str">
        <f>VLOOKUP($A182,taxonomy!$A:$Y,13,FALSE)</f>
        <v xml:space="preserve"> Batrachochytrium.</v>
      </c>
      <c r="CH182">
        <f>VLOOKUP($A182,taxonomy!$A:$Y,14,FALSE)</f>
        <v>0</v>
      </c>
      <c r="CI182">
        <f>VLOOKUP($A182,taxonomy!$A:$Y,15,FALSE)</f>
        <v>0</v>
      </c>
      <c r="CJ182">
        <f>VLOOKUP($A182,taxonomy!$A:$Y,16,FALSE)</f>
        <v>0</v>
      </c>
      <c r="CK182">
        <f>VLOOKUP($A182,taxonomy!$A:$Y,17,FALSE)</f>
        <v>0</v>
      </c>
      <c r="CL182">
        <f>VLOOKUP($A182,taxonomy!$A:$Y,18,FALSE)</f>
        <v>0</v>
      </c>
      <c r="CM182">
        <f>VLOOKUP($A182,taxonomy!$A:$Y,19,FALSE)</f>
        <v>0</v>
      </c>
      <c r="CN182">
        <f>VLOOKUP($A182,taxonomy!$A:$Y,20,FALSE)</f>
        <v>0</v>
      </c>
      <c r="CO182">
        <f>VLOOKUP($A182,taxonomy!$A:$Y,21,FALSE)</f>
        <v>0</v>
      </c>
      <c r="CP182">
        <f>VLOOKUP($A182,taxonomy!$A:$Y,22,FALSE)</f>
        <v>0</v>
      </c>
      <c r="CQ182">
        <f>VLOOKUP($A182,taxonomy!$A:$Y,23,FALSE)</f>
        <v>0</v>
      </c>
      <c r="CR182">
        <f>VLOOKUP($A182,taxonomy!$A:$Y,24,FALSE)</f>
        <v>0</v>
      </c>
      <c r="CS182">
        <f>VLOOKUP($A182,taxonomy!$A:$Y,25,FALSE)</f>
        <v>0</v>
      </c>
      <c r="CT182">
        <f t="shared" si="2"/>
        <v>0</v>
      </c>
    </row>
    <row r="183" spans="1:98" hidden="1" x14ac:dyDescent="0.25">
      <c r="A183" s="3" t="s">
        <v>1021</v>
      </c>
      <c r="B183" s="4"/>
      <c r="C183" s="4"/>
      <c r="D183" s="4">
        <v>1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>
        <v>1</v>
      </c>
      <c r="CA183" t="str">
        <f>VLOOKUP($A183,taxonomy!$A:$Y,7,FALSE)</f>
        <v>Eukaryota</v>
      </c>
      <c r="CB183" t="str">
        <f>VLOOKUP($A183,taxonomy!$A:$Y,8,FALSE)</f>
        <v xml:space="preserve"> Amoebozoa</v>
      </c>
      <c r="CC183" t="str">
        <f>VLOOKUP($A183,taxonomy!$A:$Y,9,FALSE)</f>
        <v xml:space="preserve"> Mycetozoa</v>
      </c>
      <c r="CD183" t="str">
        <f>VLOOKUP($A183,taxonomy!$A:$Y,10,FALSE)</f>
        <v xml:space="preserve"> Dictyosteliida</v>
      </c>
      <c r="CE183" t="str">
        <f>VLOOKUP($A183,taxonomy!$A:$Y,11,FALSE)</f>
        <v xml:space="preserve"> Dictyostelium.</v>
      </c>
      <c r="CF183">
        <f>VLOOKUP($A183,taxonomy!$A:$Y,12,FALSE)</f>
        <v>0</v>
      </c>
      <c r="CG183">
        <f>VLOOKUP($A183,taxonomy!$A:$Y,13,FALSE)</f>
        <v>0</v>
      </c>
      <c r="CH183">
        <f>VLOOKUP($A183,taxonomy!$A:$Y,14,FALSE)</f>
        <v>0</v>
      </c>
      <c r="CI183">
        <f>VLOOKUP($A183,taxonomy!$A:$Y,15,FALSE)</f>
        <v>0</v>
      </c>
      <c r="CJ183">
        <f>VLOOKUP($A183,taxonomy!$A:$Y,16,FALSE)</f>
        <v>0</v>
      </c>
      <c r="CK183">
        <f>VLOOKUP($A183,taxonomy!$A:$Y,17,FALSE)</f>
        <v>0</v>
      </c>
      <c r="CL183">
        <f>VLOOKUP($A183,taxonomy!$A:$Y,18,FALSE)</f>
        <v>0</v>
      </c>
      <c r="CM183">
        <f>VLOOKUP($A183,taxonomy!$A:$Y,19,FALSE)</f>
        <v>0</v>
      </c>
      <c r="CN183">
        <f>VLOOKUP($A183,taxonomy!$A:$Y,20,FALSE)</f>
        <v>0</v>
      </c>
      <c r="CO183">
        <f>VLOOKUP($A183,taxonomy!$A:$Y,21,FALSE)</f>
        <v>0</v>
      </c>
      <c r="CP183">
        <f>VLOOKUP($A183,taxonomy!$A:$Y,22,FALSE)</f>
        <v>0</v>
      </c>
      <c r="CQ183">
        <f>VLOOKUP($A183,taxonomy!$A:$Y,23,FALSE)</f>
        <v>0</v>
      </c>
      <c r="CR183">
        <f>VLOOKUP($A183,taxonomy!$A:$Y,24,FALSE)</f>
        <v>0</v>
      </c>
      <c r="CS183">
        <f>VLOOKUP($A183,taxonomy!$A:$Y,25,FALSE)</f>
        <v>0</v>
      </c>
      <c r="CT183">
        <f t="shared" si="2"/>
        <v>0</v>
      </c>
    </row>
    <row r="184" spans="1:98" hidden="1" x14ac:dyDescent="0.25">
      <c r="A184" s="3" t="s">
        <v>1024</v>
      </c>
      <c r="B184" s="4"/>
      <c r="C184" s="4"/>
      <c r="D184" s="4">
        <v>2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>
        <v>1</v>
      </c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>
        <v>1</v>
      </c>
      <c r="BS184" s="4">
        <v>1</v>
      </c>
      <c r="BT184" s="4"/>
      <c r="BU184" s="4"/>
      <c r="BV184" s="4"/>
      <c r="BW184" s="4"/>
      <c r="BX184" s="4"/>
      <c r="BY184" s="4"/>
      <c r="BZ184" s="4">
        <v>5</v>
      </c>
      <c r="CA184" t="str">
        <f>VLOOKUP($A184,taxonomy!$A:$Y,7,FALSE)</f>
        <v>Eukaryota</v>
      </c>
      <c r="CB184" t="str">
        <f>VLOOKUP($A184,taxonomy!$A:$Y,8,FALSE)</f>
        <v xml:space="preserve"> Fungi</v>
      </c>
      <c r="CC184" t="str">
        <f>VLOOKUP($A184,taxonomy!$A:$Y,9,FALSE)</f>
        <v xml:space="preserve"> Dikarya</v>
      </c>
      <c r="CD184" t="str">
        <f>VLOOKUP($A184,taxonomy!$A:$Y,10,FALSE)</f>
        <v xml:space="preserve"> Basidiomycota</v>
      </c>
      <c r="CE184" t="str">
        <f>VLOOKUP($A184,taxonomy!$A:$Y,11,FALSE)</f>
        <v xml:space="preserve"> Pucciniomycotina</v>
      </c>
      <c r="CF184" t="str">
        <f>VLOOKUP($A184,taxonomy!$A:$Y,12,FALSE)</f>
        <v>Pucciniomycetes</v>
      </c>
      <c r="CG184" t="str">
        <f>VLOOKUP($A184,taxonomy!$A:$Y,13,FALSE)</f>
        <v xml:space="preserve"> Pucciniales</v>
      </c>
      <c r="CH184" t="str">
        <f>VLOOKUP($A184,taxonomy!$A:$Y,14,FALSE)</f>
        <v xml:space="preserve"> Melampsoraceae</v>
      </c>
      <c r="CI184" t="str">
        <f>VLOOKUP($A184,taxonomy!$A:$Y,15,FALSE)</f>
        <v xml:space="preserve"> Melampsora.</v>
      </c>
      <c r="CJ184">
        <f>VLOOKUP($A184,taxonomy!$A:$Y,16,FALSE)</f>
        <v>0</v>
      </c>
      <c r="CK184">
        <f>VLOOKUP($A184,taxonomy!$A:$Y,17,FALSE)</f>
        <v>0</v>
      </c>
      <c r="CL184">
        <f>VLOOKUP($A184,taxonomy!$A:$Y,18,FALSE)</f>
        <v>0</v>
      </c>
      <c r="CM184">
        <f>VLOOKUP($A184,taxonomy!$A:$Y,19,FALSE)</f>
        <v>0</v>
      </c>
      <c r="CN184">
        <f>VLOOKUP($A184,taxonomy!$A:$Y,20,FALSE)</f>
        <v>0</v>
      </c>
      <c r="CO184">
        <f>VLOOKUP($A184,taxonomy!$A:$Y,21,FALSE)</f>
        <v>0</v>
      </c>
      <c r="CP184">
        <f>VLOOKUP($A184,taxonomy!$A:$Y,22,FALSE)</f>
        <v>0</v>
      </c>
      <c r="CQ184">
        <f>VLOOKUP($A184,taxonomy!$A:$Y,23,FALSE)</f>
        <v>0</v>
      </c>
      <c r="CR184">
        <f>VLOOKUP($A184,taxonomy!$A:$Y,24,FALSE)</f>
        <v>0</v>
      </c>
      <c r="CS184">
        <f>VLOOKUP($A184,taxonomy!$A:$Y,25,FALSE)</f>
        <v>0</v>
      </c>
      <c r="CT184">
        <f t="shared" si="2"/>
        <v>0</v>
      </c>
    </row>
    <row r="185" spans="1:98" x14ac:dyDescent="0.25">
      <c r="A185" s="3" t="s">
        <v>1030</v>
      </c>
      <c r="B185" s="4"/>
      <c r="C185" s="4"/>
      <c r="D185" s="4">
        <v>1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>
        <v>1</v>
      </c>
      <c r="CA185" t="str">
        <f>VLOOKUP($A185,taxonomy!$A:$Y,7,FALSE)</f>
        <v>Eukaryota</v>
      </c>
      <c r="CB185" t="str">
        <f>VLOOKUP($A185,taxonomy!$A:$Y,8,FALSE)</f>
        <v xml:space="preserve"> Metazoa</v>
      </c>
      <c r="CC185" t="str">
        <f>VLOOKUP($A185,taxonomy!$A:$Y,9,FALSE)</f>
        <v xml:space="preserve"> Ecdysozoa</v>
      </c>
      <c r="CD185" t="str">
        <f>VLOOKUP($A185,taxonomy!$A:$Y,10,FALSE)</f>
        <v xml:space="preserve"> Arthropoda</v>
      </c>
      <c r="CE185" t="str">
        <f>VLOOKUP($A185,taxonomy!$A:$Y,11,FALSE)</f>
        <v xml:space="preserve"> Hexapoda</v>
      </c>
      <c r="CF185" t="str">
        <f>VLOOKUP($A185,taxonomy!$A:$Y,12,FALSE)</f>
        <v xml:space="preserve"> Insecta</v>
      </c>
      <c r="CG185" t="str">
        <f>VLOOKUP($A185,taxonomy!$A:$Y,13,FALSE)</f>
        <v>Pterygota</v>
      </c>
      <c r="CH185" t="str">
        <f>VLOOKUP($A185,taxonomy!$A:$Y,14,FALSE)</f>
        <v xml:space="preserve"> Neoptera</v>
      </c>
      <c r="CI185" t="str">
        <f>VLOOKUP($A185,taxonomy!$A:$Y,15,FALSE)</f>
        <v xml:space="preserve"> Endopterygota</v>
      </c>
      <c r="CJ185" t="str">
        <f>VLOOKUP($A185,taxonomy!$A:$Y,16,FALSE)</f>
        <v xml:space="preserve"> Hymenoptera</v>
      </c>
      <c r="CK185" t="str">
        <f>VLOOKUP($A185,taxonomy!$A:$Y,17,FALSE)</f>
        <v xml:space="preserve"> Apocrita</v>
      </c>
      <c r="CL185" t="str">
        <f>VLOOKUP($A185,taxonomy!$A:$Y,18,FALSE)</f>
        <v xml:space="preserve"> Aculeata</v>
      </c>
      <c r="CM185" t="str">
        <f>VLOOKUP($A185,taxonomy!$A:$Y,19,FALSE)</f>
        <v>Vespoidea</v>
      </c>
      <c r="CN185" t="str">
        <f>VLOOKUP($A185,taxonomy!$A:$Y,20,FALSE)</f>
        <v xml:space="preserve"> Formicidae</v>
      </c>
      <c r="CO185" t="str">
        <f>VLOOKUP($A185,taxonomy!$A:$Y,21,FALSE)</f>
        <v xml:space="preserve"> Myrmicinae</v>
      </c>
      <c r="CP185" t="str">
        <f>VLOOKUP($A185,taxonomy!$A:$Y,22,FALSE)</f>
        <v xml:space="preserve"> Acromyrmex.</v>
      </c>
      <c r="CQ185">
        <f>VLOOKUP($A185,taxonomy!$A:$Y,23,FALSE)</f>
        <v>0</v>
      </c>
      <c r="CR185">
        <f>VLOOKUP($A185,taxonomy!$A:$Y,24,FALSE)</f>
        <v>0</v>
      </c>
      <c r="CS185">
        <f>VLOOKUP($A185,taxonomy!$A:$Y,25,FALSE)</f>
        <v>0</v>
      </c>
      <c r="CT185">
        <f t="shared" si="2"/>
        <v>0</v>
      </c>
    </row>
    <row r="186" spans="1:98" hidden="1" x14ac:dyDescent="0.25">
      <c r="A186" s="3" t="s">
        <v>1034</v>
      </c>
      <c r="B186" s="4"/>
      <c r="C186" s="4"/>
      <c r="D186" s="4">
        <v>1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>
        <v>1</v>
      </c>
      <c r="CA186" t="str">
        <f>VLOOKUP($A186,taxonomy!$A:$Y,7,FALSE)</f>
        <v>Eukaryota</v>
      </c>
      <c r="CB186" t="str">
        <f>VLOOKUP($A186,taxonomy!$A:$Y,8,FALSE)</f>
        <v xml:space="preserve"> Viridiplantae</v>
      </c>
      <c r="CC186" t="str">
        <f>VLOOKUP($A186,taxonomy!$A:$Y,9,FALSE)</f>
        <v xml:space="preserve"> Streptophyta</v>
      </c>
      <c r="CD186" t="str">
        <f>VLOOKUP($A186,taxonomy!$A:$Y,10,FALSE)</f>
        <v xml:space="preserve"> Embryophyta</v>
      </c>
      <c r="CE186" t="str">
        <f>VLOOKUP($A186,taxonomy!$A:$Y,11,FALSE)</f>
        <v xml:space="preserve"> Tracheophyta</v>
      </c>
      <c r="CF186" t="str">
        <f>VLOOKUP($A186,taxonomy!$A:$Y,12,FALSE)</f>
        <v>Spermatophyta</v>
      </c>
      <c r="CG186" t="str">
        <f>VLOOKUP($A186,taxonomy!$A:$Y,13,FALSE)</f>
        <v xml:space="preserve"> Magnoliophyta</v>
      </c>
      <c r="CH186" t="str">
        <f>VLOOKUP($A186,taxonomy!$A:$Y,14,FALSE)</f>
        <v xml:space="preserve"> eudicotyledons</v>
      </c>
      <c r="CI186" t="str">
        <f>VLOOKUP($A186,taxonomy!$A:$Y,15,FALSE)</f>
        <v xml:space="preserve"> Gunneridae</v>
      </c>
      <c r="CJ186" t="str">
        <f>VLOOKUP($A186,taxonomy!$A:$Y,16,FALSE)</f>
        <v>Pentapetalae</v>
      </c>
      <c r="CK186" t="str">
        <f>VLOOKUP($A186,taxonomy!$A:$Y,17,FALSE)</f>
        <v xml:space="preserve"> rosids</v>
      </c>
      <c r="CL186" t="str">
        <f>VLOOKUP($A186,taxonomy!$A:$Y,18,FALSE)</f>
        <v xml:space="preserve"> Vitales</v>
      </c>
      <c r="CM186" t="str">
        <f>VLOOKUP($A186,taxonomy!$A:$Y,19,FALSE)</f>
        <v xml:space="preserve"> Vitaceae</v>
      </c>
      <c r="CN186" t="str">
        <f>VLOOKUP($A186,taxonomy!$A:$Y,20,FALSE)</f>
        <v xml:space="preserve"> Vitis.</v>
      </c>
      <c r="CO186">
        <f>VLOOKUP($A186,taxonomy!$A:$Y,21,FALSE)</f>
        <v>0</v>
      </c>
      <c r="CP186">
        <f>VLOOKUP($A186,taxonomy!$A:$Y,22,FALSE)</f>
        <v>0</v>
      </c>
      <c r="CQ186">
        <f>VLOOKUP($A186,taxonomy!$A:$Y,23,FALSE)</f>
        <v>0</v>
      </c>
      <c r="CR186">
        <f>VLOOKUP($A186,taxonomy!$A:$Y,24,FALSE)</f>
        <v>0</v>
      </c>
      <c r="CS186">
        <f>VLOOKUP($A186,taxonomy!$A:$Y,25,FALSE)</f>
        <v>0</v>
      </c>
      <c r="CT186">
        <f t="shared" si="2"/>
        <v>0</v>
      </c>
    </row>
    <row r="187" spans="1:98" hidden="1" x14ac:dyDescent="0.25">
      <c r="A187" s="3" t="s">
        <v>1037</v>
      </c>
      <c r="B187" s="4"/>
      <c r="C187" s="4">
        <v>1</v>
      </c>
      <c r="D187" s="4">
        <v>1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>
        <v>2</v>
      </c>
      <c r="CA187" t="str">
        <f>VLOOKUP($A187,taxonomy!$A:$Y,7,FALSE)</f>
        <v>Eukaryota</v>
      </c>
      <c r="CB187" t="str">
        <f>VLOOKUP($A187,taxonomy!$A:$Y,8,FALSE)</f>
        <v xml:space="preserve"> Viridiplantae</v>
      </c>
      <c r="CC187" t="str">
        <f>VLOOKUP($A187,taxonomy!$A:$Y,9,FALSE)</f>
        <v xml:space="preserve"> Streptophyta</v>
      </c>
      <c r="CD187" t="str">
        <f>VLOOKUP($A187,taxonomy!$A:$Y,10,FALSE)</f>
        <v xml:space="preserve"> Embryophyta</v>
      </c>
      <c r="CE187" t="str">
        <f>VLOOKUP($A187,taxonomy!$A:$Y,11,FALSE)</f>
        <v xml:space="preserve"> Tracheophyta</v>
      </c>
      <c r="CF187" t="str">
        <f>VLOOKUP($A187,taxonomy!$A:$Y,12,FALSE)</f>
        <v>Spermatophyta</v>
      </c>
      <c r="CG187" t="str">
        <f>VLOOKUP($A187,taxonomy!$A:$Y,13,FALSE)</f>
        <v xml:space="preserve"> Magnoliophyta</v>
      </c>
      <c r="CH187" t="str">
        <f>VLOOKUP($A187,taxonomy!$A:$Y,14,FALSE)</f>
        <v xml:space="preserve"> eudicotyledons</v>
      </c>
      <c r="CI187" t="str">
        <f>VLOOKUP($A187,taxonomy!$A:$Y,15,FALSE)</f>
        <v xml:space="preserve"> Gunneridae</v>
      </c>
      <c r="CJ187" t="str">
        <f>VLOOKUP($A187,taxonomy!$A:$Y,16,FALSE)</f>
        <v>Pentapetalae</v>
      </c>
      <c r="CK187" t="str">
        <f>VLOOKUP($A187,taxonomy!$A:$Y,17,FALSE)</f>
        <v xml:space="preserve"> rosids</v>
      </c>
      <c r="CL187" t="str">
        <f>VLOOKUP($A187,taxonomy!$A:$Y,18,FALSE)</f>
        <v xml:space="preserve"> Vitales</v>
      </c>
      <c r="CM187" t="str">
        <f>VLOOKUP($A187,taxonomy!$A:$Y,19,FALSE)</f>
        <v xml:space="preserve"> Vitaceae</v>
      </c>
      <c r="CN187" t="str">
        <f>VLOOKUP($A187,taxonomy!$A:$Y,20,FALSE)</f>
        <v xml:space="preserve"> Vitis.</v>
      </c>
      <c r="CO187">
        <f>VLOOKUP($A187,taxonomy!$A:$Y,21,FALSE)</f>
        <v>0</v>
      </c>
      <c r="CP187">
        <f>VLOOKUP($A187,taxonomy!$A:$Y,22,FALSE)</f>
        <v>0</v>
      </c>
      <c r="CQ187">
        <f>VLOOKUP($A187,taxonomy!$A:$Y,23,FALSE)</f>
        <v>0</v>
      </c>
      <c r="CR187">
        <f>VLOOKUP($A187,taxonomy!$A:$Y,24,FALSE)</f>
        <v>0</v>
      </c>
      <c r="CS187">
        <f>VLOOKUP($A187,taxonomy!$A:$Y,25,FALSE)</f>
        <v>0</v>
      </c>
      <c r="CT187">
        <f t="shared" si="2"/>
        <v>0</v>
      </c>
    </row>
    <row r="188" spans="1:98" hidden="1" x14ac:dyDescent="0.25">
      <c r="A188" s="3" t="s">
        <v>1042</v>
      </c>
      <c r="B188" s="4"/>
      <c r="C188" s="4">
        <v>1</v>
      </c>
      <c r="D188" s="4">
        <v>1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>
        <v>1</v>
      </c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>
        <v>3</v>
      </c>
      <c r="CA188" t="str">
        <f>VLOOKUP($A188,taxonomy!$A:$Y,7,FALSE)</f>
        <v>Eukaryota</v>
      </c>
      <c r="CB188" t="str">
        <f>VLOOKUP($A188,taxonomy!$A:$Y,8,FALSE)</f>
        <v xml:space="preserve"> Metazoa</v>
      </c>
      <c r="CC188" t="str">
        <f>VLOOKUP($A188,taxonomy!$A:$Y,9,FALSE)</f>
        <v xml:space="preserve"> Chordata</v>
      </c>
      <c r="CD188" t="str">
        <f>VLOOKUP($A188,taxonomy!$A:$Y,10,FALSE)</f>
        <v xml:space="preserve"> Craniata</v>
      </c>
      <c r="CE188" t="str">
        <f>VLOOKUP($A188,taxonomy!$A:$Y,11,FALSE)</f>
        <v xml:space="preserve"> Vertebrata</v>
      </c>
      <c r="CF188" t="str">
        <f>VLOOKUP($A188,taxonomy!$A:$Y,12,FALSE)</f>
        <v xml:space="preserve"> Euteleostomi</v>
      </c>
      <c r="CG188" t="str">
        <f>VLOOKUP($A188,taxonomy!$A:$Y,13,FALSE)</f>
        <v>Mammalia</v>
      </c>
      <c r="CH188" t="str">
        <f>VLOOKUP($A188,taxonomy!$A:$Y,14,FALSE)</f>
        <v xml:space="preserve"> Eutheria</v>
      </c>
      <c r="CI188" t="str">
        <f>VLOOKUP($A188,taxonomy!$A:$Y,15,FALSE)</f>
        <v xml:space="preserve"> Euarchontoglires</v>
      </c>
      <c r="CJ188" t="str">
        <f>VLOOKUP($A188,taxonomy!$A:$Y,16,FALSE)</f>
        <v xml:space="preserve"> Primates</v>
      </c>
      <c r="CK188" t="str">
        <f>VLOOKUP($A188,taxonomy!$A:$Y,17,FALSE)</f>
        <v xml:space="preserve"> Haplorrhini</v>
      </c>
      <c r="CL188" t="str">
        <f>VLOOKUP($A188,taxonomy!$A:$Y,18,FALSE)</f>
        <v>Catarrhini</v>
      </c>
      <c r="CM188" t="str">
        <f>VLOOKUP($A188,taxonomy!$A:$Y,19,FALSE)</f>
        <v xml:space="preserve"> Cercopithecidae</v>
      </c>
      <c r="CN188" t="str">
        <f>VLOOKUP($A188,taxonomy!$A:$Y,20,FALSE)</f>
        <v xml:space="preserve"> Cercopithecinae</v>
      </c>
      <c r="CO188" t="str">
        <f>VLOOKUP($A188,taxonomy!$A:$Y,21,FALSE)</f>
        <v xml:space="preserve"> Macaca.</v>
      </c>
      <c r="CP188">
        <f>VLOOKUP($A188,taxonomy!$A:$Y,22,FALSE)</f>
        <v>0</v>
      </c>
      <c r="CQ188">
        <f>VLOOKUP($A188,taxonomy!$A:$Y,23,FALSE)</f>
        <v>0</v>
      </c>
      <c r="CR188">
        <f>VLOOKUP($A188,taxonomy!$A:$Y,24,FALSE)</f>
        <v>0</v>
      </c>
      <c r="CS188">
        <f>VLOOKUP($A188,taxonomy!$A:$Y,25,FALSE)</f>
        <v>0</v>
      </c>
      <c r="CT188">
        <f t="shared" si="2"/>
        <v>0</v>
      </c>
    </row>
    <row r="189" spans="1:98" hidden="1" x14ac:dyDescent="0.25">
      <c r="A189" s="3" t="s">
        <v>1045</v>
      </c>
      <c r="B189" s="4"/>
      <c r="C189" s="4">
        <v>1</v>
      </c>
      <c r="D189" s="4">
        <v>1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>
        <v>1</v>
      </c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>
        <v>3</v>
      </c>
      <c r="CA189" t="str">
        <f>VLOOKUP($A189,taxonomy!$A:$Y,7,FALSE)</f>
        <v>Eukaryota</v>
      </c>
      <c r="CB189" t="str">
        <f>VLOOKUP($A189,taxonomy!$A:$Y,8,FALSE)</f>
        <v xml:space="preserve"> Metazoa</v>
      </c>
      <c r="CC189" t="str">
        <f>VLOOKUP($A189,taxonomy!$A:$Y,9,FALSE)</f>
        <v xml:space="preserve"> Chordata</v>
      </c>
      <c r="CD189" t="str">
        <f>VLOOKUP($A189,taxonomy!$A:$Y,10,FALSE)</f>
        <v xml:space="preserve"> Craniata</v>
      </c>
      <c r="CE189" t="str">
        <f>VLOOKUP($A189,taxonomy!$A:$Y,11,FALSE)</f>
        <v xml:space="preserve"> Vertebrata</v>
      </c>
      <c r="CF189" t="str">
        <f>VLOOKUP($A189,taxonomy!$A:$Y,12,FALSE)</f>
        <v xml:space="preserve"> Euteleostomi</v>
      </c>
      <c r="CG189" t="str">
        <f>VLOOKUP($A189,taxonomy!$A:$Y,13,FALSE)</f>
        <v>Mammalia</v>
      </c>
      <c r="CH189" t="str">
        <f>VLOOKUP($A189,taxonomy!$A:$Y,14,FALSE)</f>
        <v xml:space="preserve"> Eutheria</v>
      </c>
      <c r="CI189" t="str">
        <f>VLOOKUP($A189,taxonomy!$A:$Y,15,FALSE)</f>
        <v xml:space="preserve"> Laurasiatheria</v>
      </c>
      <c r="CJ189" t="str">
        <f>VLOOKUP($A189,taxonomy!$A:$Y,16,FALSE)</f>
        <v xml:space="preserve"> Perissodactyla</v>
      </c>
      <c r="CK189" t="str">
        <f>VLOOKUP($A189,taxonomy!$A:$Y,17,FALSE)</f>
        <v xml:space="preserve"> Equidae</v>
      </c>
      <c r="CL189" t="str">
        <f>VLOOKUP($A189,taxonomy!$A:$Y,18,FALSE)</f>
        <v xml:space="preserve"> Equus.</v>
      </c>
      <c r="CM189">
        <f>VLOOKUP($A189,taxonomy!$A:$Y,19,FALSE)</f>
        <v>0</v>
      </c>
      <c r="CN189">
        <f>VLOOKUP($A189,taxonomy!$A:$Y,20,FALSE)</f>
        <v>0</v>
      </c>
      <c r="CO189">
        <f>VLOOKUP($A189,taxonomy!$A:$Y,21,FALSE)</f>
        <v>0</v>
      </c>
      <c r="CP189">
        <f>VLOOKUP($A189,taxonomy!$A:$Y,22,FALSE)</f>
        <v>0</v>
      </c>
      <c r="CQ189">
        <f>VLOOKUP($A189,taxonomy!$A:$Y,23,FALSE)</f>
        <v>0</v>
      </c>
      <c r="CR189">
        <f>VLOOKUP($A189,taxonomy!$A:$Y,24,FALSE)</f>
        <v>0</v>
      </c>
      <c r="CS189">
        <f>VLOOKUP($A189,taxonomy!$A:$Y,25,FALSE)</f>
        <v>0</v>
      </c>
      <c r="CT189">
        <f t="shared" si="2"/>
        <v>0</v>
      </c>
    </row>
    <row r="190" spans="1:98" hidden="1" x14ac:dyDescent="0.25">
      <c r="A190" s="3" t="s">
        <v>1048</v>
      </c>
      <c r="B190" s="4"/>
      <c r="C190" s="4">
        <v>1</v>
      </c>
      <c r="D190" s="4">
        <v>1</v>
      </c>
      <c r="E190" s="4"/>
      <c r="F190" s="4"/>
      <c r="G190" s="4"/>
      <c r="H190" s="4"/>
      <c r="I190" s="4">
        <v>1</v>
      </c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>
        <v>3</v>
      </c>
      <c r="CA190" t="str">
        <f>VLOOKUP($A190,taxonomy!$A:$Y,7,FALSE)</f>
        <v>Eukaryota</v>
      </c>
      <c r="CB190" t="str">
        <f>VLOOKUP($A190,taxonomy!$A:$Y,8,FALSE)</f>
        <v xml:space="preserve"> Metazoa</v>
      </c>
      <c r="CC190" t="str">
        <f>VLOOKUP($A190,taxonomy!$A:$Y,9,FALSE)</f>
        <v xml:space="preserve"> Chordata</v>
      </c>
      <c r="CD190" t="str">
        <f>VLOOKUP($A190,taxonomy!$A:$Y,10,FALSE)</f>
        <v xml:space="preserve"> Tunicata</v>
      </c>
      <c r="CE190" t="str">
        <f>VLOOKUP($A190,taxonomy!$A:$Y,11,FALSE)</f>
        <v xml:space="preserve"> Ascidiacea</v>
      </c>
      <c r="CF190" t="str">
        <f>VLOOKUP($A190,taxonomy!$A:$Y,12,FALSE)</f>
        <v xml:space="preserve"> Enterogona</v>
      </c>
      <c r="CG190" t="str">
        <f>VLOOKUP($A190,taxonomy!$A:$Y,13,FALSE)</f>
        <v>Phlebobranchia</v>
      </c>
      <c r="CH190" t="str">
        <f>VLOOKUP($A190,taxonomy!$A:$Y,14,FALSE)</f>
        <v xml:space="preserve"> Cionidae</v>
      </c>
      <c r="CI190" t="str">
        <f>VLOOKUP($A190,taxonomy!$A:$Y,15,FALSE)</f>
        <v xml:space="preserve"> Ciona.</v>
      </c>
      <c r="CJ190">
        <f>VLOOKUP($A190,taxonomy!$A:$Y,16,FALSE)</f>
        <v>0</v>
      </c>
      <c r="CK190">
        <f>VLOOKUP($A190,taxonomy!$A:$Y,17,FALSE)</f>
        <v>0</v>
      </c>
      <c r="CL190">
        <f>VLOOKUP($A190,taxonomy!$A:$Y,18,FALSE)</f>
        <v>0</v>
      </c>
      <c r="CM190">
        <f>VLOOKUP($A190,taxonomy!$A:$Y,19,FALSE)</f>
        <v>0</v>
      </c>
      <c r="CN190">
        <f>VLOOKUP($A190,taxonomy!$A:$Y,20,FALSE)</f>
        <v>0</v>
      </c>
      <c r="CO190">
        <f>VLOOKUP($A190,taxonomy!$A:$Y,21,FALSE)</f>
        <v>0</v>
      </c>
      <c r="CP190">
        <f>VLOOKUP($A190,taxonomy!$A:$Y,22,FALSE)</f>
        <v>0</v>
      </c>
      <c r="CQ190">
        <f>VLOOKUP($A190,taxonomy!$A:$Y,23,FALSE)</f>
        <v>0</v>
      </c>
      <c r="CR190">
        <f>VLOOKUP($A190,taxonomy!$A:$Y,24,FALSE)</f>
        <v>0</v>
      </c>
      <c r="CS190">
        <f>VLOOKUP($A190,taxonomy!$A:$Y,25,FALSE)</f>
        <v>0</v>
      </c>
      <c r="CT190">
        <f t="shared" si="2"/>
        <v>0</v>
      </c>
    </row>
    <row r="191" spans="1:98" hidden="1" x14ac:dyDescent="0.25">
      <c r="A191" s="3" t="s">
        <v>1056</v>
      </c>
      <c r="B191" s="4"/>
      <c r="C191" s="4">
        <v>1</v>
      </c>
      <c r="D191" s="4">
        <v>1</v>
      </c>
      <c r="E191" s="4"/>
      <c r="F191" s="4"/>
      <c r="G191" s="4"/>
      <c r="H191" s="4"/>
      <c r="I191" s="4">
        <v>1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>
        <v>3</v>
      </c>
      <c r="CA191" t="str">
        <f>VLOOKUP($A191,taxonomy!$A:$Y,7,FALSE)</f>
        <v>Eukaryota</v>
      </c>
      <c r="CB191" t="str">
        <f>VLOOKUP($A191,taxonomy!$A:$Y,8,FALSE)</f>
        <v xml:space="preserve"> Metazoa</v>
      </c>
      <c r="CC191" t="str">
        <f>VLOOKUP($A191,taxonomy!$A:$Y,9,FALSE)</f>
        <v xml:space="preserve"> Chordata</v>
      </c>
      <c r="CD191" t="str">
        <f>VLOOKUP($A191,taxonomy!$A:$Y,10,FALSE)</f>
        <v xml:space="preserve"> Tunicata</v>
      </c>
      <c r="CE191" t="str">
        <f>VLOOKUP($A191,taxonomy!$A:$Y,11,FALSE)</f>
        <v xml:space="preserve"> Ascidiacea</v>
      </c>
      <c r="CF191" t="str">
        <f>VLOOKUP($A191,taxonomy!$A:$Y,12,FALSE)</f>
        <v xml:space="preserve"> Enterogona</v>
      </c>
      <c r="CG191" t="str">
        <f>VLOOKUP($A191,taxonomy!$A:$Y,13,FALSE)</f>
        <v>Phlebobranchia</v>
      </c>
      <c r="CH191" t="str">
        <f>VLOOKUP($A191,taxonomy!$A:$Y,14,FALSE)</f>
        <v xml:space="preserve"> Cionidae</v>
      </c>
      <c r="CI191" t="str">
        <f>VLOOKUP($A191,taxonomy!$A:$Y,15,FALSE)</f>
        <v xml:space="preserve"> Ciona.</v>
      </c>
      <c r="CJ191">
        <f>VLOOKUP($A191,taxonomy!$A:$Y,16,FALSE)</f>
        <v>0</v>
      </c>
      <c r="CK191">
        <f>VLOOKUP($A191,taxonomy!$A:$Y,17,FALSE)</f>
        <v>0</v>
      </c>
      <c r="CL191">
        <f>VLOOKUP($A191,taxonomy!$A:$Y,18,FALSE)</f>
        <v>0</v>
      </c>
      <c r="CM191">
        <f>VLOOKUP($A191,taxonomy!$A:$Y,19,FALSE)</f>
        <v>0</v>
      </c>
      <c r="CN191">
        <f>VLOOKUP($A191,taxonomy!$A:$Y,20,FALSE)</f>
        <v>0</v>
      </c>
      <c r="CO191">
        <f>VLOOKUP($A191,taxonomy!$A:$Y,21,FALSE)</f>
        <v>0</v>
      </c>
      <c r="CP191">
        <f>VLOOKUP($A191,taxonomy!$A:$Y,22,FALSE)</f>
        <v>0</v>
      </c>
      <c r="CQ191">
        <f>VLOOKUP($A191,taxonomy!$A:$Y,23,FALSE)</f>
        <v>0</v>
      </c>
      <c r="CR191">
        <f>VLOOKUP($A191,taxonomy!$A:$Y,24,FALSE)</f>
        <v>0</v>
      </c>
      <c r="CS191">
        <f>VLOOKUP($A191,taxonomy!$A:$Y,25,FALSE)</f>
        <v>0</v>
      </c>
      <c r="CT191">
        <f t="shared" si="2"/>
        <v>0</v>
      </c>
    </row>
    <row r="192" spans="1:98" hidden="1" x14ac:dyDescent="0.25">
      <c r="A192" s="3" t="s">
        <v>1060</v>
      </c>
      <c r="B192" s="4"/>
      <c r="C192" s="4">
        <v>1</v>
      </c>
      <c r="D192" s="4">
        <v>1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>
        <v>1</v>
      </c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>
        <v>3</v>
      </c>
      <c r="CA192" t="str">
        <f>VLOOKUP($A192,taxonomy!$A:$Y,7,FALSE)</f>
        <v>Eukaryota</v>
      </c>
      <c r="CB192" t="str">
        <f>VLOOKUP($A192,taxonomy!$A:$Y,8,FALSE)</f>
        <v xml:space="preserve"> Metazoa</v>
      </c>
      <c r="CC192" t="str">
        <f>VLOOKUP($A192,taxonomy!$A:$Y,9,FALSE)</f>
        <v xml:space="preserve"> Chordata</v>
      </c>
      <c r="CD192" t="str">
        <f>VLOOKUP($A192,taxonomy!$A:$Y,10,FALSE)</f>
        <v xml:space="preserve"> Craniata</v>
      </c>
      <c r="CE192" t="str">
        <f>VLOOKUP($A192,taxonomy!$A:$Y,11,FALSE)</f>
        <v xml:space="preserve"> Vertebrata</v>
      </c>
      <c r="CF192" t="str">
        <f>VLOOKUP($A192,taxonomy!$A:$Y,12,FALSE)</f>
        <v xml:space="preserve"> Euteleostomi</v>
      </c>
      <c r="CG192" t="str">
        <f>VLOOKUP($A192,taxonomy!$A:$Y,13,FALSE)</f>
        <v>Amphibia</v>
      </c>
      <c r="CH192" t="str">
        <f>VLOOKUP($A192,taxonomy!$A:$Y,14,FALSE)</f>
        <v xml:space="preserve"> Batrachia</v>
      </c>
      <c r="CI192" t="str">
        <f>VLOOKUP($A192,taxonomy!$A:$Y,15,FALSE)</f>
        <v xml:space="preserve"> Anura</v>
      </c>
      <c r="CJ192" t="str">
        <f>VLOOKUP($A192,taxonomy!$A:$Y,16,FALSE)</f>
        <v xml:space="preserve"> Pipoidea</v>
      </c>
      <c r="CK192" t="str">
        <f>VLOOKUP($A192,taxonomy!$A:$Y,17,FALSE)</f>
        <v xml:space="preserve"> Pipidae</v>
      </c>
      <c r="CL192" t="str">
        <f>VLOOKUP($A192,taxonomy!$A:$Y,18,FALSE)</f>
        <v xml:space="preserve"> Xenopodinae</v>
      </c>
      <c r="CM192" t="str">
        <f>VLOOKUP($A192,taxonomy!$A:$Y,19,FALSE)</f>
        <v xml:space="preserve"> Xenopus</v>
      </c>
      <c r="CN192" t="str">
        <f>VLOOKUP($A192,taxonomy!$A:$Y,20,FALSE)</f>
        <v>Silurana.</v>
      </c>
      <c r="CO192">
        <f>VLOOKUP($A192,taxonomy!$A:$Y,21,FALSE)</f>
        <v>0</v>
      </c>
      <c r="CP192">
        <f>VLOOKUP($A192,taxonomy!$A:$Y,22,FALSE)</f>
        <v>0</v>
      </c>
      <c r="CQ192">
        <f>VLOOKUP($A192,taxonomy!$A:$Y,23,FALSE)</f>
        <v>0</v>
      </c>
      <c r="CR192">
        <f>VLOOKUP($A192,taxonomy!$A:$Y,24,FALSE)</f>
        <v>0</v>
      </c>
      <c r="CS192">
        <f>VLOOKUP($A192,taxonomy!$A:$Y,25,FALSE)</f>
        <v>0</v>
      </c>
      <c r="CT192">
        <f t="shared" si="2"/>
        <v>0</v>
      </c>
    </row>
    <row r="193" spans="1:98" hidden="1" x14ac:dyDescent="0.25">
      <c r="A193" s="3" t="s">
        <v>1063</v>
      </c>
      <c r="B193" s="4"/>
      <c r="C193" s="4">
        <v>1</v>
      </c>
      <c r="D193" s="4">
        <v>1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>
        <v>1</v>
      </c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>
        <v>3</v>
      </c>
      <c r="CA193" t="str">
        <f>VLOOKUP($A193,taxonomy!$A:$Y,7,FALSE)</f>
        <v>Eukaryota</v>
      </c>
      <c r="CB193" t="str">
        <f>VLOOKUP($A193,taxonomy!$A:$Y,8,FALSE)</f>
        <v xml:space="preserve"> Metazoa</v>
      </c>
      <c r="CC193" t="str">
        <f>VLOOKUP($A193,taxonomy!$A:$Y,9,FALSE)</f>
        <v xml:space="preserve"> Chordata</v>
      </c>
      <c r="CD193" t="str">
        <f>VLOOKUP($A193,taxonomy!$A:$Y,10,FALSE)</f>
        <v xml:space="preserve"> Craniata</v>
      </c>
      <c r="CE193" t="str">
        <f>VLOOKUP($A193,taxonomy!$A:$Y,11,FALSE)</f>
        <v xml:space="preserve"> Vertebrata</v>
      </c>
      <c r="CF193" t="str">
        <f>VLOOKUP($A193,taxonomy!$A:$Y,12,FALSE)</f>
        <v xml:space="preserve"> Euteleostomi</v>
      </c>
      <c r="CG193" t="str">
        <f>VLOOKUP($A193,taxonomy!$A:$Y,13,FALSE)</f>
        <v>Mammalia</v>
      </c>
      <c r="CH193" t="str">
        <f>VLOOKUP($A193,taxonomy!$A:$Y,14,FALSE)</f>
        <v xml:space="preserve"> Monotremata</v>
      </c>
      <c r="CI193" t="str">
        <f>VLOOKUP($A193,taxonomy!$A:$Y,15,FALSE)</f>
        <v xml:space="preserve"> Ornithorhynchidae</v>
      </c>
      <c r="CJ193" t="str">
        <f>VLOOKUP($A193,taxonomy!$A:$Y,16,FALSE)</f>
        <v xml:space="preserve"> Ornithorhynchus.</v>
      </c>
      <c r="CK193">
        <f>VLOOKUP($A193,taxonomy!$A:$Y,17,FALSE)</f>
        <v>0</v>
      </c>
      <c r="CL193">
        <f>VLOOKUP($A193,taxonomy!$A:$Y,18,FALSE)</f>
        <v>0</v>
      </c>
      <c r="CM193">
        <f>VLOOKUP($A193,taxonomy!$A:$Y,19,FALSE)</f>
        <v>0</v>
      </c>
      <c r="CN193">
        <f>VLOOKUP($A193,taxonomy!$A:$Y,20,FALSE)</f>
        <v>0</v>
      </c>
      <c r="CO193">
        <f>VLOOKUP($A193,taxonomy!$A:$Y,21,FALSE)</f>
        <v>0</v>
      </c>
      <c r="CP193">
        <f>VLOOKUP($A193,taxonomy!$A:$Y,22,FALSE)</f>
        <v>0</v>
      </c>
      <c r="CQ193">
        <f>VLOOKUP($A193,taxonomy!$A:$Y,23,FALSE)</f>
        <v>0</v>
      </c>
      <c r="CR193">
        <f>VLOOKUP($A193,taxonomy!$A:$Y,24,FALSE)</f>
        <v>0</v>
      </c>
      <c r="CS193">
        <f>VLOOKUP($A193,taxonomy!$A:$Y,25,FALSE)</f>
        <v>0</v>
      </c>
      <c r="CT193">
        <f t="shared" si="2"/>
        <v>0</v>
      </c>
    </row>
    <row r="194" spans="1:98" hidden="1" x14ac:dyDescent="0.25">
      <c r="A194" s="3" t="s">
        <v>1066</v>
      </c>
      <c r="B194" s="4"/>
      <c r="C194" s="4">
        <v>1</v>
      </c>
      <c r="D194" s="4">
        <v>1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>
        <v>2</v>
      </c>
      <c r="CA194" t="str">
        <f>VLOOKUP($A194,taxonomy!$A:$Y,7,FALSE)</f>
        <v>Eukaryota</v>
      </c>
      <c r="CB194" t="str">
        <f>VLOOKUP($A194,taxonomy!$A:$Y,8,FALSE)</f>
        <v xml:space="preserve"> Metazoa</v>
      </c>
      <c r="CC194" t="str">
        <f>VLOOKUP($A194,taxonomy!$A:$Y,9,FALSE)</f>
        <v xml:space="preserve"> Chordata</v>
      </c>
      <c r="CD194" t="str">
        <f>VLOOKUP($A194,taxonomy!$A:$Y,10,FALSE)</f>
        <v xml:space="preserve"> Craniata</v>
      </c>
      <c r="CE194" t="str">
        <f>VLOOKUP($A194,taxonomy!$A:$Y,11,FALSE)</f>
        <v xml:space="preserve"> Vertebrata</v>
      </c>
      <c r="CF194" t="str">
        <f>VLOOKUP($A194,taxonomy!$A:$Y,12,FALSE)</f>
        <v xml:space="preserve"> Euteleostomi</v>
      </c>
      <c r="CG194" t="str">
        <f>VLOOKUP($A194,taxonomy!$A:$Y,13,FALSE)</f>
        <v>Mammalia</v>
      </c>
      <c r="CH194" t="str">
        <f>VLOOKUP($A194,taxonomy!$A:$Y,14,FALSE)</f>
        <v xml:space="preserve"> Eutheria</v>
      </c>
      <c r="CI194" t="str">
        <f>VLOOKUP($A194,taxonomy!$A:$Y,15,FALSE)</f>
        <v xml:space="preserve"> Euarchontoglires</v>
      </c>
      <c r="CJ194" t="str">
        <f>VLOOKUP($A194,taxonomy!$A:$Y,16,FALSE)</f>
        <v xml:space="preserve"> Primates</v>
      </c>
      <c r="CK194" t="str">
        <f>VLOOKUP($A194,taxonomy!$A:$Y,17,FALSE)</f>
        <v xml:space="preserve"> Haplorrhini</v>
      </c>
      <c r="CL194" t="str">
        <f>VLOOKUP($A194,taxonomy!$A:$Y,18,FALSE)</f>
        <v>Platyrrhini</v>
      </c>
      <c r="CM194" t="str">
        <f>VLOOKUP($A194,taxonomy!$A:$Y,19,FALSE)</f>
        <v xml:space="preserve"> Cebidae</v>
      </c>
      <c r="CN194" t="str">
        <f>VLOOKUP($A194,taxonomy!$A:$Y,20,FALSE)</f>
        <v xml:space="preserve"> Callitrichinae</v>
      </c>
      <c r="CO194" t="str">
        <f>VLOOKUP($A194,taxonomy!$A:$Y,21,FALSE)</f>
        <v xml:space="preserve"> Callithrix.</v>
      </c>
      <c r="CP194">
        <f>VLOOKUP($A194,taxonomy!$A:$Y,22,FALSE)</f>
        <v>0</v>
      </c>
      <c r="CQ194">
        <f>VLOOKUP($A194,taxonomy!$A:$Y,23,FALSE)</f>
        <v>0</v>
      </c>
      <c r="CR194">
        <f>VLOOKUP($A194,taxonomy!$A:$Y,24,FALSE)</f>
        <v>0</v>
      </c>
      <c r="CS194">
        <f>VLOOKUP($A194,taxonomy!$A:$Y,25,FALSE)</f>
        <v>0</v>
      </c>
      <c r="CT194">
        <f t="shared" si="2"/>
        <v>0</v>
      </c>
    </row>
    <row r="195" spans="1:98" hidden="1" x14ac:dyDescent="0.25">
      <c r="A195" s="3" t="s">
        <v>1070</v>
      </c>
      <c r="B195" s="4"/>
      <c r="C195" s="4">
        <v>1</v>
      </c>
      <c r="D195" s="4">
        <v>1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>
        <v>1</v>
      </c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>
        <v>3</v>
      </c>
      <c r="CA195" t="str">
        <f>VLOOKUP($A195,taxonomy!$A:$Y,7,FALSE)</f>
        <v>Eukaryota</v>
      </c>
      <c r="CB195" t="str">
        <f>VLOOKUP($A195,taxonomy!$A:$Y,8,FALSE)</f>
        <v xml:space="preserve"> Metazoa</v>
      </c>
      <c r="CC195" t="str">
        <f>VLOOKUP($A195,taxonomy!$A:$Y,9,FALSE)</f>
        <v xml:space="preserve"> Chordata</v>
      </c>
      <c r="CD195" t="str">
        <f>VLOOKUP($A195,taxonomy!$A:$Y,10,FALSE)</f>
        <v xml:space="preserve"> Craniata</v>
      </c>
      <c r="CE195" t="str">
        <f>VLOOKUP($A195,taxonomy!$A:$Y,11,FALSE)</f>
        <v xml:space="preserve"> Vertebrata</v>
      </c>
      <c r="CF195" t="str">
        <f>VLOOKUP($A195,taxonomy!$A:$Y,12,FALSE)</f>
        <v xml:space="preserve"> Euteleostomi</v>
      </c>
      <c r="CG195" t="str">
        <f>VLOOKUP($A195,taxonomy!$A:$Y,13,FALSE)</f>
        <v>Mammalia</v>
      </c>
      <c r="CH195" t="str">
        <f>VLOOKUP($A195,taxonomy!$A:$Y,14,FALSE)</f>
        <v xml:space="preserve"> Eutheria</v>
      </c>
      <c r="CI195" t="str">
        <f>VLOOKUP($A195,taxonomy!$A:$Y,15,FALSE)</f>
        <v xml:space="preserve"> Euarchontoglires</v>
      </c>
      <c r="CJ195" t="str">
        <f>VLOOKUP($A195,taxonomy!$A:$Y,16,FALSE)</f>
        <v xml:space="preserve"> Primates</v>
      </c>
      <c r="CK195" t="str">
        <f>VLOOKUP($A195,taxonomy!$A:$Y,17,FALSE)</f>
        <v xml:space="preserve"> Haplorrhini</v>
      </c>
      <c r="CL195" t="str">
        <f>VLOOKUP($A195,taxonomy!$A:$Y,18,FALSE)</f>
        <v>Platyrrhini</v>
      </c>
      <c r="CM195" t="str">
        <f>VLOOKUP($A195,taxonomy!$A:$Y,19,FALSE)</f>
        <v xml:space="preserve"> Cebidae</v>
      </c>
      <c r="CN195" t="str">
        <f>VLOOKUP($A195,taxonomy!$A:$Y,20,FALSE)</f>
        <v xml:space="preserve"> Callitrichinae</v>
      </c>
      <c r="CO195" t="str">
        <f>VLOOKUP($A195,taxonomy!$A:$Y,21,FALSE)</f>
        <v xml:space="preserve"> Callithrix.</v>
      </c>
      <c r="CP195">
        <f>VLOOKUP($A195,taxonomy!$A:$Y,22,FALSE)</f>
        <v>0</v>
      </c>
      <c r="CQ195">
        <f>VLOOKUP($A195,taxonomy!$A:$Y,23,FALSE)</f>
        <v>0</v>
      </c>
      <c r="CR195">
        <f>VLOOKUP($A195,taxonomy!$A:$Y,24,FALSE)</f>
        <v>0</v>
      </c>
      <c r="CS195">
        <f>VLOOKUP($A195,taxonomy!$A:$Y,25,FALSE)</f>
        <v>0</v>
      </c>
      <c r="CT195">
        <f t="shared" si="2"/>
        <v>0</v>
      </c>
    </row>
    <row r="196" spans="1:98" hidden="1" x14ac:dyDescent="0.25">
      <c r="A196" s="3" t="s">
        <v>1075</v>
      </c>
      <c r="B196" s="4"/>
      <c r="C196" s="4">
        <v>1</v>
      </c>
      <c r="D196" s="4">
        <v>1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>
        <v>1</v>
      </c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>
        <v>3</v>
      </c>
      <c r="CA196" t="str">
        <f>VLOOKUP($A196,taxonomy!$A:$Y,7,FALSE)</f>
        <v>Eukaryota</v>
      </c>
      <c r="CB196" t="str">
        <f>VLOOKUP($A196,taxonomy!$A:$Y,8,FALSE)</f>
        <v xml:space="preserve"> Metazoa</v>
      </c>
      <c r="CC196" t="str">
        <f>VLOOKUP($A196,taxonomy!$A:$Y,9,FALSE)</f>
        <v xml:space="preserve"> Chordata</v>
      </c>
      <c r="CD196" t="str">
        <f>VLOOKUP($A196,taxonomy!$A:$Y,10,FALSE)</f>
        <v xml:space="preserve"> Craniata</v>
      </c>
      <c r="CE196" t="str">
        <f>VLOOKUP($A196,taxonomy!$A:$Y,11,FALSE)</f>
        <v xml:space="preserve"> Vertebrata</v>
      </c>
      <c r="CF196" t="str">
        <f>VLOOKUP($A196,taxonomy!$A:$Y,12,FALSE)</f>
        <v xml:space="preserve"> Euteleostomi</v>
      </c>
      <c r="CG196" t="str">
        <f>VLOOKUP($A196,taxonomy!$A:$Y,13,FALSE)</f>
        <v>Mammalia</v>
      </c>
      <c r="CH196" t="str">
        <f>VLOOKUP($A196,taxonomy!$A:$Y,14,FALSE)</f>
        <v xml:space="preserve"> Eutheria</v>
      </c>
      <c r="CI196" t="str">
        <f>VLOOKUP($A196,taxonomy!$A:$Y,15,FALSE)</f>
        <v xml:space="preserve"> Euarchontoglires</v>
      </c>
      <c r="CJ196" t="str">
        <f>VLOOKUP($A196,taxonomy!$A:$Y,16,FALSE)</f>
        <v xml:space="preserve"> Primates</v>
      </c>
      <c r="CK196" t="str">
        <f>VLOOKUP($A196,taxonomy!$A:$Y,17,FALSE)</f>
        <v xml:space="preserve"> Haplorrhini</v>
      </c>
      <c r="CL196" t="str">
        <f>VLOOKUP($A196,taxonomy!$A:$Y,18,FALSE)</f>
        <v>Platyrrhini</v>
      </c>
      <c r="CM196" t="str">
        <f>VLOOKUP($A196,taxonomy!$A:$Y,19,FALSE)</f>
        <v xml:space="preserve"> Cebidae</v>
      </c>
      <c r="CN196" t="str">
        <f>VLOOKUP($A196,taxonomy!$A:$Y,20,FALSE)</f>
        <v xml:space="preserve"> Callitrichinae</v>
      </c>
      <c r="CO196" t="str">
        <f>VLOOKUP($A196,taxonomy!$A:$Y,21,FALSE)</f>
        <v xml:space="preserve"> Callithrix.</v>
      </c>
      <c r="CP196">
        <f>VLOOKUP($A196,taxonomy!$A:$Y,22,FALSE)</f>
        <v>0</v>
      </c>
      <c r="CQ196">
        <f>VLOOKUP($A196,taxonomy!$A:$Y,23,FALSE)</f>
        <v>0</v>
      </c>
      <c r="CR196">
        <f>VLOOKUP($A196,taxonomy!$A:$Y,24,FALSE)</f>
        <v>0</v>
      </c>
      <c r="CS196">
        <f>VLOOKUP($A196,taxonomy!$A:$Y,25,FALSE)</f>
        <v>0</v>
      </c>
      <c r="CT196">
        <f t="shared" ref="CT196:CT259" si="3">GETPIVOTDATA("Sequence_ID",$A$1,"Sequence_ID","A0EI04_PARTE","Pfam_AC","PF05029")</f>
        <v>0</v>
      </c>
    </row>
    <row r="197" spans="1:98" hidden="1" x14ac:dyDescent="0.25">
      <c r="A197" s="3" t="s">
        <v>1079</v>
      </c>
      <c r="B197" s="4"/>
      <c r="C197" s="4">
        <v>1</v>
      </c>
      <c r="D197" s="4">
        <v>1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>
        <v>2</v>
      </c>
      <c r="CA197" t="str">
        <f>VLOOKUP($A197,taxonomy!$A:$Y,7,FALSE)</f>
        <v>Eukaryota</v>
      </c>
      <c r="CB197" t="str">
        <f>VLOOKUP($A197,taxonomy!$A:$Y,8,FALSE)</f>
        <v xml:space="preserve"> Fungi</v>
      </c>
      <c r="CC197" t="str">
        <f>VLOOKUP($A197,taxonomy!$A:$Y,9,FALSE)</f>
        <v xml:space="preserve"> Dikarya</v>
      </c>
      <c r="CD197" t="str">
        <f>VLOOKUP($A197,taxonomy!$A:$Y,10,FALSE)</f>
        <v xml:space="preserve"> Ascomycota</v>
      </c>
      <c r="CE197" t="str">
        <f>VLOOKUP($A197,taxonomy!$A:$Y,11,FALSE)</f>
        <v xml:space="preserve"> Pezizomycotina</v>
      </c>
      <c r="CF197" t="str">
        <f>VLOOKUP($A197,taxonomy!$A:$Y,12,FALSE)</f>
        <v>Sordariomycetes</v>
      </c>
      <c r="CG197" t="str">
        <f>VLOOKUP($A197,taxonomy!$A:$Y,13,FALSE)</f>
        <v xml:space="preserve"> Sordariomycetidae</v>
      </c>
      <c r="CH197" t="str">
        <f>VLOOKUP($A197,taxonomy!$A:$Y,14,FALSE)</f>
        <v xml:space="preserve"> Sordariales</v>
      </c>
      <c r="CI197" t="str">
        <f>VLOOKUP($A197,taxonomy!$A:$Y,15,FALSE)</f>
        <v xml:space="preserve"> Sordariaceae</v>
      </c>
      <c r="CJ197" t="str">
        <f>VLOOKUP($A197,taxonomy!$A:$Y,16,FALSE)</f>
        <v>Sordaria.</v>
      </c>
      <c r="CK197">
        <f>VLOOKUP($A197,taxonomy!$A:$Y,17,FALSE)</f>
        <v>0</v>
      </c>
      <c r="CL197">
        <f>VLOOKUP($A197,taxonomy!$A:$Y,18,FALSE)</f>
        <v>0</v>
      </c>
      <c r="CM197">
        <f>VLOOKUP($A197,taxonomy!$A:$Y,19,FALSE)</f>
        <v>0</v>
      </c>
      <c r="CN197">
        <f>VLOOKUP($A197,taxonomy!$A:$Y,20,FALSE)</f>
        <v>0</v>
      </c>
      <c r="CO197">
        <f>VLOOKUP($A197,taxonomy!$A:$Y,21,FALSE)</f>
        <v>0</v>
      </c>
      <c r="CP197">
        <f>VLOOKUP($A197,taxonomy!$A:$Y,22,FALSE)</f>
        <v>0</v>
      </c>
      <c r="CQ197">
        <f>VLOOKUP($A197,taxonomy!$A:$Y,23,FALSE)</f>
        <v>0</v>
      </c>
      <c r="CR197">
        <f>VLOOKUP($A197,taxonomy!$A:$Y,24,FALSE)</f>
        <v>0</v>
      </c>
      <c r="CS197">
        <f>VLOOKUP($A197,taxonomy!$A:$Y,25,FALSE)</f>
        <v>0</v>
      </c>
      <c r="CT197">
        <f t="shared" si="3"/>
        <v>0</v>
      </c>
    </row>
    <row r="198" spans="1:98" hidden="1" x14ac:dyDescent="0.25">
      <c r="A198" s="3" t="s">
        <v>1084</v>
      </c>
      <c r="B198" s="4"/>
      <c r="C198" s="4">
        <v>1</v>
      </c>
      <c r="D198" s="4">
        <v>1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>
        <v>2</v>
      </c>
      <c r="CA198" t="str">
        <f>VLOOKUP($A198,taxonomy!$A:$Y,7,FALSE)</f>
        <v>Eukaryota</v>
      </c>
      <c r="CB198" t="str">
        <f>VLOOKUP($A198,taxonomy!$A:$Y,8,FALSE)</f>
        <v xml:space="preserve"> Fungi</v>
      </c>
      <c r="CC198" t="str">
        <f>VLOOKUP($A198,taxonomy!$A:$Y,9,FALSE)</f>
        <v xml:space="preserve"> Dikarya</v>
      </c>
      <c r="CD198" t="str">
        <f>VLOOKUP($A198,taxonomy!$A:$Y,10,FALSE)</f>
        <v xml:space="preserve"> Ascomycota</v>
      </c>
      <c r="CE198" t="str">
        <f>VLOOKUP($A198,taxonomy!$A:$Y,11,FALSE)</f>
        <v xml:space="preserve"> Pezizomycotina</v>
      </c>
      <c r="CF198" t="str">
        <f>VLOOKUP($A198,taxonomy!$A:$Y,12,FALSE)</f>
        <v>Sordariomycetes</v>
      </c>
      <c r="CG198" t="str">
        <f>VLOOKUP($A198,taxonomy!$A:$Y,13,FALSE)</f>
        <v xml:space="preserve"> Sordariomycetidae</v>
      </c>
      <c r="CH198" t="str">
        <f>VLOOKUP($A198,taxonomy!$A:$Y,14,FALSE)</f>
        <v xml:space="preserve"> Sordariales</v>
      </c>
      <c r="CI198" t="str">
        <f>VLOOKUP($A198,taxonomy!$A:$Y,15,FALSE)</f>
        <v xml:space="preserve"> Sordariaceae</v>
      </c>
      <c r="CJ198" t="str">
        <f>VLOOKUP($A198,taxonomy!$A:$Y,16,FALSE)</f>
        <v>Neurospora.</v>
      </c>
      <c r="CK198">
        <f>VLOOKUP($A198,taxonomy!$A:$Y,17,FALSE)</f>
        <v>0</v>
      </c>
      <c r="CL198">
        <f>VLOOKUP($A198,taxonomy!$A:$Y,18,FALSE)</f>
        <v>0</v>
      </c>
      <c r="CM198">
        <f>VLOOKUP($A198,taxonomy!$A:$Y,19,FALSE)</f>
        <v>0</v>
      </c>
      <c r="CN198">
        <f>VLOOKUP($A198,taxonomy!$A:$Y,20,FALSE)</f>
        <v>0</v>
      </c>
      <c r="CO198">
        <f>VLOOKUP($A198,taxonomy!$A:$Y,21,FALSE)</f>
        <v>0</v>
      </c>
      <c r="CP198">
        <f>VLOOKUP($A198,taxonomy!$A:$Y,22,FALSE)</f>
        <v>0</v>
      </c>
      <c r="CQ198">
        <f>VLOOKUP($A198,taxonomy!$A:$Y,23,FALSE)</f>
        <v>0</v>
      </c>
      <c r="CR198">
        <f>VLOOKUP($A198,taxonomy!$A:$Y,24,FALSE)</f>
        <v>0</v>
      </c>
      <c r="CS198">
        <f>VLOOKUP($A198,taxonomy!$A:$Y,25,FALSE)</f>
        <v>0</v>
      </c>
      <c r="CT198">
        <f t="shared" si="3"/>
        <v>0</v>
      </c>
    </row>
    <row r="199" spans="1:98" hidden="1" x14ac:dyDescent="0.25">
      <c r="A199" s="3" t="s">
        <v>1087</v>
      </c>
      <c r="B199" s="4"/>
      <c r="C199" s="4">
        <v>1</v>
      </c>
      <c r="D199" s="4">
        <v>1</v>
      </c>
      <c r="E199" s="4"/>
      <c r="F199" s="4">
        <v>1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>
        <v>1</v>
      </c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>
        <v>1</v>
      </c>
      <c r="BW199" s="4"/>
      <c r="BX199" s="4"/>
      <c r="BY199" s="4"/>
      <c r="BZ199" s="4">
        <v>5</v>
      </c>
      <c r="CA199" t="str">
        <f>VLOOKUP($A199,taxonomy!$A:$Y,7,FALSE)</f>
        <v>Eukaryota</v>
      </c>
      <c r="CB199" t="str">
        <f>VLOOKUP($A199,taxonomy!$A:$Y,8,FALSE)</f>
        <v xml:space="preserve"> Fungi</v>
      </c>
      <c r="CC199" t="str">
        <f>VLOOKUP($A199,taxonomy!$A:$Y,9,FALSE)</f>
        <v xml:space="preserve"> Dikarya</v>
      </c>
      <c r="CD199" t="str">
        <f>VLOOKUP($A199,taxonomy!$A:$Y,10,FALSE)</f>
        <v xml:space="preserve"> Basidiomycota</v>
      </c>
      <c r="CE199" t="str">
        <f>VLOOKUP($A199,taxonomy!$A:$Y,11,FALSE)</f>
        <v xml:space="preserve"> Agaricomycotina</v>
      </c>
      <c r="CF199" t="str">
        <f>VLOOKUP($A199,taxonomy!$A:$Y,12,FALSE)</f>
        <v>Agaricomycetes</v>
      </c>
      <c r="CG199" t="str">
        <f>VLOOKUP($A199,taxonomy!$A:$Y,13,FALSE)</f>
        <v xml:space="preserve"> Agaricomycetidae</v>
      </c>
      <c r="CH199" t="str">
        <f>VLOOKUP($A199,taxonomy!$A:$Y,14,FALSE)</f>
        <v xml:space="preserve"> Boletales</v>
      </c>
      <c r="CI199" t="str">
        <f>VLOOKUP($A199,taxonomy!$A:$Y,15,FALSE)</f>
        <v xml:space="preserve"> Coniophorineae</v>
      </c>
      <c r="CJ199" t="str">
        <f>VLOOKUP($A199,taxonomy!$A:$Y,16,FALSE)</f>
        <v>Serpulaceae</v>
      </c>
      <c r="CK199" t="str">
        <f>VLOOKUP($A199,taxonomy!$A:$Y,17,FALSE)</f>
        <v xml:space="preserve"> Serpula.</v>
      </c>
      <c r="CL199">
        <f>VLOOKUP($A199,taxonomy!$A:$Y,18,FALSE)</f>
        <v>0</v>
      </c>
      <c r="CM199">
        <f>VLOOKUP($A199,taxonomy!$A:$Y,19,FALSE)</f>
        <v>0</v>
      </c>
      <c r="CN199">
        <f>VLOOKUP($A199,taxonomy!$A:$Y,20,FALSE)</f>
        <v>0</v>
      </c>
      <c r="CO199">
        <f>VLOOKUP($A199,taxonomy!$A:$Y,21,FALSE)</f>
        <v>0</v>
      </c>
      <c r="CP199">
        <f>VLOOKUP($A199,taxonomy!$A:$Y,22,FALSE)</f>
        <v>0</v>
      </c>
      <c r="CQ199">
        <f>VLOOKUP($A199,taxonomy!$A:$Y,23,FALSE)</f>
        <v>0</v>
      </c>
      <c r="CR199">
        <f>VLOOKUP($A199,taxonomy!$A:$Y,24,FALSE)</f>
        <v>0</v>
      </c>
      <c r="CS199">
        <f>VLOOKUP($A199,taxonomy!$A:$Y,25,FALSE)</f>
        <v>0</v>
      </c>
      <c r="CT199">
        <f t="shared" si="3"/>
        <v>0</v>
      </c>
    </row>
    <row r="200" spans="1:98" hidden="1" x14ac:dyDescent="0.25">
      <c r="A200" s="3" t="s">
        <v>1096</v>
      </c>
      <c r="B200" s="4"/>
      <c r="C200" s="4">
        <v>1</v>
      </c>
      <c r="D200" s="4">
        <v>1</v>
      </c>
      <c r="E200" s="4"/>
      <c r="F200" s="4">
        <v>1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>
        <v>1</v>
      </c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>
        <v>4</v>
      </c>
      <c r="CA200" t="str">
        <f>VLOOKUP($A200,taxonomy!$A:$Y,7,FALSE)</f>
        <v>Eukaryota</v>
      </c>
      <c r="CB200" t="str">
        <f>VLOOKUP($A200,taxonomy!$A:$Y,8,FALSE)</f>
        <v xml:space="preserve"> Fungi</v>
      </c>
      <c r="CC200" t="str">
        <f>VLOOKUP($A200,taxonomy!$A:$Y,9,FALSE)</f>
        <v xml:space="preserve"> Dikarya</v>
      </c>
      <c r="CD200" t="str">
        <f>VLOOKUP($A200,taxonomy!$A:$Y,10,FALSE)</f>
        <v xml:space="preserve"> Basidiomycota</v>
      </c>
      <c r="CE200" t="str">
        <f>VLOOKUP($A200,taxonomy!$A:$Y,11,FALSE)</f>
        <v xml:space="preserve"> Agaricomycotina</v>
      </c>
      <c r="CF200" t="str">
        <f>VLOOKUP($A200,taxonomy!$A:$Y,12,FALSE)</f>
        <v>Agaricomycetes</v>
      </c>
      <c r="CG200" t="str">
        <f>VLOOKUP($A200,taxonomy!$A:$Y,13,FALSE)</f>
        <v xml:space="preserve"> Agaricomycetidae</v>
      </c>
      <c r="CH200" t="str">
        <f>VLOOKUP($A200,taxonomy!$A:$Y,14,FALSE)</f>
        <v xml:space="preserve"> Boletales</v>
      </c>
      <c r="CI200" t="str">
        <f>VLOOKUP($A200,taxonomy!$A:$Y,15,FALSE)</f>
        <v xml:space="preserve"> Coniophorineae</v>
      </c>
      <c r="CJ200" t="str">
        <f>VLOOKUP($A200,taxonomy!$A:$Y,16,FALSE)</f>
        <v>Serpulaceae</v>
      </c>
      <c r="CK200" t="str">
        <f>VLOOKUP($A200,taxonomy!$A:$Y,17,FALSE)</f>
        <v xml:space="preserve"> Serpula.</v>
      </c>
      <c r="CL200">
        <f>VLOOKUP($A200,taxonomy!$A:$Y,18,FALSE)</f>
        <v>0</v>
      </c>
      <c r="CM200">
        <f>VLOOKUP($A200,taxonomy!$A:$Y,19,FALSE)</f>
        <v>0</v>
      </c>
      <c r="CN200">
        <f>VLOOKUP($A200,taxonomy!$A:$Y,20,FALSE)</f>
        <v>0</v>
      </c>
      <c r="CO200">
        <f>VLOOKUP($A200,taxonomy!$A:$Y,21,FALSE)</f>
        <v>0</v>
      </c>
      <c r="CP200">
        <f>VLOOKUP($A200,taxonomy!$A:$Y,22,FALSE)</f>
        <v>0</v>
      </c>
      <c r="CQ200">
        <f>VLOOKUP($A200,taxonomy!$A:$Y,23,FALSE)</f>
        <v>0</v>
      </c>
      <c r="CR200">
        <f>VLOOKUP($A200,taxonomy!$A:$Y,24,FALSE)</f>
        <v>0</v>
      </c>
      <c r="CS200">
        <f>VLOOKUP($A200,taxonomy!$A:$Y,25,FALSE)</f>
        <v>0</v>
      </c>
      <c r="CT200">
        <f t="shared" si="3"/>
        <v>0</v>
      </c>
    </row>
    <row r="201" spans="1:98" hidden="1" x14ac:dyDescent="0.25">
      <c r="A201" s="3" t="s">
        <v>1101</v>
      </c>
      <c r="B201" s="4"/>
      <c r="C201" s="4">
        <v>1</v>
      </c>
      <c r="D201" s="4">
        <v>1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>
        <v>2</v>
      </c>
      <c r="CA201" t="str">
        <f>VLOOKUP($A201,taxonomy!$A:$Y,7,FALSE)</f>
        <v>Eukaryota</v>
      </c>
      <c r="CB201" t="str">
        <f>VLOOKUP($A201,taxonomy!$A:$Y,8,FALSE)</f>
        <v xml:space="preserve"> Fungi</v>
      </c>
      <c r="CC201" t="str">
        <f>VLOOKUP($A201,taxonomy!$A:$Y,9,FALSE)</f>
        <v xml:space="preserve"> Dikarya</v>
      </c>
      <c r="CD201" t="str">
        <f>VLOOKUP($A201,taxonomy!$A:$Y,10,FALSE)</f>
        <v xml:space="preserve"> Ascomycota</v>
      </c>
      <c r="CE201" t="str">
        <f>VLOOKUP($A201,taxonomy!$A:$Y,11,FALSE)</f>
        <v xml:space="preserve"> Pezizomycotina</v>
      </c>
      <c r="CF201" t="str">
        <f>VLOOKUP($A201,taxonomy!$A:$Y,12,FALSE)</f>
        <v>Sordariomycetes</v>
      </c>
      <c r="CG201" t="str">
        <f>VLOOKUP($A201,taxonomy!$A:$Y,13,FALSE)</f>
        <v xml:space="preserve"> Hypocreomycetidae</v>
      </c>
      <c r="CH201" t="str">
        <f>VLOOKUP($A201,taxonomy!$A:$Y,14,FALSE)</f>
        <v xml:space="preserve"> Hypocreales</v>
      </c>
      <c r="CI201" t="str">
        <f>VLOOKUP($A201,taxonomy!$A:$Y,15,FALSE)</f>
        <v xml:space="preserve"> Nectriaceae</v>
      </c>
      <c r="CJ201" t="str">
        <f>VLOOKUP($A201,taxonomy!$A:$Y,16,FALSE)</f>
        <v>Fusarium</v>
      </c>
      <c r="CK201" t="str">
        <f>VLOOKUP($A201,taxonomy!$A:$Y,17,FALSE)</f>
        <v xml:space="preserve"> Fusarium oxysporum species complex.</v>
      </c>
      <c r="CL201">
        <f>VLOOKUP($A201,taxonomy!$A:$Y,18,FALSE)</f>
        <v>0</v>
      </c>
      <c r="CM201">
        <f>VLOOKUP($A201,taxonomy!$A:$Y,19,FALSE)</f>
        <v>0</v>
      </c>
      <c r="CN201">
        <f>VLOOKUP($A201,taxonomy!$A:$Y,20,FALSE)</f>
        <v>0</v>
      </c>
      <c r="CO201">
        <f>VLOOKUP($A201,taxonomy!$A:$Y,21,FALSE)</f>
        <v>0</v>
      </c>
      <c r="CP201">
        <f>VLOOKUP($A201,taxonomy!$A:$Y,22,FALSE)</f>
        <v>0</v>
      </c>
      <c r="CQ201">
        <f>VLOOKUP($A201,taxonomy!$A:$Y,23,FALSE)</f>
        <v>0</v>
      </c>
      <c r="CR201">
        <f>VLOOKUP($A201,taxonomy!$A:$Y,24,FALSE)</f>
        <v>0</v>
      </c>
      <c r="CS201">
        <f>VLOOKUP($A201,taxonomy!$A:$Y,25,FALSE)</f>
        <v>0</v>
      </c>
      <c r="CT201">
        <f t="shared" si="3"/>
        <v>0</v>
      </c>
    </row>
    <row r="202" spans="1:98" hidden="1" x14ac:dyDescent="0.25">
      <c r="A202" s="3" t="s">
        <v>1104</v>
      </c>
      <c r="B202" s="4"/>
      <c r="C202" s="4">
        <v>1</v>
      </c>
      <c r="D202" s="4">
        <v>1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>
        <v>1</v>
      </c>
      <c r="P202" s="4"/>
      <c r="Q202" s="4"/>
      <c r="R202" s="4"/>
      <c r="S202" s="4">
        <v>1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>
        <v>4</v>
      </c>
      <c r="CA202" t="str">
        <f>VLOOKUP($A202,taxonomy!$A:$Y,7,FALSE)</f>
        <v>Eukaryota</v>
      </c>
      <c r="CB202" t="str">
        <f>VLOOKUP($A202,taxonomy!$A:$Y,8,FALSE)</f>
        <v xml:space="preserve"> Fungi</v>
      </c>
      <c r="CC202" t="str">
        <f>VLOOKUP($A202,taxonomy!$A:$Y,9,FALSE)</f>
        <v xml:space="preserve"> Dikarya</v>
      </c>
      <c r="CD202" t="str">
        <f>VLOOKUP($A202,taxonomy!$A:$Y,10,FALSE)</f>
        <v xml:space="preserve"> Ascomycota</v>
      </c>
      <c r="CE202" t="str">
        <f>VLOOKUP($A202,taxonomy!$A:$Y,11,FALSE)</f>
        <v xml:space="preserve"> Pezizomycotina</v>
      </c>
      <c r="CF202" t="str">
        <f>VLOOKUP($A202,taxonomy!$A:$Y,12,FALSE)</f>
        <v>Dothideomycetes</v>
      </c>
      <c r="CG202" t="str">
        <f>VLOOKUP($A202,taxonomy!$A:$Y,13,FALSE)</f>
        <v xml:space="preserve"> Dothideomycetidae</v>
      </c>
      <c r="CH202" t="str">
        <f>VLOOKUP($A202,taxonomy!$A:$Y,14,FALSE)</f>
        <v xml:space="preserve"> Capnodiales</v>
      </c>
      <c r="CI202" t="str">
        <f>VLOOKUP($A202,taxonomy!$A:$Y,15,FALSE)</f>
        <v xml:space="preserve"> Mycosphaerellaceae</v>
      </c>
      <c r="CJ202" t="str">
        <f>VLOOKUP($A202,taxonomy!$A:$Y,16,FALSE)</f>
        <v>Zymoseptoria.</v>
      </c>
      <c r="CK202">
        <f>VLOOKUP($A202,taxonomy!$A:$Y,17,FALSE)</f>
        <v>0</v>
      </c>
      <c r="CL202">
        <f>VLOOKUP($A202,taxonomy!$A:$Y,18,FALSE)</f>
        <v>0</v>
      </c>
      <c r="CM202">
        <f>VLOOKUP($A202,taxonomy!$A:$Y,19,FALSE)</f>
        <v>0</v>
      </c>
      <c r="CN202">
        <f>VLOOKUP($A202,taxonomy!$A:$Y,20,FALSE)</f>
        <v>0</v>
      </c>
      <c r="CO202">
        <f>VLOOKUP($A202,taxonomy!$A:$Y,21,FALSE)</f>
        <v>0</v>
      </c>
      <c r="CP202">
        <f>VLOOKUP($A202,taxonomy!$A:$Y,22,FALSE)</f>
        <v>0</v>
      </c>
      <c r="CQ202">
        <f>VLOOKUP($A202,taxonomy!$A:$Y,23,FALSE)</f>
        <v>0</v>
      </c>
      <c r="CR202">
        <f>VLOOKUP($A202,taxonomy!$A:$Y,24,FALSE)</f>
        <v>0</v>
      </c>
      <c r="CS202">
        <f>VLOOKUP($A202,taxonomy!$A:$Y,25,FALSE)</f>
        <v>0</v>
      </c>
      <c r="CT202">
        <f t="shared" si="3"/>
        <v>0</v>
      </c>
    </row>
    <row r="203" spans="1:98" hidden="1" x14ac:dyDescent="0.25">
      <c r="A203" s="3" t="s">
        <v>1111</v>
      </c>
      <c r="B203" s="4"/>
      <c r="C203" s="4">
        <v>1</v>
      </c>
      <c r="D203" s="4">
        <v>1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>
        <v>2</v>
      </c>
      <c r="CA203" t="str">
        <f>VLOOKUP($A203,taxonomy!$A:$Y,7,FALSE)</f>
        <v>Eukaryota</v>
      </c>
      <c r="CB203" t="str">
        <f>VLOOKUP($A203,taxonomy!$A:$Y,8,FALSE)</f>
        <v xml:space="preserve"> Metazoa</v>
      </c>
      <c r="CC203" t="str">
        <f>VLOOKUP($A203,taxonomy!$A:$Y,9,FALSE)</f>
        <v xml:space="preserve"> Ecdysozoa</v>
      </c>
      <c r="CD203" t="str">
        <f>VLOOKUP($A203,taxonomy!$A:$Y,10,FALSE)</f>
        <v xml:space="preserve"> Nematoda</v>
      </c>
      <c r="CE203" t="str">
        <f>VLOOKUP($A203,taxonomy!$A:$Y,11,FALSE)</f>
        <v xml:space="preserve"> Chromadorea</v>
      </c>
      <c r="CF203" t="str">
        <f>VLOOKUP($A203,taxonomy!$A:$Y,12,FALSE)</f>
        <v xml:space="preserve"> Rhabditida</v>
      </c>
      <c r="CG203" t="str">
        <f>VLOOKUP($A203,taxonomy!$A:$Y,13,FALSE)</f>
        <v>Rhabditoidea</v>
      </c>
      <c r="CH203" t="str">
        <f>VLOOKUP($A203,taxonomy!$A:$Y,14,FALSE)</f>
        <v xml:space="preserve"> Rhabditidae</v>
      </c>
      <c r="CI203" t="str">
        <f>VLOOKUP($A203,taxonomy!$A:$Y,15,FALSE)</f>
        <v xml:space="preserve"> Peloderinae</v>
      </c>
      <c r="CJ203" t="str">
        <f>VLOOKUP($A203,taxonomy!$A:$Y,16,FALSE)</f>
        <v xml:space="preserve"> Caenorhabditis.</v>
      </c>
      <c r="CK203">
        <f>VLOOKUP($A203,taxonomy!$A:$Y,17,FALSE)</f>
        <v>0</v>
      </c>
      <c r="CL203">
        <f>VLOOKUP($A203,taxonomy!$A:$Y,18,FALSE)</f>
        <v>0</v>
      </c>
      <c r="CM203">
        <f>VLOOKUP($A203,taxonomy!$A:$Y,19,FALSE)</f>
        <v>0</v>
      </c>
      <c r="CN203">
        <f>VLOOKUP($A203,taxonomy!$A:$Y,20,FALSE)</f>
        <v>0</v>
      </c>
      <c r="CO203">
        <f>VLOOKUP($A203,taxonomy!$A:$Y,21,FALSE)</f>
        <v>0</v>
      </c>
      <c r="CP203">
        <f>VLOOKUP($A203,taxonomy!$A:$Y,22,FALSE)</f>
        <v>0</v>
      </c>
      <c r="CQ203">
        <f>VLOOKUP($A203,taxonomy!$A:$Y,23,FALSE)</f>
        <v>0</v>
      </c>
      <c r="CR203">
        <f>VLOOKUP($A203,taxonomy!$A:$Y,24,FALSE)</f>
        <v>0</v>
      </c>
      <c r="CS203">
        <f>VLOOKUP($A203,taxonomy!$A:$Y,25,FALSE)</f>
        <v>0</v>
      </c>
      <c r="CT203">
        <f t="shared" si="3"/>
        <v>0</v>
      </c>
    </row>
    <row r="204" spans="1:98" hidden="1" x14ac:dyDescent="0.25">
      <c r="A204" s="3" t="s">
        <v>1116</v>
      </c>
      <c r="B204" s="4"/>
      <c r="C204" s="4">
        <v>1</v>
      </c>
      <c r="D204" s="4">
        <v>1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>
        <v>2</v>
      </c>
      <c r="CA204" t="str">
        <f>VLOOKUP($A204,taxonomy!$A:$Y,7,FALSE)</f>
        <v>Eukaryota</v>
      </c>
      <c r="CB204" t="str">
        <f>VLOOKUP($A204,taxonomy!$A:$Y,8,FALSE)</f>
        <v xml:space="preserve"> Fungi</v>
      </c>
      <c r="CC204" t="str">
        <f>VLOOKUP($A204,taxonomy!$A:$Y,9,FALSE)</f>
        <v xml:space="preserve"> Dikarya</v>
      </c>
      <c r="CD204" t="str">
        <f>VLOOKUP($A204,taxonomy!$A:$Y,10,FALSE)</f>
        <v xml:space="preserve"> Ascomycota</v>
      </c>
      <c r="CE204" t="str">
        <f>VLOOKUP($A204,taxonomy!$A:$Y,11,FALSE)</f>
        <v xml:space="preserve"> Pezizomycotina</v>
      </c>
      <c r="CF204" t="str">
        <f>VLOOKUP($A204,taxonomy!$A:$Y,12,FALSE)</f>
        <v>Sordariomycetes</v>
      </c>
      <c r="CG204" t="str">
        <f>VLOOKUP($A204,taxonomy!$A:$Y,13,FALSE)</f>
        <v xml:space="preserve"> Hypocreomycetidae</v>
      </c>
      <c r="CH204" t="str">
        <f>VLOOKUP($A204,taxonomy!$A:$Y,14,FALSE)</f>
        <v xml:space="preserve"> Hypocreales</v>
      </c>
      <c r="CI204" t="str">
        <f>VLOOKUP($A204,taxonomy!$A:$Y,15,FALSE)</f>
        <v xml:space="preserve"> Hypocreaceae</v>
      </c>
      <c r="CJ204" t="str">
        <f>VLOOKUP($A204,taxonomy!$A:$Y,16,FALSE)</f>
        <v>Trichoderma.</v>
      </c>
      <c r="CK204">
        <f>VLOOKUP($A204,taxonomy!$A:$Y,17,FALSE)</f>
        <v>0</v>
      </c>
      <c r="CL204">
        <f>VLOOKUP($A204,taxonomy!$A:$Y,18,FALSE)</f>
        <v>0</v>
      </c>
      <c r="CM204">
        <f>VLOOKUP($A204,taxonomy!$A:$Y,19,FALSE)</f>
        <v>0</v>
      </c>
      <c r="CN204">
        <f>VLOOKUP($A204,taxonomy!$A:$Y,20,FALSE)</f>
        <v>0</v>
      </c>
      <c r="CO204">
        <f>VLOOKUP($A204,taxonomy!$A:$Y,21,FALSE)</f>
        <v>0</v>
      </c>
      <c r="CP204">
        <f>VLOOKUP($A204,taxonomy!$A:$Y,22,FALSE)</f>
        <v>0</v>
      </c>
      <c r="CQ204">
        <f>VLOOKUP($A204,taxonomy!$A:$Y,23,FALSE)</f>
        <v>0</v>
      </c>
      <c r="CR204">
        <f>VLOOKUP($A204,taxonomy!$A:$Y,24,FALSE)</f>
        <v>0</v>
      </c>
      <c r="CS204">
        <f>VLOOKUP($A204,taxonomy!$A:$Y,25,FALSE)</f>
        <v>0</v>
      </c>
      <c r="CT204">
        <f t="shared" si="3"/>
        <v>0</v>
      </c>
    </row>
    <row r="205" spans="1:98" hidden="1" x14ac:dyDescent="0.25">
      <c r="A205" s="3" t="s">
        <v>1119</v>
      </c>
      <c r="B205" s="4"/>
      <c r="C205" s="4">
        <v>1</v>
      </c>
      <c r="D205" s="4">
        <v>1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>
        <v>2</v>
      </c>
      <c r="CA205" t="str">
        <f>VLOOKUP($A205,taxonomy!$A:$Y,7,FALSE)</f>
        <v>Eukaryota</v>
      </c>
      <c r="CB205" t="str">
        <f>VLOOKUP($A205,taxonomy!$A:$Y,8,FALSE)</f>
        <v xml:space="preserve"> Fungi</v>
      </c>
      <c r="CC205" t="str">
        <f>VLOOKUP($A205,taxonomy!$A:$Y,9,FALSE)</f>
        <v xml:space="preserve"> Dikarya</v>
      </c>
      <c r="CD205" t="str">
        <f>VLOOKUP($A205,taxonomy!$A:$Y,10,FALSE)</f>
        <v xml:space="preserve"> Ascomycota</v>
      </c>
      <c r="CE205" t="str">
        <f>VLOOKUP($A205,taxonomy!$A:$Y,11,FALSE)</f>
        <v xml:space="preserve"> Pezizomycotina</v>
      </c>
      <c r="CF205" t="str">
        <f>VLOOKUP($A205,taxonomy!$A:$Y,12,FALSE)</f>
        <v>Sordariomycetes</v>
      </c>
      <c r="CG205" t="str">
        <f>VLOOKUP($A205,taxonomy!$A:$Y,13,FALSE)</f>
        <v xml:space="preserve"> Sordariomycetidae</v>
      </c>
      <c r="CH205" t="str">
        <f>VLOOKUP($A205,taxonomy!$A:$Y,14,FALSE)</f>
        <v xml:space="preserve"> Sordariales</v>
      </c>
      <c r="CI205" t="str">
        <f>VLOOKUP($A205,taxonomy!$A:$Y,15,FALSE)</f>
        <v xml:space="preserve"> Chaetomiaceae</v>
      </c>
      <c r="CJ205" t="str">
        <f>VLOOKUP($A205,taxonomy!$A:$Y,16,FALSE)</f>
        <v>Chaetomium.</v>
      </c>
      <c r="CK205">
        <f>VLOOKUP($A205,taxonomy!$A:$Y,17,FALSE)</f>
        <v>0</v>
      </c>
      <c r="CL205">
        <f>VLOOKUP($A205,taxonomy!$A:$Y,18,FALSE)</f>
        <v>0</v>
      </c>
      <c r="CM205">
        <f>VLOOKUP($A205,taxonomy!$A:$Y,19,FALSE)</f>
        <v>0</v>
      </c>
      <c r="CN205">
        <f>VLOOKUP($A205,taxonomy!$A:$Y,20,FALSE)</f>
        <v>0</v>
      </c>
      <c r="CO205">
        <f>VLOOKUP($A205,taxonomy!$A:$Y,21,FALSE)</f>
        <v>0</v>
      </c>
      <c r="CP205">
        <f>VLOOKUP($A205,taxonomy!$A:$Y,22,FALSE)</f>
        <v>0</v>
      </c>
      <c r="CQ205">
        <f>VLOOKUP($A205,taxonomy!$A:$Y,23,FALSE)</f>
        <v>0</v>
      </c>
      <c r="CR205">
        <f>VLOOKUP($A205,taxonomy!$A:$Y,24,FALSE)</f>
        <v>0</v>
      </c>
      <c r="CS205">
        <f>VLOOKUP($A205,taxonomy!$A:$Y,25,FALSE)</f>
        <v>0</v>
      </c>
      <c r="CT205">
        <f t="shared" si="3"/>
        <v>0</v>
      </c>
    </row>
    <row r="206" spans="1:98" hidden="1" x14ac:dyDescent="0.25">
      <c r="A206" s="3" t="s">
        <v>1122</v>
      </c>
      <c r="B206" s="4"/>
      <c r="C206" s="4"/>
      <c r="D206" s="4">
        <v>1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>
        <v>1</v>
      </c>
      <c r="X206" s="4"/>
      <c r="Y206" s="4"/>
      <c r="Z206" s="4"/>
      <c r="AA206" s="4"/>
      <c r="AB206" s="4">
        <v>1</v>
      </c>
      <c r="AC206" s="4"/>
      <c r="AD206" s="4"/>
      <c r="AE206" s="4"/>
      <c r="AF206" s="4"/>
      <c r="AG206" s="4"/>
      <c r="AH206" s="4"/>
      <c r="AI206" s="4"/>
      <c r="AJ206" s="4"/>
      <c r="AK206" s="4"/>
      <c r="AL206" s="4">
        <v>1</v>
      </c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>
        <v>4</v>
      </c>
      <c r="CA206" t="str">
        <f>VLOOKUP($A206,taxonomy!$A:$Y,7,FALSE)</f>
        <v>Eukaryota</v>
      </c>
      <c r="CB206" t="str">
        <f>VLOOKUP($A206,taxonomy!$A:$Y,8,FALSE)</f>
        <v xml:space="preserve"> Fungi</v>
      </c>
      <c r="CC206" t="str">
        <f>VLOOKUP($A206,taxonomy!$A:$Y,9,FALSE)</f>
        <v xml:space="preserve"> Dikarya</v>
      </c>
      <c r="CD206" t="str">
        <f>VLOOKUP($A206,taxonomy!$A:$Y,10,FALSE)</f>
        <v xml:space="preserve"> Ascomycota</v>
      </c>
      <c r="CE206" t="str">
        <f>VLOOKUP($A206,taxonomy!$A:$Y,11,FALSE)</f>
        <v xml:space="preserve"> Saccharomycotina</v>
      </c>
      <c r="CF206" t="str">
        <f>VLOOKUP($A206,taxonomy!$A:$Y,12,FALSE)</f>
        <v>Saccharomycetes</v>
      </c>
      <c r="CG206" t="str">
        <f>VLOOKUP($A206,taxonomy!$A:$Y,13,FALSE)</f>
        <v xml:space="preserve"> Saccharomycetales</v>
      </c>
      <c r="CH206" t="str">
        <f>VLOOKUP($A206,taxonomy!$A:$Y,14,FALSE)</f>
        <v xml:space="preserve"> Saccharomycetaceae</v>
      </c>
      <c r="CI206" t="str">
        <f>VLOOKUP($A206,taxonomy!$A:$Y,15,FALSE)</f>
        <v xml:space="preserve"> Naumovozyma.</v>
      </c>
      <c r="CJ206">
        <f>VLOOKUP($A206,taxonomy!$A:$Y,16,FALSE)</f>
        <v>0</v>
      </c>
      <c r="CK206">
        <f>VLOOKUP($A206,taxonomy!$A:$Y,17,FALSE)</f>
        <v>0</v>
      </c>
      <c r="CL206">
        <f>VLOOKUP($A206,taxonomy!$A:$Y,18,FALSE)</f>
        <v>0</v>
      </c>
      <c r="CM206">
        <f>VLOOKUP($A206,taxonomy!$A:$Y,19,FALSE)</f>
        <v>0</v>
      </c>
      <c r="CN206">
        <f>VLOOKUP($A206,taxonomy!$A:$Y,20,FALSE)</f>
        <v>0</v>
      </c>
      <c r="CO206">
        <f>VLOOKUP($A206,taxonomy!$A:$Y,21,FALSE)</f>
        <v>0</v>
      </c>
      <c r="CP206">
        <f>VLOOKUP($A206,taxonomy!$A:$Y,22,FALSE)</f>
        <v>0</v>
      </c>
      <c r="CQ206">
        <f>VLOOKUP($A206,taxonomy!$A:$Y,23,FALSE)</f>
        <v>0</v>
      </c>
      <c r="CR206">
        <f>VLOOKUP($A206,taxonomy!$A:$Y,24,FALSE)</f>
        <v>0</v>
      </c>
      <c r="CS206">
        <f>VLOOKUP($A206,taxonomy!$A:$Y,25,FALSE)</f>
        <v>0</v>
      </c>
      <c r="CT206">
        <f t="shared" si="3"/>
        <v>0</v>
      </c>
    </row>
    <row r="207" spans="1:98" hidden="1" x14ac:dyDescent="0.25">
      <c r="A207" s="3" t="s">
        <v>1130</v>
      </c>
      <c r="B207" s="4"/>
      <c r="C207" s="4"/>
      <c r="D207" s="4">
        <v>1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>
        <v>1</v>
      </c>
      <c r="AC207" s="4"/>
      <c r="AD207" s="4"/>
      <c r="AE207" s="4"/>
      <c r="AF207" s="4"/>
      <c r="AG207" s="4"/>
      <c r="AH207" s="4"/>
      <c r="AI207" s="4"/>
      <c r="AJ207" s="4"/>
      <c r="AK207" s="4"/>
      <c r="AL207" s="4">
        <v>1</v>
      </c>
      <c r="AM207" s="4"/>
      <c r="AN207" s="4"/>
      <c r="AO207" s="4"/>
      <c r="AP207" s="4"/>
      <c r="AQ207" s="4"/>
      <c r="AR207" s="4">
        <v>1</v>
      </c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>
        <v>4</v>
      </c>
      <c r="CA207" t="str">
        <f>VLOOKUP($A207,taxonomy!$A:$Y,7,FALSE)</f>
        <v>Eukaryota</v>
      </c>
      <c r="CB207" t="str">
        <f>VLOOKUP($A207,taxonomy!$A:$Y,8,FALSE)</f>
        <v xml:space="preserve"> Fungi</v>
      </c>
      <c r="CC207" t="str">
        <f>VLOOKUP($A207,taxonomy!$A:$Y,9,FALSE)</f>
        <v xml:space="preserve"> Dikarya</v>
      </c>
      <c r="CD207" t="str">
        <f>VLOOKUP($A207,taxonomy!$A:$Y,10,FALSE)</f>
        <v xml:space="preserve"> Ascomycota</v>
      </c>
      <c r="CE207" t="str">
        <f>VLOOKUP($A207,taxonomy!$A:$Y,11,FALSE)</f>
        <v xml:space="preserve"> Saccharomycotina</v>
      </c>
      <c r="CF207" t="str">
        <f>VLOOKUP($A207,taxonomy!$A:$Y,12,FALSE)</f>
        <v>Saccharomycetes</v>
      </c>
      <c r="CG207" t="str">
        <f>VLOOKUP($A207,taxonomy!$A:$Y,13,FALSE)</f>
        <v xml:space="preserve"> Saccharomycetales</v>
      </c>
      <c r="CH207" t="str">
        <f>VLOOKUP($A207,taxonomy!$A:$Y,14,FALSE)</f>
        <v xml:space="preserve"> Saccharomycetaceae</v>
      </c>
      <c r="CI207" t="str">
        <f>VLOOKUP($A207,taxonomy!$A:$Y,15,FALSE)</f>
        <v xml:space="preserve"> Naumovozyma.</v>
      </c>
      <c r="CJ207">
        <f>VLOOKUP($A207,taxonomy!$A:$Y,16,FALSE)</f>
        <v>0</v>
      </c>
      <c r="CK207">
        <f>VLOOKUP($A207,taxonomy!$A:$Y,17,FALSE)</f>
        <v>0</v>
      </c>
      <c r="CL207">
        <f>VLOOKUP($A207,taxonomy!$A:$Y,18,FALSE)</f>
        <v>0</v>
      </c>
      <c r="CM207">
        <f>VLOOKUP($A207,taxonomy!$A:$Y,19,FALSE)</f>
        <v>0</v>
      </c>
      <c r="CN207">
        <f>VLOOKUP($A207,taxonomy!$A:$Y,20,FALSE)</f>
        <v>0</v>
      </c>
      <c r="CO207">
        <f>VLOOKUP($A207,taxonomy!$A:$Y,21,FALSE)</f>
        <v>0</v>
      </c>
      <c r="CP207">
        <f>VLOOKUP($A207,taxonomy!$A:$Y,22,FALSE)</f>
        <v>0</v>
      </c>
      <c r="CQ207">
        <f>VLOOKUP($A207,taxonomy!$A:$Y,23,FALSE)</f>
        <v>0</v>
      </c>
      <c r="CR207">
        <f>VLOOKUP($A207,taxonomy!$A:$Y,24,FALSE)</f>
        <v>0</v>
      </c>
      <c r="CS207">
        <f>VLOOKUP($A207,taxonomy!$A:$Y,25,FALSE)</f>
        <v>0</v>
      </c>
      <c r="CT207">
        <f t="shared" si="3"/>
        <v>0</v>
      </c>
    </row>
    <row r="208" spans="1:98" x14ac:dyDescent="0.25">
      <c r="A208" s="3" t="s">
        <v>1135</v>
      </c>
      <c r="B208" s="4"/>
      <c r="C208" s="4"/>
      <c r="D208" s="4">
        <v>1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>
        <v>1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>
        <v>1</v>
      </c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>
        <v>3</v>
      </c>
      <c r="CA208" t="str">
        <f>VLOOKUP($A208,taxonomy!$A:$Y,7,FALSE)</f>
        <v>Eukaryota</v>
      </c>
      <c r="CB208" t="str">
        <f>VLOOKUP($A208,taxonomy!$A:$Y,8,FALSE)</f>
        <v xml:space="preserve"> Metazoa</v>
      </c>
      <c r="CC208" t="str">
        <f>VLOOKUP($A208,taxonomy!$A:$Y,9,FALSE)</f>
        <v xml:space="preserve"> Ecdysozoa</v>
      </c>
      <c r="CD208" t="str">
        <f>VLOOKUP($A208,taxonomy!$A:$Y,10,FALSE)</f>
        <v xml:space="preserve"> Arthropoda</v>
      </c>
      <c r="CE208" t="str">
        <f>VLOOKUP($A208,taxonomy!$A:$Y,11,FALSE)</f>
        <v xml:space="preserve"> Hexapoda</v>
      </c>
      <c r="CF208" t="str">
        <f>VLOOKUP($A208,taxonomy!$A:$Y,12,FALSE)</f>
        <v xml:space="preserve"> Insecta</v>
      </c>
      <c r="CG208" t="str">
        <f>VLOOKUP($A208,taxonomy!$A:$Y,13,FALSE)</f>
        <v>Pterygota</v>
      </c>
      <c r="CH208" t="str">
        <f>VLOOKUP($A208,taxonomy!$A:$Y,14,FALSE)</f>
        <v xml:space="preserve"> Neoptera</v>
      </c>
      <c r="CI208" t="str">
        <f>VLOOKUP($A208,taxonomy!$A:$Y,15,FALSE)</f>
        <v xml:space="preserve"> Endopterygota</v>
      </c>
      <c r="CJ208" t="str">
        <f>VLOOKUP($A208,taxonomy!$A:$Y,16,FALSE)</f>
        <v xml:space="preserve"> Lepidoptera</v>
      </c>
      <c r="CK208" t="str">
        <f>VLOOKUP($A208,taxonomy!$A:$Y,17,FALSE)</f>
        <v xml:space="preserve"> Glossata</v>
      </c>
      <c r="CL208" t="str">
        <f>VLOOKUP($A208,taxonomy!$A:$Y,18,FALSE)</f>
        <v xml:space="preserve"> Ditrysia</v>
      </c>
      <c r="CM208" t="str">
        <f>VLOOKUP($A208,taxonomy!$A:$Y,19,FALSE)</f>
        <v>Noctuoidea</v>
      </c>
      <c r="CN208" t="str">
        <f>VLOOKUP($A208,taxonomy!$A:$Y,20,FALSE)</f>
        <v xml:space="preserve"> Noctuidae</v>
      </c>
      <c r="CO208" t="str">
        <f>VLOOKUP($A208,taxonomy!$A:$Y,21,FALSE)</f>
        <v xml:space="preserve"> Amphipyrinae</v>
      </c>
      <c r="CP208" t="str">
        <f>VLOOKUP($A208,taxonomy!$A:$Y,22,FALSE)</f>
        <v xml:space="preserve"> Spodoptera.</v>
      </c>
      <c r="CQ208">
        <f>VLOOKUP($A208,taxonomy!$A:$Y,23,FALSE)</f>
        <v>0</v>
      </c>
      <c r="CR208">
        <f>VLOOKUP($A208,taxonomy!$A:$Y,24,FALSE)</f>
        <v>0</v>
      </c>
      <c r="CS208">
        <f>VLOOKUP($A208,taxonomy!$A:$Y,25,FALSE)</f>
        <v>0</v>
      </c>
      <c r="CT208">
        <f t="shared" si="3"/>
        <v>0</v>
      </c>
    </row>
    <row r="209" spans="1:98" hidden="1" x14ac:dyDescent="0.25">
      <c r="A209" s="3" t="s">
        <v>1141</v>
      </c>
      <c r="B209" s="4"/>
      <c r="C209" s="4">
        <v>1</v>
      </c>
      <c r="D209" s="4">
        <v>1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>
        <v>2</v>
      </c>
      <c r="CA209" t="str">
        <f>VLOOKUP($A209,taxonomy!$A:$Y,7,FALSE)</f>
        <v>Eukaryota</v>
      </c>
      <c r="CB209" t="str">
        <f>VLOOKUP($A209,taxonomy!$A:$Y,8,FALSE)</f>
        <v xml:space="preserve"> Metazoa</v>
      </c>
      <c r="CC209" t="str">
        <f>VLOOKUP($A209,taxonomy!$A:$Y,9,FALSE)</f>
        <v xml:space="preserve"> Chordata</v>
      </c>
      <c r="CD209" t="str">
        <f>VLOOKUP($A209,taxonomy!$A:$Y,10,FALSE)</f>
        <v xml:space="preserve"> Craniata</v>
      </c>
      <c r="CE209" t="str">
        <f>VLOOKUP($A209,taxonomy!$A:$Y,11,FALSE)</f>
        <v xml:space="preserve"> Vertebrata</v>
      </c>
      <c r="CF209" t="str">
        <f>VLOOKUP($A209,taxonomy!$A:$Y,12,FALSE)</f>
        <v xml:space="preserve"> Euteleostomi</v>
      </c>
      <c r="CG209" t="str">
        <f>VLOOKUP($A209,taxonomy!$A:$Y,13,FALSE)</f>
        <v>Lepidosauria</v>
      </c>
      <c r="CH209" t="str">
        <f>VLOOKUP($A209,taxonomy!$A:$Y,14,FALSE)</f>
        <v xml:space="preserve"> Squamata</v>
      </c>
      <c r="CI209" t="str">
        <f>VLOOKUP($A209,taxonomy!$A:$Y,15,FALSE)</f>
        <v xml:space="preserve"> Bifurcata</v>
      </c>
      <c r="CJ209" t="str">
        <f>VLOOKUP($A209,taxonomy!$A:$Y,16,FALSE)</f>
        <v xml:space="preserve"> Unidentata</v>
      </c>
      <c r="CK209" t="str">
        <f>VLOOKUP($A209,taxonomy!$A:$Y,17,FALSE)</f>
        <v xml:space="preserve"> Episquamata</v>
      </c>
      <c r="CL209" t="str">
        <f>VLOOKUP($A209,taxonomy!$A:$Y,18,FALSE)</f>
        <v>Toxicofera</v>
      </c>
      <c r="CM209" t="str">
        <f>VLOOKUP($A209,taxonomy!$A:$Y,19,FALSE)</f>
        <v xml:space="preserve"> Iguania</v>
      </c>
      <c r="CN209" t="str">
        <f>VLOOKUP($A209,taxonomy!$A:$Y,20,FALSE)</f>
        <v xml:space="preserve"> Iguanidae</v>
      </c>
      <c r="CO209" t="str">
        <f>VLOOKUP($A209,taxonomy!$A:$Y,21,FALSE)</f>
        <v xml:space="preserve"> Polychrotinae</v>
      </c>
      <c r="CP209" t="str">
        <f>VLOOKUP($A209,taxonomy!$A:$Y,22,FALSE)</f>
        <v xml:space="preserve"> Anolis.</v>
      </c>
      <c r="CQ209">
        <f>VLOOKUP($A209,taxonomy!$A:$Y,23,FALSE)</f>
        <v>0</v>
      </c>
      <c r="CR209">
        <f>VLOOKUP($A209,taxonomy!$A:$Y,24,FALSE)</f>
        <v>0</v>
      </c>
      <c r="CS209">
        <f>VLOOKUP($A209,taxonomy!$A:$Y,25,FALSE)</f>
        <v>0</v>
      </c>
      <c r="CT209">
        <f t="shared" si="3"/>
        <v>0</v>
      </c>
    </row>
    <row r="210" spans="1:98" hidden="1" x14ac:dyDescent="0.25">
      <c r="A210" s="3" t="s">
        <v>1143</v>
      </c>
      <c r="B210" s="4"/>
      <c r="C210" s="4">
        <v>1</v>
      </c>
      <c r="D210" s="4">
        <v>1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>
        <v>1</v>
      </c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>
        <v>3</v>
      </c>
      <c r="CA210" t="str">
        <f>VLOOKUP($A210,taxonomy!$A:$Y,7,FALSE)</f>
        <v>Eukaryota</v>
      </c>
      <c r="CB210" t="str">
        <f>VLOOKUP($A210,taxonomy!$A:$Y,8,FALSE)</f>
        <v xml:space="preserve"> Metazoa</v>
      </c>
      <c r="CC210" t="str">
        <f>VLOOKUP($A210,taxonomy!$A:$Y,9,FALSE)</f>
        <v xml:space="preserve"> Chordata</v>
      </c>
      <c r="CD210" t="str">
        <f>VLOOKUP($A210,taxonomy!$A:$Y,10,FALSE)</f>
        <v xml:space="preserve"> Craniata</v>
      </c>
      <c r="CE210" t="str">
        <f>VLOOKUP($A210,taxonomy!$A:$Y,11,FALSE)</f>
        <v xml:space="preserve"> Vertebrata</v>
      </c>
      <c r="CF210" t="str">
        <f>VLOOKUP($A210,taxonomy!$A:$Y,12,FALSE)</f>
        <v xml:space="preserve"> Euteleostomi</v>
      </c>
      <c r="CG210" t="str">
        <f>VLOOKUP($A210,taxonomy!$A:$Y,13,FALSE)</f>
        <v>Mammalia</v>
      </c>
      <c r="CH210" t="str">
        <f>VLOOKUP($A210,taxonomy!$A:$Y,14,FALSE)</f>
        <v xml:space="preserve"> Eutheria</v>
      </c>
      <c r="CI210" t="str">
        <f>VLOOKUP($A210,taxonomy!$A:$Y,15,FALSE)</f>
        <v xml:space="preserve"> Laurasiatheria</v>
      </c>
      <c r="CJ210" t="str">
        <f>VLOOKUP($A210,taxonomy!$A:$Y,16,FALSE)</f>
        <v xml:space="preserve"> Carnivora</v>
      </c>
      <c r="CK210" t="str">
        <f>VLOOKUP($A210,taxonomy!$A:$Y,17,FALSE)</f>
        <v xml:space="preserve"> Caniformia</v>
      </c>
      <c r="CL210" t="str">
        <f>VLOOKUP($A210,taxonomy!$A:$Y,18,FALSE)</f>
        <v xml:space="preserve"> Ursidae</v>
      </c>
      <c r="CM210" t="str">
        <f>VLOOKUP($A210,taxonomy!$A:$Y,19,FALSE)</f>
        <v>Ailuropoda.</v>
      </c>
      <c r="CN210">
        <f>VLOOKUP($A210,taxonomy!$A:$Y,20,FALSE)</f>
        <v>0</v>
      </c>
      <c r="CO210">
        <f>VLOOKUP($A210,taxonomy!$A:$Y,21,FALSE)</f>
        <v>0</v>
      </c>
      <c r="CP210">
        <f>VLOOKUP($A210,taxonomy!$A:$Y,22,FALSE)</f>
        <v>0</v>
      </c>
      <c r="CQ210">
        <f>VLOOKUP($A210,taxonomy!$A:$Y,23,FALSE)</f>
        <v>0</v>
      </c>
      <c r="CR210">
        <f>VLOOKUP($A210,taxonomy!$A:$Y,24,FALSE)</f>
        <v>0</v>
      </c>
      <c r="CS210">
        <f>VLOOKUP($A210,taxonomy!$A:$Y,25,FALSE)</f>
        <v>0</v>
      </c>
      <c r="CT210">
        <f t="shared" si="3"/>
        <v>0</v>
      </c>
    </row>
    <row r="211" spans="1:98" hidden="1" x14ac:dyDescent="0.25">
      <c r="A211" s="3" t="s">
        <v>1146</v>
      </c>
      <c r="B211" s="4"/>
      <c r="C211" s="4">
        <v>1</v>
      </c>
      <c r="D211" s="4">
        <v>1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>
        <v>1</v>
      </c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>
        <v>3</v>
      </c>
      <c r="CA211" t="str">
        <f>VLOOKUP($A211,taxonomy!$A:$Y,7,FALSE)</f>
        <v>Eukaryota</v>
      </c>
      <c r="CB211" t="str">
        <f>VLOOKUP($A211,taxonomy!$A:$Y,8,FALSE)</f>
        <v xml:space="preserve"> Metazoa</v>
      </c>
      <c r="CC211" t="str">
        <f>VLOOKUP($A211,taxonomy!$A:$Y,9,FALSE)</f>
        <v xml:space="preserve"> Chordata</v>
      </c>
      <c r="CD211" t="str">
        <f>VLOOKUP($A211,taxonomy!$A:$Y,10,FALSE)</f>
        <v xml:space="preserve"> Craniata</v>
      </c>
      <c r="CE211" t="str">
        <f>VLOOKUP($A211,taxonomy!$A:$Y,11,FALSE)</f>
        <v xml:space="preserve"> Vertebrata</v>
      </c>
      <c r="CF211" t="str">
        <f>VLOOKUP($A211,taxonomy!$A:$Y,12,FALSE)</f>
        <v xml:space="preserve"> Euteleostomi</v>
      </c>
      <c r="CG211" t="str">
        <f>VLOOKUP($A211,taxonomy!$A:$Y,13,FALSE)</f>
        <v>Mammalia</v>
      </c>
      <c r="CH211" t="str">
        <f>VLOOKUP($A211,taxonomy!$A:$Y,14,FALSE)</f>
        <v xml:space="preserve"> Eutheria</v>
      </c>
      <c r="CI211" t="str">
        <f>VLOOKUP($A211,taxonomy!$A:$Y,15,FALSE)</f>
        <v xml:space="preserve"> Laurasiatheria</v>
      </c>
      <c r="CJ211" t="str">
        <f>VLOOKUP($A211,taxonomy!$A:$Y,16,FALSE)</f>
        <v xml:space="preserve"> Chiroptera</v>
      </c>
      <c r="CK211" t="str">
        <f>VLOOKUP($A211,taxonomy!$A:$Y,17,FALSE)</f>
        <v xml:space="preserve"> Microchiroptera</v>
      </c>
      <c r="CL211" t="str">
        <f>VLOOKUP($A211,taxonomy!$A:$Y,18,FALSE)</f>
        <v>Vespertilionidae</v>
      </c>
      <c r="CM211" t="str">
        <f>VLOOKUP($A211,taxonomy!$A:$Y,19,FALSE)</f>
        <v xml:space="preserve"> Myotis.</v>
      </c>
      <c r="CN211">
        <f>VLOOKUP($A211,taxonomy!$A:$Y,20,FALSE)</f>
        <v>0</v>
      </c>
      <c r="CO211">
        <f>VLOOKUP($A211,taxonomy!$A:$Y,21,FALSE)</f>
        <v>0</v>
      </c>
      <c r="CP211">
        <f>VLOOKUP($A211,taxonomy!$A:$Y,22,FALSE)</f>
        <v>0</v>
      </c>
      <c r="CQ211">
        <f>VLOOKUP($A211,taxonomy!$A:$Y,23,FALSE)</f>
        <v>0</v>
      </c>
      <c r="CR211">
        <f>VLOOKUP($A211,taxonomy!$A:$Y,24,FALSE)</f>
        <v>0</v>
      </c>
      <c r="CS211">
        <f>VLOOKUP($A211,taxonomy!$A:$Y,25,FALSE)</f>
        <v>0</v>
      </c>
      <c r="CT211">
        <f t="shared" si="3"/>
        <v>0</v>
      </c>
    </row>
    <row r="212" spans="1:98" hidden="1" x14ac:dyDescent="0.25">
      <c r="A212" s="3" t="s">
        <v>1150</v>
      </c>
      <c r="B212" s="4"/>
      <c r="C212" s="4">
        <v>1</v>
      </c>
      <c r="D212" s="4">
        <v>1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>
        <v>1</v>
      </c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>
        <v>3</v>
      </c>
      <c r="CA212" t="str">
        <f>VLOOKUP($A212,taxonomy!$A:$Y,7,FALSE)</f>
        <v>Eukaryota</v>
      </c>
      <c r="CB212" t="str">
        <f>VLOOKUP($A212,taxonomy!$A:$Y,8,FALSE)</f>
        <v xml:space="preserve"> Metazoa</v>
      </c>
      <c r="CC212" t="str">
        <f>VLOOKUP($A212,taxonomy!$A:$Y,9,FALSE)</f>
        <v xml:space="preserve"> Chordata</v>
      </c>
      <c r="CD212" t="str">
        <f>VLOOKUP($A212,taxonomy!$A:$Y,10,FALSE)</f>
        <v xml:space="preserve"> Craniata</v>
      </c>
      <c r="CE212" t="str">
        <f>VLOOKUP($A212,taxonomy!$A:$Y,11,FALSE)</f>
        <v xml:space="preserve"> Vertebrata</v>
      </c>
      <c r="CF212" t="str">
        <f>VLOOKUP($A212,taxonomy!$A:$Y,12,FALSE)</f>
        <v xml:space="preserve"> Euteleostomi</v>
      </c>
      <c r="CG212" t="str">
        <f>VLOOKUP($A212,taxonomy!$A:$Y,13,FALSE)</f>
        <v>Mammalia</v>
      </c>
      <c r="CH212" t="str">
        <f>VLOOKUP($A212,taxonomy!$A:$Y,14,FALSE)</f>
        <v xml:space="preserve"> Eutheria</v>
      </c>
      <c r="CI212" t="str">
        <f>VLOOKUP($A212,taxonomy!$A:$Y,15,FALSE)</f>
        <v xml:space="preserve"> Euarchontoglires</v>
      </c>
      <c r="CJ212" t="str">
        <f>VLOOKUP($A212,taxonomy!$A:$Y,16,FALSE)</f>
        <v xml:space="preserve"> Primates</v>
      </c>
      <c r="CK212" t="str">
        <f>VLOOKUP($A212,taxonomy!$A:$Y,17,FALSE)</f>
        <v xml:space="preserve"> Haplorrhini</v>
      </c>
      <c r="CL212" t="str">
        <f>VLOOKUP($A212,taxonomy!$A:$Y,18,FALSE)</f>
        <v>Catarrhini</v>
      </c>
      <c r="CM212" t="str">
        <f>VLOOKUP($A212,taxonomy!$A:$Y,19,FALSE)</f>
        <v xml:space="preserve"> Hylobatidae</v>
      </c>
      <c r="CN212" t="str">
        <f>VLOOKUP($A212,taxonomy!$A:$Y,20,FALSE)</f>
        <v xml:space="preserve"> Nomascus.</v>
      </c>
      <c r="CO212">
        <f>VLOOKUP($A212,taxonomy!$A:$Y,21,FALSE)</f>
        <v>0</v>
      </c>
      <c r="CP212">
        <f>VLOOKUP($A212,taxonomy!$A:$Y,22,FALSE)</f>
        <v>0</v>
      </c>
      <c r="CQ212">
        <f>VLOOKUP($A212,taxonomy!$A:$Y,23,FALSE)</f>
        <v>0</v>
      </c>
      <c r="CR212">
        <f>VLOOKUP($A212,taxonomy!$A:$Y,24,FALSE)</f>
        <v>0</v>
      </c>
      <c r="CS212">
        <f>VLOOKUP($A212,taxonomy!$A:$Y,25,FALSE)</f>
        <v>0</v>
      </c>
      <c r="CT212">
        <f t="shared" si="3"/>
        <v>0</v>
      </c>
    </row>
    <row r="213" spans="1:98" hidden="1" x14ac:dyDescent="0.25">
      <c r="A213" s="3" t="s">
        <v>1155</v>
      </c>
      <c r="B213" s="4"/>
      <c r="C213" s="4">
        <v>1</v>
      </c>
      <c r="D213" s="4">
        <v>1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>
        <v>2</v>
      </c>
      <c r="CA213" t="e">
        <f>VLOOKUP($A213,taxonomy!$A:$Y,7,FALSE)</f>
        <v>#N/A</v>
      </c>
      <c r="CB213" t="e">
        <f>VLOOKUP($A213,taxonomy!$A:$Y,8,FALSE)</f>
        <v>#N/A</v>
      </c>
      <c r="CC213" t="e">
        <f>VLOOKUP($A213,taxonomy!$A:$Y,9,FALSE)</f>
        <v>#N/A</v>
      </c>
      <c r="CD213" t="e">
        <f>VLOOKUP($A213,taxonomy!$A:$Y,10,FALSE)</f>
        <v>#N/A</v>
      </c>
      <c r="CE213" t="e">
        <f>VLOOKUP($A213,taxonomy!$A:$Y,11,FALSE)</f>
        <v>#N/A</v>
      </c>
      <c r="CF213" t="e">
        <f>VLOOKUP($A213,taxonomy!$A:$Y,12,FALSE)</f>
        <v>#N/A</v>
      </c>
      <c r="CG213" t="e">
        <f>VLOOKUP($A213,taxonomy!$A:$Y,13,FALSE)</f>
        <v>#N/A</v>
      </c>
      <c r="CH213" t="e">
        <f>VLOOKUP($A213,taxonomy!$A:$Y,14,FALSE)</f>
        <v>#N/A</v>
      </c>
      <c r="CI213" t="e">
        <f>VLOOKUP($A213,taxonomy!$A:$Y,15,FALSE)</f>
        <v>#N/A</v>
      </c>
      <c r="CJ213" t="e">
        <f>VLOOKUP($A213,taxonomy!$A:$Y,16,FALSE)</f>
        <v>#N/A</v>
      </c>
      <c r="CK213" t="e">
        <f>VLOOKUP($A213,taxonomy!$A:$Y,17,FALSE)</f>
        <v>#N/A</v>
      </c>
      <c r="CL213" t="e">
        <f>VLOOKUP($A213,taxonomy!$A:$Y,18,FALSE)</f>
        <v>#N/A</v>
      </c>
      <c r="CM213" t="e">
        <f>VLOOKUP($A213,taxonomy!$A:$Y,19,FALSE)</f>
        <v>#N/A</v>
      </c>
      <c r="CN213" t="e">
        <f>VLOOKUP($A213,taxonomy!$A:$Y,20,FALSE)</f>
        <v>#N/A</v>
      </c>
      <c r="CO213" t="e">
        <f>VLOOKUP($A213,taxonomy!$A:$Y,21,FALSE)</f>
        <v>#N/A</v>
      </c>
      <c r="CP213" t="e">
        <f>VLOOKUP($A213,taxonomy!$A:$Y,22,FALSE)</f>
        <v>#N/A</v>
      </c>
      <c r="CQ213" t="e">
        <f>VLOOKUP($A213,taxonomy!$A:$Y,23,FALSE)</f>
        <v>#N/A</v>
      </c>
      <c r="CR213" t="e">
        <f>VLOOKUP($A213,taxonomy!$A:$Y,24,FALSE)</f>
        <v>#N/A</v>
      </c>
      <c r="CS213" t="e">
        <f>VLOOKUP($A213,taxonomy!$A:$Y,25,FALSE)</f>
        <v>#N/A</v>
      </c>
      <c r="CT213">
        <f t="shared" si="3"/>
        <v>0</v>
      </c>
    </row>
    <row r="214" spans="1:98" hidden="1" x14ac:dyDescent="0.25">
      <c r="A214" s="3" t="s">
        <v>1157</v>
      </c>
      <c r="B214" s="4"/>
      <c r="C214" s="4">
        <v>1</v>
      </c>
      <c r="D214" s="4">
        <v>1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>
        <v>1</v>
      </c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>
        <v>3</v>
      </c>
      <c r="CA214" t="str">
        <f>VLOOKUP($A214,taxonomy!$A:$Y,7,FALSE)</f>
        <v>Eukaryota</v>
      </c>
      <c r="CB214" t="str">
        <f>VLOOKUP($A214,taxonomy!$A:$Y,8,FALSE)</f>
        <v xml:space="preserve"> Metazoa</v>
      </c>
      <c r="CC214" t="str">
        <f>VLOOKUP($A214,taxonomy!$A:$Y,9,FALSE)</f>
        <v xml:space="preserve"> Chordata</v>
      </c>
      <c r="CD214" t="str">
        <f>VLOOKUP($A214,taxonomy!$A:$Y,10,FALSE)</f>
        <v xml:space="preserve"> Craniata</v>
      </c>
      <c r="CE214" t="str">
        <f>VLOOKUP($A214,taxonomy!$A:$Y,11,FALSE)</f>
        <v xml:space="preserve"> Vertebrata</v>
      </c>
      <c r="CF214" t="str">
        <f>VLOOKUP($A214,taxonomy!$A:$Y,12,FALSE)</f>
        <v xml:space="preserve"> Euteleostomi</v>
      </c>
      <c r="CG214" t="str">
        <f>VLOOKUP($A214,taxonomy!$A:$Y,13,FALSE)</f>
        <v>Mammalia</v>
      </c>
      <c r="CH214" t="str">
        <f>VLOOKUP($A214,taxonomy!$A:$Y,14,FALSE)</f>
        <v xml:space="preserve"> Eutheria</v>
      </c>
      <c r="CI214" t="str">
        <f>VLOOKUP($A214,taxonomy!$A:$Y,15,FALSE)</f>
        <v xml:space="preserve"> Euarchontoglires</v>
      </c>
      <c r="CJ214" t="str">
        <f>VLOOKUP($A214,taxonomy!$A:$Y,16,FALSE)</f>
        <v xml:space="preserve"> Glires</v>
      </c>
      <c r="CK214" t="str">
        <f>VLOOKUP($A214,taxonomy!$A:$Y,17,FALSE)</f>
        <v xml:space="preserve"> Lagomorpha</v>
      </c>
      <c r="CL214" t="str">
        <f>VLOOKUP($A214,taxonomy!$A:$Y,18,FALSE)</f>
        <v xml:space="preserve"> Leporidae</v>
      </c>
      <c r="CM214" t="str">
        <f>VLOOKUP($A214,taxonomy!$A:$Y,19,FALSE)</f>
        <v>Oryctolagus.</v>
      </c>
      <c r="CN214">
        <f>VLOOKUP($A214,taxonomy!$A:$Y,20,FALSE)</f>
        <v>0</v>
      </c>
      <c r="CO214">
        <f>VLOOKUP($A214,taxonomy!$A:$Y,21,FALSE)</f>
        <v>0</v>
      </c>
      <c r="CP214">
        <f>VLOOKUP($A214,taxonomy!$A:$Y,22,FALSE)</f>
        <v>0</v>
      </c>
      <c r="CQ214">
        <f>VLOOKUP($A214,taxonomy!$A:$Y,23,FALSE)</f>
        <v>0</v>
      </c>
      <c r="CR214">
        <f>VLOOKUP($A214,taxonomy!$A:$Y,24,FALSE)</f>
        <v>0</v>
      </c>
      <c r="CS214">
        <f>VLOOKUP($A214,taxonomy!$A:$Y,25,FALSE)</f>
        <v>0</v>
      </c>
      <c r="CT214">
        <f t="shared" si="3"/>
        <v>0</v>
      </c>
    </row>
    <row r="215" spans="1:98" hidden="1" x14ac:dyDescent="0.25">
      <c r="A215" s="3" t="s">
        <v>1159</v>
      </c>
      <c r="B215" s="4"/>
      <c r="C215" s="4">
        <v>1</v>
      </c>
      <c r="D215" s="4">
        <v>1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>
        <v>1</v>
      </c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>
        <v>3</v>
      </c>
      <c r="CA215" t="e">
        <f>VLOOKUP($A215,taxonomy!$A:$Y,7,FALSE)</f>
        <v>#N/A</v>
      </c>
      <c r="CB215" t="e">
        <f>VLOOKUP($A215,taxonomy!$A:$Y,8,FALSE)</f>
        <v>#N/A</v>
      </c>
      <c r="CC215" t="e">
        <f>VLOOKUP($A215,taxonomy!$A:$Y,9,FALSE)</f>
        <v>#N/A</v>
      </c>
      <c r="CD215" t="e">
        <f>VLOOKUP($A215,taxonomy!$A:$Y,10,FALSE)</f>
        <v>#N/A</v>
      </c>
      <c r="CE215" t="e">
        <f>VLOOKUP($A215,taxonomy!$A:$Y,11,FALSE)</f>
        <v>#N/A</v>
      </c>
      <c r="CF215" t="e">
        <f>VLOOKUP($A215,taxonomy!$A:$Y,12,FALSE)</f>
        <v>#N/A</v>
      </c>
      <c r="CG215" t="e">
        <f>VLOOKUP($A215,taxonomy!$A:$Y,13,FALSE)</f>
        <v>#N/A</v>
      </c>
      <c r="CH215" t="e">
        <f>VLOOKUP($A215,taxonomy!$A:$Y,14,FALSE)</f>
        <v>#N/A</v>
      </c>
      <c r="CI215" t="e">
        <f>VLOOKUP($A215,taxonomy!$A:$Y,15,FALSE)</f>
        <v>#N/A</v>
      </c>
      <c r="CJ215" t="e">
        <f>VLOOKUP($A215,taxonomy!$A:$Y,16,FALSE)</f>
        <v>#N/A</v>
      </c>
      <c r="CK215" t="e">
        <f>VLOOKUP($A215,taxonomy!$A:$Y,17,FALSE)</f>
        <v>#N/A</v>
      </c>
      <c r="CL215" t="e">
        <f>VLOOKUP($A215,taxonomy!$A:$Y,18,FALSE)</f>
        <v>#N/A</v>
      </c>
      <c r="CM215" t="e">
        <f>VLOOKUP($A215,taxonomy!$A:$Y,19,FALSE)</f>
        <v>#N/A</v>
      </c>
      <c r="CN215" t="e">
        <f>VLOOKUP($A215,taxonomy!$A:$Y,20,FALSE)</f>
        <v>#N/A</v>
      </c>
      <c r="CO215" t="e">
        <f>VLOOKUP($A215,taxonomy!$A:$Y,21,FALSE)</f>
        <v>#N/A</v>
      </c>
      <c r="CP215" t="e">
        <f>VLOOKUP($A215,taxonomy!$A:$Y,22,FALSE)</f>
        <v>#N/A</v>
      </c>
      <c r="CQ215" t="e">
        <f>VLOOKUP($A215,taxonomy!$A:$Y,23,FALSE)</f>
        <v>#N/A</v>
      </c>
      <c r="CR215" t="e">
        <f>VLOOKUP($A215,taxonomy!$A:$Y,24,FALSE)</f>
        <v>#N/A</v>
      </c>
      <c r="CS215" t="e">
        <f>VLOOKUP($A215,taxonomy!$A:$Y,25,FALSE)</f>
        <v>#N/A</v>
      </c>
      <c r="CT215">
        <f t="shared" si="3"/>
        <v>0</v>
      </c>
    </row>
    <row r="216" spans="1:98" hidden="1" x14ac:dyDescent="0.25">
      <c r="A216" s="3" t="s">
        <v>1162</v>
      </c>
      <c r="B216" s="4"/>
      <c r="C216" s="4"/>
      <c r="D216" s="4">
        <v>1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>
        <v>1</v>
      </c>
      <c r="CA216" t="str">
        <f>VLOOKUP($A216,taxonomy!$A:$Y,7,FALSE)</f>
        <v>Eukaryota</v>
      </c>
      <c r="CB216" t="str">
        <f>VLOOKUP($A216,taxonomy!$A:$Y,8,FALSE)</f>
        <v xml:space="preserve"> Fungi</v>
      </c>
      <c r="CC216" t="str">
        <f>VLOOKUP($A216,taxonomy!$A:$Y,9,FALSE)</f>
        <v xml:space="preserve"> Dikarya</v>
      </c>
      <c r="CD216" t="str">
        <f>VLOOKUP($A216,taxonomy!$A:$Y,10,FALSE)</f>
        <v xml:space="preserve"> Ascomycota</v>
      </c>
      <c r="CE216" t="str">
        <f>VLOOKUP($A216,taxonomy!$A:$Y,11,FALSE)</f>
        <v xml:space="preserve"> Pezizomycotina</v>
      </c>
      <c r="CF216" t="str">
        <f>VLOOKUP($A216,taxonomy!$A:$Y,12,FALSE)</f>
        <v xml:space="preserve"> Orbiliomycetes</v>
      </c>
      <c r="CG216" t="str">
        <f>VLOOKUP($A216,taxonomy!$A:$Y,13,FALSE)</f>
        <v>Orbiliales</v>
      </c>
      <c r="CH216" t="str">
        <f>VLOOKUP($A216,taxonomy!$A:$Y,14,FALSE)</f>
        <v xml:space="preserve"> Orbiliaceae</v>
      </c>
      <c r="CI216" t="str">
        <f>VLOOKUP($A216,taxonomy!$A:$Y,15,FALSE)</f>
        <v xml:space="preserve"> Orbilia.</v>
      </c>
      <c r="CJ216">
        <f>VLOOKUP($A216,taxonomy!$A:$Y,16,FALSE)</f>
        <v>0</v>
      </c>
      <c r="CK216">
        <f>VLOOKUP($A216,taxonomy!$A:$Y,17,FALSE)</f>
        <v>0</v>
      </c>
      <c r="CL216">
        <f>VLOOKUP($A216,taxonomy!$A:$Y,18,FALSE)</f>
        <v>0</v>
      </c>
      <c r="CM216">
        <f>VLOOKUP($A216,taxonomy!$A:$Y,19,FALSE)</f>
        <v>0</v>
      </c>
      <c r="CN216">
        <f>VLOOKUP($A216,taxonomy!$A:$Y,20,FALSE)</f>
        <v>0</v>
      </c>
      <c r="CO216">
        <f>VLOOKUP($A216,taxonomy!$A:$Y,21,FALSE)</f>
        <v>0</v>
      </c>
      <c r="CP216">
        <f>VLOOKUP($A216,taxonomy!$A:$Y,22,FALSE)</f>
        <v>0</v>
      </c>
      <c r="CQ216">
        <f>VLOOKUP($A216,taxonomy!$A:$Y,23,FALSE)</f>
        <v>0</v>
      </c>
      <c r="CR216">
        <f>VLOOKUP($A216,taxonomy!$A:$Y,24,FALSE)</f>
        <v>0</v>
      </c>
      <c r="CS216">
        <f>VLOOKUP($A216,taxonomy!$A:$Y,25,FALSE)</f>
        <v>0</v>
      </c>
      <c r="CT216">
        <f t="shared" si="3"/>
        <v>0</v>
      </c>
    </row>
    <row r="217" spans="1:98" hidden="1" x14ac:dyDescent="0.25">
      <c r="A217" s="3" t="s">
        <v>1165</v>
      </c>
      <c r="B217" s="4"/>
      <c r="C217" s="4">
        <v>1</v>
      </c>
      <c r="D217" s="4">
        <v>1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>
        <v>2</v>
      </c>
      <c r="CA217" t="str">
        <f>VLOOKUP($A217,taxonomy!$A:$Y,7,FALSE)</f>
        <v>Eukaryota</v>
      </c>
      <c r="CB217" t="str">
        <f>VLOOKUP($A217,taxonomy!$A:$Y,8,FALSE)</f>
        <v xml:space="preserve"> Fungi</v>
      </c>
      <c r="CC217" t="str">
        <f>VLOOKUP($A217,taxonomy!$A:$Y,9,FALSE)</f>
        <v xml:space="preserve"> Dikarya</v>
      </c>
      <c r="CD217" t="str">
        <f>VLOOKUP($A217,taxonomy!$A:$Y,10,FALSE)</f>
        <v xml:space="preserve"> Ascomycota</v>
      </c>
      <c r="CE217" t="str">
        <f>VLOOKUP($A217,taxonomy!$A:$Y,11,FALSE)</f>
        <v xml:space="preserve"> Pezizomycotina</v>
      </c>
      <c r="CF217" t="str">
        <f>VLOOKUP($A217,taxonomy!$A:$Y,12,FALSE)</f>
        <v>Sordariomycetes</v>
      </c>
      <c r="CG217" t="str">
        <f>VLOOKUP($A217,taxonomy!$A:$Y,13,FALSE)</f>
        <v xml:space="preserve"> Sordariomycetidae</v>
      </c>
      <c r="CH217" t="str">
        <f>VLOOKUP($A217,taxonomy!$A:$Y,14,FALSE)</f>
        <v xml:space="preserve"> Sordariales</v>
      </c>
      <c r="CI217" t="str">
        <f>VLOOKUP($A217,taxonomy!$A:$Y,15,FALSE)</f>
        <v xml:space="preserve"> Chaetomiaceae</v>
      </c>
      <c r="CJ217" t="str">
        <f>VLOOKUP($A217,taxonomy!$A:$Y,16,FALSE)</f>
        <v>Myceliophthora.</v>
      </c>
      <c r="CK217">
        <f>VLOOKUP($A217,taxonomy!$A:$Y,17,FALSE)</f>
        <v>0</v>
      </c>
      <c r="CL217">
        <f>VLOOKUP($A217,taxonomy!$A:$Y,18,FALSE)</f>
        <v>0</v>
      </c>
      <c r="CM217">
        <f>VLOOKUP($A217,taxonomy!$A:$Y,19,FALSE)</f>
        <v>0</v>
      </c>
      <c r="CN217">
        <f>VLOOKUP($A217,taxonomy!$A:$Y,20,FALSE)</f>
        <v>0</v>
      </c>
      <c r="CO217">
        <f>VLOOKUP($A217,taxonomy!$A:$Y,21,FALSE)</f>
        <v>0</v>
      </c>
      <c r="CP217">
        <f>VLOOKUP($A217,taxonomy!$A:$Y,22,FALSE)</f>
        <v>0</v>
      </c>
      <c r="CQ217">
        <f>VLOOKUP($A217,taxonomy!$A:$Y,23,FALSE)</f>
        <v>0</v>
      </c>
      <c r="CR217">
        <f>VLOOKUP($A217,taxonomy!$A:$Y,24,FALSE)</f>
        <v>0</v>
      </c>
      <c r="CS217">
        <f>VLOOKUP($A217,taxonomy!$A:$Y,25,FALSE)</f>
        <v>0</v>
      </c>
      <c r="CT217">
        <f t="shared" si="3"/>
        <v>0</v>
      </c>
    </row>
    <row r="218" spans="1:98" hidden="1" x14ac:dyDescent="0.25">
      <c r="A218" s="3" t="s">
        <v>1169</v>
      </c>
      <c r="B218" s="4"/>
      <c r="C218" s="4">
        <v>1</v>
      </c>
      <c r="D218" s="4">
        <v>1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>
        <v>1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>
        <v>3</v>
      </c>
      <c r="CA218" t="str">
        <f>VLOOKUP($A218,taxonomy!$A:$Y,7,FALSE)</f>
        <v>Eukaryota</v>
      </c>
      <c r="CB218" t="str">
        <f>VLOOKUP($A218,taxonomy!$A:$Y,8,FALSE)</f>
        <v xml:space="preserve"> Fungi</v>
      </c>
      <c r="CC218" t="str">
        <f>VLOOKUP($A218,taxonomy!$A:$Y,9,FALSE)</f>
        <v xml:space="preserve"> Dikarya</v>
      </c>
      <c r="CD218" t="str">
        <f>VLOOKUP($A218,taxonomy!$A:$Y,10,FALSE)</f>
        <v xml:space="preserve"> Ascomycota</v>
      </c>
      <c r="CE218" t="str">
        <f>VLOOKUP($A218,taxonomy!$A:$Y,11,FALSE)</f>
        <v xml:space="preserve"> Pezizomycotina</v>
      </c>
      <c r="CF218" t="str">
        <f>VLOOKUP($A218,taxonomy!$A:$Y,12,FALSE)</f>
        <v>Sordariomycetes</v>
      </c>
      <c r="CG218" t="str">
        <f>VLOOKUP($A218,taxonomy!$A:$Y,13,FALSE)</f>
        <v xml:space="preserve"> Sordariomycetidae</v>
      </c>
      <c r="CH218" t="str">
        <f>VLOOKUP($A218,taxonomy!$A:$Y,14,FALSE)</f>
        <v xml:space="preserve"> Sordariales</v>
      </c>
      <c r="CI218" t="str">
        <f>VLOOKUP($A218,taxonomy!$A:$Y,15,FALSE)</f>
        <v xml:space="preserve"> Chaetomiaceae</v>
      </c>
      <c r="CJ218" t="str">
        <f>VLOOKUP($A218,taxonomy!$A:$Y,16,FALSE)</f>
        <v>Thielavia.</v>
      </c>
      <c r="CK218">
        <f>VLOOKUP($A218,taxonomy!$A:$Y,17,FALSE)</f>
        <v>0</v>
      </c>
      <c r="CL218">
        <f>VLOOKUP($A218,taxonomy!$A:$Y,18,FALSE)</f>
        <v>0</v>
      </c>
      <c r="CM218">
        <f>VLOOKUP($A218,taxonomy!$A:$Y,19,FALSE)</f>
        <v>0</v>
      </c>
      <c r="CN218">
        <f>VLOOKUP($A218,taxonomy!$A:$Y,20,FALSE)</f>
        <v>0</v>
      </c>
      <c r="CO218">
        <f>VLOOKUP($A218,taxonomy!$A:$Y,21,FALSE)</f>
        <v>0</v>
      </c>
      <c r="CP218">
        <f>VLOOKUP($A218,taxonomy!$A:$Y,22,FALSE)</f>
        <v>0</v>
      </c>
      <c r="CQ218">
        <f>VLOOKUP($A218,taxonomy!$A:$Y,23,FALSE)</f>
        <v>0</v>
      </c>
      <c r="CR218">
        <f>VLOOKUP($A218,taxonomy!$A:$Y,24,FALSE)</f>
        <v>0</v>
      </c>
      <c r="CS218">
        <f>VLOOKUP($A218,taxonomy!$A:$Y,25,FALSE)</f>
        <v>0</v>
      </c>
      <c r="CT218">
        <f t="shared" si="3"/>
        <v>0</v>
      </c>
    </row>
    <row r="219" spans="1:98" hidden="1" x14ac:dyDescent="0.25">
      <c r="A219" s="3" t="s">
        <v>1172</v>
      </c>
      <c r="B219" s="4"/>
      <c r="C219" s="4"/>
      <c r="D219" s="4">
        <v>1</v>
      </c>
      <c r="E219" s="4"/>
      <c r="F219" s="4"/>
      <c r="G219" s="4"/>
      <c r="H219" s="4"/>
      <c r="I219" s="4"/>
      <c r="J219" s="4"/>
      <c r="K219" s="4"/>
      <c r="L219" s="4"/>
      <c r="M219" s="4">
        <v>1</v>
      </c>
      <c r="N219" s="4"/>
      <c r="O219" s="4">
        <v>1</v>
      </c>
      <c r="P219" s="4"/>
      <c r="Q219" s="4"/>
      <c r="R219" s="4"/>
      <c r="S219" s="4"/>
      <c r="T219" s="4"/>
      <c r="U219" s="4"/>
      <c r="V219" s="4"/>
      <c r="W219" s="4">
        <v>1</v>
      </c>
      <c r="X219" s="4"/>
      <c r="Y219" s="4"/>
      <c r="Z219" s="4"/>
      <c r="AA219" s="4"/>
      <c r="AB219" s="4"/>
      <c r="AC219" s="4"/>
      <c r="AD219" s="4"/>
      <c r="AE219" s="4">
        <v>1</v>
      </c>
      <c r="AF219" s="4"/>
      <c r="AG219" s="4"/>
      <c r="AH219" s="4">
        <v>1</v>
      </c>
      <c r="AI219" s="4"/>
      <c r="AJ219" s="4"/>
      <c r="AK219" s="4">
        <v>1</v>
      </c>
      <c r="AL219" s="4">
        <v>1</v>
      </c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>
        <v>8</v>
      </c>
      <c r="CA219" t="str">
        <f>VLOOKUP($A219,taxonomy!$A:$Y,7,FALSE)</f>
        <v>Eukaryota</v>
      </c>
      <c r="CB219" t="str">
        <f>VLOOKUP($A219,taxonomy!$A:$Y,8,FALSE)</f>
        <v xml:space="preserve"> Fungi</v>
      </c>
      <c r="CC219" t="str">
        <f>VLOOKUP($A219,taxonomy!$A:$Y,9,FALSE)</f>
        <v xml:space="preserve"> Dikarya</v>
      </c>
      <c r="CD219" t="str">
        <f>VLOOKUP($A219,taxonomy!$A:$Y,10,FALSE)</f>
        <v xml:space="preserve"> Ascomycota</v>
      </c>
      <c r="CE219" t="str">
        <f>VLOOKUP($A219,taxonomy!$A:$Y,11,FALSE)</f>
        <v xml:space="preserve"> Saccharomycotina</v>
      </c>
      <c r="CF219" t="str">
        <f>VLOOKUP($A219,taxonomy!$A:$Y,12,FALSE)</f>
        <v>Saccharomycetes</v>
      </c>
      <c r="CG219" t="str">
        <f>VLOOKUP($A219,taxonomy!$A:$Y,13,FALSE)</f>
        <v xml:space="preserve"> Saccharomycetales</v>
      </c>
      <c r="CH219" t="str">
        <f>VLOOKUP($A219,taxonomy!$A:$Y,14,FALSE)</f>
        <v xml:space="preserve"> Saccharomycetaceae</v>
      </c>
      <c r="CI219" t="str">
        <f>VLOOKUP($A219,taxonomy!$A:$Y,15,FALSE)</f>
        <v xml:space="preserve"> Saccharomyces.</v>
      </c>
      <c r="CJ219">
        <f>VLOOKUP($A219,taxonomy!$A:$Y,16,FALSE)</f>
        <v>0</v>
      </c>
      <c r="CK219">
        <f>VLOOKUP($A219,taxonomy!$A:$Y,17,FALSE)</f>
        <v>0</v>
      </c>
      <c r="CL219">
        <f>VLOOKUP($A219,taxonomy!$A:$Y,18,FALSE)</f>
        <v>0</v>
      </c>
      <c r="CM219">
        <f>VLOOKUP($A219,taxonomy!$A:$Y,19,FALSE)</f>
        <v>0</v>
      </c>
      <c r="CN219">
        <f>VLOOKUP($A219,taxonomy!$A:$Y,20,FALSE)</f>
        <v>0</v>
      </c>
      <c r="CO219">
        <f>VLOOKUP($A219,taxonomy!$A:$Y,21,FALSE)</f>
        <v>0</v>
      </c>
      <c r="CP219">
        <f>VLOOKUP($A219,taxonomy!$A:$Y,22,FALSE)</f>
        <v>0</v>
      </c>
      <c r="CQ219">
        <f>VLOOKUP($A219,taxonomy!$A:$Y,23,FALSE)</f>
        <v>0</v>
      </c>
      <c r="CR219">
        <f>VLOOKUP($A219,taxonomy!$A:$Y,24,FALSE)</f>
        <v>0</v>
      </c>
      <c r="CS219">
        <f>VLOOKUP($A219,taxonomy!$A:$Y,25,FALSE)</f>
        <v>0</v>
      </c>
      <c r="CT219">
        <f t="shared" si="3"/>
        <v>0</v>
      </c>
    </row>
    <row r="220" spans="1:98" hidden="1" x14ac:dyDescent="0.25">
      <c r="A220" s="3" t="s">
        <v>1174</v>
      </c>
      <c r="B220" s="4"/>
      <c r="C220" s="4">
        <v>1</v>
      </c>
      <c r="D220" s="4">
        <v>1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>
        <v>2</v>
      </c>
      <c r="CA220" t="str">
        <f>VLOOKUP($A220,taxonomy!$A:$Y,7,FALSE)</f>
        <v>Eukaryota</v>
      </c>
      <c r="CB220" t="str">
        <f>VLOOKUP($A220,taxonomy!$A:$Y,8,FALSE)</f>
        <v xml:space="preserve"> Fungi</v>
      </c>
      <c r="CC220" t="str">
        <f>VLOOKUP($A220,taxonomy!$A:$Y,9,FALSE)</f>
        <v xml:space="preserve"> Dikarya</v>
      </c>
      <c r="CD220" t="str">
        <f>VLOOKUP($A220,taxonomy!$A:$Y,10,FALSE)</f>
        <v xml:space="preserve"> Ascomycota</v>
      </c>
      <c r="CE220" t="str">
        <f>VLOOKUP($A220,taxonomy!$A:$Y,11,FALSE)</f>
        <v xml:space="preserve"> Pezizomycotina</v>
      </c>
      <c r="CF220" t="str">
        <f>VLOOKUP($A220,taxonomy!$A:$Y,12,FALSE)</f>
        <v>Sordariomycetes</v>
      </c>
      <c r="CG220" t="str">
        <f>VLOOKUP($A220,taxonomy!$A:$Y,13,FALSE)</f>
        <v xml:space="preserve"> Hypocreomycetidae</v>
      </c>
      <c r="CH220" t="str">
        <f>VLOOKUP($A220,taxonomy!$A:$Y,14,FALSE)</f>
        <v xml:space="preserve"> Glomerellales</v>
      </c>
      <c r="CI220" t="str">
        <f>VLOOKUP($A220,taxonomy!$A:$Y,15,FALSE)</f>
        <v>Plectosphaerellaceae</v>
      </c>
      <c r="CJ220" t="str">
        <f>VLOOKUP($A220,taxonomy!$A:$Y,16,FALSE)</f>
        <v xml:space="preserve"> mitosporic Plectosphaerellaceae</v>
      </c>
      <c r="CK220" t="str">
        <f>VLOOKUP($A220,taxonomy!$A:$Y,17,FALSE)</f>
        <v xml:space="preserve"> Verticillium.</v>
      </c>
      <c r="CL220">
        <f>VLOOKUP($A220,taxonomy!$A:$Y,18,FALSE)</f>
        <v>0</v>
      </c>
      <c r="CM220">
        <f>VLOOKUP($A220,taxonomy!$A:$Y,19,FALSE)</f>
        <v>0</v>
      </c>
      <c r="CN220">
        <f>VLOOKUP($A220,taxonomy!$A:$Y,20,FALSE)</f>
        <v>0</v>
      </c>
      <c r="CO220">
        <f>VLOOKUP($A220,taxonomy!$A:$Y,21,FALSE)</f>
        <v>0</v>
      </c>
      <c r="CP220">
        <f>VLOOKUP($A220,taxonomy!$A:$Y,22,FALSE)</f>
        <v>0</v>
      </c>
      <c r="CQ220">
        <f>VLOOKUP($A220,taxonomy!$A:$Y,23,FALSE)</f>
        <v>0</v>
      </c>
      <c r="CR220">
        <f>VLOOKUP($A220,taxonomy!$A:$Y,24,FALSE)</f>
        <v>0</v>
      </c>
      <c r="CS220">
        <f>VLOOKUP($A220,taxonomy!$A:$Y,25,FALSE)</f>
        <v>0</v>
      </c>
      <c r="CT220">
        <f t="shared" si="3"/>
        <v>0</v>
      </c>
    </row>
    <row r="221" spans="1:98" hidden="1" x14ac:dyDescent="0.25">
      <c r="A221" s="3" t="s">
        <v>1178</v>
      </c>
      <c r="B221" s="4"/>
      <c r="C221" s="4"/>
      <c r="D221" s="4">
        <v>1</v>
      </c>
      <c r="E221" s="4"/>
      <c r="F221" s="4"/>
      <c r="G221" s="4"/>
      <c r="H221" s="4"/>
      <c r="I221" s="4"/>
      <c r="J221" s="4"/>
      <c r="K221" s="4"/>
      <c r="L221" s="4"/>
      <c r="M221" s="4">
        <v>1</v>
      </c>
      <c r="N221" s="4"/>
      <c r="O221" s="4">
        <v>1</v>
      </c>
      <c r="P221" s="4"/>
      <c r="Q221" s="4"/>
      <c r="R221" s="4"/>
      <c r="S221" s="4"/>
      <c r="T221" s="4"/>
      <c r="U221" s="4"/>
      <c r="V221" s="4"/>
      <c r="W221" s="4">
        <v>1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>
        <v>4</v>
      </c>
      <c r="CA221" t="str">
        <f>VLOOKUP($A221,taxonomy!$A:$Y,7,FALSE)</f>
        <v>Eukaryota</v>
      </c>
      <c r="CB221" t="str">
        <f>VLOOKUP($A221,taxonomy!$A:$Y,8,FALSE)</f>
        <v xml:space="preserve"> Fungi</v>
      </c>
      <c r="CC221" t="str">
        <f>VLOOKUP($A221,taxonomy!$A:$Y,9,FALSE)</f>
        <v xml:space="preserve"> Dikarya</v>
      </c>
      <c r="CD221" t="str">
        <f>VLOOKUP($A221,taxonomy!$A:$Y,10,FALSE)</f>
        <v xml:space="preserve"> Ascomycota</v>
      </c>
      <c r="CE221" t="str">
        <f>VLOOKUP($A221,taxonomy!$A:$Y,11,FALSE)</f>
        <v xml:space="preserve"> Saccharomycotina</v>
      </c>
      <c r="CF221" t="str">
        <f>VLOOKUP($A221,taxonomy!$A:$Y,12,FALSE)</f>
        <v>Saccharomycetes</v>
      </c>
      <c r="CG221" t="str">
        <f>VLOOKUP($A221,taxonomy!$A:$Y,13,FALSE)</f>
        <v xml:space="preserve"> Saccharomycetales</v>
      </c>
      <c r="CH221" t="str">
        <f>VLOOKUP($A221,taxonomy!$A:$Y,14,FALSE)</f>
        <v xml:space="preserve"> Debaryomycetaceae</v>
      </c>
      <c r="CI221" t="str">
        <f>VLOOKUP($A221,taxonomy!$A:$Y,15,FALSE)</f>
        <v xml:space="preserve"> Spathaspora.</v>
      </c>
      <c r="CJ221">
        <f>VLOOKUP($A221,taxonomy!$A:$Y,16,FALSE)</f>
        <v>0</v>
      </c>
      <c r="CK221">
        <f>VLOOKUP($A221,taxonomy!$A:$Y,17,FALSE)</f>
        <v>0</v>
      </c>
      <c r="CL221">
        <f>VLOOKUP($A221,taxonomy!$A:$Y,18,FALSE)</f>
        <v>0</v>
      </c>
      <c r="CM221">
        <f>VLOOKUP($A221,taxonomy!$A:$Y,19,FALSE)</f>
        <v>0</v>
      </c>
      <c r="CN221">
        <f>VLOOKUP($A221,taxonomy!$A:$Y,20,FALSE)</f>
        <v>0</v>
      </c>
      <c r="CO221">
        <f>VLOOKUP($A221,taxonomy!$A:$Y,21,FALSE)</f>
        <v>0</v>
      </c>
      <c r="CP221">
        <f>VLOOKUP($A221,taxonomy!$A:$Y,22,FALSE)</f>
        <v>0</v>
      </c>
      <c r="CQ221">
        <f>VLOOKUP($A221,taxonomy!$A:$Y,23,FALSE)</f>
        <v>0</v>
      </c>
      <c r="CR221">
        <f>VLOOKUP($A221,taxonomy!$A:$Y,24,FALSE)</f>
        <v>0</v>
      </c>
      <c r="CS221">
        <f>VLOOKUP($A221,taxonomy!$A:$Y,25,FALSE)</f>
        <v>0</v>
      </c>
      <c r="CT221">
        <f t="shared" si="3"/>
        <v>0</v>
      </c>
    </row>
    <row r="222" spans="1:98" hidden="1" x14ac:dyDescent="0.25">
      <c r="A222" s="3" t="s">
        <v>1185</v>
      </c>
      <c r="B222" s="4"/>
      <c r="C222" s="4"/>
      <c r="D222" s="4">
        <v>1</v>
      </c>
      <c r="E222" s="4"/>
      <c r="F222" s="4"/>
      <c r="G222" s="4"/>
      <c r="H222" s="4"/>
      <c r="I222" s="4"/>
      <c r="J222" s="4"/>
      <c r="K222" s="4"/>
      <c r="L222" s="4"/>
      <c r="M222" s="4">
        <v>2</v>
      </c>
      <c r="N222" s="4"/>
      <c r="O222" s="4">
        <v>1</v>
      </c>
      <c r="P222" s="4"/>
      <c r="Q222" s="4"/>
      <c r="R222" s="4"/>
      <c r="S222" s="4"/>
      <c r="T222" s="4"/>
      <c r="U222" s="4"/>
      <c r="V222" s="4"/>
      <c r="W222" s="4">
        <v>1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>
        <v>5</v>
      </c>
      <c r="CA222" t="str">
        <f>VLOOKUP($A222,taxonomy!$A:$Y,7,FALSE)</f>
        <v>Eukaryota</v>
      </c>
      <c r="CB222" t="str">
        <f>VLOOKUP($A222,taxonomy!$A:$Y,8,FALSE)</f>
        <v xml:space="preserve"> Fungi</v>
      </c>
      <c r="CC222" t="str">
        <f>VLOOKUP($A222,taxonomy!$A:$Y,9,FALSE)</f>
        <v xml:space="preserve"> Dikarya</v>
      </c>
      <c r="CD222" t="str">
        <f>VLOOKUP($A222,taxonomy!$A:$Y,10,FALSE)</f>
        <v xml:space="preserve"> Ascomycota</v>
      </c>
      <c r="CE222" t="str">
        <f>VLOOKUP($A222,taxonomy!$A:$Y,11,FALSE)</f>
        <v xml:space="preserve"> Saccharomycotina</v>
      </c>
      <c r="CF222" t="str">
        <f>VLOOKUP($A222,taxonomy!$A:$Y,12,FALSE)</f>
        <v>Saccharomycetes</v>
      </c>
      <c r="CG222" t="str">
        <f>VLOOKUP($A222,taxonomy!$A:$Y,13,FALSE)</f>
        <v xml:space="preserve"> Saccharomycetales</v>
      </c>
      <c r="CH222" t="str">
        <f>VLOOKUP($A222,taxonomy!$A:$Y,14,FALSE)</f>
        <v xml:space="preserve"> mitosporic Saccharomycetales</v>
      </c>
      <c r="CI222" t="str">
        <f>VLOOKUP($A222,taxonomy!$A:$Y,15,FALSE)</f>
        <v>Candida.</v>
      </c>
      <c r="CJ222">
        <f>VLOOKUP($A222,taxonomy!$A:$Y,16,FALSE)</f>
        <v>0</v>
      </c>
      <c r="CK222">
        <f>VLOOKUP($A222,taxonomy!$A:$Y,17,FALSE)</f>
        <v>0</v>
      </c>
      <c r="CL222">
        <f>VLOOKUP($A222,taxonomy!$A:$Y,18,FALSE)</f>
        <v>0</v>
      </c>
      <c r="CM222">
        <f>VLOOKUP($A222,taxonomy!$A:$Y,19,FALSE)</f>
        <v>0</v>
      </c>
      <c r="CN222">
        <f>VLOOKUP($A222,taxonomy!$A:$Y,20,FALSE)</f>
        <v>0</v>
      </c>
      <c r="CO222">
        <f>VLOOKUP($A222,taxonomy!$A:$Y,21,FALSE)</f>
        <v>0</v>
      </c>
      <c r="CP222">
        <f>VLOOKUP($A222,taxonomy!$A:$Y,22,FALSE)</f>
        <v>0</v>
      </c>
      <c r="CQ222">
        <f>VLOOKUP($A222,taxonomy!$A:$Y,23,FALSE)</f>
        <v>0</v>
      </c>
      <c r="CR222">
        <f>VLOOKUP($A222,taxonomy!$A:$Y,24,FALSE)</f>
        <v>0</v>
      </c>
      <c r="CS222">
        <f>VLOOKUP($A222,taxonomy!$A:$Y,25,FALSE)</f>
        <v>0</v>
      </c>
      <c r="CT222">
        <f t="shared" si="3"/>
        <v>0</v>
      </c>
    </row>
    <row r="223" spans="1:98" hidden="1" x14ac:dyDescent="0.25">
      <c r="A223" s="3" t="s">
        <v>1191</v>
      </c>
      <c r="B223" s="4"/>
      <c r="C223" s="4">
        <v>1</v>
      </c>
      <c r="D223" s="4">
        <v>1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>
        <v>1</v>
      </c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>
        <v>3</v>
      </c>
      <c r="CA223" t="str">
        <f>VLOOKUP($A223,taxonomy!$A:$Y,7,FALSE)</f>
        <v>Eukaryota</v>
      </c>
      <c r="CB223" t="str">
        <f>VLOOKUP($A223,taxonomy!$A:$Y,8,FALSE)</f>
        <v xml:space="preserve"> Metazoa</v>
      </c>
      <c r="CC223" t="str">
        <f>VLOOKUP($A223,taxonomy!$A:$Y,9,FALSE)</f>
        <v xml:space="preserve"> Chordata</v>
      </c>
      <c r="CD223" t="str">
        <f>VLOOKUP($A223,taxonomy!$A:$Y,10,FALSE)</f>
        <v xml:space="preserve"> Craniata</v>
      </c>
      <c r="CE223" t="str">
        <f>VLOOKUP($A223,taxonomy!$A:$Y,11,FALSE)</f>
        <v xml:space="preserve"> Vertebrata</v>
      </c>
      <c r="CF223" t="str">
        <f>VLOOKUP($A223,taxonomy!$A:$Y,12,FALSE)</f>
        <v xml:space="preserve"> Euteleostomi</v>
      </c>
      <c r="CG223" t="str">
        <f>VLOOKUP($A223,taxonomy!$A:$Y,13,FALSE)</f>
        <v>Mammalia</v>
      </c>
      <c r="CH223" t="str">
        <f>VLOOKUP($A223,taxonomy!$A:$Y,14,FALSE)</f>
        <v xml:space="preserve"> Eutheria</v>
      </c>
      <c r="CI223" t="str">
        <f>VLOOKUP($A223,taxonomy!$A:$Y,15,FALSE)</f>
        <v xml:space="preserve"> Euarchontoglires</v>
      </c>
      <c r="CJ223" t="str">
        <f>VLOOKUP($A223,taxonomy!$A:$Y,16,FALSE)</f>
        <v xml:space="preserve"> Glires</v>
      </c>
      <c r="CK223" t="str">
        <f>VLOOKUP($A223,taxonomy!$A:$Y,17,FALSE)</f>
        <v xml:space="preserve"> Rodentia</v>
      </c>
      <c r="CL223" t="str">
        <f>VLOOKUP($A223,taxonomy!$A:$Y,18,FALSE)</f>
        <v xml:space="preserve"> Sciurognathi</v>
      </c>
      <c r="CM223" t="str">
        <f>VLOOKUP($A223,taxonomy!$A:$Y,19,FALSE)</f>
        <v>Muroidea</v>
      </c>
      <c r="CN223" t="str">
        <f>VLOOKUP($A223,taxonomy!$A:$Y,20,FALSE)</f>
        <v xml:space="preserve"> Cricetidae</v>
      </c>
      <c r="CO223" t="str">
        <f>VLOOKUP($A223,taxonomy!$A:$Y,21,FALSE)</f>
        <v xml:space="preserve"> Cricetinae</v>
      </c>
      <c r="CP223" t="str">
        <f>VLOOKUP($A223,taxonomy!$A:$Y,22,FALSE)</f>
        <v xml:space="preserve"> Cricetulus.</v>
      </c>
      <c r="CQ223">
        <f>VLOOKUP($A223,taxonomy!$A:$Y,23,FALSE)</f>
        <v>0</v>
      </c>
      <c r="CR223">
        <f>VLOOKUP($A223,taxonomy!$A:$Y,24,FALSE)</f>
        <v>0</v>
      </c>
      <c r="CS223">
        <f>VLOOKUP($A223,taxonomy!$A:$Y,25,FALSE)</f>
        <v>0</v>
      </c>
      <c r="CT223">
        <f t="shared" si="3"/>
        <v>0</v>
      </c>
    </row>
    <row r="224" spans="1:98" hidden="1" x14ac:dyDescent="0.25">
      <c r="A224" s="3" t="s">
        <v>1196</v>
      </c>
      <c r="B224" s="4"/>
      <c r="C224" s="4">
        <v>1</v>
      </c>
      <c r="D224" s="4">
        <v>1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>
        <v>2</v>
      </c>
      <c r="CA224" t="str">
        <f>VLOOKUP($A224,taxonomy!$A:$Y,7,FALSE)</f>
        <v>Eukaryota</v>
      </c>
      <c r="CB224" t="str">
        <f>VLOOKUP($A224,taxonomy!$A:$Y,8,FALSE)</f>
        <v xml:space="preserve"> Fungi</v>
      </c>
      <c r="CC224" t="str">
        <f>VLOOKUP($A224,taxonomy!$A:$Y,9,FALSE)</f>
        <v xml:space="preserve"> Dikarya</v>
      </c>
      <c r="CD224" t="str">
        <f>VLOOKUP($A224,taxonomy!$A:$Y,10,FALSE)</f>
        <v xml:space="preserve"> Ascomycota</v>
      </c>
      <c r="CE224" t="str">
        <f>VLOOKUP($A224,taxonomy!$A:$Y,11,FALSE)</f>
        <v xml:space="preserve"> Pezizomycotina</v>
      </c>
      <c r="CF224" t="str">
        <f>VLOOKUP($A224,taxonomy!$A:$Y,12,FALSE)</f>
        <v>Sordariomycetes</v>
      </c>
      <c r="CG224" t="str">
        <f>VLOOKUP($A224,taxonomy!$A:$Y,13,FALSE)</f>
        <v xml:space="preserve"> Hypocreomycetidae</v>
      </c>
      <c r="CH224" t="str">
        <f>VLOOKUP($A224,taxonomy!$A:$Y,14,FALSE)</f>
        <v xml:space="preserve"> Hypocreales</v>
      </c>
      <c r="CI224" t="str">
        <f>VLOOKUP($A224,taxonomy!$A:$Y,15,FALSE)</f>
        <v xml:space="preserve"> Cordycipitaceae</v>
      </c>
      <c r="CJ224" t="str">
        <f>VLOOKUP($A224,taxonomy!$A:$Y,16,FALSE)</f>
        <v>Cordyceps.</v>
      </c>
      <c r="CK224">
        <f>VLOOKUP($A224,taxonomy!$A:$Y,17,FALSE)</f>
        <v>0</v>
      </c>
      <c r="CL224">
        <f>VLOOKUP($A224,taxonomy!$A:$Y,18,FALSE)</f>
        <v>0</v>
      </c>
      <c r="CM224">
        <f>VLOOKUP($A224,taxonomy!$A:$Y,19,FALSE)</f>
        <v>0</v>
      </c>
      <c r="CN224">
        <f>VLOOKUP($A224,taxonomy!$A:$Y,20,FALSE)</f>
        <v>0</v>
      </c>
      <c r="CO224">
        <f>VLOOKUP($A224,taxonomy!$A:$Y,21,FALSE)</f>
        <v>0</v>
      </c>
      <c r="CP224">
        <f>VLOOKUP($A224,taxonomy!$A:$Y,22,FALSE)</f>
        <v>0</v>
      </c>
      <c r="CQ224">
        <f>VLOOKUP($A224,taxonomy!$A:$Y,23,FALSE)</f>
        <v>0</v>
      </c>
      <c r="CR224">
        <f>VLOOKUP($A224,taxonomy!$A:$Y,24,FALSE)</f>
        <v>0</v>
      </c>
      <c r="CS224">
        <f>VLOOKUP($A224,taxonomy!$A:$Y,25,FALSE)</f>
        <v>0</v>
      </c>
      <c r="CT224">
        <f t="shared" si="3"/>
        <v>0</v>
      </c>
    </row>
    <row r="225" spans="1:98" hidden="1" x14ac:dyDescent="0.25">
      <c r="A225" s="3" t="s">
        <v>1200</v>
      </c>
      <c r="B225" s="4"/>
      <c r="C225" s="4">
        <v>1</v>
      </c>
      <c r="D225" s="4">
        <v>1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>
        <v>2</v>
      </c>
      <c r="CA225" t="str">
        <f>VLOOKUP($A225,taxonomy!$A:$Y,7,FALSE)</f>
        <v>Eukaryota</v>
      </c>
      <c r="CB225" t="str">
        <f>VLOOKUP($A225,taxonomy!$A:$Y,8,FALSE)</f>
        <v xml:space="preserve"> Metazoa</v>
      </c>
      <c r="CC225" t="str">
        <f>VLOOKUP($A225,taxonomy!$A:$Y,9,FALSE)</f>
        <v xml:space="preserve"> Chordata</v>
      </c>
      <c r="CD225" t="str">
        <f>VLOOKUP($A225,taxonomy!$A:$Y,10,FALSE)</f>
        <v xml:space="preserve"> Craniata</v>
      </c>
      <c r="CE225" t="str">
        <f>VLOOKUP($A225,taxonomy!$A:$Y,11,FALSE)</f>
        <v xml:space="preserve"> Vertebrata</v>
      </c>
      <c r="CF225" t="str">
        <f>VLOOKUP($A225,taxonomy!$A:$Y,12,FALSE)</f>
        <v xml:space="preserve"> Euteleostomi</v>
      </c>
      <c r="CG225" t="str">
        <f>VLOOKUP($A225,taxonomy!$A:$Y,13,FALSE)</f>
        <v>Actinopterygii</v>
      </c>
      <c r="CH225" t="str">
        <f>VLOOKUP($A225,taxonomy!$A:$Y,14,FALSE)</f>
        <v xml:space="preserve"> Neopterygii</v>
      </c>
      <c r="CI225" t="str">
        <f>VLOOKUP($A225,taxonomy!$A:$Y,15,FALSE)</f>
        <v xml:space="preserve"> Teleostei</v>
      </c>
      <c r="CJ225" t="str">
        <f>VLOOKUP($A225,taxonomy!$A:$Y,16,FALSE)</f>
        <v xml:space="preserve"> Neoteleostei</v>
      </c>
      <c r="CK225" t="str">
        <f>VLOOKUP($A225,taxonomy!$A:$Y,17,FALSE)</f>
        <v xml:space="preserve"> Acanthomorphata</v>
      </c>
      <c r="CL225" t="str">
        <f>VLOOKUP($A225,taxonomy!$A:$Y,18,FALSE)</f>
        <v>Percomorpharia</v>
      </c>
      <c r="CM225" t="str">
        <f>VLOOKUP($A225,taxonomy!$A:$Y,19,FALSE)</f>
        <v xml:space="preserve"> Perciformes</v>
      </c>
      <c r="CN225" t="str">
        <f>VLOOKUP($A225,taxonomy!$A:$Y,20,FALSE)</f>
        <v xml:space="preserve"> Cottioidei</v>
      </c>
      <c r="CO225" t="str">
        <f>VLOOKUP($A225,taxonomy!$A:$Y,21,FALSE)</f>
        <v xml:space="preserve"> Gasterosteales</v>
      </c>
      <c r="CP225" t="str">
        <f>VLOOKUP($A225,taxonomy!$A:$Y,22,FALSE)</f>
        <v>Gasterosteidae</v>
      </c>
      <c r="CQ225" t="str">
        <f>VLOOKUP($A225,taxonomy!$A:$Y,23,FALSE)</f>
        <v xml:space="preserve"> Gasterosteus.</v>
      </c>
      <c r="CR225">
        <f>VLOOKUP($A225,taxonomy!$A:$Y,24,FALSE)</f>
        <v>0</v>
      </c>
      <c r="CS225">
        <f>VLOOKUP($A225,taxonomy!$A:$Y,25,FALSE)</f>
        <v>0</v>
      </c>
      <c r="CT225">
        <f t="shared" si="3"/>
        <v>0</v>
      </c>
    </row>
    <row r="226" spans="1:98" hidden="1" x14ac:dyDescent="0.25">
      <c r="A226" s="3" t="s">
        <v>1202</v>
      </c>
      <c r="B226" s="4"/>
      <c r="C226" s="4">
        <v>1</v>
      </c>
      <c r="D226" s="4">
        <v>1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>
        <v>1</v>
      </c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>
        <v>3</v>
      </c>
      <c r="CA226" t="str">
        <f>VLOOKUP($A226,taxonomy!$A:$Y,7,FALSE)</f>
        <v>Eukaryota</v>
      </c>
      <c r="CB226" t="str">
        <f>VLOOKUP($A226,taxonomy!$A:$Y,8,FALSE)</f>
        <v xml:space="preserve"> Metazoa</v>
      </c>
      <c r="CC226" t="str">
        <f>VLOOKUP($A226,taxonomy!$A:$Y,9,FALSE)</f>
        <v xml:space="preserve"> Chordata</v>
      </c>
      <c r="CD226" t="str">
        <f>VLOOKUP($A226,taxonomy!$A:$Y,10,FALSE)</f>
        <v xml:space="preserve"> Craniata</v>
      </c>
      <c r="CE226" t="str">
        <f>VLOOKUP($A226,taxonomy!$A:$Y,11,FALSE)</f>
        <v xml:space="preserve"> Vertebrata</v>
      </c>
      <c r="CF226" t="str">
        <f>VLOOKUP($A226,taxonomy!$A:$Y,12,FALSE)</f>
        <v xml:space="preserve"> Euteleostomi</v>
      </c>
      <c r="CG226" t="str">
        <f>VLOOKUP($A226,taxonomy!$A:$Y,13,FALSE)</f>
        <v>Mammalia</v>
      </c>
      <c r="CH226" t="str">
        <f>VLOOKUP($A226,taxonomy!$A:$Y,14,FALSE)</f>
        <v xml:space="preserve"> Eutheria</v>
      </c>
      <c r="CI226" t="str">
        <f>VLOOKUP($A226,taxonomy!$A:$Y,15,FALSE)</f>
        <v xml:space="preserve"> Euarchontoglires</v>
      </c>
      <c r="CJ226" t="str">
        <f>VLOOKUP($A226,taxonomy!$A:$Y,16,FALSE)</f>
        <v xml:space="preserve"> Primates</v>
      </c>
      <c r="CK226" t="str">
        <f>VLOOKUP($A226,taxonomy!$A:$Y,17,FALSE)</f>
        <v xml:space="preserve"> Haplorrhini</v>
      </c>
      <c r="CL226" t="str">
        <f>VLOOKUP($A226,taxonomy!$A:$Y,18,FALSE)</f>
        <v>Catarrhini</v>
      </c>
      <c r="CM226" t="str">
        <f>VLOOKUP($A226,taxonomy!$A:$Y,19,FALSE)</f>
        <v xml:space="preserve"> Hominidae</v>
      </c>
      <c r="CN226" t="str">
        <f>VLOOKUP($A226,taxonomy!$A:$Y,20,FALSE)</f>
        <v xml:space="preserve"> Gorilla.</v>
      </c>
      <c r="CO226">
        <f>VLOOKUP($A226,taxonomy!$A:$Y,21,FALSE)</f>
        <v>0</v>
      </c>
      <c r="CP226">
        <f>VLOOKUP($A226,taxonomy!$A:$Y,22,FALSE)</f>
        <v>0</v>
      </c>
      <c r="CQ226">
        <f>VLOOKUP($A226,taxonomy!$A:$Y,23,FALSE)</f>
        <v>0</v>
      </c>
      <c r="CR226">
        <f>VLOOKUP($A226,taxonomy!$A:$Y,24,FALSE)</f>
        <v>0</v>
      </c>
      <c r="CS226">
        <f>VLOOKUP($A226,taxonomy!$A:$Y,25,FALSE)</f>
        <v>0</v>
      </c>
      <c r="CT226">
        <f t="shared" si="3"/>
        <v>0</v>
      </c>
    </row>
    <row r="227" spans="1:98" hidden="1" x14ac:dyDescent="0.25">
      <c r="A227" s="3" t="s">
        <v>1208</v>
      </c>
      <c r="B227" s="4"/>
      <c r="C227" s="4">
        <v>1</v>
      </c>
      <c r="D227" s="4">
        <v>1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>
        <v>1</v>
      </c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>
        <v>3</v>
      </c>
      <c r="CA227" t="str">
        <f>VLOOKUP($A227,taxonomy!$A:$Y,7,FALSE)</f>
        <v>Eukaryota</v>
      </c>
      <c r="CB227" t="str">
        <f>VLOOKUP($A227,taxonomy!$A:$Y,8,FALSE)</f>
        <v xml:space="preserve"> Metazoa</v>
      </c>
      <c r="CC227" t="str">
        <f>VLOOKUP($A227,taxonomy!$A:$Y,9,FALSE)</f>
        <v xml:space="preserve"> Chordata</v>
      </c>
      <c r="CD227" t="str">
        <f>VLOOKUP($A227,taxonomy!$A:$Y,10,FALSE)</f>
        <v xml:space="preserve"> Craniata</v>
      </c>
      <c r="CE227" t="str">
        <f>VLOOKUP($A227,taxonomy!$A:$Y,11,FALSE)</f>
        <v xml:space="preserve"> Vertebrata</v>
      </c>
      <c r="CF227" t="str">
        <f>VLOOKUP($A227,taxonomy!$A:$Y,12,FALSE)</f>
        <v xml:space="preserve"> Euteleostomi</v>
      </c>
      <c r="CG227" t="str">
        <f>VLOOKUP($A227,taxonomy!$A:$Y,13,FALSE)</f>
        <v>Mammalia</v>
      </c>
      <c r="CH227" t="str">
        <f>VLOOKUP($A227,taxonomy!$A:$Y,14,FALSE)</f>
        <v xml:space="preserve"> Eutheria</v>
      </c>
      <c r="CI227" t="str">
        <f>VLOOKUP($A227,taxonomy!$A:$Y,15,FALSE)</f>
        <v xml:space="preserve"> Euarchontoglires</v>
      </c>
      <c r="CJ227" t="str">
        <f>VLOOKUP($A227,taxonomy!$A:$Y,16,FALSE)</f>
        <v xml:space="preserve"> Primates</v>
      </c>
      <c r="CK227" t="str">
        <f>VLOOKUP($A227,taxonomy!$A:$Y,17,FALSE)</f>
        <v xml:space="preserve"> Haplorrhini</v>
      </c>
      <c r="CL227" t="str">
        <f>VLOOKUP($A227,taxonomy!$A:$Y,18,FALSE)</f>
        <v>Catarrhini</v>
      </c>
      <c r="CM227" t="str">
        <f>VLOOKUP($A227,taxonomy!$A:$Y,19,FALSE)</f>
        <v xml:space="preserve"> Hominidae</v>
      </c>
      <c r="CN227" t="str">
        <f>VLOOKUP($A227,taxonomy!$A:$Y,20,FALSE)</f>
        <v xml:space="preserve"> Gorilla.</v>
      </c>
      <c r="CO227">
        <f>VLOOKUP($A227,taxonomy!$A:$Y,21,FALSE)</f>
        <v>0</v>
      </c>
      <c r="CP227">
        <f>VLOOKUP($A227,taxonomy!$A:$Y,22,FALSE)</f>
        <v>0</v>
      </c>
      <c r="CQ227">
        <f>VLOOKUP($A227,taxonomy!$A:$Y,23,FALSE)</f>
        <v>0</v>
      </c>
      <c r="CR227">
        <f>VLOOKUP($A227,taxonomy!$A:$Y,24,FALSE)</f>
        <v>0</v>
      </c>
      <c r="CS227">
        <f>VLOOKUP($A227,taxonomy!$A:$Y,25,FALSE)</f>
        <v>0</v>
      </c>
      <c r="CT227">
        <f t="shared" si="3"/>
        <v>0</v>
      </c>
    </row>
    <row r="228" spans="1:98" hidden="1" x14ac:dyDescent="0.25">
      <c r="A228" s="3" t="s">
        <v>1213</v>
      </c>
      <c r="B228" s="4"/>
      <c r="C228" s="4">
        <v>1</v>
      </c>
      <c r="D228" s="4">
        <v>1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>
        <v>1</v>
      </c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>
        <v>3</v>
      </c>
      <c r="CA228" t="str">
        <f>VLOOKUP($A228,taxonomy!$A:$Y,7,FALSE)</f>
        <v>Eukaryota</v>
      </c>
      <c r="CB228" t="str">
        <f>VLOOKUP($A228,taxonomy!$A:$Y,8,FALSE)</f>
        <v xml:space="preserve"> Metazoa</v>
      </c>
      <c r="CC228" t="str">
        <f>VLOOKUP($A228,taxonomy!$A:$Y,9,FALSE)</f>
        <v xml:space="preserve"> Chordata</v>
      </c>
      <c r="CD228" t="str">
        <f>VLOOKUP($A228,taxonomy!$A:$Y,10,FALSE)</f>
        <v xml:space="preserve"> Craniata</v>
      </c>
      <c r="CE228" t="str">
        <f>VLOOKUP($A228,taxonomy!$A:$Y,11,FALSE)</f>
        <v xml:space="preserve"> Vertebrata</v>
      </c>
      <c r="CF228" t="str">
        <f>VLOOKUP($A228,taxonomy!$A:$Y,12,FALSE)</f>
        <v xml:space="preserve"> Euteleostomi</v>
      </c>
      <c r="CG228" t="str">
        <f>VLOOKUP($A228,taxonomy!$A:$Y,13,FALSE)</f>
        <v>Mammalia</v>
      </c>
      <c r="CH228" t="str">
        <f>VLOOKUP($A228,taxonomy!$A:$Y,14,FALSE)</f>
        <v xml:space="preserve"> Eutheria</v>
      </c>
      <c r="CI228" t="str">
        <f>VLOOKUP($A228,taxonomy!$A:$Y,15,FALSE)</f>
        <v xml:space="preserve"> Afrotheria</v>
      </c>
      <c r="CJ228" t="str">
        <f>VLOOKUP($A228,taxonomy!$A:$Y,16,FALSE)</f>
        <v xml:space="preserve"> Proboscidea</v>
      </c>
      <c r="CK228" t="str">
        <f>VLOOKUP($A228,taxonomy!$A:$Y,17,FALSE)</f>
        <v xml:space="preserve"> Elephantidae</v>
      </c>
      <c r="CL228" t="str">
        <f>VLOOKUP($A228,taxonomy!$A:$Y,18,FALSE)</f>
        <v xml:space="preserve"> Loxodonta.</v>
      </c>
      <c r="CM228">
        <f>VLOOKUP($A228,taxonomy!$A:$Y,19,FALSE)</f>
        <v>0</v>
      </c>
      <c r="CN228">
        <f>VLOOKUP($A228,taxonomy!$A:$Y,20,FALSE)</f>
        <v>0</v>
      </c>
      <c r="CO228">
        <f>VLOOKUP($A228,taxonomy!$A:$Y,21,FALSE)</f>
        <v>0</v>
      </c>
      <c r="CP228">
        <f>VLOOKUP($A228,taxonomy!$A:$Y,22,FALSE)</f>
        <v>0</v>
      </c>
      <c r="CQ228">
        <f>VLOOKUP($A228,taxonomy!$A:$Y,23,FALSE)</f>
        <v>0</v>
      </c>
      <c r="CR228">
        <f>VLOOKUP($A228,taxonomy!$A:$Y,24,FALSE)</f>
        <v>0</v>
      </c>
      <c r="CS228">
        <f>VLOOKUP($A228,taxonomy!$A:$Y,25,FALSE)</f>
        <v>0</v>
      </c>
      <c r="CT228">
        <f t="shared" si="3"/>
        <v>0</v>
      </c>
    </row>
    <row r="229" spans="1:98" hidden="1" x14ac:dyDescent="0.25">
      <c r="A229" s="3" t="s">
        <v>1215</v>
      </c>
      <c r="B229" s="4"/>
      <c r="C229" s="4">
        <v>1</v>
      </c>
      <c r="D229" s="4">
        <v>1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>
        <v>1</v>
      </c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>
        <v>3</v>
      </c>
      <c r="CA229" t="str">
        <f>VLOOKUP($A229,taxonomy!$A:$Y,7,FALSE)</f>
        <v>Eukaryota</v>
      </c>
      <c r="CB229" t="str">
        <f>VLOOKUP($A229,taxonomy!$A:$Y,8,FALSE)</f>
        <v xml:space="preserve"> Metazoa</v>
      </c>
      <c r="CC229" t="str">
        <f>VLOOKUP($A229,taxonomy!$A:$Y,9,FALSE)</f>
        <v xml:space="preserve"> Chordata</v>
      </c>
      <c r="CD229" t="str">
        <f>VLOOKUP($A229,taxonomy!$A:$Y,10,FALSE)</f>
        <v xml:space="preserve"> Craniata</v>
      </c>
      <c r="CE229" t="str">
        <f>VLOOKUP($A229,taxonomy!$A:$Y,11,FALSE)</f>
        <v xml:space="preserve"> Vertebrata</v>
      </c>
      <c r="CF229" t="str">
        <f>VLOOKUP($A229,taxonomy!$A:$Y,12,FALSE)</f>
        <v xml:space="preserve"> Euteleostomi</v>
      </c>
      <c r="CG229" t="str">
        <f>VLOOKUP($A229,taxonomy!$A:$Y,13,FALSE)</f>
        <v>Mammalia</v>
      </c>
      <c r="CH229" t="str">
        <f>VLOOKUP($A229,taxonomy!$A:$Y,14,FALSE)</f>
        <v xml:space="preserve"> Eutheria</v>
      </c>
      <c r="CI229" t="str">
        <f>VLOOKUP($A229,taxonomy!$A:$Y,15,FALSE)</f>
        <v xml:space="preserve"> Afrotheria</v>
      </c>
      <c r="CJ229" t="str">
        <f>VLOOKUP($A229,taxonomy!$A:$Y,16,FALSE)</f>
        <v xml:space="preserve"> Proboscidea</v>
      </c>
      <c r="CK229" t="str">
        <f>VLOOKUP($A229,taxonomy!$A:$Y,17,FALSE)</f>
        <v xml:space="preserve"> Elephantidae</v>
      </c>
      <c r="CL229" t="str">
        <f>VLOOKUP($A229,taxonomy!$A:$Y,18,FALSE)</f>
        <v xml:space="preserve"> Loxodonta.</v>
      </c>
      <c r="CM229">
        <f>VLOOKUP($A229,taxonomy!$A:$Y,19,FALSE)</f>
        <v>0</v>
      </c>
      <c r="CN229">
        <f>VLOOKUP($A229,taxonomy!$A:$Y,20,FALSE)</f>
        <v>0</v>
      </c>
      <c r="CO229">
        <f>VLOOKUP($A229,taxonomy!$A:$Y,21,FALSE)</f>
        <v>0</v>
      </c>
      <c r="CP229">
        <f>VLOOKUP($A229,taxonomy!$A:$Y,22,FALSE)</f>
        <v>0</v>
      </c>
      <c r="CQ229">
        <f>VLOOKUP($A229,taxonomy!$A:$Y,23,FALSE)</f>
        <v>0</v>
      </c>
      <c r="CR229">
        <f>VLOOKUP($A229,taxonomy!$A:$Y,24,FALSE)</f>
        <v>0</v>
      </c>
      <c r="CS229">
        <f>VLOOKUP($A229,taxonomy!$A:$Y,25,FALSE)</f>
        <v>0</v>
      </c>
      <c r="CT229">
        <f t="shared" si="3"/>
        <v>0</v>
      </c>
    </row>
    <row r="230" spans="1:98" hidden="1" x14ac:dyDescent="0.25">
      <c r="A230" s="3" t="s">
        <v>1218</v>
      </c>
      <c r="B230" s="4"/>
      <c r="C230" s="4">
        <v>1</v>
      </c>
      <c r="D230" s="4">
        <v>1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>
        <v>1</v>
      </c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>
        <v>3</v>
      </c>
      <c r="CA230" t="str">
        <f>VLOOKUP($A230,taxonomy!$A:$Y,7,FALSE)</f>
        <v>Eukaryota</v>
      </c>
      <c r="CB230" t="str">
        <f>VLOOKUP($A230,taxonomy!$A:$Y,8,FALSE)</f>
        <v xml:space="preserve"> Metazoa</v>
      </c>
      <c r="CC230" t="str">
        <f>VLOOKUP($A230,taxonomy!$A:$Y,9,FALSE)</f>
        <v xml:space="preserve"> Chordata</v>
      </c>
      <c r="CD230" t="str">
        <f>VLOOKUP($A230,taxonomy!$A:$Y,10,FALSE)</f>
        <v xml:space="preserve"> Craniata</v>
      </c>
      <c r="CE230" t="str">
        <f>VLOOKUP($A230,taxonomy!$A:$Y,11,FALSE)</f>
        <v xml:space="preserve"> Vertebrata</v>
      </c>
      <c r="CF230" t="str">
        <f>VLOOKUP($A230,taxonomy!$A:$Y,12,FALSE)</f>
        <v xml:space="preserve"> Euteleostomi</v>
      </c>
      <c r="CG230" t="str">
        <f>VLOOKUP($A230,taxonomy!$A:$Y,13,FALSE)</f>
        <v>Mammalia</v>
      </c>
      <c r="CH230" t="str">
        <f>VLOOKUP($A230,taxonomy!$A:$Y,14,FALSE)</f>
        <v xml:space="preserve"> Metatheria</v>
      </c>
      <c r="CI230" t="str">
        <f>VLOOKUP($A230,taxonomy!$A:$Y,15,FALSE)</f>
        <v xml:space="preserve"> Dasyuromorphia</v>
      </c>
      <c r="CJ230" t="str">
        <f>VLOOKUP($A230,taxonomy!$A:$Y,16,FALSE)</f>
        <v xml:space="preserve"> Dasyuridae</v>
      </c>
      <c r="CK230" t="str">
        <f>VLOOKUP($A230,taxonomy!$A:$Y,17,FALSE)</f>
        <v xml:space="preserve"> Sarcophilus.</v>
      </c>
      <c r="CL230">
        <f>VLOOKUP($A230,taxonomy!$A:$Y,18,FALSE)</f>
        <v>0</v>
      </c>
      <c r="CM230">
        <f>VLOOKUP($A230,taxonomy!$A:$Y,19,FALSE)</f>
        <v>0</v>
      </c>
      <c r="CN230">
        <f>VLOOKUP($A230,taxonomy!$A:$Y,20,FALSE)</f>
        <v>0</v>
      </c>
      <c r="CO230">
        <f>VLOOKUP($A230,taxonomy!$A:$Y,21,FALSE)</f>
        <v>0</v>
      </c>
      <c r="CP230">
        <f>VLOOKUP($A230,taxonomy!$A:$Y,22,FALSE)</f>
        <v>0</v>
      </c>
      <c r="CQ230">
        <f>VLOOKUP($A230,taxonomy!$A:$Y,23,FALSE)</f>
        <v>0</v>
      </c>
      <c r="CR230">
        <f>VLOOKUP($A230,taxonomy!$A:$Y,24,FALSE)</f>
        <v>0</v>
      </c>
      <c r="CS230">
        <f>VLOOKUP($A230,taxonomy!$A:$Y,25,FALSE)</f>
        <v>0</v>
      </c>
      <c r="CT230">
        <f t="shared" si="3"/>
        <v>0</v>
      </c>
    </row>
    <row r="231" spans="1:98" hidden="1" x14ac:dyDescent="0.25">
      <c r="A231" s="3" t="s">
        <v>1220</v>
      </c>
      <c r="B231" s="4"/>
      <c r="C231" s="4">
        <v>2</v>
      </c>
      <c r="D231" s="4">
        <v>1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>
        <v>3</v>
      </c>
      <c r="CA231" t="str">
        <f>VLOOKUP($A231,taxonomy!$A:$Y,7,FALSE)</f>
        <v>Eukaryota</v>
      </c>
      <c r="CB231" t="str">
        <f>VLOOKUP($A231,taxonomy!$A:$Y,8,FALSE)</f>
        <v xml:space="preserve"> Fungi</v>
      </c>
      <c r="CC231" t="str">
        <f>VLOOKUP($A231,taxonomy!$A:$Y,9,FALSE)</f>
        <v xml:space="preserve"> Dikarya</v>
      </c>
      <c r="CD231" t="str">
        <f>VLOOKUP($A231,taxonomy!$A:$Y,10,FALSE)</f>
        <v xml:space="preserve"> Ascomycota</v>
      </c>
      <c r="CE231" t="str">
        <f>VLOOKUP($A231,taxonomy!$A:$Y,11,FALSE)</f>
        <v xml:space="preserve"> Pezizomycotina</v>
      </c>
      <c r="CF231" t="str">
        <f>VLOOKUP($A231,taxonomy!$A:$Y,12,FALSE)</f>
        <v xml:space="preserve"> Eurotiomycetes</v>
      </c>
      <c r="CG231" t="str">
        <f>VLOOKUP($A231,taxonomy!$A:$Y,13,FALSE)</f>
        <v>Eurotiomycetidae</v>
      </c>
      <c r="CH231" t="str">
        <f>VLOOKUP($A231,taxonomy!$A:$Y,14,FALSE)</f>
        <v xml:space="preserve"> Eurotiales</v>
      </c>
      <c r="CI231" t="str">
        <f>VLOOKUP($A231,taxonomy!$A:$Y,15,FALSE)</f>
        <v xml:space="preserve"> Aspergillaceae</v>
      </c>
      <c r="CJ231" t="str">
        <f>VLOOKUP($A231,taxonomy!$A:$Y,16,FALSE)</f>
        <v xml:space="preserve"> Aspergillus.</v>
      </c>
      <c r="CK231">
        <f>VLOOKUP($A231,taxonomy!$A:$Y,17,FALSE)</f>
        <v>0</v>
      </c>
      <c r="CL231">
        <f>VLOOKUP($A231,taxonomy!$A:$Y,18,FALSE)</f>
        <v>0</v>
      </c>
      <c r="CM231">
        <f>VLOOKUP($A231,taxonomy!$A:$Y,19,FALSE)</f>
        <v>0</v>
      </c>
      <c r="CN231">
        <f>VLOOKUP($A231,taxonomy!$A:$Y,20,FALSE)</f>
        <v>0</v>
      </c>
      <c r="CO231">
        <f>VLOOKUP($A231,taxonomy!$A:$Y,21,FALSE)</f>
        <v>0</v>
      </c>
      <c r="CP231">
        <f>VLOOKUP($A231,taxonomy!$A:$Y,22,FALSE)</f>
        <v>0</v>
      </c>
      <c r="CQ231">
        <f>VLOOKUP($A231,taxonomy!$A:$Y,23,FALSE)</f>
        <v>0</v>
      </c>
      <c r="CR231">
        <f>VLOOKUP($A231,taxonomy!$A:$Y,24,FALSE)</f>
        <v>0</v>
      </c>
      <c r="CS231">
        <f>VLOOKUP($A231,taxonomy!$A:$Y,25,FALSE)</f>
        <v>0</v>
      </c>
      <c r="CT231">
        <f t="shared" si="3"/>
        <v>0</v>
      </c>
    </row>
    <row r="232" spans="1:98" hidden="1" x14ac:dyDescent="0.25">
      <c r="A232" s="3" t="s">
        <v>1225</v>
      </c>
      <c r="B232" s="4"/>
      <c r="C232" s="4">
        <v>1</v>
      </c>
      <c r="D232" s="4">
        <v>1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>
        <v>2</v>
      </c>
      <c r="CA232" t="str">
        <f>VLOOKUP($A232,taxonomy!$A:$Y,7,FALSE)</f>
        <v>Eukaryota</v>
      </c>
      <c r="CB232" t="str">
        <f>VLOOKUP($A232,taxonomy!$A:$Y,8,FALSE)</f>
        <v xml:space="preserve"> Metazoa</v>
      </c>
      <c r="CC232" t="str">
        <f>VLOOKUP($A232,taxonomy!$A:$Y,9,FALSE)</f>
        <v xml:space="preserve"> Platyhelminthes</v>
      </c>
      <c r="CD232" t="str">
        <f>VLOOKUP($A232,taxonomy!$A:$Y,10,FALSE)</f>
        <v xml:space="preserve"> Trematoda</v>
      </c>
      <c r="CE232" t="str">
        <f>VLOOKUP($A232,taxonomy!$A:$Y,11,FALSE)</f>
        <v xml:space="preserve"> Digenea</v>
      </c>
      <c r="CF232" t="str">
        <f>VLOOKUP($A232,taxonomy!$A:$Y,12,FALSE)</f>
        <v xml:space="preserve"> Strigeidida</v>
      </c>
      <c r="CG232" t="str">
        <f>VLOOKUP($A232,taxonomy!$A:$Y,13,FALSE)</f>
        <v>Schistosomatoidea</v>
      </c>
      <c r="CH232" t="str">
        <f>VLOOKUP($A232,taxonomy!$A:$Y,14,FALSE)</f>
        <v xml:space="preserve"> Schistosomatidae</v>
      </c>
      <c r="CI232" t="str">
        <f>VLOOKUP($A232,taxonomy!$A:$Y,15,FALSE)</f>
        <v xml:space="preserve"> Schistosoma.</v>
      </c>
      <c r="CJ232">
        <f>VLOOKUP($A232,taxonomy!$A:$Y,16,FALSE)</f>
        <v>0</v>
      </c>
      <c r="CK232">
        <f>VLOOKUP($A232,taxonomy!$A:$Y,17,FALSE)</f>
        <v>0</v>
      </c>
      <c r="CL232">
        <f>VLOOKUP($A232,taxonomy!$A:$Y,18,FALSE)</f>
        <v>0</v>
      </c>
      <c r="CM232">
        <f>VLOOKUP($A232,taxonomy!$A:$Y,19,FALSE)</f>
        <v>0</v>
      </c>
      <c r="CN232">
        <f>VLOOKUP($A232,taxonomy!$A:$Y,20,FALSE)</f>
        <v>0</v>
      </c>
      <c r="CO232">
        <f>VLOOKUP($A232,taxonomy!$A:$Y,21,FALSE)</f>
        <v>0</v>
      </c>
      <c r="CP232">
        <f>VLOOKUP($A232,taxonomy!$A:$Y,22,FALSE)</f>
        <v>0</v>
      </c>
      <c r="CQ232">
        <f>VLOOKUP($A232,taxonomy!$A:$Y,23,FALSE)</f>
        <v>0</v>
      </c>
      <c r="CR232">
        <f>VLOOKUP($A232,taxonomy!$A:$Y,24,FALSE)</f>
        <v>0</v>
      </c>
      <c r="CS232">
        <f>VLOOKUP($A232,taxonomy!$A:$Y,25,FALSE)</f>
        <v>0</v>
      </c>
      <c r="CT232">
        <f t="shared" si="3"/>
        <v>0</v>
      </c>
    </row>
    <row r="233" spans="1:98" hidden="1" x14ac:dyDescent="0.25">
      <c r="A233" s="3" t="s">
        <v>1230</v>
      </c>
      <c r="B233" s="4"/>
      <c r="C233" s="4">
        <v>1</v>
      </c>
      <c r="D233" s="4">
        <v>1</v>
      </c>
      <c r="E233" s="4"/>
      <c r="F233" s="4">
        <v>1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>
        <v>1</v>
      </c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>
        <v>1</v>
      </c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>
        <v>5</v>
      </c>
      <c r="CA233" t="str">
        <f>VLOOKUP($A233,taxonomy!$A:$Y,7,FALSE)</f>
        <v>Eukaryota</v>
      </c>
      <c r="CB233" t="str">
        <f>VLOOKUP($A233,taxonomy!$A:$Y,8,FALSE)</f>
        <v xml:space="preserve"> Fungi</v>
      </c>
      <c r="CC233" t="str">
        <f>VLOOKUP($A233,taxonomy!$A:$Y,9,FALSE)</f>
        <v xml:space="preserve"> Dikarya</v>
      </c>
      <c r="CD233" t="str">
        <f>VLOOKUP($A233,taxonomy!$A:$Y,10,FALSE)</f>
        <v xml:space="preserve"> Basidiomycota</v>
      </c>
      <c r="CE233" t="str">
        <f>VLOOKUP($A233,taxonomy!$A:$Y,11,FALSE)</f>
        <v xml:space="preserve"> Agaricomycotina</v>
      </c>
      <c r="CF233" t="str">
        <f>VLOOKUP($A233,taxonomy!$A:$Y,12,FALSE)</f>
        <v>Agaricomycetes</v>
      </c>
      <c r="CG233" t="str">
        <f>VLOOKUP($A233,taxonomy!$A:$Y,13,FALSE)</f>
        <v xml:space="preserve"> Sebacinales</v>
      </c>
      <c r="CH233" t="str">
        <f>VLOOKUP($A233,taxonomy!$A:$Y,14,FALSE)</f>
        <v xml:space="preserve"> Sebacinales group B</v>
      </c>
      <c r="CI233" t="str">
        <f>VLOOKUP($A233,taxonomy!$A:$Y,15,FALSE)</f>
        <v xml:space="preserve"> Piriformospora.</v>
      </c>
      <c r="CJ233">
        <f>VLOOKUP($A233,taxonomy!$A:$Y,16,FALSE)</f>
        <v>0</v>
      </c>
      <c r="CK233">
        <f>VLOOKUP($A233,taxonomy!$A:$Y,17,FALSE)</f>
        <v>0</v>
      </c>
      <c r="CL233">
        <f>VLOOKUP($A233,taxonomy!$A:$Y,18,FALSE)</f>
        <v>0</v>
      </c>
      <c r="CM233">
        <f>VLOOKUP($A233,taxonomy!$A:$Y,19,FALSE)</f>
        <v>0</v>
      </c>
      <c r="CN233">
        <f>VLOOKUP($A233,taxonomy!$A:$Y,20,FALSE)</f>
        <v>0</v>
      </c>
      <c r="CO233">
        <f>VLOOKUP($A233,taxonomy!$A:$Y,21,FALSE)</f>
        <v>0</v>
      </c>
      <c r="CP233">
        <f>VLOOKUP($A233,taxonomy!$A:$Y,22,FALSE)</f>
        <v>0</v>
      </c>
      <c r="CQ233">
        <f>VLOOKUP($A233,taxonomy!$A:$Y,23,FALSE)</f>
        <v>0</v>
      </c>
      <c r="CR233">
        <f>VLOOKUP($A233,taxonomy!$A:$Y,24,FALSE)</f>
        <v>0</v>
      </c>
      <c r="CS233">
        <f>VLOOKUP($A233,taxonomy!$A:$Y,25,FALSE)</f>
        <v>0</v>
      </c>
      <c r="CT233">
        <f t="shared" si="3"/>
        <v>0</v>
      </c>
    </row>
    <row r="234" spans="1:98" hidden="1" x14ac:dyDescent="0.25">
      <c r="A234" s="3" t="s">
        <v>1238</v>
      </c>
      <c r="B234" s="4"/>
      <c r="C234" s="4">
        <v>1</v>
      </c>
      <c r="D234" s="4">
        <v>1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>
        <v>2</v>
      </c>
      <c r="CA234" t="str">
        <f>VLOOKUP($A234,taxonomy!$A:$Y,7,FALSE)</f>
        <v>Eukaryota</v>
      </c>
      <c r="CB234" t="str">
        <f>VLOOKUP($A234,taxonomy!$A:$Y,8,FALSE)</f>
        <v xml:space="preserve"> Fungi</v>
      </c>
      <c r="CC234" t="str">
        <f>VLOOKUP($A234,taxonomy!$A:$Y,9,FALSE)</f>
        <v xml:space="preserve"> Dikarya</v>
      </c>
      <c r="CD234" t="str">
        <f>VLOOKUP($A234,taxonomy!$A:$Y,10,FALSE)</f>
        <v xml:space="preserve"> Ascomycota</v>
      </c>
      <c r="CE234" t="str">
        <f>VLOOKUP($A234,taxonomy!$A:$Y,11,FALSE)</f>
        <v xml:space="preserve"> Pezizomycotina</v>
      </c>
      <c r="CF234" t="str">
        <f>VLOOKUP($A234,taxonomy!$A:$Y,12,FALSE)</f>
        <v>Sordariomycetes</v>
      </c>
      <c r="CG234" t="str">
        <f>VLOOKUP($A234,taxonomy!$A:$Y,13,FALSE)</f>
        <v xml:space="preserve"> Sordariomycetidae</v>
      </c>
      <c r="CH234" t="str">
        <f>VLOOKUP($A234,taxonomy!$A:$Y,14,FALSE)</f>
        <v xml:space="preserve"> Sordariales</v>
      </c>
      <c r="CI234" t="str">
        <f>VLOOKUP($A234,taxonomy!$A:$Y,15,FALSE)</f>
        <v xml:space="preserve"> Sordariaceae</v>
      </c>
      <c r="CJ234" t="str">
        <f>VLOOKUP($A234,taxonomy!$A:$Y,16,FALSE)</f>
        <v>Neurospora.</v>
      </c>
      <c r="CK234">
        <f>VLOOKUP($A234,taxonomy!$A:$Y,17,FALSE)</f>
        <v>0</v>
      </c>
      <c r="CL234">
        <f>VLOOKUP($A234,taxonomy!$A:$Y,18,FALSE)</f>
        <v>0</v>
      </c>
      <c r="CM234">
        <f>VLOOKUP($A234,taxonomy!$A:$Y,19,FALSE)</f>
        <v>0</v>
      </c>
      <c r="CN234">
        <f>VLOOKUP($A234,taxonomy!$A:$Y,20,FALSE)</f>
        <v>0</v>
      </c>
      <c r="CO234">
        <f>VLOOKUP($A234,taxonomy!$A:$Y,21,FALSE)</f>
        <v>0</v>
      </c>
      <c r="CP234">
        <f>VLOOKUP($A234,taxonomy!$A:$Y,22,FALSE)</f>
        <v>0</v>
      </c>
      <c r="CQ234">
        <f>VLOOKUP($A234,taxonomy!$A:$Y,23,FALSE)</f>
        <v>0</v>
      </c>
      <c r="CR234">
        <f>VLOOKUP($A234,taxonomy!$A:$Y,24,FALSE)</f>
        <v>0</v>
      </c>
      <c r="CS234">
        <f>VLOOKUP($A234,taxonomy!$A:$Y,25,FALSE)</f>
        <v>0</v>
      </c>
      <c r="CT234">
        <f t="shared" si="3"/>
        <v>0</v>
      </c>
    </row>
    <row r="235" spans="1:98" hidden="1" x14ac:dyDescent="0.25">
      <c r="A235" s="3" t="s">
        <v>1240</v>
      </c>
      <c r="B235" s="4"/>
      <c r="C235" s="4"/>
      <c r="D235" s="4">
        <v>1</v>
      </c>
      <c r="E235" s="4"/>
      <c r="F235" s="4"/>
      <c r="G235" s="4"/>
      <c r="H235" s="4"/>
      <c r="I235" s="4"/>
      <c r="J235" s="4"/>
      <c r="K235" s="4"/>
      <c r="L235" s="4"/>
      <c r="M235" s="4"/>
      <c r="N235" s="4">
        <v>2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>
        <v>3</v>
      </c>
      <c r="CA235" t="str">
        <f>VLOOKUP($A235,taxonomy!$A:$Y,7,FALSE)</f>
        <v>Eukaryota</v>
      </c>
      <c r="CB235" t="str">
        <f>VLOOKUP($A235,taxonomy!$A:$Y,8,FALSE)</f>
        <v xml:space="preserve"> Stramenopiles</v>
      </c>
      <c r="CC235" t="str">
        <f>VLOOKUP($A235,taxonomy!$A:$Y,9,FALSE)</f>
        <v xml:space="preserve"> Oomycetes</v>
      </c>
      <c r="CD235" t="str">
        <f>VLOOKUP($A235,taxonomy!$A:$Y,10,FALSE)</f>
        <v xml:space="preserve"> Peronosporales</v>
      </c>
      <c r="CE235" t="str">
        <f>VLOOKUP($A235,taxonomy!$A:$Y,11,FALSE)</f>
        <v xml:space="preserve"> Phytophthora.</v>
      </c>
      <c r="CF235">
        <f>VLOOKUP($A235,taxonomy!$A:$Y,12,FALSE)</f>
        <v>0</v>
      </c>
      <c r="CG235">
        <f>VLOOKUP($A235,taxonomy!$A:$Y,13,FALSE)</f>
        <v>0</v>
      </c>
      <c r="CH235">
        <f>VLOOKUP($A235,taxonomy!$A:$Y,14,FALSE)</f>
        <v>0</v>
      </c>
      <c r="CI235">
        <f>VLOOKUP($A235,taxonomy!$A:$Y,15,FALSE)</f>
        <v>0</v>
      </c>
      <c r="CJ235">
        <f>VLOOKUP($A235,taxonomy!$A:$Y,16,FALSE)</f>
        <v>0</v>
      </c>
      <c r="CK235">
        <f>VLOOKUP($A235,taxonomy!$A:$Y,17,FALSE)</f>
        <v>0</v>
      </c>
      <c r="CL235">
        <f>VLOOKUP($A235,taxonomy!$A:$Y,18,FALSE)</f>
        <v>0</v>
      </c>
      <c r="CM235">
        <f>VLOOKUP($A235,taxonomy!$A:$Y,19,FALSE)</f>
        <v>0</v>
      </c>
      <c r="CN235">
        <f>VLOOKUP($A235,taxonomy!$A:$Y,20,FALSE)</f>
        <v>0</v>
      </c>
      <c r="CO235">
        <f>VLOOKUP($A235,taxonomy!$A:$Y,21,FALSE)</f>
        <v>0</v>
      </c>
      <c r="CP235">
        <f>VLOOKUP($A235,taxonomy!$A:$Y,22,FALSE)</f>
        <v>0</v>
      </c>
      <c r="CQ235">
        <f>VLOOKUP($A235,taxonomy!$A:$Y,23,FALSE)</f>
        <v>0</v>
      </c>
      <c r="CR235">
        <f>VLOOKUP($A235,taxonomy!$A:$Y,24,FALSE)</f>
        <v>0</v>
      </c>
      <c r="CS235">
        <f>VLOOKUP($A235,taxonomy!$A:$Y,25,FALSE)</f>
        <v>0</v>
      </c>
      <c r="CT235">
        <f t="shared" si="3"/>
        <v>0</v>
      </c>
    </row>
    <row r="236" spans="1:98" hidden="1" x14ac:dyDescent="0.25">
      <c r="A236" s="3" t="s">
        <v>1245</v>
      </c>
      <c r="B236" s="4"/>
      <c r="C236" s="4">
        <v>1</v>
      </c>
      <c r="D236" s="4">
        <v>1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>
        <v>2</v>
      </c>
      <c r="CA236" t="str">
        <f>VLOOKUP($A236,taxonomy!$A:$Y,7,FALSE)</f>
        <v>Eukaryota</v>
      </c>
      <c r="CB236" t="str">
        <f>VLOOKUP($A236,taxonomy!$A:$Y,8,FALSE)</f>
        <v xml:space="preserve"> Metazoa</v>
      </c>
      <c r="CC236" t="str">
        <f>VLOOKUP($A236,taxonomy!$A:$Y,9,FALSE)</f>
        <v xml:space="preserve"> Ecdysozoa</v>
      </c>
      <c r="CD236" t="str">
        <f>VLOOKUP($A236,taxonomy!$A:$Y,10,FALSE)</f>
        <v xml:space="preserve"> Nematoda</v>
      </c>
      <c r="CE236" t="str">
        <f>VLOOKUP($A236,taxonomy!$A:$Y,11,FALSE)</f>
        <v xml:space="preserve"> Chromadorea</v>
      </c>
      <c r="CF236" t="str">
        <f>VLOOKUP($A236,taxonomy!$A:$Y,12,FALSE)</f>
        <v xml:space="preserve"> Rhabditida</v>
      </c>
      <c r="CG236" t="str">
        <f>VLOOKUP($A236,taxonomy!$A:$Y,13,FALSE)</f>
        <v>Rhabditoidea</v>
      </c>
      <c r="CH236" t="str">
        <f>VLOOKUP($A236,taxonomy!$A:$Y,14,FALSE)</f>
        <v xml:space="preserve"> Rhabditidae</v>
      </c>
      <c r="CI236" t="str">
        <f>VLOOKUP($A236,taxonomy!$A:$Y,15,FALSE)</f>
        <v xml:space="preserve"> Peloderinae</v>
      </c>
      <c r="CJ236" t="str">
        <f>VLOOKUP($A236,taxonomy!$A:$Y,16,FALSE)</f>
        <v xml:space="preserve"> Caenorhabditis.</v>
      </c>
      <c r="CK236">
        <f>VLOOKUP($A236,taxonomy!$A:$Y,17,FALSE)</f>
        <v>0</v>
      </c>
      <c r="CL236">
        <f>VLOOKUP($A236,taxonomy!$A:$Y,18,FALSE)</f>
        <v>0</v>
      </c>
      <c r="CM236">
        <f>VLOOKUP($A236,taxonomy!$A:$Y,19,FALSE)</f>
        <v>0</v>
      </c>
      <c r="CN236">
        <f>VLOOKUP($A236,taxonomy!$A:$Y,20,FALSE)</f>
        <v>0</v>
      </c>
      <c r="CO236">
        <f>VLOOKUP($A236,taxonomy!$A:$Y,21,FALSE)</f>
        <v>0</v>
      </c>
      <c r="CP236">
        <f>VLOOKUP($A236,taxonomy!$A:$Y,22,FALSE)</f>
        <v>0</v>
      </c>
      <c r="CQ236">
        <f>VLOOKUP($A236,taxonomy!$A:$Y,23,FALSE)</f>
        <v>0</v>
      </c>
      <c r="CR236">
        <f>VLOOKUP($A236,taxonomy!$A:$Y,24,FALSE)</f>
        <v>0</v>
      </c>
      <c r="CS236">
        <f>VLOOKUP($A236,taxonomy!$A:$Y,25,FALSE)</f>
        <v>0</v>
      </c>
      <c r="CT236">
        <f t="shared" si="3"/>
        <v>0</v>
      </c>
    </row>
    <row r="237" spans="1:98" x14ac:dyDescent="0.25">
      <c r="A237" s="3" t="s">
        <v>1250</v>
      </c>
      <c r="B237" s="4"/>
      <c r="C237" s="4">
        <v>1</v>
      </c>
      <c r="D237" s="4">
        <v>1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>
        <v>2</v>
      </c>
      <c r="CA237" t="str">
        <f>VLOOKUP($A237,taxonomy!$A:$Y,7,FALSE)</f>
        <v>Eukaryota</v>
      </c>
      <c r="CB237" t="str">
        <f>VLOOKUP($A237,taxonomy!$A:$Y,8,FALSE)</f>
        <v xml:space="preserve"> Metazoa</v>
      </c>
      <c r="CC237" t="str">
        <f>VLOOKUP($A237,taxonomy!$A:$Y,9,FALSE)</f>
        <v xml:space="preserve"> Ecdysozoa</v>
      </c>
      <c r="CD237" t="str">
        <f>VLOOKUP($A237,taxonomy!$A:$Y,10,FALSE)</f>
        <v xml:space="preserve"> Arthropoda</v>
      </c>
      <c r="CE237" t="str">
        <f>VLOOKUP($A237,taxonomy!$A:$Y,11,FALSE)</f>
        <v xml:space="preserve"> Hexapoda</v>
      </c>
      <c r="CF237" t="str">
        <f>VLOOKUP($A237,taxonomy!$A:$Y,12,FALSE)</f>
        <v xml:space="preserve"> Insecta</v>
      </c>
      <c r="CG237" t="str">
        <f>VLOOKUP($A237,taxonomy!$A:$Y,13,FALSE)</f>
        <v>Pterygota</v>
      </c>
      <c r="CH237" t="str">
        <f>VLOOKUP($A237,taxonomy!$A:$Y,14,FALSE)</f>
        <v xml:space="preserve"> Neoptera</v>
      </c>
      <c r="CI237" t="str">
        <f>VLOOKUP($A237,taxonomy!$A:$Y,15,FALSE)</f>
        <v xml:space="preserve"> Endopterygota</v>
      </c>
      <c r="CJ237" t="str">
        <f>VLOOKUP($A237,taxonomy!$A:$Y,16,FALSE)</f>
        <v xml:space="preserve"> Lepidoptera</v>
      </c>
      <c r="CK237" t="str">
        <f>VLOOKUP($A237,taxonomy!$A:$Y,17,FALSE)</f>
        <v xml:space="preserve"> Glossata</v>
      </c>
      <c r="CL237" t="str">
        <f>VLOOKUP($A237,taxonomy!$A:$Y,18,FALSE)</f>
        <v xml:space="preserve"> Ditrysia</v>
      </c>
      <c r="CM237" t="str">
        <f>VLOOKUP($A237,taxonomy!$A:$Y,19,FALSE)</f>
        <v>Papilionoidea</v>
      </c>
      <c r="CN237" t="str">
        <f>VLOOKUP($A237,taxonomy!$A:$Y,20,FALSE)</f>
        <v xml:space="preserve"> Nymphalidae</v>
      </c>
      <c r="CO237" t="str">
        <f>VLOOKUP($A237,taxonomy!$A:$Y,21,FALSE)</f>
        <v xml:space="preserve"> Danainae</v>
      </c>
      <c r="CP237" t="str">
        <f>VLOOKUP($A237,taxonomy!$A:$Y,22,FALSE)</f>
        <v xml:space="preserve"> Danaini</v>
      </c>
      <c r="CQ237" t="str">
        <f>VLOOKUP($A237,taxonomy!$A:$Y,23,FALSE)</f>
        <v xml:space="preserve"> Danaina</v>
      </c>
      <c r="CR237" t="str">
        <f>VLOOKUP($A237,taxonomy!$A:$Y,24,FALSE)</f>
        <v xml:space="preserve"> Danaus</v>
      </c>
      <c r="CS237" t="str">
        <f>VLOOKUP($A237,taxonomy!$A:$Y,25,FALSE)</f>
        <v>Danaus.</v>
      </c>
      <c r="CT237">
        <f t="shared" si="3"/>
        <v>0</v>
      </c>
    </row>
    <row r="238" spans="1:98" x14ac:dyDescent="0.25">
      <c r="A238" s="3" t="s">
        <v>1252</v>
      </c>
      <c r="B238" s="4"/>
      <c r="C238" s="4"/>
      <c r="D238" s="4">
        <v>1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>
        <v>1</v>
      </c>
      <c r="CA238" t="str">
        <f>VLOOKUP($A238,taxonomy!$A:$Y,7,FALSE)</f>
        <v>Eukaryota</v>
      </c>
      <c r="CB238" t="str">
        <f>VLOOKUP($A238,taxonomy!$A:$Y,8,FALSE)</f>
        <v xml:space="preserve"> Metazoa</v>
      </c>
      <c r="CC238" t="str">
        <f>VLOOKUP($A238,taxonomy!$A:$Y,9,FALSE)</f>
        <v xml:space="preserve"> Ecdysozoa</v>
      </c>
      <c r="CD238" t="str">
        <f>VLOOKUP($A238,taxonomy!$A:$Y,10,FALSE)</f>
        <v xml:space="preserve"> Arthropoda</v>
      </c>
      <c r="CE238" t="str">
        <f>VLOOKUP($A238,taxonomy!$A:$Y,11,FALSE)</f>
        <v xml:space="preserve"> Hexapoda</v>
      </c>
      <c r="CF238" t="str">
        <f>VLOOKUP($A238,taxonomy!$A:$Y,12,FALSE)</f>
        <v xml:space="preserve"> Insecta</v>
      </c>
      <c r="CG238" t="str">
        <f>VLOOKUP($A238,taxonomy!$A:$Y,13,FALSE)</f>
        <v>Pterygota</v>
      </c>
      <c r="CH238" t="str">
        <f>VLOOKUP($A238,taxonomy!$A:$Y,14,FALSE)</f>
        <v xml:space="preserve"> Neoptera</v>
      </c>
      <c r="CI238" t="str">
        <f>VLOOKUP($A238,taxonomy!$A:$Y,15,FALSE)</f>
        <v xml:space="preserve"> Endopterygota</v>
      </c>
      <c r="CJ238" t="str">
        <f>VLOOKUP($A238,taxonomy!$A:$Y,16,FALSE)</f>
        <v xml:space="preserve"> Lepidoptera</v>
      </c>
      <c r="CK238" t="str">
        <f>VLOOKUP($A238,taxonomy!$A:$Y,17,FALSE)</f>
        <v xml:space="preserve"> Glossata</v>
      </c>
      <c r="CL238" t="str">
        <f>VLOOKUP($A238,taxonomy!$A:$Y,18,FALSE)</f>
        <v xml:space="preserve"> Ditrysia</v>
      </c>
      <c r="CM238" t="str">
        <f>VLOOKUP($A238,taxonomy!$A:$Y,19,FALSE)</f>
        <v>Papilionoidea</v>
      </c>
      <c r="CN238" t="str">
        <f>VLOOKUP($A238,taxonomy!$A:$Y,20,FALSE)</f>
        <v xml:space="preserve"> Nymphalidae</v>
      </c>
      <c r="CO238" t="str">
        <f>VLOOKUP($A238,taxonomy!$A:$Y,21,FALSE)</f>
        <v xml:space="preserve"> Danainae</v>
      </c>
      <c r="CP238" t="str">
        <f>VLOOKUP($A238,taxonomy!$A:$Y,22,FALSE)</f>
        <v xml:space="preserve"> Danaini</v>
      </c>
      <c r="CQ238" t="str">
        <f>VLOOKUP($A238,taxonomy!$A:$Y,23,FALSE)</f>
        <v xml:space="preserve"> Danaina</v>
      </c>
      <c r="CR238" t="str">
        <f>VLOOKUP($A238,taxonomy!$A:$Y,24,FALSE)</f>
        <v xml:space="preserve"> Danaus</v>
      </c>
      <c r="CS238" t="str">
        <f>VLOOKUP($A238,taxonomy!$A:$Y,25,FALSE)</f>
        <v>Danaus.</v>
      </c>
      <c r="CT238">
        <f t="shared" si="3"/>
        <v>0</v>
      </c>
    </row>
    <row r="239" spans="1:98" hidden="1" x14ac:dyDescent="0.25">
      <c r="A239" s="3" t="s">
        <v>1254</v>
      </c>
      <c r="B239" s="4"/>
      <c r="C239" s="4">
        <v>1</v>
      </c>
      <c r="D239" s="4">
        <v>1</v>
      </c>
      <c r="E239" s="4"/>
      <c r="F239" s="4">
        <v>1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>
        <v>3</v>
      </c>
      <c r="CA239" t="str">
        <f>VLOOKUP($A239,taxonomy!$A:$Y,7,FALSE)</f>
        <v>Eukaryota</v>
      </c>
      <c r="CB239" t="str">
        <f>VLOOKUP($A239,taxonomy!$A:$Y,8,FALSE)</f>
        <v xml:space="preserve"> Fungi</v>
      </c>
      <c r="CC239" t="str">
        <f>VLOOKUP($A239,taxonomy!$A:$Y,9,FALSE)</f>
        <v xml:space="preserve"> Dikarya</v>
      </c>
      <c r="CD239" t="str">
        <f>VLOOKUP($A239,taxonomy!$A:$Y,10,FALSE)</f>
        <v xml:space="preserve"> Basidiomycota</v>
      </c>
      <c r="CE239" t="str">
        <f>VLOOKUP($A239,taxonomy!$A:$Y,11,FALSE)</f>
        <v xml:space="preserve"> Pucciniomycotina</v>
      </c>
      <c r="CF239" t="str">
        <f>VLOOKUP($A239,taxonomy!$A:$Y,12,FALSE)</f>
        <v>Mixiomycetes</v>
      </c>
      <c r="CG239" t="str">
        <f>VLOOKUP($A239,taxonomy!$A:$Y,13,FALSE)</f>
        <v xml:space="preserve"> Mixiales</v>
      </c>
      <c r="CH239" t="str">
        <f>VLOOKUP($A239,taxonomy!$A:$Y,14,FALSE)</f>
        <v xml:space="preserve"> Mixiaceae</v>
      </c>
      <c r="CI239" t="str">
        <f>VLOOKUP($A239,taxonomy!$A:$Y,15,FALSE)</f>
        <v xml:space="preserve"> Mixia.</v>
      </c>
      <c r="CJ239">
        <f>VLOOKUP($A239,taxonomy!$A:$Y,16,FALSE)</f>
        <v>0</v>
      </c>
      <c r="CK239">
        <f>VLOOKUP($A239,taxonomy!$A:$Y,17,FALSE)</f>
        <v>0</v>
      </c>
      <c r="CL239">
        <f>VLOOKUP($A239,taxonomy!$A:$Y,18,FALSE)</f>
        <v>0</v>
      </c>
      <c r="CM239">
        <f>VLOOKUP($A239,taxonomy!$A:$Y,19,FALSE)</f>
        <v>0</v>
      </c>
      <c r="CN239">
        <f>VLOOKUP($A239,taxonomy!$A:$Y,20,FALSE)</f>
        <v>0</v>
      </c>
      <c r="CO239">
        <f>VLOOKUP($A239,taxonomy!$A:$Y,21,FALSE)</f>
        <v>0</v>
      </c>
      <c r="CP239">
        <f>VLOOKUP($A239,taxonomy!$A:$Y,22,FALSE)</f>
        <v>0</v>
      </c>
      <c r="CQ239">
        <f>VLOOKUP($A239,taxonomy!$A:$Y,23,FALSE)</f>
        <v>0</v>
      </c>
      <c r="CR239">
        <f>VLOOKUP($A239,taxonomy!$A:$Y,24,FALSE)</f>
        <v>0</v>
      </c>
      <c r="CS239">
        <f>VLOOKUP($A239,taxonomy!$A:$Y,25,FALSE)</f>
        <v>0</v>
      </c>
      <c r="CT239">
        <f t="shared" si="3"/>
        <v>0</v>
      </c>
    </row>
    <row r="240" spans="1:98" hidden="1" x14ac:dyDescent="0.25">
      <c r="A240" s="3" t="s">
        <v>1258</v>
      </c>
      <c r="B240" s="4"/>
      <c r="C240" s="4">
        <v>1</v>
      </c>
      <c r="D240" s="4">
        <v>1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>
        <v>2</v>
      </c>
      <c r="CA240" t="str">
        <f>VLOOKUP($A240,taxonomy!$A:$Y,7,FALSE)</f>
        <v>Eukaryota</v>
      </c>
      <c r="CB240" t="str">
        <f>VLOOKUP($A240,taxonomy!$A:$Y,8,FALSE)</f>
        <v xml:space="preserve"> Viridiplantae</v>
      </c>
      <c r="CC240" t="str">
        <f>VLOOKUP($A240,taxonomy!$A:$Y,9,FALSE)</f>
        <v xml:space="preserve"> Streptophyta</v>
      </c>
      <c r="CD240" t="str">
        <f>VLOOKUP($A240,taxonomy!$A:$Y,10,FALSE)</f>
        <v xml:space="preserve"> Embryophyta</v>
      </c>
      <c r="CE240" t="str">
        <f>VLOOKUP($A240,taxonomy!$A:$Y,11,FALSE)</f>
        <v xml:space="preserve"> Tracheophyta</v>
      </c>
      <c r="CF240" t="str">
        <f>VLOOKUP($A240,taxonomy!$A:$Y,12,FALSE)</f>
        <v>Spermatophyta</v>
      </c>
      <c r="CG240" t="str">
        <f>VLOOKUP($A240,taxonomy!$A:$Y,13,FALSE)</f>
        <v xml:space="preserve"> Magnoliophyta</v>
      </c>
      <c r="CH240" t="str">
        <f>VLOOKUP($A240,taxonomy!$A:$Y,14,FALSE)</f>
        <v xml:space="preserve"> eudicotyledons</v>
      </c>
      <c r="CI240" t="str">
        <f>VLOOKUP($A240,taxonomy!$A:$Y,15,FALSE)</f>
        <v xml:space="preserve"> Gunneridae</v>
      </c>
      <c r="CJ240" t="str">
        <f>VLOOKUP($A240,taxonomy!$A:$Y,16,FALSE)</f>
        <v>Pentapetalae</v>
      </c>
      <c r="CK240" t="str">
        <f>VLOOKUP($A240,taxonomy!$A:$Y,17,FALSE)</f>
        <v xml:space="preserve"> rosids</v>
      </c>
      <c r="CL240" t="str">
        <f>VLOOKUP($A240,taxonomy!$A:$Y,18,FALSE)</f>
        <v xml:space="preserve"> fabids</v>
      </c>
      <c r="CM240" t="str">
        <f>VLOOKUP($A240,taxonomy!$A:$Y,19,FALSE)</f>
        <v xml:space="preserve"> Fabales</v>
      </c>
      <c r="CN240" t="str">
        <f>VLOOKUP($A240,taxonomy!$A:$Y,20,FALSE)</f>
        <v xml:space="preserve"> Fabaceae</v>
      </c>
      <c r="CO240" t="str">
        <f>VLOOKUP($A240,taxonomy!$A:$Y,21,FALSE)</f>
        <v xml:space="preserve"> Papilionoideae</v>
      </c>
      <c r="CP240" t="str">
        <f>VLOOKUP($A240,taxonomy!$A:$Y,22,FALSE)</f>
        <v>Trifolieae</v>
      </c>
      <c r="CQ240" t="str">
        <f>VLOOKUP($A240,taxonomy!$A:$Y,23,FALSE)</f>
        <v xml:space="preserve"> Medicago.</v>
      </c>
      <c r="CR240">
        <f>VLOOKUP($A240,taxonomy!$A:$Y,24,FALSE)</f>
        <v>0</v>
      </c>
      <c r="CS240">
        <f>VLOOKUP($A240,taxonomy!$A:$Y,25,FALSE)</f>
        <v>0</v>
      </c>
      <c r="CT240">
        <f t="shared" si="3"/>
        <v>0</v>
      </c>
    </row>
    <row r="241" spans="1:98" hidden="1" x14ac:dyDescent="0.25">
      <c r="A241" s="3" t="s">
        <v>1261</v>
      </c>
      <c r="B241" s="4"/>
      <c r="C241" s="4">
        <v>1</v>
      </c>
      <c r="D241" s="4">
        <v>1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>
        <v>1</v>
      </c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>
        <v>3</v>
      </c>
      <c r="CA241" t="str">
        <f>VLOOKUP($A241,taxonomy!$A:$Y,7,FALSE)</f>
        <v>Eukaryota</v>
      </c>
      <c r="CB241" t="str">
        <f>VLOOKUP($A241,taxonomy!$A:$Y,8,FALSE)</f>
        <v xml:space="preserve"> Metazoa</v>
      </c>
      <c r="CC241" t="str">
        <f>VLOOKUP($A241,taxonomy!$A:$Y,9,FALSE)</f>
        <v xml:space="preserve"> Chordata</v>
      </c>
      <c r="CD241" t="str">
        <f>VLOOKUP($A241,taxonomy!$A:$Y,10,FALSE)</f>
        <v xml:space="preserve"> Craniata</v>
      </c>
      <c r="CE241" t="str">
        <f>VLOOKUP($A241,taxonomy!$A:$Y,11,FALSE)</f>
        <v xml:space="preserve"> Vertebrata</v>
      </c>
      <c r="CF241" t="str">
        <f>VLOOKUP($A241,taxonomy!$A:$Y,12,FALSE)</f>
        <v xml:space="preserve"> Euteleostomi</v>
      </c>
      <c r="CG241" t="str">
        <f>VLOOKUP($A241,taxonomy!$A:$Y,13,FALSE)</f>
        <v>Mammalia</v>
      </c>
      <c r="CH241" t="str">
        <f>VLOOKUP($A241,taxonomy!$A:$Y,14,FALSE)</f>
        <v xml:space="preserve"> Eutheria</v>
      </c>
      <c r="CI241" t="str">
        <f>VLOOKUP($A241,taxonomy!$A:$Y,15,FALSE)</f>
        <v xml:space="preserve"> Euarchontoglires</v>
      </c>
      <c r="CJ241" t="str">
        <f>VLOOKUP($A241,taxonomy!$A:$Y,16,FALSE)</f>
        <v xml:space="preserve"> Primates</v>
      </c>
      <c r="CK241" t="str">
        <f>VLOOKUP($A241,taxonomy!$A:$Y,17,FALSE)</f>
        <v xml:space="preserve"> Haplorrhini</v>
      </c>
      <c r="CL241" t="str">
        <f>VLOOKUP($A241,taxonomy!$A:$Y,18,FALSE)</f>
        <v>Catarrhini</v>
      </c>
      <c r="CM241" t="str">
        <f>VLOOKUP($A241,taxonomy!$A:$Y,19,FALSE)</f>
        <v xml:space="preserve"> Cercopithecidae</v>
      </c>
      <c r="CN241" t="str">
        <f>VLOOKUP($A241,taxonomy!$A:$Y,20,FALSE)</f>
        <v xml:space="preserve"> Cercopithecinae</v>
      </c>
      <c r="CO241" t="str">
        <f>VLOOKUP($A241,taxonomy!$A:$Y,21,FALSE)</f>
        <v xml:space="preserve"> Macaca.</v>
      </c>
      <c r="CP241">
        <f>VLOOKUP($A241,taxonomy!$A:$Y,22,FALSE)</f>
        <v>0</v>
      </c>
      <c r="CQ241">
        <f>VLOOKUP($A241,taxonomy!$A:$Y,23,FALSE)</f>
        <v>0</v>
      </c>
      <c r="CR241">
        <f>VLOOKUP($A241,taxonomy!$A:$Y,24,FALSE)</f>
        <v>0</v>
      </c>
      <c r="CS241">
        <f>VLOOKUP($A241,taxonomy!$A:$Y,25,FALSE)</f>
        <v>0</v>
      </c>
      <c r="CT241">
        <f t="shared" si="3"/>
        <v>0</v>
      </c>
    </row>
    <row r="242" spans="1:98" hidden="1" x14ac:dyDescent="0.25">
      <c r="A242" s="3" t="s">
        <v>1263</v>
      </c>
      <c r="B242" s="4"/>
      <c r="C242" s="4">
        <v>1</v>
      </c>
      <c r="D242" s="4">
        <v>1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>
        <v>1</v>
      </c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>
        <v>3</v>
      </c>
      <c r="CA242" t="str">
        <f>VLOOKUP($A242,taxonomy!$A:$Y,7,FALSE)</f>
        <v>Eukaryota</v>
      </c>
      <c r="CB242" t="str">
        <f>VLOOKUP($A242,taxonomy!$A:$Y,8,FALSE)</f>
        <v xml:space="preserve"> Metazoa</v>
      </c>
      <c r="CC242" t="str">
        <f>VLOOKUP($A242,taxonomy!$A:$Y,9,FALSE)</f>
        <v xml:space="preserve"> Chordata</v>
      </c>
      <c r="CD242" t="str">
        <f>VLOOKUP($A242,taxonomy!$A:$Y,10,FALSE)</f>
        <v xml:space="preserve"> Craniata</v>
      </c>
      <c r="CE242" t="str">
        <f>VLOOKUP($A242,taxonomy!$A:$Y,11,FALSE)</f>
        <v xml:space="preserve"> Vertebrata</v>
      </c>
      <c r="CF242" t="str">
        <f>VLOOKUP($A242,taxonomy!$A:$Y,12,FALSE)</f>
        <v xml:space="preserve"> Euteleostomi</v>
      </c>
      <c r="CG242" t="str">
        <f>VLOOKUP($A242,taxonomy!$A:$Y,13,FALSE)</f>
        <v>Mammalia</v>
      </c>
      <c r="CH242" t="str">
        <f>VLOOKUP($A242,taxonomy!$A:$Y,14,FALSE)</f>
        <v xml:space="preserve"> Eutheria</v>
      </c>
      <c r="CI242" t="str">
        <f>VLOOKUP($A242,taxonomy!$A:$Y,15,FALSE)</f>
        <v xml:space="preserve"> Euarchontoglires</v>
      </c>
      <c r="CJ242" t="str">
        <f>VLOOKUP($A242,taxonomy!$A:$Y,16,FALSE)</f>
        <v xml:space="preserve"> Primates</v>
      </c>
      <c r="CK242" t="str">
        <f>VLOOKUP($A242,taxonomy!$A:$Y,17,FALSE)</f>
        <v xml:space="preserve"> Haplorrhini</v>
      </c>
      <c r="CL242" t="str">
        <f>VLOOKUP($A242,taxonomy!$A:$Y,18,FALSE)</f>
        <v>Catarrhini</v>
      </c>
      <c r="CM242" t="str">
        <f>VLOOKUP($A242,taxonomy!$A:$Y,19,FALSE)</f>
        <v xml:space="preserve"> Cercopithecidae</v>
      </c>
      <c r="CN242" t="str">
        <f>VLOOKUP($A242,taxonomy!$A:$Y,20,FALSE)</f>
        <v xml:space="preserve"> Cercopithecinae</v>
      </c>
      <c r="CO242" t="str">
        <f>VLOOKUP($A242,taxonomy!$A:$Y,21,FALSE)</f>
        <v xml:space="preserve"> Macaca.</v>
      </c>
      <c r="CP242">
        <f>VLOOKUP($A242,taxonomy!$A:$Y,22,FALSE)</f>
        <v>0</v>
      </c>
      <c r="CQ242">
        <f>VLOOKUP($A242,taxonomy!$A:$Y,23,FALSE)</f>
        <v>0</v>
      </c>
      <c r="CR242">
        <f>VLOOKUP($A242,taxonomy!$A:$Y,24,FALSE)</f>
        <v>0</v>
      </c>
      <c r="CS242">
        <f>VLOOKUP($A242,taxonomy!$A:$Y,25,FALSE)</f>
        <v>0</v>
      </c>
      <c r="CT242">
        <f t="shared" si="3"/>
        <v>0</v>
      </c>
    </row>
    <row r="243" spans="1:98" hidden="1" x14ac:dyDescent="0.25">
      <c r="A243" s="3" t="s">
        <v>1265</v>
      </c>
      <c r="B243" s="4"/>
      <c r="C243" s="4">
        <v>1</v>
      </c>
      <c r="D243" s="4">
        <v>1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>
        <v>2</v>
      </c>
      <c r="CA243" t="str">
        <f>VLOOKUP($A243,taxonomy!$A:$Y,7,FALSE)</f>
        <v>Eukaryota</v>
      </c>
      <c r="CB243" t="str">
        <f>VLOOKUP($A243,taxonomy!$A:$Y,8,FALSE)</f>
        <v xml:space="preserve"> Fungi</v>
      </c>
      <c r="CC243" t="str">
        <f>VLOOKUP($A243,taxonomy!$A:$Y,9,FALSE)</f>
        <v xml:space="preserve"> Dikarya</v>
      </c>
      <c r="CD243" t="str">
        <f>VLOOKUP($A243,taxonomy!$A:$Y,10,FALSE)</f>
        <v xml:space="preserve"> Ascomycota</v>
      </c>
      <c r="CE243" t="str">
        <f>VLOOKUP($A243,taxonomy!$A:$Y,11,FALSE)</f>
        <v xml:space="preserve"> Pezizomycotina</v>
      </c>
      <c r="CF243" t="str">
        <f>VLOOKUP($A243,taxonomy!$A:$Y,12,FALSE)</f>
        <v xml:space="preserve"> Eurotiomycetes</v>
      </c>
      <c r="CG243" t="str">
        <f>VLOOKUP($A243,taxonomy!$A:$Y,13,FALSE)</f>
        <v>Eurotiomycetidae</v>
      </c>
      <c r="CH243" t="str">
        <f>VLOOKUP($A243,taxonomy!$A:$Y,14,FALSE)</f>
        <v xml:space="preserve"> Eurotiales</v>
      </c>
      <c r="CI243" t="str">
        <f>VLOOKUP($A243,taxonomy!$A:$Y,15,FALSE)</f>
        <v xml:space="preserve"> Aspergillaceae</v>
      </c>
      <c r="CJ243" t="str">
        <f>VLOOKUP($A243,taxonomy!$A:$Y,16,FALSE)</f>
        <v xml:space="preserve"> Aspergillus.</v>
      </c>
      <c r="CK243">
        <f>VLOOKUP($A243,taxonomy!$A:$Y,17,FALSE)</f>
        <v>0</v>
      </c>
      <c r="CL243">
        <f>VLOOKUP($A243,taxonomy!$A:$Y,18,FALSE)</f>
        <v>0</v>
      </c>
      <c r="CM243">
        <f>VLOOKUP($A243,taxonomy!$A:$Y,19,FALSE)</f>
        <v>0</v>
      </c>
      <c r="CN243">
        <f>VLOOKUP($A243,taxonomy!$A:$Y,20,FALSE)</f>
        <v>0</v>
      </c>
      <c r="CO243">
        <f>VLOOKUP($A243,taxonomy!$A:$Y,21,FALSE)</f>
        <v>0</v>
      </c>
      <c r="CP243">
        <f>VLOOKUP($A243,taxonomy!$A:$Y,22,FALSE)</f>
        <v>0</v>
      </c>
      <c r="CQ243">
        <f>VLOOKUP($A243,taxonomy!$A:$Y,23,FALSE)</f>
        <v>0</v>
      </c>
      <c r="CR243">
        <f>VLOOKUP($A243,taxonomy!$A:$Y,24,FALSE)</f>
        <v>0</v>
      </c>
      <c r="CS243">
        <f>VLOOKUP($A243,taxonomy!$A:$Y,25,FALSE)</f>
        <v>0</v>
      </c>
      <c r="CT243">
        <f t="shared" si="3"/>
        <v>0</v>
      </c>
    </row>
    <row r="244" spans="1:98" hidden="1" x14ac:dyDescent="0.25">
      <c r="A244" s="3" t="s">
        <v>1270</v>
      </c>
      <c r="B244" s="4"/>
      <c r="C244" s="4"/>
      <c r="D244" s="4">
        <v>1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>
        <v>1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>
        <v>1</v>
      </c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>
        <v>3</v>
      </c>
      <c r="CA244" t="str">
        <f>VLOOKUP($A244,taxonomy!$A:$Y,7,FALSE)</f>
        <v>Eukaryota</v>
      </c>
      <c r="CB244" t="str">
        <f>VLOOKUP($A244,taxonomy!$A:$Y,8,FALSE)</f>
        <v xml:space="preserve"> Fungi</v>
      </c>
      <c r="CC244" t="str">
        <f>VLOOKUP($A244,taxonomy!$A:$Y,9,FALSE)</f>
        <v xml:space="preserve"> Dikarya</v>
      </c>
      <c r="CD244" t="str">
        <f>VLOOKUP($A244,taxonomy!$A:$Y,10,FALSE)</f>
        <v xml:space="preserve"> Ascomycota</v>
      </c>
      <c r="CE244" t="str">
        <f>VLOOKUP($A244,taxonomy!$A:$Y,11,FALSE)</f>
        <v xml:space="preserve"> Saccharomycotina</v>
      </c>
      <c r="CF244" t="str">
        <f>VLOOKUP($A244,taxonomy!$A:$Y,12,FALSE)</f>
        <v>Saccharomycetes</v>
      </c>
      <c r="CG244" t="str">
        <f>VLOOKUP($A244,taxonomy!$A:$Y,13,FALSE)</f>
        <v xml:space="preserve"> Saccharomycetales</v>
      </c>
      <c r="CH244" t="str">
        <f>VLOOKUP($A244,taxonomy!$A:$Y,14,FALSE)</f>
        <v xml:space="preserve"> mitosporic Saccharomycetales</v>
      </c>
      <c r="CI244" t="str">
        <f>VLOOKUP($A244,taxonomy!$A:$Y,15,FALSE)</f>
        <v>Candida.</v>
      </c>
      <c r="CJ244">
        <f>VLOOKUP($A244,taxonomy!$A:$Y,16,FALSE)</f>
        <v>0</v>
      </c>
      <c r="CK244">
        <f>VLOOKUP($A244,taxonomy!$A:$Y,17,FALSE)</f>
        <v>0</v>
      </c>
      <c r="CL244">
        <f>VLOOKUP($A244,taxonomy!$A:$Y,18,FALSE)</f>
        <v>0</v>
      </c>
      <c r="CM244">
        <f>VLOOKUP($A244,taxonomy!$A:$Y,19,FALSE)</f>
        <v>0</v>
      </c>
      <c r="CN244">
        <f>VLOOKUP($A244,taxonomy!$A:$Y,20,FALSE)</f>
        <v>0</v>
      </c>
      <c r="CO244">
        <f>VLOOKUP($A244,taxonomy!$A:$Y,21,FALSE)</f>
        <v>0</v>
      </c>
      <c r="CP244">
        <f>VLOOKUP($A244,taxonomy!$A:$Y,22,FALSE)</f>
        <v>0</v>
      </c>
      <c r="CQ244">
        <f>VLOOKUP($A244,taxonomy!$A:$Y,23,FALSE)</f>
        <v>0</v>
      </c>
      <c r="CR244">
        <f>VLOOKUP($A244,taxonomy!$A:$Y,24,FALSE)</f>
        <v>0</v>
      </c>
      <c r="CS244">
        <f>VLOOKUP($A244,taxonomy!$A:$Y,25,FALSE)</f>
        <v>0</v>
      </c>
      <c r="CT244">
        <f t="shared" si="3"/>
        <v>0</v>
      </c>
    </row>
    <row r="245" spans="1:98" hidden="1" x14ac:dyDescent="0.25">
      <c r="A245" s="3" t="s">
        <v>1276</v>
      </c>
      <c r="B245" s="4"/>
      <c r="C245" s="4"/>
      <c r="D245" s="4">
        <v>1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>
        <v>1</v>
      </c>
      <c r="P245" s="4"/>
      <c r="Q245" s="4"/>
      <c r="R245" s="4"/>
      <c r="S245" s="4"/>
      <c r="T245" s="4"/>
      <c r="U245" s="4"/>
      <c r="V245" s="4"/>
      <c r="W245" s="4">
        <v>1</v>
      </c>
      <c r="X245" s="4"/>
      <c r="Y245" s="4"/>
      <c r="Z245" s="4"/>
      <c r="AA245" s="4"/>
      <c r="AB245" s="4">
        <v>1</v>
      </c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>
        <v>4</v>
      </c>
      <c r="CA245" t="str">
        <f>VLOOKUP($A245,taxonomy!$A:$Y,7,FALSE)</f>
        <v>Eukaryota</v>
      </c>
      <c r="CB245" t="str">
        <f>VLOOKUP($A245,taxonomy!$A:$Y,8,FALSE)</f>
        <v xml:space="preserve"> Fungi</v>
      </c>
      <c r="CC245" t="str">
        <f>VLOOKUP($A245,taxonomy!$A:$Y,9,FALSE)</f>
        <v xml:space="preserve"> Dikarya</v>
      </c>
      <c r="CD245" t="str">
        <f>VLOOKUP($A245,taxonomy!$A:$Y,10,FALSE)</f>
        <v xml:space="preserve"> Ascomycota</v>
      </c>
      <c r="CE245" t="str">
        <f>VLOOKUP($A245,taxonomy!$A:$Y,11,FALSE)</f>
        <v xml:space="preserve"> Saccharomycotina</v>
      </c>
      <c r="CF245" t="str">
        <f>VLOOKUP($A245,taxonomy!$A:$Y,12,FALSE)</f>
        <v>Saccharomycetes</v>
      </c>
      <c r="CG245" t="str">
        <f>VLOOKUP($A245,taxonomy!$A:$Y,13,FALSE)</f>
        <v xml:space="preserve"> Saccharomycetales</v>
      </c>
      <c r="CH245" t="str">
        <f>VLOOKUP($A245,taxonomy!$A:$Y,14,FALSE)</f>
        <v xml:space="preserve"> Saccharomycetaceae</v>
      </c>
      <c r="CI245" t="str">
        <f>VLOOKUP($A245,taxonomy!$A:$Y,15,FALSE)</f>
        <v>Tetrapisispora.</v>
      </c>
      <c r="CJ245">
        <f>VLOOKUP($A245,taxonomy!$A:$Y,16,FALSE)</f>
        <v>0</v>
      </c>
      <c r="CK245">
        <f>VLOOKUP($A245,taxonomy!$A:$Y,17,FALSE)</f>
        <v>0</v>
      </c>
      <c r="CL245">
        <f>VLOOKUP($A245,taxonomy!$A:$Y,18,FALSE)</f>
        <v>0</v>
      </c>
      <c r="CM245">
        <f>VLOOKUP($A245,taxonomy!$A:$Y,19,FALSE)</f>
        <v>0</v>
      </c>
      <c r="CN245">
        <f>VLOOKUP($A245,taxonomy!$A:$Y,20,FALSE)</f>
        <v>0</v>
      </c>
      <c r="CO245">
        <f>VLOOKUP($A245,taxonomy!$A:$Y,21,FALSE)</f>
        <v>0</v>
      </c>
      <c r="CP245">
        <f>VLOOKUP($A245,taxonomy!$A:$Y,22,FALSE)</f>
        <v>0</v>
      </c>
      <c r="CQ245">
        <f>VLOOKUP($A245,taxonomy!$A:$Y,23,FALSE)</f>
        <v>0</v>
      </c>
      <c r="CR245">
        <f>VLOOKUP($A245,taxonomy!$A:$Y,24,FALSE)</f>
        <v>0</v>
      </c>
      <c r="CS245">
        <f>VLOOKUP($A245,taxonomy!$A:$Y,25,FALSE)</f>
        <v>0</v>
      </c>
      <c r="CT245">
        <f t="shared" si="3"/>
        <v>0</v>
      </c>
    </row>
    <row r="246" spans="1:98" hidden="1" x14ac:dyDescent="0.25">
      <c r="A246" s="3" t="s">
        <v>1280</v>
      </c>
      <c r="B246" s="4"/>
      <c r="C246" s="4"/>
      <c r="D246" s="4">
        <v>1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>
        <v>1</v>
      </c>
      <c r="AN246" s="4"/>
      <c r="AO246" s="4"/>
      <c r="AP246" s="4"/>
      <c r="AQ246" s="4"/>
      <c r="AR246" s="4">
        <v>1</v>
      </c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>
        <v>1</v>
      </c>
      <c r="BI246" s="4"/>
      <c r="BJ246" s="4"/>
      <c r="BK246" s="4"/>
      <c r="BL246" s="4"/>
      <c r="BM246" s="4"/>
      <c r="BN246" s="4"/>
      <c r="BO246" s="4"/>
      <c r="BP246" s="4"/>
      <c r="BQ246" s="4">
        <v>1</v>
      </c>
      <c r="BR246" s="4"/>
      <c r="BS246" s="4"/>
      <c r="BT246" s="4"/>
      <c r="BU246" s="4"/>
      <c r="BV246" s="4"/>
      <c r="BW246" s="4"/>
      <c r="BX246" s="4"/>
      <c r="BY246" s="4"/>
      <c r="BZ246" s="4">
        <v>5</v>
      </c>
      <c r="CA246" t="str">
        <f>VLOOKUP($A246,taxonomy!$A:$Y,7,FALSE)</f>
        <v>Eukaryota</v>
      </c>
      <c r="CB246" t="str">
        <f>VLOOKUP($A246,taxonomy!$A:$Y,8,FALSE)</f>
        <v xml:space="preserve"> Fungi</v>
      </c>
      <c r="CC246" t="str">
        <f>VLOOKUP($A246,taxonomy!$A:$Y,9,FALSE)</f>
        <v xml:space="preserve"> Dikarya</v>
      </c>
      <c r="CD246" t="str">
        <f>VLOOKUP($A246,taxonomy!$A:$Y,10,FALSE)</f>
        <v xml:space="preserve"> Ascomycota</v>
      </c>
      <c r="CE246" t="str">
        <f>VLOOKUP($A246,taxonomy!$A:$Y,11,FALSE)</f>
        <v xml:space="preserve"> Saccharomycotina</v>
      </c>
      <c r="CF246" t="str">
        <f>VLOOKUP($A246,taxonomy!$A:$Y,12,FALSE)</f>
        <v>Saccharomycetes</v>
      </c>
      <c r="CG246" t="str">
        <f>VLOOKUP($A246,taxonomy!$A:$Y,13,FALSE)</f>
        <v xml:space="preserve"> Saccharomycetales</v>
      </c>
      <c r="CH246" t="str">
        <f>VLOOKUP($A246,taxonomy!$A:$Y,14,FALSE)</f>
        <v xml:space="preserve"> Saccharomycetaceae</v>
      </c>
      <c r="CI246" t="str">
        <f>VLOOKUP($A246,taxonomy!$A:$Y,15,FALSE)</f>
        <v xml:space="preserve"> Eremothecium.</v>
      </c>
      <c r="CJ246">
        <f>VLOOKUP($A246,taxonomy!$A:$Y,16,FALSE)</f>
        <v>0</v>
      </c>
      <c r="CK246">
        <f>VLOOKUP($A246,taxonomy!$A:$Y,17,FALSE)</f>
        <v>0</v>
      </c>
      <c r="CL246">
        <f>VLOOKUP($A246,taxonomy!$A:$Y,18,FALSE)</f>
        <v>0</v>
      </c>
      <c r="CM246">
        <f>VLOOKUP($A246,taxonomy!$A:$Y,19,FALSE)</f>
        <v>0</v>
      </c>
      <c r="CN246">
        <f>VLOOKUP($A246,taxonomy!$A:$Y,20,FALSE)</f>
        <v>0</v>
      </c>
      <c r="CO246">
        <f>VLOOKUP($A246,taxonomy!$A:$Y,21,FALSE)</f>
        <v>0</v>
      </c>
      <c r="CP246">
        <f>VLOOKUP($A246,taxonomy!$A:$Y,22,FALSE)</f>
        <v>0</v>
      </c>
      <c r="CQ246">
        <f>VLOOKUP($A246,taxonomy!$A:$Y,23,FALSE)</f>
        <v>0</v>
      </c>
      <c r="CR246">
        <f>VLOOKUP($A246,taxonomy!$A:$Y,24,FALSE)</f>
        <v>0</v>
      </c>
      <c r="CS246">
        <f>VLOOKUP($A246,taxonomy!$A:$Y,25,FALSE)</f>
        <v>0</v>
      </c>
      <c r="CT246">
        <f t="shared" si="3"/>
        <v>0</v>
      </c>
    </row>
    <row r="247" spans="1:98" hidden="1" x14ac:dyDescent="0.25">
      <c r="A247" s="3" t="s">
        <v>1290</v>
      </c>
      <c r="B247" s="4"/>
      <c r="C247" s="4"/>
      <c r="D247" s="4">
        <v>1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>
        <v>1</v>
      </c>
      <c r="P247" s="4"/>
      <c r="Q247" s="4"/>
      <c r="R247" s="4"/>
      <c r="S247" s="4"/>
      <c r="T247" s="4"/>
      <c r="U247" s="4"/>
      <c r="V247" s="4"/>
      <c r="W247" s="4">
        <v>1</v>
      </c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>
        <v>3</v>
      </c>
      <c r="CA247" t="str">
        <f>VLOOKUP($A247,taxonomy!$A:$Y,7,FALSE)</f>
        <v>Eukaryota</v>
      </c>
      <c r="CB247" t="str">
        <f>VLOOKUP($A247,taxonomy!$A:$Y,8,FALSE)</f>
        <v xml:space="preserve"> Fungi</v>
      </c>
      <c r="CC247" t="str">
        <f>VLOOKUP($A247,taxonomy!$A:$Y,9,FALSE)</f>
        <v xml:space="preserve"> Dikarya</v>
      </c>
      <c r="CD247" t="str">
        <f>VLOOKUP($A247,taxonomy!$A:$Y,10,FALSE)</f>
        <v xml:space="preserve"> Ascomycota</v>
      </c>
      <c r="CE247" t="str">
        <f>VLOOKUP($A247,taxonomy!$A:$Y,11,FALSE)</f>
        <v xml:space="preserve"> Saccharomycotina</v>
      </c>
      <c r="CF247" t="str">
        <f>VLOOKUP($A247,taxonomy!$A:$Y,12,FALSE)</f>
        <v>Saccharomycetes</v>
      </c>
      <c r="CG247" t="str">
        <f>VLOOKUP($A247,taxonomy!$A:$Y,13,FALSE)</f>
        <v xml:space="preserve"> Saccharomycetales</v>
      </c>
      <c r="CH247" t="str">
        <f>VLOOKUP($A247,taxonomy!$A:$Y,14,FALSE)</f>
        <v xml:space="preserve"> Debaryomycetaceae</v>
      </c>
      <c r="CI247" t="str">
        <f>VLOOKUP($A247,taxonomy!$A:$Y,15,FALSE)</f>
        <v xml:space="preserve"> Millerozyma.</v>
      </c>
      <c r="CJ247">
        <f>VLOOKUP($A247,taxonomy!$A:$Y,16,FALSE)</f>
        <v>0</v>
      </c>
      <c r="CK247">
        <f>VLOOKUP($A247,taxonomy!$A:$Y,17,FALSE)</f>
        <v>0</v>
      </c>
      <c r="CL247">
        <f>VLOOKUP($A247,taxonomy!$A:$Y,18,FALSE)</f>
        <v>0</v>
      </c>
      <c r="CM247">
        <f>VLOOKUP($A247,taxonomy!$A:$Y,19,FALSE)</f>
        <v>0</v>
      </c>
      <c r="CN247">
        <f>VLOOKUP($A247,taxonomy!$A:$Y,20,FALSE)</f>
        <v>0</v>
      </c>
      <c r="CO247">
        <f>VLOOKUP($A247,taxonomy!$A:$Y,21,FALSE)</f>
        <v>0</v>
      </c>
      <c r="CP247">
        <f>VLOOKUP($A247,taxonomy!$A:$Y,22,FALSE)</f>
        <v>0</v>
      </c>
      <c r="CQ247">
        <f>VLOOKUP($A247,taxonomy!$A:$Y,23,FALSE)</f>
        <v>0</v>
      </c>
      <c r="CR247">
        <f>VLOOKUP($A247,taxonomy!$A:$Y,24,FALSE)</f>
        <v>0</v>
      </c>
      <c r="CS247">
        <f>VLOOKUP($A247,taxonomy!$A:$Y,25,FALSE)</f>
        <v>0</v>
      </c>
      <c r="CT247">
        <f t="shared" si="3"/>
        <v>0</v>
      </c>
    </row>
    <row r="248" spans="1:98" hidden="1" x14ac:dyDescent="0.25">
      <c r="A248" s="3" t="s">
        <v>1294</v>
      </c>
      <c r="B248" s="4"/>
      <c r="C248" s="4"/>
      <c r="D248" s="4">
        <v>1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>
        <v>1</v>
      </c>
      <c r="P248" s="4"/>
      <c r="Q248" s="4"/>
      <c r="R248" s="4"/>
      <c r="S248" s="4"/>
      <c r="T248" s="4"/>
      <c r="U248" s="4"/>
      <c r="V248" s="4"/>
      <c r="W248" s="4">
        <v>1</v>
      </c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>
        <v>3</v>
      </c>
      <c r="CA248" t="str">
        <f>VLOOKUP($A248,taxonomy!$A:$Y,7,FALSE)</f>
        <v>Eukaryota</v>
      </c>
      <c r="CB248" t="str">
        <f>VLOOKUP($A248,taxonomy!$A:$Y,8,FALSE)</f>
        <v xml:space="preserve"> Fungi</v>
      </c>
      <c r="CC248" t="str">
        <f>VLOOKUP($A248,taxonomy!$A:$Y,9,FALSE)</f>
        <v xml:space="preserve"> Dikarya</v>
      </c>
      <c r="CD248" t="str">
        <f>VLOOKUP($A248,taxonomy!$A:$Y,10,FALSE)</f>
        <v xml:space="preserve"> Ascomycota</v>
      </c>
      <c r="CE248" t="str">
        <f>VLOOKUP($A248,taxonomy!$A:$Y,11,FALSE)</f>
        <v xml:space="preserve"> Saccharomycotina</v>
      </c>
      <c r="CF248" t="str">
        <f>VLOOKUP($A248,taxonomy!$A:$Y,12,FALSE)</f>
        <v>Saccharomycetes</v>
      </c>
      <c r="CG248" t="str">
        <f>VLOOKUP($A248,taxonomy!$A:$Y,13,FALSE)</f>
        <v xml:space="preserve"> Saccharomycetales</v>
      </c>
      <c r="CH248" t="str">
        <f>VLOOKUP($A248,taxonomy!$A:$Y,14,FALSE)</f>
        <v xml:space="preserve"> Debaryomycetaceae</v>
      </c>
      <c r="CI248" t="str">
        <f>VLOOKUP($A248,taxonomy!$A:$Y,15,FALSE)</f>
        <v xml:space="preserve"> Millerozyma.</v>
      </c>
      <c r="CJ248">
        <f>VLOOKUP($A248,taxonomy!$A:$Y,16,FALSE)</f>
        <v>0</v>
      </c>
      <c r="CK248">
        <f>VLOOKUP($A248,taxonomy!$A:$Y,17,FALSE)</f>
        <v>0</v>
      </c>
      <c r="CL248">
        <f>VLOOKUP($A248,taxonomy!$A:$Y,18,FALSE)</f>
        <v>0</v>
      </c>
      <c r="CM248">
        <f>VLOOKUP($A248,taxonomy!$A:$Y,19,FALSE)</f>
        <v>0</v>
      </c>
      <c r="CN248">
        <f>VLOOKUP($A248,taxonomy!$A:$Y,20,FALSE)</f>
        <v>0</v>
      </c>
      <c r="CO248">
        <f>VLOOKUP($A248,taxonomy!$A:$Y,21,FALSE)</f>
        <v>0</v>
      </c>
      <c r="CP248">
        <f>VLOOKUP($A248,taxonomy!$A:$Y,22,FALSE)</f>
        <v>0</v>
      </c>
      <c r="CQ248">
        <f>VLOOKUP($A248,taxonomy!$A:$Y,23,FALSE)</f>
        <v>0</v>
      </c>
      <c r="CR248">
        <f>VLOOKUP($A248,taxonomy!$A:$Y,24,FALSE)</f>
        <v>0</v>
      </c>
      <c r="CS248">
        <f>VLOOKUP($A248,taxonomy!$A:$Y,25,FALSE)</f>
        <v>0</v>
      </c>
      <c r="CT248">
        <f t="shared" si="3"/>
        <v>0</v>
      </c>
    </row>
    <row r="249" spans="1:98" hidden="1" x14ac:dyDescent="0.25">
      <c r="A249" s="3" t="s">
        <v>1299</v>
      </c>
      <c r="B249" s="4"/>
      <c r="C249" s="4"/>
      <c r="D249" s="4">
        <v>1</v>
      </c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>
        <v>1</v>
      </c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>
        <v>1</v>
      </c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>
        <v>3</v>
      </c>
      <c r="CA249" t="str">
        <f>VLOOKUP($A249,taxonomy!$A:$Y,7,FALSE)</f>
        <v>Eukaryota</v>
      </c>
      <c r="CB249" t="str">
        <f>VLOOKUP($A249,taxonomy!$A:$Y,8,FALSE)</f>
        <v xml:space="preserve"> Fungi</v>
      </c>
      <c r="CC249" t="str">
        <f>VLOOKUP($A249,taxonomy!$A:$Y,9,FALSE)</f>
        <v xml:space="preserve"> Dikarya</v>
      </c>
      <c r="CD249" t="str">
        <f>VLOOKUP($A249,taxonomy!$A:$Y,10,FALSE)</f>
        <v xml:space="preserve"> Ascomycota</v>
      </c>
      <c r="CE249" t="str">
        <f>VLOOKUP($A249,taxonomy!$A:$Y,11,FALSE)</f>
        <v xml:space="preserve"> Saccharomycotina</v>
      </c>
      <c r="CF249" t="str">
        <f>VLOOKUP($A249,taxonomy!$A:$Y,12,FALSE)</f>
        <v>Saccharomycetes</v>
      </c>
      <c r="CG249" t="str">
        <f>VLOOKUP($A249,taxonomy!$A:$Y,13,FALSE)</f>
        <v xml:space="preserve"> Saccharomycetales</v>
      </c>
      <c r="CH249" t="str">
        <f>VLOOKUP($A249,taxonomy!$A:$Y,14,FALSE)</f>
        <v xml:space="preserve"> Saccharomycetaceae</v>
      </c>
      <c r="CI249" t="str">
        <f>VLOOKUP($A249,taxonomy!$A:$Y,15,FALSE)</f>
        <v xml:space="preserve"> Torulaspora.</v>
      </c>
      <c r="CJ249">
        <f>VLOOKUP($A249,taxonomy!$A:$Y,16,FALSE)</f>
        <v>0</v>
      </c>
      <c r="CK249">
        <f>VLOOKUP($A249,taxonomy!$A:$Y,17,FALSE)</f>
        <v>0</v>
      </c>
      <c r="CL249">
        <f>VLOOKUP($A249,taxonomy!$A:$Y,18,FALSE)</f>
        <v>0</v>
      </c>
      <c r="CM249">
        <f>VLOOKUP($A249,taxonomy!$A:$Y,19,FALSE)</f>
        <v>0</v>
      </c>
      <c r="CN249">
        <f>VLOOKUP($A249,taxonomy!$A:$Y,20,FALSE)</f>
        <v>0</v>
      </c>
      <c r="CO249">
        <f>VLOOKUP($A249,taxonomy!$A:$Y,21,FALSE)</f>
        <v>0</v>
      </c>
      <c r="CP249">
        <f>VLOOKUP($A249,taxonomy!$A:$Y,22,FALSE)</f>
        <v>0</v>
      </c>
      <c r="CQ249">
        <f>VLOOKUP($A249,taxonomy!$A:$Y,23,FALSE)</f>
        <v>0</v>
      </c>
      <c r="CR249">
        <f>VLOOKUP($A249,taxonomy!$A:$Y,24,FALSE)</f>
        <v>0</v>
      </c>
      <c r="CS249">
        <f>VLOOKUP($A249,taxonomy!$A:$Y,25,FALSE)</f>
        <v>0</v>
      </c>
      <c r="CT249">
        <f t="shared" si="3"/>
        <v>0</v>
      </c>
    </row>
    <row r="250" spans="1:98" x14ac:dyDescent="0.25">
      <c r="A250" s="3" t="s">
        <v>1305</v>
      </c>
      <c r="B250" s="4"/>
      <c r="C250" s="4"/>
      <c r="D250" s="4">
        <v>1</v>
      </c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>
        <v>1</v>
      </c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>
        <v>2</v>
      </c>
      <c r="CA250" t="str">
        <f>VLOOKUP($A250,taxonomy!$A:$Y,7,FALSE)</f>
        <v>Eukaryota</v>
      </c>
      <c r="CB250" t="str">
        <f>VLOOKUP($A250,taxonomy!$A:$Y,8,FALSE)</f>
        <v xml:space="preserve"> Metazoa</v>
      </c>
      <c r="CC250" t="str">
        <f>VLOOKUP($A250,taxonomy!$A:$Y,9,FALSE)</f>
        <v xml:space="preserve"> Ecdysozoa</v>
      </c>
      <c r="CD250" t="str">
        <f>VLOOKUP($A250,taxonomy!$A:$Y,10,FALSE)</f>
        <v xml:space="preserve"> Arthropoda</v>
      </c>
      <c r="CE250" t="str">
        <f>VLOOKUP($A250,taxonomy!$A:$Y,11,FALSE)</f>
        <v xml:space="preserve"> Hexapoda</v>
      </c>
      <c r="CF250" t="str">
        <f>VLOOKUP($A250,taxonomy!$A:$Y,12,FALSE)</f>
        <v xml:space="preserve"> Insecta</v>
      </c>
      <c r="CG250" t="str">
        <f>VLOOKUP($A250,taxonomy!$A:$Y,13,FALSE)</f>
        <v>Thysanura</v>
      </c>
      <c r="CH250" t="str">
        <f>VLOOKUP($A250,taxonomy!$A:$Y,14,FALSE)</f>
        <v xml:space="preserve"> Lepismatidae</v>
      </c>
      <c r="CI250" t="str">
        <f>VLOOKUP($A250,taxonomy!$A:$Y,15,FALSE)</f>
        <v xml:space="preserve"> Thermobia.</v>
      </c>
      <c r="CJ250">
        <f>VLOOKUP($A250,taxonomy!$A:$Y,16,FALSE)</f>
        <v>0</v>
      </c>
      <c r="CK250">
        <f>VLOOKUP($A250,taxonomy!$A:$Y,17,FALSE)</f>
        <v>0</v>
      </c>
      <c r="CL250">
        <f>VLOOKUP($A250,taxonomy!$A:$Y,18,FALSE)</f>
        <v>0</v>
      </c>
      <c r="CM250">
        <f>VLOOKUP($A250,taxonomy!$A:$Y,19,FALSE)</f>
        <v>0</v>
      </c>
      <c r="CN250">
        <f>VLOOKUP($A250,taxonomy!$A:$Y,20,FALSE)</f>
        <v>0</v>
      </c>
      <c r="CO250">
        <f>VLOOKUP($A250,taxonomy!$A:$Y,21,FALSE)</f>
        <v>0</v>
      </c>
      <c r="CP250">
        <f>VLOOKUP($A250,taxonomy!$A:$Y,22,FALSE)</f>
        <v>0</v>
      </c>
      <c r="CQ250">
        <f>VLOOKUP($A250,taxonomy!$A:$Y,23,FALSE)</f>
        <v>0</v>
      </c>
      <c r="CR250">
        <f>VLOOKUP($A250,taxonomy!$A:$Y,24,FALSE)</f>
        <v>0</v>
      </c>
      <c r="CS250">
        <f>VLOOKUP($A250,taxonomy!$A:$Y,25,FALSE)</f>
        <v>0</v>
      </c>
      <c r="CT250">
        <f t="shared" si="3"/>
        <v>0</v>
      </c>
    </row>
    <row r="251" spans="1:98" hidden="1" x14ac:dyDescent="0.25">
      <c r="A251" s="3" t="s">
        <v>1307</v>
      </c>
      <c r="B251" s="4"/>
      <c r="C251" s="4">
        <v>1</v>
      </c>
      <c r="D251" s="4">
        <v>1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>
        <v>1</v>
      </c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>
        <v>3</v>
      </c>
      <c r="CA251" t="str">
        <f>VLOOKUP($A251,taxonomy!$A:$Y,7,FALSE)</f>
        <v>Eukaryota</v>
      </c>
      <c r="CB251" t="str">
        <f>VLOOKUP($A251,taxonomy!$A:$Y,8,FALSE)</f>
        <v xml:space="preserve"> Fungi</v>
      </c>
      <c r="CC251" t="str">
        <f>VLOOKUP($A251,taxonomy!$A:$Y,9,FALSE)</f>
        <v xml:space="preserve"> Dikarya</v>
      </c>
      <c r="CD251" t="str">
        <f>VLOOKUP($A251,taxonomy!$A:$Y,10,FALSE)</f>
        <v xml:space="preserve"> Ascomycota</v>
      </c>
      <c r="CE251" t="str">
        <f>VLOOKUP($A251,taxonomy!$A:$Y,11,FALSE)</f>
        <v xml:space="preserve"> Pezizomycotina</v>
      </c>
      <c r="CF251" t="str">
        <f>VLOOKUP($A251,taxonomy!$A:$Y,12,FALSE)</f>
        <v>Sordariomycetes</v>
      </c>
      <c r="CG251" t="str">
        <f>VLOOKUP($A251,taxonomy!$A:$Y,13,FALSE)</f>
        <v xml:space="preserve"> Hypocreomycetidae</v>
      </c>
      <c r="CH251" t="str">
        <f>VLOOKUP($A251,taxonomy!$A:$Y,14,FALSE)</f>
        <v xml:space="preserve"> Hypocreales</v>
      </c>
      <c r="CI251" t="str">
        <f>VLOOKUP($A251,taxonomy!$A:$Y,15,FALSE)</f>
        <v xml:space="preserve"> Hypocreaceae</v>
      </c>
      <c r="CJ251" t="str">
        <f>VLOOKUP($A251,taxonomy!$A:$Y,16,FALSE)</f>
        <v>Trichoderma.</v>
      </c>
      <c r="CK251">
        <f>VLOOKUP($A251,taxonomy!$A:$Y,17,FALSE)</f>
        <v>0</v>
      </c>
      <c r="CL251">
        <f>VLOOKUP($A251,taxonomy!$A:$Y,18,FALSE)</f>
        <v>0</v>
      </c>
      <c r="CM251">
        <f>VLOOKUP($A251,taxonomy!$A:$Y,19,FALSE)</f>
        <v>0</v>
      </c>
      <c r="CN251">
        <f>VLOOKUP($A251,taxonomy!$A:$Y,20,FALSE)</f>
        <v>0</v>
      </c>
      <c r="CO251">
        <f>VLOOKUP($A251,taxonomy!$A:$Y,21,FALSE)</f>
        <v>0</v>
      </c>
      <c r="CP251">
        <f>VLOOKUP($A251,taxonomy!$A:$Y,22,FALSE)</f>
        <v>0</v>
      </c>
      <c r="CQ251">
        <f>VLOOKUP($A251,taxonomy!$A:$Y,23,FALSE)</f>
        <v>0</v>
      </c>
      <c r="CR251">
        <f>VLOOKUP($A251,taxonomy!$A:$Y,24,FALSE)</f>
        <v>0</v>
      </c>
      <c r="CS251">
        <f>VLOOKUP($A251,taxonomy!$A:$Y,25,FALSE)</f>
        <v>0</v>
      </c>
      <c r="CT251">
        <f t="shared" si="3"/>
        <v>0</v>
      </c>
    </row>
    <row r="252" spans="1:98" hidden="1" x14ac:dyDescent="0.25">
      <c r="A252" s="3" t="s">
        <v>1311</v>
      </c>
      <c r="B252" s="4"/>
      <c r="C252" s="4">
        <v>1</v>
      </c>
      <c r="D252" s="4">
        <v>1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>
        <v>2</v>
      </c>
      <c r="CA252" t="str">
        <f>VLOOKUP($A252,taxonomy!$A:$Y,7,FALSE)</f>
        <v>Eukaryota</v>
      </c>
      <c r="CB252" t="str">
        <f>VLOOKUP($A252,taxonomy!$A:$Y,8,FALSE)</f>
        <v xml:space="preserve"> Fungi</v>
      </c>
      <c r="CC252" t="str">
        <f>VLOOKUP($A252,taxonomy!$A:$Y,9,FALSE)</f>
        <v xml:space="preserve"> Dikarya</v>
      </c>
      <c r="CD252" t="str">
        <f>VLOOKUP($A252,taxonomy!$A:$Y,10,FALSE)</f>
        <v xml:space="preserve"> Ascomycota</v>
      </c>
      <c r="CE252" t="str">
        <f>VLOOKUP($A252,taxonomy!$A:$Y,11,FALSE)</f>
        <v xml:space="preserve"> Pezizomycotina</v>
      </c>
      <c r="CF252" t="str">
        <f>VLOOKUP($A252,taxonomy!$A:$Y,12,FALSE)</f>
        <v>Sordariomycetes</v>
      </c>
      <c r="CG252" t="str">
        <f>VLOOKUP($A252,taxonomy!$A:$Y,13,FALSE)</f>
        <v xml:space="preserve"> Hypocreomycetidae</v>
      </c>
      <c r="CH252" t="str">
        <f>VLOOKUP($A252,taxonomy!$A:$Y,14,FALSE)</f>
        <v xml:space="preserve"> Hypocreales</v>
      </c>
      <c r="CI252" t="str">
        <f>VLOOKUP($A252,taxonomy!$A:$Y,15,FALSE)</f>
        <v xml:space="preserve"> Hypocreaceae</v>
      </c>
      <c r="CJ252" t="str">
        <f>VLOOKUP($A252,taxonomy!$A:$Y,16,FALSE)</f>
        <v>Trichoderma.</v>
      </c>
      <c r="CK252">
        <f>VLOOKUP($A252,taxonomy!$A:$Y,17,FALSE)</f>
        <v>0</v>
      </c>
      <c r="CL252">
        <f>VLOOKUP($A252,taxonomy!$A:$Y,18,FALSE)</f>
        <v>0</v>
      </c>
      <c r="CM252">
        <f>VLOOKUP($A252,taxonomy!$A:$Y,19,FALSE)</f>
        <v>0</v>
      </c>
      <c r="CN252">
        <f>VLOOKUP($A252,taxonomy!$A:$Y,20,FALSE)</f>
        <v>0</v>
      </c>
      <c r="CO252">
        <f>VLOOKUP($A252,taxonomy!$A:$Y,21,FALSE)</f>
        <v>0</v>
      </c>
      <c r="CP252">
        <f>VLOOKUP($A252,taxonomy!$A:$Y,22,FALSE)</f>
        <v>0</v>
      </c>
      <c r="CQ252">
        <f>VLOOKUP($A252,taxonomy!$A:$Y,23,FALSE)</f>
        <v>0</v>
      </c>
      <c r="CR252">
        <f>VLOOKUP($A252,taxonomy!$A:$Y,24,FALSE)</f>
        <v>0</v>
      </c>
      <c r="CS252">
        <f>VLOOKUP($A252,taxonomy!$A:$Y,25,FALSE)</f>
        <v>0</v>
      </c>
      <c r="CT252">
        <f t="shared" si="3"/>
        <v>0</v>
      </c>
    </row>
    <row r="253" spans="1:98" hidden="1" x14ac:dyDescent="0.25">
      <c r="A253" s="3" t="s">
        <v>1316</v>
      </c>
      <c r="B253" s="4"/>
      <c r="C253" s="4"/>
      <c r="D253" s="4">
        <v>1</v>
      </c>
      <c r="E253" s="4"/>
      <c r="F253" s="4"/>
      <c r="G253" s="4"/>
      <c r="H253" s="4"/>
      <c r="I253" s="4"/>
      <c r="J253" s="4"/>
      <c r="K253" s="4"/>
      <c r="L253" s="4"/>
      <c r="M253" s="4">
        <v>1</v>
      </c>
      <c r="N253" s="4"/>
      <c r="O253" s="4">
        <v>1</v>
      </c>
      <c r="P253" s="4"/>
      <c r="Q253" s="4"/>
      <c r="R253" s="4"/>
      <c r="S253" s="4"/>
      <c r="T253" s="4"/>
      <c r="U253" s="4"/>
      <c r="V253" s="4"/>
      <c r="W253" s="4">
        <v>1</v>
      </c>
      <c r="X253" s="4"/>
      <c r="Y253" s="4"/>
      <c r="Z253" s="4"/>
      <c r="AA253" s="4"/>
      <c r="AB253" s="4"/>
      <c r="AC253" s="4"/>
      <c r="AD253" s="4"/>
      <c r="AE253" s="4">
        <v>1</v>
      </c>
      <c r="AF253" s="4"/>
      <c r="AG253" s="4"/>
      <c r="AH253" s="4">
        <v>1</v>
      </c>
      <c r="AI253" s="4"/>
      <c r="AJ253" s="4"/>
      <c r="AK253" s="4">
        <v>1</v>
      </c>
      <c r="AL253" s="4">
        <v>1</v>
      </c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>
        <v>8</v>
      </c>
      <c r="CA253" t="e">
        <f>VLOOKUP($A253,taxonomy!$A:$Y,7,FALSE)</f>
        <v>#N/A</v>
      </c>
      <c r="CB253" t="e">
        <f>VLOOKUP($A253,taxonomy!$A:$Y,8,FALSE)</f>
        <v>#N/A</v>
      </c>
      <c r="CC253" t="e">
        <f>VLOOKUP($A253,taxonomy!$A:$Y,9,FALSE)</f>
        <v>#N/A</v>
      </c>
      <c r="CD253" t="e">
        <f>VLOOKUP($A253,taxonomy!$A:$Y,10,FALSE)</f>
        <v>#N/A</v>
      </c>
      <c r="CE253" t="e">
        <f>VLOOKUP($A253,taxonomy!$A:$Y,11,FALSE)</f>
        <v>#N/A</v>
      </c>
      <c r="CF253" t="e">
        <f>VLOOKUP($A253,taxonomy!$A:$Y,12,FALSE)</f>
        <v>#N/A</v>
      </c>
      <c r="CG253" t="e">
        <f>VLOOKUP($A253,taxonomy!$A:$Y,13,FALSE)</f>
        <v>#N/A</v>
      </c>
      <c r="CH253" t="e">
        <f>VLOOKUP($A253,taxonomy!$A:$Y,14,FALSE)</f>
        <v>#N/A</v>
      </c>
      <c r="CI253" t="e">
        <f>VLOOKUP($A253,taxonomy!$A:$Y,15,FALSE)</f>
        <v>#N/A</v>
      </c>
      <c r="CJ253" t="e">
        <f>VLOOKUP($A253,taxonomy!$A:$Y,16,FALSE)</f>
        <v>#N/A</v>
      </c>
      <c r="CK253" t="e">
        <f>VLOOKUP($A253,taxonomy!$A:$Y,17,FALSE)</f>
        <v>#N/A</v>
      </c>
      <c r="CL253" t="e">
        <f>VLOOKUP($A253,taxonomy!$A:$Y,18,FALSE)</f>
        <v>#N/A</v>
      </c>
      <c r="CM253" t="e">
        <f>VLOOKUP($A253,taxonomy!$A:$Y,19,FALSE)</f>
        <v>#N/A</v>
      </c>
      <c r="CN253" t="e">
        <f>VLOOKUP($A253,taxonomy!$A:$Y,20,FALSE)</f>
        <v>#N/A</v>
      </c>
      <c r="CO253" t="e">
        <f>VLOOKUP($A253,taxonomy!$A:$Y,21,FALSE)</f>
        <v>#N/A</v>
      </c>
      <c r="CP253" t="e">
        <f>VLOOKUP($A253,taxonomy!$A:$Y,22,FALSE)</f>
        <v>#N/A</v>
      </c>
      <c r="CQ253" t="e">
        <f>VLOOKUP($A253,taxonomy!$A:$Y,23,FALSE)</f>
        <v>#N/A</v>
      </c>
      <c r="CR253" t="e">
        <f>VLOOKUP($A253,taxonomy!$A:$Y,24,FALSE)</f>
        <v>#N/A</v>
      </c>
      <c r="CS253" t="e">
        <f>VLOOKUP($A253,taxonomy!$A:$Y,25,FALSE)</f>
        <v>#N/A</v>
      </c>
      <c r="CT253">
        <f t="shared" si="3"/>
        <v>0</v>
      </c>
    </row>
    <row r="254" spans="1:98" hidden="1" x14ac:dyDescent="0.25">
      <c r="A254" s="3" t="s">
        <v>1318</v>
      </c>
      <c r="B254" s="4"/>
      <c r="C254" s="4">
        <v>1</v>
      </c>
      <c r="D254" s="4">
        <v>1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>
        <v>1</v>
      </c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>
        <v>3</v>
      </c>
      <c r="CA254" t="str">
        <f>VLOOKUP($A254,taxonomy!$A:$Y,7,FALSE)</f>
        <v>Eukaryota</v>
      </c>
      <c r="CB254" t="str">
        <f>VLOOKUP($A254,taxonomy!$A:$Y,8,FALSE)</f>
        <v xml:space="preserve"> Metazoa</v>
      </c>
      <c r="CC254" t="str">
        <f>VLOOKUP($A254,taxonomy!$A:$Y,9,FALSE)</f>
        <v xml:space="preserve"> Chordata</v>
      </c>
      <c r="CD254" t="str">
        <f>VLOOKUP($A254,taxonomy!$A:$Y,10,FALSE)</f>
        <v xml:space="preserve"> Craniata</v>
      </c>
      <c r="CE254" t="str">
        <f>VLOOKUP($A254,taxonomy!$A:$Y,11,FALSE)</f>
        <v xml:space="preserve"> Vertebrata</v>
      </c>
      <c r="CF254" t="str">
        <f>VLOOKUP($A254,taxonomy!$A:$Y,12,FALSE)</f>
        <v xml:space="preserve"> Euteleostomi</v>
      </c>
      <c r="CG254" t="str">
        <f>VLOOKUP($A254,taxonomy!$A:$Y,13,FALSE)</f>
        <v>Mammalia</v>
      </c>
      <c r="CH254" t="str">
        <f>VLOOKUP($A254,taxonomy!$A:$Y,14,FALSE)</f>
        <v xml:space="preserve"> Eutheria</v>
      </c>
      <c r="CI254" t="str">
        <f>VLOOKUP($A254,taxonomy!$A:$Y,15,FALSE)</f>
        <v xml:space="preserve"> Euarchontoglires</v>
      </c>
      <c r="CJ254" t="str">
        <f>VLOOKUP($A254,taxonomy!$A:$Y,16,FALSE)</f>
        <v xml:space="preserve"> Glires</v>
      </c>
      <c r="CK254" t="str">
        <f>VLOOKUP($A254,taxonomy!$A:$Y,17,FALSE)</f>
        <v xml:space="preserve"> Rodentia</v>
      </c>
      <c r="CL254" t="str">
        <f>VLOOKUP($A254,taxonomy!$A:$Y,18,FALSE)</f>
        <v>Hystricognathi</v>
      </c>
      <c r="CM254" t="str">
        <f>VLOOKUP($A254,taxonomy!$A:$Y,19,FALSE)</f>
        <v xml:space="preserve"> Caviidae</v>
      </c>
      <c r="CN254" t="str">
        <f>VLOOKUP($A254,taxonomy!$A:$Y,20,FALSE)</f>
        <v xml:space="preserve"> Cavia.</v>
      </c>
      <c r="CO254">
        <f>VLOOKUP($A254,taxonomy!$A:$Y,21,FALSE)</f>
        <v>0</v>
      </c>
      <c r="CP254">
        <f>VLOOKUP($A254,taxonomy!$A:$Y,22,FALSE)</f>
        <v>0</v>
      </c>
      <c r="CQ254">
        <f>VLOOKUP($A254,taxonomy!$A:$Y,23,FALSE)</f>
        <v>0</v>
      </c>
      <c r="CR254">
        <f>VLOOKUP($A254,taxonomy!$A:$Y,24,FALSE)</f>
        <v>0</v>
      </c>
      <c r="CS254">
        <f>VLOOKUP($A254,taxonomy!$A:$Y,25,FALSE)</f>
        <v>0</v>
      </c>
      <c r="CT254">
        <f t="shared" si="3"/>
        <v>0</v>
      </c>
    </row>
    <row r="255" spans="1:98" hidden="1" x14ac:dyDescent="0.25">
      <c r="A255" s="3" t="s">
        <v>1322</v>
      </c>
      <c r="B255" s="4"/>
      <c r="C255" s="4">
        <v>1</v>
      </c>
      <c r="D255" s="4">
        <v>1</v>
      </c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>
        <v>1</v>
      </c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>
        <v>3</v>
      </c>
      <c r="CA255" t="str">
        <f>VLOOKUP($A255,taxonomy!$A:$Y,7,FALSE)</f>
        <v>Eukaryota</v>
      </c>
      <c r="CB255" t="str">
        <f>VLOOKUP($A255,taxonomy!$A:$Y,8,FALSE)</f>
        <v xml:space="preserve"> Metazoa</v>
      </c>
      <c r="CC255" t="str">
        <f>VLOOKUP($A255,taxonomy!$A:$Y,9,FALSE)</f>
        <v xml:space="preserve"> Chordata</v>
      </c>
      <c r="CD255" t="str">
        <f>VLOOKUP($A255,taxonomy!$A:$Y,10,FALSE)</f>
        <v xml:space="preserve"> Craniata</v>
      </c>
      <c r="CE255" t="str">
        <f>VLOOKUP($A255,taxonomy!$A:$Y,11,FALSE)</f>
        <v xml:space="preserve"> Vertebrata</v>
      </c>
      <c r="CF255" t="str">
        <f>VLOOKUP($A255,taxonomy!$A:$Y,12,FALSE)</f>
        <v xml:space="preserve"> Euteleostomi</v>
      </c>
      <c r="CG255" t="str">
        <f>VLOOKUP($A255,taxonomy!$A:$Y,13,FALSE)</f>
        <v>Mammalia</v>
      </c>
      <c r="CH255" t="str">
        <f>VLOOKUP($A255,taxonomy!$A:$Y,14,FALSE)</f>
        <v xml:space="preserve"> Eutheria</v>
      </c>
      <c r="CI255" t="str">
        <f>VLOOKUP($A255,taxonomy!$A:$Y,15,FALSE)</f>
        <v xml:space="preserve"> Euarchontoglires</v>
      </c>
      <c r="CJ255" t="str">
        <f>VLOOKUP($A255,taxonomy!$A:$Y,16,FALSE)</f>
        <v xml:space="preserve"> Primates</v>
      </c>
      <c r="CK255" t="str">
        <f>VLOOKUP($A255,taxonomy!$A:$Y,17,FALSE)</f>
        <v xml:space="preserve"> Strepsirrhini</v>
      </c>
      <c r="CL255" t="str">
        <f>VLOOKUP($A255,taxonomy!$A:$Y,18,FALSE)</f>
        <v>Lorisiformes</v>
      </c>
      <c r="CM255" t="str">
        <f>VLOOKUP($A255,taxonomy!$A:$Y,19,FALSE)</f>
        <v xml:space="preserve"> Galagidae</v>
      </c>
      <c r="CN255" t="str">
        <f>VLOOKUP($A255,taxonomy!$A:$Y,20,FALSE)</f>
        <v xml:space="preserve"> Otolemur.</v>
      </c>
      <c r="CO255">
        <f>VLOOKUP($A255,taxonomy!$A:$Y,21,FALSE)</f>
        <v>0</v>
      </c>
      <c r="CP255">
        <f>VLOOKUP($A255,taxonomy!$A:$Y,22,FALSE)</f>
        <v>0</v>
      </c>
      <c r="CQ255">
        <f>VLOOKUP($A255,taxonomy!$A:$Y,23,FALSE)</f>
        <v>0</v>
      </c>
      <c r="CR255">
        <f>VLOOKUP($A255,taxonomy!$A:$Y,24,FALSE)</f>
        <v>0</v>
      </c>
      <c r="CS255">
        <f>VLOOKUP($A255,taxonomy!$A:$Y,25,FALSE)</f>
        <v>0</v>
      </c>
      <c r="CT255">
        <f t="shared" si="3"/>
        <v>0</v>
      </c>
    </row>
    <row r="256" spans="1:98" hidden="1" x14ac:dyDescent="0.25">
      <c r="A256" s="3" t="s">
        <v>1324</v>
      </c>
      <c r="B256" s="4"/>
      <c r="C256" s="4">
        <v>1</v>
      </c>
      <c r="D256" s="4">
        <v>1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>
        <v>1</v>
      </c>
      <c r="BU256" s="4"/>
      <c r="BV256" s="4"/>
      <c r="BW256" s="4"/>
      <c r="BX256" s="4"/>
      <c r="BY256" s="4"/>
      <c r="BZ256" s="4">
        <v>3</v>
      </c>
      <c r="CA256" t="str">
        <f>VLOOKUP($A256,taxonomy!$A:$Y,7,FALSE)</f>
        <v>Eukaryota</v>
      </c>
      <c r="CB256" t="str">
        <f>VLOOKUP($A256,taxonomy!$A:$Y,8,FALSE)</f>
        <v xml:space="preserve"> Fungi</v>
      </c>
      <c r="CC256" t="str">
        <f>VLOOKUP($A256,taxonomy!$A:$Y,9,FALSE)</f>
        <v xml:space="preserve"> Dikarya</v>
      </c>
      <c r="CD256" t="str">
        <f>VLOOKUP($A256,taxonomy!$A:$Y,10,FALSE)</f>
        <v xml:space="preserve"> Ascomycota</v>
      </c>
      <c r="CE256" t="str">
        <f>VLOOKUP($A256,taxonomy!$A:$Y,11,FALSE)</f>
        <v xml:space="preserve"> Pezizomycotina</v>
      </c>
      <c r="CF256" t="str">
        <f>VLOOKUP($A256,taxonomy!$A:$Y,12,FALSE)</f>
        <v>Sordariomycetes</v>
      </c>
      <c r="CG256" t="str">
        <f>VLOOKUP($A256,taxonomy!$A:$Y,13,FALSE)</f>
        <v xml:space="preserve"> Hypocreomycetidae</v>
      </c>
      <c r="CH256" t="str">
        <f>VLOOKUP($A256,taxonomy!$A:$Y,14,FALSE)</f>
        <v xml:space="preserve"> Glomerellales</v>
      </c>
      <c r="CI256" t="str">
        <f>VLOOKUP($A256,taxonomy!$A:$Y,15,FALSE)</f>
        <v xml:space="preserve"> Glomerellaceae</v>
      </c>
      <c r="CJ256" t="str">
        <f>VLOOKUP($A256,taxonomy!$A:$Y,16,FALSE)</f>
        <v>mitosporic Glomerellaceae</v>
      </c>
      <c r="CK256" t="str">
        <f>VLOOKUP($A256,taxonomy!$A:$Y,17,FALSE)</f>
        <v xml:space="preserve"> Colletotrichum.</v>
      </c>
      <c r="CL256">
        <f>VLOOKUP($A256,taxonomy!$A:$Y,18,FALSE)</f>
        <v>0</v>
      </c>
      <c r="CM256">
        <f>VLOOKUP($A256,taxonomy!$A:$Y,19,FALSE)</f>
        <v>0</v>
      </c>
      <c r="CN256">
        <f>VLOOKUP($A256,taxonomy!$A:$Y,20,FALSE)</f>
        <v>0</v>
      </c>
      <c r="CO256">
        <f>VLOOKUP($A256,taxonomy!$A:$Y,21,FALSE)</f>
        <v>0</v>
      </c>
      <c r="CP256">
        <f>VLOOKUP($A256,taxonomy!$A:$Y,22,FALSE)</f>
        <v>0</v>
      </c>
      <c r="CQ256">
        <f>VLOOKUP($A256,taxonomy!$A:$Y,23,FALSE)</f>
        <v>0</v>
      </c>
      <c r="CR256">
        <f>VLOOKUP($A256,taxonomy!$A:$Y,24,FALSE)</f>
        <v>0</v>
      </c>
      <c r="CS256">
        <f>VLOOKUP($A256,taxonomy!$A:$Y,25,FALSE)</f>
        <v>0</v>
      </c>
      <c r="CT256">
        <f t="shared" si="3"/>
        <v>0</v>
      </c>
    </row>
    <row r="257" spans="1:98" hidden="1" x14ac:dyDescent="0.25">
      <c r="A257" s="3" t="s">
        <v>1327</v>
      </c>
      <c r="B257" s="4"/>
      <c r="C257" s="4"/>
      <c r="D257" s="4">
        <v>1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>
        <v>1</v>
      </c>
      <c r="P257" s="4"/>
      <c r="Q257" s="4"/>
      <c r="R257" s="4"/>
      <c r="S257" s="4"/>
      <c r="T257" s="4"/>
      <c r="U257" s="4"/>
      <c r="V257" s="4"/>
      <c r="W257" s="4">
        <v>1</v>
      </c>
      <c r="X257" s="4"/>
      <c r="Y257" s="4"/>
      <c r="Z257" s="4"/>
      <c r="AA257" s="4"/>
      <c r="AB257" s="4">
        <v>1</v>
      </c>
      <c r="AC257" s="4"/>
      <c r="AD257" s="4"/>
      <c r="AE257" s="4">
        <v>1</v>
      </c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>
        <v>5</v>
      </c>
      <c r="CA257" t="str">
        <f>VLOOKUP($A257,taxonomy!$A:$Y,7,FALSE)</f>
        <v>Eukaryota</v>
      </c>
      <c r="CB257" t="str">
        <f>VLOOKUP($A257,taxonomy!$A:$Y,8,FALSE)</f>
        <v xml:space="preserve"> Fungi</v>
      </c>
      <c r="CC257" t="str">
        <f>VLOOKUP($A257,taxonomy!$A:$Y,9,FALSE)</f>
        <v xml:space="preserve"> Dikarya</v>
      </c>
      <c r="CD257" t="str">
        <f>VLOOKUP($A257,taxonomy!$A:$Y,10,FALSE)</f>
        <v xml:space="preserve"> Ascomycota</v>
      </c>
      <c r="CE257" t="str">
        <f>VLOOKUP($A257,taxonomy!$A:$Y,11,FALSE)</f>
        <v xml:space="preserve"> Saccharomycotina</v>
      </c>
      <c r="CF257" t="str">
        <f>VLOOKUP($A257,taxonomy!$A:$Y,12,FALSE)</f>
        <v>Saccharomycetes</v>
      </c>
      <c r="CG257" t="str">
        <f>VLOOKUP($A257,taxonomy!$A:$Y,13,FALSE)</f>
        <v xml:space="preserve"> Saccharomycetales</v>
      </c>
      <c r="CH257" t="str">
        <f>VLOOKUP($A257,taxonomy!$A:$Y,14,FALSE)</f>
        <v xml:space="preserve"> Saccharomycetaceae</v>
      </c>
      <c r="CI257" t="str">
        <f>VLOOKUP($A257,taxonomy!$A:$Y,15,FALSE)</f>
        <v xml:space="preserve"> Kazachstania.</v>
      </c>
      <c r="CJ257">
        <f>VLOOKUP($A257,taxonomy!$A:$Y,16,FALSE)</f>
        <v>0</v>
      </c>
      <c r="CK257">
        <f>VLOOKUP($A257,taxonomy!$A:$Y,17,FALSE)</f>
        <v>0</v>
      </c>
      <c r="CL257">
        <f>VLOOKUP($A257,taxonomy!$A:$Y,18,FALSE)</f>
        <v>0</v>
      </c>
      <c r="CM257">
        <f>VLOOKUP($A257,taxonomy!$A:$Y,19,FALSE)</f>
        <v>0</v>
      </c>
      <c r="CN257">
        <f>VLOOKUP($A257,taxonomy!$A:$Y,20,FALSE)</f>
        <v>0</v>
      </c>
      <c r="CO257">
        <f>VLOOKUP($A257,taxonomy!$A:$Y,21,FALSE)</f>
        <v>0</v>
      </c>
      <c r="CP257">
        <f>VLOOKUP($A257,taxonomy!$A:$Y,22,FALSE)</f>
        <v>0</v>
      </c>
      <c r="CQ257">
        <f>VLOOKUP($A257,taxonomy!$A:$Y,23,FALSE)</f>
        <v>0</v>
      </c>
      <c r="CR257">
        <f>VLOOKUP($A257,taxonomy!$A:$Y,24,FALSE)</f>
        <v>0</v>
      </c>
      <c r="CS257">
        <f>VLOOKUP($A257,taxonomy!$A:$Y,25,FALSE)</f>
        <v>0</v>
      </c>
      <c r="CT257">
        <f t="shared" si="3"/>
        <v>0</v>
      </c>
    </row>
    <row r="258" spans="1:98" x14ac:dyDescent="0.25">
      <c r="A258" s="3" t="s">
        <v>1335</v>
      </c>
      <c r="B258" s="4"/>
      <c r="C258" s="4"/>
      <c r="D258" s="4">
        <v>1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>
        <v>1</v>
      </c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>
        <v>2</v>
      </c>
      <c r="CA258" t="str">
        <f>VLOOKUP($A258,taxonomy!$A:$Y,7,FALSE)</f>
        <v>Eukaryota</v>
      </c>
      <c r="CB258" t="str">
        <f>VLOOKUP($A258,taxonomy!$A:$Y,8,FALSE)</f>
        <v xml:space="preserve"> Metazoa</v>
      </c>
      <c r="CC258" t="str">
        <f>VLOOKUP($A258,taxonomy!$A:$Y,9,FALSE)</f>
        <v xml:space="preserve"> Ecdysozoa</v>
      </c>
      <c r="CD258" t="str">
        <f>VLOOKUP($A258,taxonomy!$A:$Y,10,FALSE)</f>
        <v xml:space="preserve"> Arthropoda</v>
      </c>
      <c r="CE258" t="str">
        <f>VLOOKUP($A258,taxonomy!$A:$Y,11,FALSE)</f>
        <v xml:space="preserve"> Hexapoda</v>
      </c>
      <c r="CF258" t="str">
        <f>VLOOKUP($A258,taxonomy!$A:$Y,12,FALSE)</f>
        <v xml:space="preserve"> Insecta</v>
      </c>
      <c r="CG258" t="str">
        <f>VLOOKUP($A258,taxonomy!$A:$Y,13,FALSE)</f>
        <v>Pterygota</v>
      </c>
      <c r="CH258" t="str">
        <f>VLOOKUP($A258,taxonomy!$A:$Y,14,FALSE)</f>
        <v xml:space="preserve"> Neoptera</v>
      </c>
      <c r="CI258" t="str">
        <f>VLOOKUP($A258,taxonomy!$A:$Y,15,FALSE)</f>
        <v xml:space="preserve"> Endopterygota</v>
      </c>
      <c r="CJ258" t="str">
        <f>VLOOKUP($A258,taxonomy!$A:$Y,16,FALSE)</f>
        <v xml:space="preserve"> Diptera</v>
      </c>
      <c r="CK258" t="str">
        <f>VLOOKUP($A258,taxonomy!$A:$Y,17,FALSE)</f>
        <v xml:space="preserve"> Nematocera</v>
      </c>
      <c r="CL258" t="str">
        <f>VLOOKUP($A258,taxonomy!$A:$Y,18,FALSE)</f>
        <v xml:space="preserve"> Culicoidea</v>
      </c>
      <c r="CM258" t="str">
        <f>VLOOKUP($A258,taxonomy!$A:$Y,19,FALSE)</f>
        <v>Culicidae</v>
      </c>
      <c r="CN258" t="str">
        <f>VLOOKUP($A258,taxonomy!$A:$Y,20,FALSE)</f>
        <v xml:space="preserve"> Culicinae</v>
      </c>
      <c r="CO258" t="str">
        <f>VLOOKUP($A258,taxonomy!$A:$Y,21,FALSE)</f>
        <v xml:space="preserve"> Aedini</v>
      </c>
      <c r="CP258" t="str">
        <f>VLOOKUP($A258,taxonomy!$A:$Y,22,FALSE)</f>
        <v xml:space="preserve"> Aedes</v>
      </c>
      <c r="CQ258" t="str">
        <f>VLOOKUP($A258,taxonomy!$A:$Y,23,FALSE)</f>
        <v xml:space="preserve"> Stegomyia.</v>
      </c>
      <c r="CR258">
        <f>VLOOKUP($A258,taxonomy!$A:$Y,24,FALSE)</f>
        <v>0</v>
      </c>
      <c r="CS258">
        <f>VLOOKUP($A258,taxonomy!$A:$Y,25,FALSE)</f>
        <v>0</v>
      </c>
      <c r="CT258">
        <f t="shared" si="3"/>
        <v>0</v>
      </c>
    </row>
    <row r="259" spans="1:98" hidden="1" x14ac:dyDescent="0.25">
      <c r="A259" s="3" t="s">
        <v>1337</v>
      </c>
      <c r="B259" s="4"/>
      <c r="C259" s="4">
        <v>1</v>
      </c>
      <c r="D259" s="4">
        <v>1</v>
      </c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>
        <v>2</v>
      </c>
      <c r="CA259" t="str">
        <f>VLOOKUP($A259,taxonomy!$A:$Y,7,FALSE)</f>
        <v>Eukaryota</v>
      </c>
      <c r="CB259" t="str">
        <f>VLOOKUP($A259,taxonomy!$A:$Y,8,FALSE)</f>
        <v xml:space="preserve"> Metazoa</v>
      </c>
      <c r="CC259" t="str">
        <f>VLOOKUP($A259,taxonomy!$A:$Y,9,FALSE)</f>
        <v xml:space="preserve"> Platyhelminthes</v>
      </c>
      <c r="CD259" t="str">
        <f>VLOOKUP($A259,taxonomy!$A:$Y,10,FALSE)</f>
        <v xml:space="preserve"> Trematoda</v>
      </c>
      <c r="CE259" t="str">
        <f>VLOOKUP($A259,taxonomy!$A:$Y,11,FALSE)</f>
        <v xml:space="preserve"> Digenea</v>
      </c>
      <c r="CF259" t="str">
        <f>VLOOKUP($A259,taxonomy!$A:$Y,12,FALSE)</f>
        <v>Opisthorchiida</v>
      </c>
      <c r="CG259" t="str">
        <f>VLOOKUP($A259,taxonomy!$A:$Y,13,FALSE)</f>
        <v xml:space="preserve"> Opisthorchiata</v>
      </c>
      <c r="CH259" t="str">
        <f>VLOOKUP($A259,taxonomy!$A:$Y,14,FALSE)</f>
        <v xml:space="preserve"> Opisthorchiidae</v>
      </c>
      <c r="CI259" t="str">
        <f>VLOOKUP($A259,taxonomy!$A:$Y,15,FALSE)</f>
        <v xml:space="preserve"> Clonorchis.</v>
      </c>
      <c r="CJ259">
        <f>VLOOKUP($A259,taxonomy!$A:$Y,16,FALSE)</f>
        <v>0</v>
      </c>
      <c r="CK259">
        <f>VLOOKUP($A259,taxonomy!$A:$Y,17,FALSE)</f>
        <v>0</v>
      </c>
      <c r="CL259">
        <f>VLOOKUP($A259,taxonomy!$A:$Y,18,FALSE)</f>
        <v>0</v>
      </c>
      <c r="CM259">
        <f>VLOOKUP($A259,taxonomy!$A:$Y,19,FALSE)</f>
        <v>0</v>
      </c>
      <c r="CN259">
        <f>VLOOKUP($A259,taxonomy!$A:$Y,20,FALSE)</f>
        <v>0</v>
      </c>
      <c r="CO259">
        <f>VLOOKUP($A259,taxonomy!$A:$Y,21,FALSE)</f>
        <v>0</v>
      </c>
      <c r="CP259">
        <f>VLOOKUP($A259,taxonomy!$A:$Y,22,FALSE)</f>
        <v>0</v>
      </c>
      <c r="CQ259">
        <f>VLOOKUP($A259,taxonomy!$A:$Y,23,FALSE)</f>
        <v>0</v>
      </c>
      <c r="CR259">
        <f>VLOOKUP($A259,taxonomy!$A:$Y,24,FALSE)</f>
        <v>0</v>
      </c>
      <c r="CS259">
        <f>VLOOKUP($A259,taxonomy!$A:$Y,25,FALSE)</f>
        <v>0</v>
      </c>
      <c r="CT259">
        <f t="shared" si="3"/>
        <v>0</v>
      </c>
    </row>
    <row r="260" spans="1:98" hidden="1" x14ac:dyDescent="0.25">
      <c r="A260" s="3" t="s">
        <v>1341</v>
      </c>
      <c r="B260" s="4"/>
      <c r="C260" s="4">
        <v>1</v>
      </c>
      <c r="D260" s="4">
        <v>1</v>
      </c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>
        <v>2</v>
      </c>
      <c r="CA260" t="str">
        <f>VLOOKUP($A260,taxonomy!$A:$Y,7,FALSE)</f>
        <v>Eukaryota</v>
      </c>
      <c r="CB260" t="str">
        <f>VLOOKUP($A260,taxonomy!$A:$Y,8,FALSE)</f>
        <v xml:space="preserve"> Metazoa</v>
      </c>
      <c r="CC260" t="str">
        <f>VLOOKUP($A260,taxonomy!$A:$Y,9,FALSE)</f>
        <v xml:space="preserve"> Chordata</v>
      </c>
      <c r="CD260" t="str">
        <f>VLOOKUP($A260,taxonomy!$A:$Y,10,FALSE)</f>
        <v xml:space="preserve"> Craniata</v>
      </c>
      <c r="CE260" t="str">
        <f>VLOOKUP($A260,taxonomy!$A:$Y,11,FALSE)</f>
        <v xml:space="preserve"> Vertebrata</v>
      </c>
      <c r="CF260" t="str">
        <f>VLOOKUP($A260,taxonomy!$A:$Y,12,FALSE)</f>
        <v xml:space="preserve"> Euteleostomi</v>
      </c>
      <c r="CG260" t="str">
        <f>VLOOKUP($A260,taxonomy!$A:$Y,13,FALSE)</f>
        <v>Actinopterygii</v>
      </c>
      <c r="CH260" t="str">
        <f>VLOOKUP($A260,taxonomy!$A:$Y,14,FALSE)</f>
        <v xml:space="preserve"> Neopterygii</v>
      </c>
      <c r="CI260" t="str">
        <f>VLOOKUP($A260,taxonomy!$A:$Y,15,FALSE)</f>
        <v xml:space="preserve"> Teleostei</v>
      </c>
      <c r="CJ260" t="str">
        <f>VLOOKUP($A260,taxonomy!$A:$Y,16,FALSE)</f>
        <v xml:space="preserve"> Neoteleostei</v>
      </c>
      <c r="CK260" t="str">
        <f>VLOOKUP($A260,taxonomy!$A:$Y,17,FALSE)</f>
        <v xml:space="preserve"> Acanthomorphata</v>
      </c>
      <c r="CL260" t="str">
        <f>VLOOKUP($A260,taxonomy!$A:$Y,18,FALSE)</f>
        <v>Ovalentaria</v>
      </c>
      <c r="CM260" t="str">
        <f>VLOOKUP($A260,taxonomy!$A:$Y,19,FALSE)</f>
        <v xml:space="preserve"> Atherinomorphae</v>
      </c>
      <c r="CN260" t="str">
        <f>VLOOKUP($A260,taxonomy!$A:$Y,20,FALSE)</f>
        <v xml:space="preserve"> Beloniformes</v>
      </c>
      <c r="CO260" t="str">
        <f>VLOOKUP($A260,taxonomy!$A:$Y,21,FALSE)</f>
        <v xml:space="preserve"> Adrianichthyidae</v>
      </c>
      <c r="CP260" t="str">
        <f>VLOOKUP($A260,taxonomy!$A:$Y,22,FALSE)</f>
        <v>Oryziinae</v>
      </c>
      <c r="CQ260" t="str">
        <f>VLOOKUP($A260,taxonomy!$A:$Y,23,FALSE)</f>
        <v xml:space="preserve"> Oryzias.</v>
      </c>
      <c r="CR260">
        <f>VLOOKUP($A260,taxonomy!$A:$Y,24,FALSE)</f>
        <v>0</v>
      </c>
      <c r="CS260">
        <f>VLOOKUP($A260,taxonomy!$A:$Y,25,FALSE)</f>
        <v>0</v>
      </c>
      <c r="CT260">
        <f t="shared" ref="CT260:CT323" si="4">GETPIVOTDATA("Sequence_ID",$A$1,"Sequence_ID","A0EI04_PARTE","Pfam_AC","PF05029")</f>
        <v>0</v>
      </c>
    </row>
    <row r="261" spans="1:98" hidden="1" x14ac:dyDescent="0.25">
      <c r="A261" s="3" t="s">
        <v>1344</v>
      </c>
      <c r="B261" s="4"/>
      <c r="C261" s="4">
        <v>1</v>
      </c>
      <c r="D261" s="4">
        <v>1</v>
      </c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>
        <v>1</v>
      </c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>
        <v>3</v>
      </c>
      <c r="CA261" t="str">
        <f>VLOOKUP($A261,taxonomy!$A:$Y,7,FALSE)</f>
        <v>Eukaryota</v>
      </c>
      <c r="CB261" t="str">
        <f>VLOOKUP($A261,taxonomy!$A:$Y,8,FALSE)</f>
        <v xml:space="preserve"> Metazoa</v>
      </c>
      <c r="CC261" t="str">
        <f>VLOOKUP($A261,taxonomy!$A:$Y,9,FALSE)</f>
        <v xml:space="preserve"> Chordata</v>
      </c>
      <c r="CD261" t="str">
        <f>VLOOKUP($A261,taxonomy!$A:$Y,10,FALSE)</f>
        <v xml:space="preserve"> Craniata</v>
      </c>
      <c r="CE261" t="str">
        <f>VLOOKUP($A261,taxonomy!$A:$Y,11,FALSE)</f>
        <v xml:space="preserve"> Vertebrata</v>
      </c>
      <c r="CF261" t="str">
        <f>VLOOKUP($A261,taxonomy!$A:$Y,12,FALSE)</f>
        <v xml:space="preserve"> Euteleostomi</v>
      </c>
      <c r="CG261" t="str">
        <f>VLOOKUP($A261,taxonomy!$A:$Y,13,FALSE)</f>
        <v>Mammalia</v>
      </c>
      <c r="CH261" t="str">
        <f>VLOOKUP($A261,taxonomy!$A:$Y,14,FALSE)</f>
        <v xml:space="preserve"> Eutheria</v>
      </c>
      <c r="CI261" t="str">
        <f>VLOOKUP($A261,taxonomy!$A:$Y,15,FALSE)</f>
        <v xml:space="preserve"> Euarchontoglires</v>
      </c>
      <c r="CJ261" t="str">
        <f>VLOOKUP($A261,taxonomy!$A:$Y,16,FALSE)</f>
        <v xml:space="preserve"> Primates</v>
      </c>
      <c r="CK261" t="str">
        <f>VLOOKUP($A261,taxonomy!$A:$Y,17,FALSE)</f>
        <v xml:space="preserve"> Haplorrhini</v>
      </c>
      <c r="CL261" t="str">
        <f>VLOOKUP($A261,taxonomy!$A:$Y,18,FALSE)</f>
        <v>Catarrhini</v>
      </c>
      <c r="CM261" t="str">
        <f>VLOOKUP($A261,taxonomy!$A:$Y,19,FALSE)</f>
        <v xml:space="preserve"> Hominidae</v>
      </c>
      <c r="CN261" t="str">
        <f>VLOOKUP($A261,taxonomy!$A:$Y,20,FALSE)</f>
        <v xml:space="preserve"> Pongo.</v>
      </c>
      <c r="CO261">
        <f>VLOOKUP($A261,taxonomy!$A:$Y,21,FALSE)</f>
        <v>0</v>
      </c>
      <c r="CP261">
        <f>VLOOKUP($A261,taxonomy!$A:$Y,22,FALSE)</f>
        <v>0</v>
      </c>
      <c r="CQ261">
        <f>VLOOKUP($A261,taxonomy!$A:$Y,23,FALSE)</f>
        <v>0</v>
      </c>
      <c r="CR261">
        <f>VLOOKUP($A261,taxonomy!$A:$Y,24,FALSE)</f>
        <v>0</v>
      </c>
      <c r="CS261">
        <f>VLOOKUP($A261,taxonomy!$A:$Y,25,FALSE)</f>
        <v>0</v>
      </c>
      <c r="CT261">
        <f t="shared" si="4"/>
        <v>0</v>
      </c>
    </row>
    <row r="262" spans="1:98" hidden="1" x14ac:dyDescent="0.25">
      <c r="A262" s="3" t="s">
        <v>1346</v>
      </c>
      <c r="B262" s="4"/>
      <c r="C262" s="4">
        <v>1</v>
      </c>
      <c r="D262" s="4">
        <v>1</v>
      </c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>
        <v>1</v>
      </c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>
        <v>3</v>
      </c>
      <c r="CA262" t="str">
        <f>VLOOKUP($A262,taxonomy!$A:$Y,7,FALSE)</f>
        <v>Eukaryota</v>
      </c>
      <c r="CB262" t="str">
        <f>VLOOKUP($A262,taxonomy!$A:$Y,8,FALSE)</f>
        <v xml:space="preserve"> Metazoa</v>
      </c>
      <c r="CC262" t="str">
        <f>VLOOKUP($A262,taxonomy!$A:$Y,9,FALSE)</f>
        <v xml:space="preserve"> Chordata</v>
      </c>
      <c r="CD262" t="str">
        <f>VLOOKUP($A262,taxonomy!$A:$Y,10,FALSE)</f>
        <v xml:space="preserve"> Craniata</v>
      </c>
      <c r="CE262" t="str">
        <f>VLOOKUP($A262,taxonomy!$A:$Y,11,FALSE)</f>
        <v xml:space="preserve"> Vertebrata</v>
      </c>
      <c r="CF262" t="str">
        <f>VLOOKUP($A262,taxonomy!$A:$Y,12,FALSE)</f>
        <v xml:space="preserve"> Euteleostomi</v>
      </c>
      <c r="CG262" t="str">
        <f>VLOOKUP($A262,taxonomy!$A:$Y,13,FALSE)</f>
        <v>Mammalia</v>
      </c>
      <c r="CH262" t="str">
        <f>VLOOKUP($A262,taxonomy!$A:$Y,14,FALSE)</f>
        <v xml:space="preserve"> Eutheria</v>
      </c>
      <c r="CI262" t="str">
        <f>VLOOKUP($A262,taxonomy!$A:$Y,15,FALSE)</f>
        <v xml:space="preserve"> Euarchontoglires</v>
      </c>
      <c r="CJ262" t="str">
        <f>VLOOKUP($A262,taxonomy!$A:$Y,16,FALSE)</f>
        <v xml:space="preserve"> Primates</v>
      </c>
      <c r="CK262" t="str">
        <f>VLOOKUP($A262,taxonomy!$A:$Y,17,FALSE)</f>
        <v xml:space="preserve"> Haplorrhini</v>
      </c>
      <c r="CL262" t="str">
        <f>VLOOKUP($A262,taxonomy!$A:$Y,18,FALSE)</f>
        <v>Catarrhini</v>
      </c>
      <c r="CM262" t="str">
        <f>VLOOKUP($A262,taxonomy!$A:$Y,19,FALSE)</f>
        <v xml:space="preserve"> Hominidae</v>
      </c>
      <c r="CN262" t="str">
        <f>VLOOKUP($A262,taxonomy!$A:$Y,20,FALSE)</f>
        <v xml:space="preserve"> Pan.</v>
      </c>
      <c r="CO262">
        <f>VLOOKUP($A262,taxonomy!$A:$Y,21,FALSE)</f>
        <v>0</v>
      </c>
      <c r="CP262">
        <f>VLOOKUP($A262,taxonomy!$A:$Y,22,FALSE)</f>
        <v>0</v>
      </c>
      <c r="CQ262">
        <f>VLOOKUP($A262,taxonomy!$A:$Y,23,FALSE)</f>
        <v>0</v>
      </c>
      <c r="CR262">
        <f>VLOOKUP($A262,taxonomy!$A:$Y,24,FALSE)</f>
        <v>0</v>
      </c>
      <c r="CS262">
        <f>VLOOKUP($A262,taxonomy!$A:$Y,25,FALSE)</f>
        <v>0</v>
      </c>
      <c r="CT262">
        <f t="shared" si="4"/>
        <v>0</v>
      </c>
    </row>
    <row r="263" spans="1:98" hidden="1" x14ac:dyDescent="0.25">
      <c r="A263" s="3" t="s">
        <v>1348</v>
      </c>
      <c r="B263" s="4"/>
      <c r="C263" s="4">
        <v>1</v>
      </c>
      <c r="D263" s="4">
        <v>1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>
        <v>2</v>
      </c>
      <c r="CA263" t="str">
        <f>VLOOKUP($A263,taxonomy!$A:$Y,7,FALSE)</f>
        <v>Eukaryota</v>
      </c>
      <c r="CB263" t="str">
        <f>VLOOKUP($A263,taxonomy!$A:$Y,8,FALSE)</f>
        <v xml:space="preserve"> Metazoa</v>
      </c>
      <c r="CC263" t="str">
        <f>VLOOKUP($A263,taxonomy!$A:$Y,9,FALSE)</f>
        <v xml:space="preserve"> Chordata</v>
      </c>
      <c r="CD263" t="str">
        <f>VLOOKUP($A263,taxonomy!$A:$Y,10,FALSE)</f>
        <v xml:space="preserve"> Craniata</v>
      </c>
      <c r="CE263" t="str">
        <f>VLOOKUP($A263,taxonomy!$A:$Y,11,FALSE)</f>
        <v xml:space="preserve"> Vertebrata</v>
      </c>
      <c r="CF263" t="str">
        <f>VLOOKUP($A263,taxonomy!$A:$Y,12,FALSE)</f>
        <v xml:space="preserve"> Euteleostomi</v>
      </c>
      <c r="CG263" t="str">
        <f>VLOOKUP($A263,taxonomy!$A:$Y,13,FALSE)</f>
        <v>Actinopterygii</v>
      </c>
      <c r="CH263" t="str">
        <f>VLOOKUP($A263,taxonomy!$A:$Y,14,FALSE)</f>
        <v xml:space="preserve"> Neopterygii</v>
      </c>
      <c r="CI263" t="str">
        <f>VLOOKUP($A263,taxonomy!$A:$Y,15,FALSE)</f>
        <v xml:space="preserve"> Teleostei</v>
      </c>
      <c r="CJ263" t="str">
        <f>VLOOKUP($A263,taxonomy!$A:$Y,16,FALSE)</f>
        <v xml:space="preserve"> Neoteleostei</v>
      </c>
      <c r="CK263" t="str">
        <f>VLOOKUP($A263,taxonomy!$A:$Y,17,FALSE)</f>
        <v xml:space="preserve"> Acanthomorphata</v>
      </c>
      <c r="CL263" t="str">
        <f>VLOOKUP($A263,taxonomy!$A:$Y,18,FALSE)</f>
        <v>Percomorpharia</v>
      </c>
      <c r="CM263" t="str">
        <f>VLOOKUP($A263,taxonomy!$A:$Y,19,FALSE)</f>
        <v xml:space="preserve"> Tetraodontiformes</v>
      </c>
      <c r="CN263" t="str">
        <f>VLOOKUP($A263,taxonomy!$A:$Y,20,FALSE)</f>
        <v xml:space="preserve"> Tetradontoidea</v>
      </c>
      <c r="CO263" t="str">
        <f>VLOOKUP($A263,taxonomy!$A:$Y,21,FALSE)</f>
        <v xml:space="preserve"> Tetraodontidae</v>
      </c>
      <c r="CP263" t="str">
        <f>VLOOKUP($A263,taxonomy!$A:$Y,22,FALSE)</f>
        <v>Takifugu.</v>
      </c>
      <c r="CQ263">
        <f>VLOOKUP($A263,taxonomy!$A:$Y,23,FALSE)</f>
        <v>0</v>
      </c>
      <c r="CR263">
        <f>VLOOKUP($A263,taxonomy!$A:$Y,24,FALSE)</f>
        <v>0</v>
      </c>
      <c r="CS263">
        <f>VLOOKUP($A263,taxonomy!$A:$Y,25,FALSE)</f>
        <v>0</v>
      </c>
      <c r="CT263">
        <f t="shared" si="4"/>
        <v>0</v>
      </c>
    </row>
    <row r="264" spans="1:98" hidden="1" x14ac:dyDescent="0.25">
      <c r="A264" s="3" t="s">
        <v>1350</v>
      </c>
      <c r="B264" s="4"/>
      <c r="C264" s="4">
        <v>1</v>
      </c>
      <c r="D264" s="4">
        <v>1</v>
      </c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>
        <v>2</v>
      </c>
      <c r="CA264" t="str">
        <f>VLOOKUP($A264,taxonomy!$A:$Y,7,FALSE)</f>
        <v>Eukaryota</v>
      </c>
      <c r="CB264" t="str">
        <f>VLOOKUP($A264,taxonomy!$A:$Y,8,FALSE)</f>
        <v xml:space="preserve"> Metazoa</v>
      </c>
      <c r="CC264" t="str">
        <f>VLOOKUP($A264,taxonomy!$A:$Y,9,FALSE)</f>
        <v xml:space="preserve"> Chordata</v>
      </c>
      <c r="CD264" t="str">
        <f>VLOOKUP($A264,taxonomy!$A:$Y,10,FALSE)</f>
        <v xml:space="preserve"> Craniata</v>
      </c>
      <c r="CE264" t="str">
        <f>VLOOKUP($A264,taxonomy!$A:$Y,11,FALSE)</f>
        <v xml:space="preserve"> Vertebrata</v>
      </c>
      <c r="CF264" t="str">
        <f>VLOOKUP($A264,taxonomy!$A:$Y,12,FALSE)</f>
        <v xml:space="preserve"> Euteleostomi</v>
      </c>
      <c r="CG264" t="str">
        <f>VLOOKUP($A264,taxonomy!$A:$Y,13,FALSE)</f>
        <v>Actinopterygii</v>
      </c>
      <c r="CH264" t="str">
        <f>VLOOKUP($A264,taxonomy!$A:$Y,14,FALSE)</f>
        <v xml:space="preserve"> Neopterygii</v>
      </c>
      <c r="CI264" t="str">
        <f>VLOOKUP($A264,taxonomy!$A:$Y,15,FALSE)</f>
        <v xml:space="preserve"> Teleostei</v>
      </c>
      <c r="CJ264" t="str">
        <f>VLOOKUP($A264,taxonomy!$A:$Y,16,FALSE)</f>
        <v xml:space="preserve"> Neoteleostei</v>
      </c>
      <c r="CK264" t="str">
        <f>VLOOKUP($A264,taxonomy!$A:$Y,17,FALSE)</f>
        <v xml:space="preserve"> Acanthomorphata</v>
      </c>
      <c r="CL264" t="str">
        <f>VLOOKUP($A264,taxonomy!$A:$Y,18,FALSE)</f>
        <v>Percomorpharia</v>
      </c>
      <c r="CM264" t="str">
        <f>VLOOKUP($A264,taxonomy!$A:$Y,19,FALSE)</f>
        <v xml:space="preserve"> Tetraodontiformes</v>
      </c>
      <c r="CN264" t="str">
        <f>VLOOKUP($A264,taxonomy!$A:$Y,20,FALSE)</f>
        <v xml:space="preserve"> Tetradontoidea</v>
      </c>
      <c r="CO264" t="str">
        <f>VLOOKUP($A264,taxonomy!$A:$Y,21,FALSE)</f>
        <v xml:space="preserve"> Tetraodontidae</v>
      </c>
      <c r="CP264" t="str">
        <f>VLOOKUP($A264,taxonomy!$A:$Y,22,FALSE)</f>
        <v>Takifugu.</v>
      </c>
      <c r="CQ264">
        <f>VLOOKUP($A264,taxonomy!$A:$Y,23,FALSE)</f>
        <v>0</v>
      </c>
      <c r="CR264">
        <f>VLOOKUP($A264,taxonomy!$A:$Y,24,FALSE)</f>
        <v>0</v>
      </c>
      <c r="CS264">
        <f>VLOOKUP($A264,taxonomy!$A:$Y,25,FALSE)</f>
        <v>0</v>
      </c>
      <c r="CT264">
        <f t="shared" si="4"/>
        <v>0</v>
      </c>
    </row>
    <row r="265" spans="1:98" hidden="1" x14ac:dyDescent="0.25">
      <c r="A265" s="3" t="s">
        <v>1352</v>
      </c>
      <c r="B265" s="4"/>
      <c r="C265" s="4">
        <v>1</v>
      </c>
      <c r="D265" s="4">
        <v>1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>
        <v>2</v>
      </c>
      <c r="CA265" t="str">
        <f>VLOOKUP($A265,taxonomy!$A:$Y,7,FALSE)</f>
        <v>Eukaryota</v>
      </c>
      <c r="CB265" t="str">
        <f>VLOOKUP($A265,taxonomy!$A:$Y,8,FALSE)</f>
        <v xml:space="preserve"> Metazoa</v>
      </c>
      <c r="CC265" t="str">
        <f>VLOOKUP($A265,taxonomy!$A:$Y,9,FALSE)</f>
        <v xml:space="preserve"> Chordata</v>
      </c>
      <c r="CD265" t="str">
        <f>VLOOKUP($A265,taxonomy!$A:$Y,10,FALSE)</f>
        <v xml:space="preserve"> Craniata</v>
      </c>
      <c r="CE265" t="str">
        <f>VLOOKUP($A265,taxonomy!$A:$Y,11,FALSE)</f>
        <v xml:space="preserve"> Vertebrata</v>
      </c>
      <c r="CF265" t="str">
        <f>VLOOKUP($A265,taxonomy!$A:$Y,12,FALSE)</f>
        <v xml:space="preserve"> Euteleostomi</v>
      </c>
      <c r="CG265" t="str">
        <f>VLOOKUP($A265,taxonomy!$A:$Y,13,FALSE)</f>
        <v>Actinopterygii</v>
      </c>
      <c r="CH265" t="str">
        <f>VLOOKUP($A265,taxonomy!$A:$Y,14,FALSE)</f>
        <v xml:space="preserve"> Neopterygii</v>
      </c>
      <c r="CI265" t="str">
        <f>VLOOKUP($A265,taxonomy!$A:$Y,15,FALSE)</f>
        <v xml:space="preserve"> Teleostei</v>
      </c>
      <c r="CJ265" t="str">
        <f>VLOOKUP($A265,taxonomy!$A:$Y,16,FALSE)</f>
        <v xml:space="preserve"> Neoteleostei</v>
      </c>
      <c r="CK265" t="str">
        <f>VLOOKUP($A265,taxonomy!$A:$Y,17,FALSE)</f>
        <v xml:space="preserve"> Acanthomorphata</v>
      </c>
      <c r="CL265" t="str">
        <f>VLOOKUP($A265,taxonomy!$A:$Y,18,FALSE)</f>
        <v>Percomorpharia</v>
      </c>
      <c r="CM265" t="str">
        <f>VLOOKUP($A265,taxonomy!$A:$Y,19,FALSE)</f>
        <v xml:space="preserve"> Tetraodontiformes</v>
      </c>
      <c r="CN265" t="str">
        <f>VLOOKUP($A265,taxonomy!$A:$Y,20,FALSE)</f>
        <v xml:space="preserve"> Tetradontoidea</v>
      </c>
      <c r="CO265" t="str">
        <f>VLOOKUP($A265,taxonomy!$A:$Y,21,FALSE)</f>
        <v xml:space="preserve"> Tetraodontidae</v>
      </c>
      <c r="CP265" t="str">
        <f>VLOOKUP($A265,taxonomy!$A:$Y,22,FALSE)</f>
        <v>Takifugu.</v>
      </c>
      <c r="CQ265">
        <f>VLOOKUP($A265,taxonomy!$A:$Y,23,FALSE)</f>
        <v>0</v>
      </c>
      <c r="CR265">
        <f>VLOOKUP($A265,taxonomy!$A:$Y,24,FALSE)</f>
        <v>0</v>
      </c>
      <c r="CS265">
        <f>VLOOKUP($A265,taxonomy!$A:$Y,25,FALSE)</f>
        <v>0</v>
      </c>
      <c r="CT265">
        <f t="shared" si="4"/>
        <v>0</v>
      </c>
    </row>
    <row r="266" spans="1:98" hidden="1" x14ac:dyDescent="0.25">
      <c r="A266" s="3" t="s">
        <v>1355</v>
      </c>
      <c r="B266" s="4"/>
      <c r="C266" s="4">
        <v>1</v>
      </c>
      <c r="D266" s="4">
        <v>1</v>
      </c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>
        <v>2</v>
      </c>
      <c r="CA266" t="str">
        <f>VLOOKUP($A266,taxonomy!$A:$Y,7,FALSE)</f>
        <v>Eukaryota</v>
      </c>
      <c r="CB266" t="str">
        <f>VLOOKUP($A266,taxonomy!$A:$Y,8,FALSE)</f>
        <v xml:space="preserve"> Metazoa</v>
      </c>
      <c r="CC266" t="str">
        <f>VLOOKUP($A266,taxonomy!$A:$Y,9,FALSE)</f>
        <v xml:space="preserve"> Ecdysozoa</v>
      </c>
      <c r="CD266" t="str">
        <f>VLOOKUP($A266,taxonomy!$A:$Y,10,FALSE)</f>
        <v xml:space="preserve"> Nematoda</v>
      </c>
      <c r="CE266" t="str">
        <f>VLOOKUP($A266,taxonomy!$A:$Y,11,FALSE)</f>
        <v xml:space="preserve"> Chromadorea</v>
      </c>
      <c r="CF266" t="str">
        <f>VLOOKUP($A266,taxonomy!$A:$Y,12,FALSE)</f>
        <v xml:space="preserve"> Rhabditida</v>
      </c>
      <c r="CG266" t="str">
        <f>VLOOKUP($A266,taxonomy!$A:$Y,13,FALSE)</f>
        <v>Rhabditoidea</v>
      </c>
      <c r="CH266" t="str">
        <f>VLOOKUP($A266,taxonomy!$A:$Y,14,FALSE)</f>
        <v xml:space="preserve"> Rhabditidae</v>
      </c>
      <c r="CI266" t="str">
        <f>VLOOKUP($A266,taxonomy!$A:$Y,15,FALSE)</f>
        <v xml:space="preserve"> Peloderinae</v>
      </c>
      <c r="CJ266" t="str">
        <f>VLOOKUP($A266,taxonomy!$A:$Y,16,FALSE)</f>
        <v xml:space="preserve"> Caenorhabditis.</v>
      </c>
      <c r="CK266">
        <f>VLOOKUP($A266,taxonomy!$A:$Y,17,FALSE)</f>
        <v>0</v>
      </c>
      <c r="CL266">
        <f>VLOOKUP($A266,taxonomy!$A:$Y,18,FALSE)</f>
        <v>0</v>
      </c>
      <c r="CM266">
        <f>VLOOKUP($A266,taxonomy!$A:$Y,19,FALSE)</f>
        <v>0</v>
      </c>
      <c r="CN266">
        <f>VLOOKUP($A266,taxonomy!$A:$Y,20,FALSE)</f>
        <v>0</v>
      </c>
      <c r="CO266">
        <f>VLOOKUP($A266,taxonomy!$A:$Y,21,FALSE)</f>
        <v>0</v>
      </c>
      <c r="CP266">
        <f>VLOOKUP($A266,taxonomy!$A:$Y,22,FALSE)</f>
        <v>0</v>
      </c>
      <c r="CQ266">
        <f>VLOOKUP($A266,taxonomy!$A:$Y,23,FALSE)</f>
        <v>0</v>
      </c>
      <c r="CR266">
        <f>VLOOKUP($A266,taxonomy!$A:$Y,24,FALSE)</f>
        <v>0</v>
      </c>
      <c r="CS266">
        <f>VLOOKUP($A266,taxonomy!$A:$Y,25,FALSE)</f>
        <v>0</v>
      </c>
      <c r="CT266">
        <f t="shared" si="4"/>
        <v>0</v>
      </c>
    </row>
    <row r="267" spans="1:98" hidden="1" x14ac:dyDescent="0.25">
      <c r="A267" s="3" t="s">
        <v>1357</v>
      </c>
      <c r="B267" s="4"/>
      <c r="C267" s="4">
        <v>1</v>
      </c>
      <c r="D267" s="4">
        <v>1</v>
      </c>
      <c r="E267" s="4"/>
      <c r="F267" s="4"/>
      <c r="G267" s="4"/>
      <c r="H267" s="4"/>
      <c r="I267" s="4">
        <v>1</v>
      </c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>
        <v>3</v>
      </c>
      <c r="CA267" t="str">
        <f>VLOOKUP($A267,taxonomy!$A:$Y,7,FALSE)</f>
        <v>Eukaryota</v>
      </c>
      <c r="CB267" t="str">
        <f>VLOOKUP($A267,taxonomy!$A:$Y,8,FALSE)</f>
        <v xml:space="preserve"> Metazoa</v>
      </c>
      <c r="CC267" t="str">
        <f>VLOOKUP($A267,taxonomy!$A:$Y,9,FALSE)</f>
        <v xml:space="preserve"> Chordata</v>
      </c>
      <c r="CD267" t="str">
        <f>VLOOKUP($A267,taxonomy!$A:$Y,10,FALSE)</f>
        <v xml:space="preserve"> Tunicata</v>
      </c>
      <c r="CE267" t="str">
        <f>VLOOKUP($A267,taxonomy!$A:$Y,11,FALSE)</f>
        <v xml:space="preserve"> Ascidiacea</v>
      </c>
      <c r="CF267" t="str">
        <f>VLOOKUP($A267,taxonomy!$A:$Y,12,FALSE)</f>
        <v xml:space="preserve"> Enterogona</v>
      </c>
      <c r="CG267" t="str">
        <f>VLOOKUP($A267,taxonomy!$A:$Y,13,FALSE)</f>
        <v>Phlebobranchia</v>
      </c>
      <c r="CH267" t="str">
        <f>VLOOKUP($A267,taxonomy!$A:$Y,14,FALSE)</f>
        <v xml:space="preserve"> Cionidae</v>
      </c>
      <c r="CI267" t="str">
        <f>VLOOKUP($A267,taxonomy!$A:$Y,15,FALSE)</f>
        <v xml:space="preserve"> Ciona.</v>
      </c>
      <c r="CJ267">
        <f>VLOOKUP($A267,taxonomy!$A:$Y,16,FALSE)</f>
        <v>0</v>
      </c>
      <c r="CK267">
        <f>VLOOKUP($A267,taxonomy!$A:$Y,17,FALSE)</f>
        <v>0</v>
      </c>
      <c r="CL267">
        <f>VLOOKUP($A267,taxonomy!$A:$Y,18,FALSE)</f>
        <v>0</v>
      </c>
      <c r="CM267">
        <f>VLOOKUP($A267,taxonomy!$A:$Y,19,FALSE)</f>
        <v>0</v>
      </c>
      <c r="CN267">
        <f>VLOOKUP($A267,taxonomy!$A:$Y,20,FALSE)</f>
        <v>0</v>
      </c>
      <c r="CO267">
        <f>VLOOKUP($A267,taxonomy!$A:$Y,21,FALSE)</f>
        <v>0</v>
      </c>
      <c r="CP267">
        <f>VLOOKUP($A267,taxonomy!$A:$Y,22,FALSE)</f>
        <v>0</v>
      </c>
      <c r="CQ267">
        <f>VLOOKUP($A267,taxonomy!$A:$Y,23,FALSE)</f>
        <v>0</v>
      </c>
      <c r="CR267">
        <f>VLOOKUP($A267,taxonomy!$A:$Y,24,FALSE)</f>
        <v>0</v>
      </c>
      <c r="CS267">
        <f>VLOOKUP($A267,taxonomy!$A:$Y,25,FALSE)</f>
        <v>0</v>
      </c>
      <c r="CT267">
        <f t="shared" si="4"/>
        <v>0</v>
      </c>
    </row>
    <row r="268" spans="1:98" hidden="1" x14ac:dyDescent="0.25">
      <c r="A268" s="3" t="s">
        <v>1362</v>
      </c>
      <c r="B268" s="4"/>
      <c r="C268" s="4">
        <v>1</v>
      </c>
      <c r="D268" s="4">
        <v>1</v>
      </c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>
        <v>2</v>
      </c>
      <c r="CA268" t="str">
        <f>VLOOKUP($A268,taxonomy!$A:$Y,7,FALSE)</f>
        <v>Eukaryota</v>
      </c>
      <c r="CB268" t="str">
        <f>VLOOKUP($A268,taxonomy!$A:$Y,8,FALSE)</f>
        <v xml:space="preserve"> Metazoa</v>
      </c>
      <c r="CC268" t="str">
        <f>VLOOKUP($A268,taxonomy!$A:$Y,9,FALSE)</f>
        <v xml:space="preserve"> Chordata</v>
      </c>
      <c r="CD268" t="str">
        <f>VLOOKUP($A268,taxonomy!$A:$Y,10,FALSE)</f>
        <v xml:space="preserve"> Craniata</v>
      </c>
      <c r="CE268" t="str">
        <f>VLOOKUP($A268,taxonomy!$A:$Y,11,FALSE)</f>
        <v xml:space="preserve"> Vertebrata</v>
      </c>
      <c r="CF268" t="str">
        <f>VLOOKUP($A268,taxonomy!$A:$Y,12,FALSE)</f>
        <v xml:space="preserve"> Euteleostomi</v>
      </c>
      <c r="CG268" t="str">
        <f>VLOOKUP($A268,taxonomy!$A:$Y,13,FALSE)</f>
        <v>Coelacanthiformes</v>
      </c>
      <c r="CH268" t="str">
        <f>VLOOKUP($A268,taxonomy!$A:$Y,14,FALSE)</f>
        <v xml:space="preserve"> Coelacanthidae</v>
      </c>
      <c r="CI268" t="str">
        <f>VLOOKUP($A268,taxonomy!$A:$Y,15,FALSE)</f>
        <v xml:space="preserve"> Latimeria.</v>
      </c>
      <c r="CJ268">
        <f>VLOOKUP($A268,taxonomy!$A:$Y,16,FALSE)</f>
        <v>0</v>
      </c>
      <c r="CK268">
        <f>VLOOKUP($A268,taxonomy!$A:$Y,17,FALSE)</f>
        <v>0</v>
      </c>
      <c r="CL268">
        <f>VLOOKUP($A268,taxonomy!$A:$Y,18,FALSE)</f>
        <v>0</v>
      </c>
      <c r="CM268">
        <f>VLOOKUP($A268,taxonomy!$A:$Y,19,FALSE)</f>
        <v>0</v>
      </c>
      <c r="CN268">
        <f>VLOOKUP($A268,taxonomy!$A:$Y,20,FALSE)</f>
        <v>0</v>
      </c>
      <c r="CO268">
        <f>VLOOKUP($A268,taxonomy!$A:$Y,21,FALSE)</f>
        <v>0</v>
      </c>
      <c r="CP268">
        <f>VLOOKUP($A268,taxonomy!$A:$Y,22,FALSE)</f>
        <v>0</v>
      </c>
      <c r="CQ268">
        <f>VLOOKUP($A268,taxonomy!$A:$Y,23,FALSE)</f>
        <v>0</v>
      </c>
      <c r="CR268">
        <f>VLOOKUP($A268,taxonomy!$A:$Y,24,FALSE)</f>
        <v>0</v>
      </c>
      <c r="CS268">
        <f>VLOOKUP($A268,taxonomy!$A:$Y,25,FALSE)</f>
        <v>0</v>
      </c>
      <c r="CT268">
        <f t="shared" si="4"/>
        <v>0</v>
      </c>
    </row>
    <row r="269" spans="1:98" hidden="1" x14ac:dyDescent="0.25">
      <c r="A269" s="3" t="s">
        <v>1366</v>
      </c>
      <c r="B269" s="4"/>
      <c r="C269" s="4">
        <v>1</v>
      </c>
      <c r="D269" s="4">
        <v>1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>
        <v>2</v>
      </c>
      <c r="CA269" t="str">
        <f>VLOOKUP($A269,taxonomy!$A:$Y,7,FALSE)</f>
        <v>Eukaryota</v>
      </c>
      <c r="CB269" t="str">
        <f>VLOOKUP($A269,taxonomy!$A:$Y,8,FALSE)</f>
        <v xml:space="preserve"> Metazoa</v>
      </c>
      <c r="CC269" t="str">
        <f>VLOOKUP($A269,taxonomy!$A:$Y,9,FALSE)</f>
        <v xml:space="preserve"> Chordata</v>
      </c>
      <c r="CD269" t="str">
        <f>VLOOKUP($A269,taxonomy!$A:$Y,10,FALSE)</f>
        <v xml:space="preserve"> Craniata</v>
      </c>
      <c r="CE269" t="str">
        <f>VLOOKUP($A269,taxonomy!$A:$Y,11,FALSE)</f>
        <v xml:space="preserve"> Vertebrata</v>
      </c>
      <c r="CF269" t="str">
        <f>VLOOKUP($A269,taxonomy!$A:$Y,12,FALSE)</f>
        <v xml:space="preserve"> Euteleostomi</v>
      </c>
      <c r="CG269" t="str">
        <f>VLOOKUP($A269,taxonomy!$A:$Y,13,FALSE)</f>
        <v>Actinopterygii</v>
      </c>
      <c r="CH269" t="str">
        <f>VLOOKUP($A269,taxonomy!$A:$Y,14,FALSE)</f>
        <v xml:space="preserve"> Neopterygii</v>
      </c>
      <c r="CI269" t="str">
        <f>VLOOKUP($A269,taxonomy!$A:$Y,15,FALSE)</f>
        <v xml:space="preserve"> Teleostei</v>
      </c>
      <c r="CJ269" t="str">
        <f>VLOOKUP($A269,taxonomy!$A:$Y,16,FALSE)</f>
        <v xml:space="preserve"> Neoteleostei</v>
      </c>
      <c r="CK269" t="str">
        <f>VLOOKUP($A269,taxonomy!$A:$Y,17,FALSE)</f>
        <v xml:space="preserve"> Acanthomorphata</v>
      </c>
      <c r="CL269" t="str">
        <f>VLOOKUP($A269,taxonomy!$A:$Y,18,FALSE)</f>
        <v>Percomorpharia</v>
      </c>
      <c r="CM269" t="str">
        <f>VLOOKUP($A269,taxonomy!$A:$Y,19,FALSE)</f>
        <v xml:space="preserve"> Tetraodontiformes</v>
      </c>
      <c r="CN269" t="str">
        <f>VLOOKUP($A269,taxonomy!$A:$Y,20,FALSE)</f>
        <v xml:space="preserve"> Tetradontoidea</v>
      </c>
      <c r="CO269" t="str">
        <f>VLOOKUP($A269,taxonomy!$A:$Y,21,FALSE)</f>
        <v xml:space="preserve"> Tetraodontidae</v>
      </c>
      <c r="CP269" t="str">
        <f>VLOOKUP($A269,taxonomy!$A:$Y,22,FALSE)</f>
        <v>Tetraodon.</v>
      </c>
      <c r="CQ269">
        <f>VLOOKUP($A269,taxonomy!$A:$Y,23,FALSE)</f>
        <v>0</v>
      </c>
      <c r="CR269">
        <f>VLOOKUP($A269,taxonomy!$A:$Y,24,FALSE)</f>
        <v>0</v>
      </c>
      <c r="CS269">
        <f>VLOOKUP($A269,taxonomy!$A:$Y,25,FALSE)</f>
        <v>0</v>
      </c>
      <c r="CT269">
        <f t="shared" si="4"/>
        <v>0</v>
      </c>
    </row>
    <row r="270" spans="1:98" hidden="1" x14ac:dyDescent="0.25">
      <c r="A270" s="3" t="s">
        <v>1368</v>
      </c>
      <c r="B270" s="4"/>
      <c r="C270" s="4"/>
      <c r="D270" s="4">
        <v>1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>
        <v>1</v>
      </c>
      <c r="CA270" t="str">
        <f>VLOOKUP($A270,taxonomy!$A:$Y,7,FALSE)</f>
        <v>Eukaryota</v>
      </c>
      <c r="CB270" t="str">
        <f>VLOOKUP($A270,taxonomy!$A:$Y,8,FALSE)</f>
        <v xml:space="preserve"> Metazoa</v>
      </c>
      <c r="CC270" t="str">
        <f>VLOOKUP($A270,taxonomy!$A:$Y,9,FALSE)</f>
        <v xml:space="preserve"> Ecdysozoa</v>
      </c>
      <c r="CD270" t="str">
        <f>VLOOKUP($A270,taxonomy!$A:$Y,10,FALSE)</f>
        <v xml:space="preserve"> Nematoda</v>
      </c>
      <c r="CE270" t="str">
        <f>VLOOKUP($A270,taxonomy!$A:$Y,11,FALSE)</f>
        <v xml:space="preserve"> Chromadorea</v>
      </c>
      <c r="CF270" t="str">
        <f>VLOOKUP($A270,taxonomy!$A:$Y,12,FALSE)</f>
        <v xml:space="preserve"> Diplogasterida</v>
      </c>
      <c r="CG270" t="str">
        <f>VLOOKUP($A270,taxonomy!$A:$Y,13,FALSE)</f>
        <v>Neodiplogasteridae</v>
      </c>
      <c r="CH270" t="str">
        <f>VLOOKUP($A270,taxonomy!$A:$Y,14,FALSE)</f>
        <v xml:space="preserve"> Pristionchus.</v>
      </c>
      <c r="CI270">
        <f>VLOOKUP($A270,taxonomy!$A:$Y,15,FALSE)</f>
        <v>0</v>
      </c>
      <c r="CJ270">
        <f>VLOOKUP($A270,taxonomy!$A:$Y,16,FALSE)</f>
        <v>0</v>
      </c>
      <c r="CK270">
        <f>VLOOKUP($A270,taxonomy!$A:$Y,17,FALSE)</f>
        <v>0</v>
      </c>
      <c r="CL270">
        <f>VLOOKUP($A270,taxonomy!$A:$Y,18,FALSE)</f>
        <v>0</v>
      </c>
      <c r="CM270">
        <f>VLOOKUP($A270,taxonomy!$A:$Y,19,FALSE)</f>
        <v>0</v>
      </c>
      <c r="CN270">
        <f>VLOOKUP($A270,taxonomy!$A:$Y,20,FALSE)</f>
        <v>0</v>
      </c>
      <c r="CO270">
        <f>VLOOKUP($A270,taxonomy!$A:$Y,21,FALSE)</f>
        <v>0</v>
      </c>
      <c r="CP270">
        <f>VLOOKUP($A270,taxonomy!$A:$Y,22,FALSE)</f>
        <v>0</v>
      </c>
      <c r="CQ270">
        <f>VLOOKUP($A270,taxonomy!$A:$Y,23,FALSE)</f>
        <v>0</v>
      </c>
      <c r="CR270">
        <f>VLOOKUP($A270,taxonomy!$A:$Y,24,FALSE)</f>
        <v>0</v>
      </c>
      <c r="CS270">
        <f>VLOOKUP($A270,taxonomy!$A:$Y,25,FALSE)</f>
        <v>0</v>
      </c>
      <c r="CT270">
        <f t="shared" si="4"/>
        <v>0</v>
      </c>
    </row>
    <row r="271" spans="1:98" hidden="1" x14ac:dyDescent="0.25">
      <c r="A271" s="3" t="s">
        <v>1370</v>
      </c>
      <c r="B271" s="4"/>
      <c r="C271" s="4"/>
      <c r="D271" s="4">
        <v>1</v>
      </c>
      <c r="E271" s="4"/>
      <c r="F271" s="4"/>
      <c r="G271" s="4"/>
      <c r="H271" s="4"/>
      <c r="I271" s="4"/>
      <c r="J271" s="4"/>
      <c r="K271" s="4"/>
      <c r="L271" s="4"/>
      <c r="M271" s="4"/>
      <c r="N271" s="4">
        <v>2</v>
      </c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>
        <v>3</v>
      </c>
      <c r="CA271" t="str">
        <f>VLOOKUP($A271,taxonomy!$A:$Y,7,FALSE)</f>
        <v>Eukaryota</v>
      </c>
      <c r="CB271" t="str">
        <f>VLOOKUP($A271,taxonomy!$A:$Y,8,FALSE)</f>
        <v xml:space="preserve"> Stramenopiles</v>
      </c>
      <c r="CC271" t="str">
        <f>VLOOKUP($A271,taxonomy!$A:$Y,9,FALSE)</f>
        <v xml:space="preserve"> Oomycetes</v>
      </c>
      <c r="CD271" t="str">
        <f>VLOOKUP($A271,taxonomy!$A:$Y,10,FALSE)</f>
        <v xml:space="preserve"> Peronosporales</v>
      </c>
      <c r="CE271" t="str">
        <f>VLOOKUP($A271,taxonomy!$A:$Y,11,FALSE)</f>
        <v xml:space="preserve"> Phytophthora.</v>
      </c>
      <c r="CF271">
        <f>VLOOKUP($A271,taxonomy!$A:$Y,12,FALSE)</f>
        <v>0</v>
      </c>
      <c r="CG271">
        <f>VLOOKUP($A271,taxonomy!$A:$Y,13,FALSE)</f>
        <v>0</v>
      </c>
      <c r="CH271">
        <f>VLOOKUP($A271,taxonomy!$A:$Y,14,FALSE)</f>
        <v>0</v>
      </c>
      <c r="CI271">
        <f>VLOOKUP($A271,taxonomy!$A:$Y,15,FALSE)</f>
        <v>0</v>
      </c>
      <c r="CJ271">
        <f>VLOOKUP($A271,taxonomy!$A:$Y,16,FALSE)</f>
        <v>0</v>
      </c>
      <c r="CK271">
        <f>VLOOKUP($A271,taxonomy!$A:$Y,17,FALSE)</f>
        <v>0</v>
      </c>
      <c r="CL271">
        <f>VLOOKUP($A271,taxonomy!$A:$Y,18,FALSE)</f>
        <v>0</v>
      </c>
      <c r="CM271">
        <f>VLOOKUP($A271,taxonomy!$A:$Y,19,FALSE)</f>
        <v>0</v>
      </c>
      <c r="CN271">
        <f>VLOOKUP($A271,taxonomy!$A:$Y,20,FALSE)</f>
        <v>0</v>
      </c>
      <c r="CO271">
        <f>VLOOKUP($A271,taxonomy!$A:$Y,21,FALSE)</f>
        <v>0</v>
      </c>
      <c r="CP271">
        <f>VLOOKUP($A271,taxonomy!$A:$Y,22,FALSE)</f>
        <v>0</v>
      </c>
      <c r="CQ271">
        <f>VLOOKUP($A271,taxonomy!$A:$Y,23,FALSE)</f>
        <v>0</v>
      </c>
      <c r="CR271">
        <f>VLOOKUP($A271,taxonomy!$A:$Y,24,FALSE)</f>
        <v>0</v>
      </c>
      <c r="CS271">
        <f>VLOOKUP($A271,taxonomy!$A:$Y,25,FALSE)</f>
        <v>0</v>
      </c>
      <c r="CT271">
        <f t="shared" si="4"/>
        <v>0</v>
      </c>
    </row>
    <row r="272" spans="1:98" hidden="1" x14ac:dyDescent="0.25">
      <c r="A272" s="3" t="s">
        <v>1375</v>
      </c>
      <c r="B272" s="4"/>
      <c r="C272" s="4"/>
      <c r="D272" s="4">
        <v>1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>
        <v>1</v>
      </c>
      <c r="CA272" t="e">
        <f>VLOOKUP($A272,taxonomy!$A:$Y,7,FALSE)</f>
        <v>#N/A</v>
      </c>
      <c r="CB272" t="e">
        <f>VLOOKUP($A272,taxonomy!$A:$Y,8,FALSE)</f>
        <v>#N/A</v>
      </c>
      <c r="CC272" t="e">
        <f>VLOOKUP($A272,taxonomy!$A:$Y,9,FALSE)</f>
        <v>#N/A</v>
      </c>
      <c r="CD272" t="e">
        <f>VLOOKUP($A272,taxonomy!$A:$Y,10,FALSE)</f>
        <v>#N/A</v>
      </c>
      <c r="CE272" t="e">
        <f>VLOOKUP($A272,taxonomy!$A:$Y,11,FALSE)</f>
        <v>#N/A</v>
      </c>
      <c r="CF272" t="e">
        <f>VLOOKUP($A272,taxonomy!$A:$Y,12,FALSE)</f>
        <v>#N/A</v>
      </c>
      <c r="CG272" t="e">
        <f>VLOOKUP($A272,taxonomy!$A:$Y,13,FALSE)</f>
        <v>#N/A</v>
      </c>
      <c r="CH272" t="e">
        <f>VLOOKUP($A272,taxonomy!$A:$Y,14,FALSE)</f>
        <v>#N/A</v>
      </c>
      <c r="CI272" t="e">
        <f>VLOOKUP($A272,taxonomy!$A:$Y,15,FALSE)</f>
        <v>#N/A</v>
      </c>
      <c r="CJ272" t="e">
        <f>VLOOKUP($A272,taxonomy!$A:$Y,16,FALSE)</f>
        <v>#N/A</v>
      </c>
      <c r="CK272" t="e">
        <f>VLOOKUP($A272,taxonomy!$A:$Y,17,FALSE)</f>
        <v>#N/A</v>
      </c>
      <c r="CL272" t="e">
        <f>VLOOKUP($A272,taxonomy!$A:$Y,18,FALSE)</f>
        <v>#N/A</v>
      </c>
      <c r="CM272" t="e">
        <f>VLOOKUP($A272,taxonomy!$A:$Y,19,FALSE)</f>
        <v>#N/A</v>
      </c>
      <c r="CN272" t="e">
        <f>VLOOKUP($A272,taxonomy!$A:$Y,20,FALSE)</f>
        <v>#N/A</v>
      </c>
      <c r="CO272" t="e">
        <f>VLOOKUP($A272,taxonomy!$A:$Y,21,FALSE)</f>
        <v>#N/A</v>
      </c>
      <c r="CP272" t="e">
        <f>VLOOKUP($A272,taxonomy!$A:$Y,22,FALSE)</f>
        <v>#N/A</v>
      </c>
      <c r="CQ272" t="e">
        <f>VLOOKUP($A272,taxonomy!$A:$Y,23,FALSE)</f>
        <v>#N/A</v>
      </c>
      <c r="CR272" t="e">
        <f>VLOOKUP($A272,taxonomy!$A:$Y,24,FALSE)</f>
        <v>#N/A</v>
      </c>
      <c r="CS272" t="e">
        <f>VLOOKUP($A272,taxonomy!$A:$Y,25,FALSE)</f>
        <v>#N/A</v>
      </c>
      <c r="CT272">
        <f t="shared" si="4"/>
        <v>0</v>
      </c>
    </row>
    <row r="273" spans="1:98" hidden="1" x14ac:dyDescent="0.25">
      <c r="A273" s="3" t="s">
        <v>1379</v>
      </c>
      <c r="B273" s="4"/>
      <c r="C273" s="4">
        <v>1</v>
      </c>
      <c r="D273" s="4">
        <v>1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>
        <v>2</v>
      </c>
      <c r="CA273" t="e">
        <f>VLOOKUP($A273,taxonomy!$A:$Y,7,FALSE)</f>
        <v>#N/A</v>
      </c>
      <c r="CB273" t="e">
        <f>VLOOKUP($A273,taxonomy!$A:$Y,8,FALSE)</f>
        <v>#N/A</v>
      </c>
      <c r="CC273" t="e">
        <f>VLOOKUP($A273,taxonomy!$A:$Y,9,FALSE)</f>
        <v>#N/A</v>
      </c>
      <c r="CD273" t="e">
        <f>VLOOKUP($A273,taxonomy!$A:$Y,10,FALSE)</f>
        <v>#N/A</v>
      </c>
      <c r="CE273" t="e">
        <f>VLOOKUP($A273,taxonomy!$A:$Y,11,FALSE)</f>
        <v>#N/A</v>
      </c>
      <c r="CF273" t="e">
        <f>VLOOKUP($A273,taxonomy!$A:$Y,12,FALSE)</f>
        <v>#N/A</v>
      </c>
      <c r="CG273" t="e">
        <f>VLOOKUP($A273,taxonomy!$A:$Y,13,FALSE)</f>
        <v>#N/A</v>
      </c>
      <c r="CH273" t="e">
        <f>VLOOKUP($A273,taxonomy!$A:$Y,14,FALSE)</f>
        <v>#N/A</v>
      </c>
      <c r="CI273" t="e">
        <f>VLOOKUP($A273,taxonomy!$A:$Y,15,FALSE)</f>
        <v>#N/A</v>
      </c>
      <c r="CJ273" t="e">
        <f>VLOOKUP($A273,taxonomy!$A:$Y,16,FALSE)</f>
        <v>#N/A</v>
      </c>
      <c r="CK273" t="e">
        <f>VLOOKUP($A273,taxonomy!$A:$Y,17,FALSE)</f>
        <v>#N/A</v>
      </c>
      <c r="CL273" t="e">
        <f>VLOOKUP($A273,taxonomy!$A:$Y,18,FALSE)</f>
        <v>#N/A</v>
      </c>
      <c r="CM273" t="e">
        <f>VLOOKUP($A273,taxonomy!$A:$Y,19,FALSE)</f>
        <v>#N/A</v>
      </c>
      <c r="CN273" t="e">
        <f>VLOOKUP($A273,taxonomy!$A:$Y,20,FALSE)</f>
        <v>#N/A</v>
      </c>
      <c r="CO273" t="e">
        <f>VLOOKUP($A273,taxonomy!$A:$Y,21,FALSE)</f>
        <v>#N/A</v>
      </c>
      <c r="CP273" t="e">
        <f>VLOOKUP($A273,taxonomy!$A:$Y,22,FALSE)</f>
        <v>#N/A</v>
      </c>
      <c r="CQ273" t="e">
        <f>VLOOKUP($A273,taxonomy!$A:$Y,23,FALSE)</f>
        <v>#N/A</v>
      </c>
      <c r="CR273" t="e">
        <f>VLOOKUP($A273,taxonomy!$A:$Y,24,FALSE)</f>
        <v>#N/A</v>
      </c>
      <c r="CS273" t="e">
        <f>VLOOKUP($A273,taxonomy!$A:$Y,25,FALSE)</f>
        <v>#N/A</v>
      </c>
      <c r="CT273">
        <f t="shared" si="4"/>
        <v>0</v>
      </c>
    </row>
    <row r="274" spans="1:98" hidden="1" x14ac:dyDescent="0.25">
      <c r="A274" s="3" t="s">
        <v>1382</v>
      </c>
      <c r="B274" s="4"/>
      <c r="C274" s="4"/>
      <c r="D274" s="4">
        <v>1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>
        <v>1</v>
      </c>
      <c r="CA274" t="e">
        <f>VLOOKUP($A274,taxonomy!$A:$Y,7,FALSE)</f>
        <v>#N/A</v>
      </c>
      <c r="CB274" t="e">
        <f>VLOOKUP($A274,taxonomy!$A:$Y,8,FALSE)</f>
        <v>#N/A</v>
      </c>
      <c r="CC274" t="e">
        <f>VLOOKUP($A274,taxonomy!$A:$Y,9,FALSE)</f>
        <v>#N/A</v>
      </c>
      <c r="CD274" t="e">
        <f>VLOOKUP($A274,taxonomy!$A:$Y,10,FALSE)</f>
        <v>#N/A</v>
      </c>
      <c r="CE274" t="e">
        <f>VLOOKUP($A274,taxonomy!$A:$Y,11,FALSE)</f>
        <v>#N/A</v>
      </c>
      <c r="CF274" t="e">
        <f>VLOOKUP($A274,taxonomy!$A:$Y,12,FALSE)</f>
        <v>#N/A</v>
      </c>
      <c r="CG274" t="e">
        <f>VLOOKUP($A274,taxonomy!$A:$Y,13,FALSE)</f>
        <v>#N/A</v>
      </c>
      <c r="CH274" t="e">
        <f>VLOOKUP($A274,taxonomy!$A:$Y,14,FALSE)</f>
        <v>#N/A</v>
      </c>
      <c r="CI274" t="e">
        <f>VLOOKUP($A274,taxonomy!$A:$Y,15,FALSE)</f>
        <v>#N/A</v>
      </c>
      <c r="CJ274" t="e">
        <f>VLOOKUP($A274,taxonomy!$A:$Y,16,FALSE)</f>
        <v>#N/A</v>
      </c>
      <c r="CK274" t="e">
        <f>VLOOKUP($A274,taxonomy!$A:$Y,17,FALSE)</f>
        <v>#N/A</v>
      </c>
      <c r="CL274" t="e">
        <f>VLOOKUP($A274,taxonomy!$A:$Y,18,FALSE)</f>
        <v>#N/A</v>
      </c>
      <c r="CM274" t="e">
        <f>VLOOKUP($A274,taxonomy!$A:$Y,19,FALSE)</f>
        <v>#N/A</v>
      </c>
      <c r="CN274" t="e">
        <f>VLOOKUP($A274,taxonomy!$A:$Y,20,FALSE)</f>
        <v>#N/A</v>
      </c>
      <c r="CO274" t="e">
        <f>VLOOKUP($A274,taxonomy!$A:$Y,21,FALSE)</f>
        <v>#N/A</v>
      </c>
      <c r="CP274" t="e">
        <f>VLOOKUP($A274,taxonomy!$A:$Y,22,FALSE)</f>
        <v>#N/A</v>
      </c>
      <c r="CQ274" t="e">
        <f>VLOOKUP($A274,taxonomy!$A:$Y,23,FALSE)</f>
        <v>#N/A</v>
      </c>
      <c r="CR274" t="e">
        <f>VLOOKUP($A274,taxonomy!$A:$Y,24,FALSE)</f>
        <v>#N/A</v>
      </c>
      <c r="CS274" t="e">
        <f>VLOOKUP($A274,taxonomy!$A:$Y,25,FALSE)</f>
        <v>#N/A</v>
      </c>
      <c r="CT274">
        <f t="shared" si="4"/>
        <v>0</v>
      </c>
    </row>
    <row r="275" spans="1:98" hidden="1" x14ac:dyDescent="0.25">
      <c r="A275" s="3" t="s">
        <v>1385</v>
      </c>
      <c r="B275" s="4"/>
      <c r="C275" s="4">
        <v>1</v>
      </c>
      <c r="D275" s="4">
        <v>1</v>
      </c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>
        <v>2</v>
      </c>
      <c r="CA275" t="str">
        <f>VLOOKUP($A275,taxonomy!$A:$Y,7,FALSE)</f>
        <v>Eukaryota</v>
      </c>
      <c r="CB275" t="str">
        <f>VLOOKUP($A275,taxonomy!$A:$Y,8,FALSE)</f>
        <v xml:space="preserve"> Fungi</v>
      </c>
      <c r="CC275" t="str">
        <f>VLOOKUP($A275,taxonomy!$A:$Y,9,FALSE)</f>
        <v xml:space="preserve"> Dikarya</v>
      </c>
      <c r="CD275" t="str">
        <f>VLOOKUP($A275,taxonomy!$A:$Y,10,FALSE)</f>
        <v xml:space="preserve"> Ascomycota</v>
      </c>
      <c r="CE275" t="str">
        <f>VLOOKUP($A275,taxonomy!$A:$Y,11,FALSE)</f>
        <v xml:space="preserve"> Pezizomycotina</v>
      </c>
      <c r="CF275" t="str">
        <f>VLOOKUP($A275,taxonomy!$A:$Y,12,FALSE)</f>
        <v xml:space="preserve"> Eurotiomycetes</v>
      </c>
      <c r="CG275" t="str">
        <f>VLOOKUP($A275,taxonomy!$A:$Y,13,FALSE)</f>
        <v>Chaetothyriomycetidae</v>
      </c>
      <c r="CH275" t="str">
        <f>VLOOKUP($A275,taxonomy!$A:$Y,14,FALSE)</f>
        <v xml:space="preserve"> Chaetothyriales</v>
      </c>
      <c r="CI275" t="str">
        <f>VLOOKUP($A275,taxonomy!$A:$Y,15,FALSE)</f>
        <v xml:space="preserve"> Herpotrichiellaceae</v>
      </c>
      <c r="CJ275" t="str">
        <f>VLOOKUP($A275,taxonomy!$A:$Y,16,FALSE)</f>
        <v>Exophiala.</v>
      </c>
      <c r="CK275">
        <f>VLOOKUP($A275,taxonomy!$A:$Y,17,FALSE)</f>
        <v>0</v>
      </c>
      <c r="CL275">
        <f>VLOOKUP($A275,taxonomy!$A:$Y,18,FALSE)</f>
        <v>0</v>
      </c>
      <c r="CM275">
        <f>VLOOKUP($A275,taxonomy!$A:$Y,19,FALSE)</f>
        <v>0</v>
      </c>
      <c r="CN275">
        <f>VLOOKUP($A275,taxonomy!$A:$Y,20,FALSE)</f>
        <v>0</v>
      </c>
      <c r="CO275">
        <f>VLOOKUP($A275,taxonomy!$A:$Y,21,FALSE)</f>
        <v>0</v>
      </c>
      <c r="CP275">
        <f>VLOOKUP($A275,taxonomy!$A:$Y,22,FALSE)</f>
        <v>0</v>
      </c>
      <c r="CQ275">
        <f>VLOOKUP($A275,taxonomy!$A:$Y,23,FALSE)</f>
        <v>0</v>
      </c>
      <c r="CR275">
        <f>VLOOKUP($A275,taxonomy!$A:$Y,24,FALSE)</f>
        <v>0</v>
      </c>
      <c r="CS275">
        <f>VLOOKUP($A275,taxonomy!$A:$Y,25,FALSE)</f>
        <v>0</v>
      </c>
      <c r="CT275">
        <f t="shared" si="4"/>
        <v>0</v>
      </c>
    </row>
    <row r="276" spans="1:98" hidden="1" x14ac:dyDescent="0.25">
      <c r="A276" s="3" t="s">
        <v>1387</v>
      </c>
      <c r="B276" s="4"/>
      <c r="C276" s="4"/>
      <c r="D276" s="4">
        <v>1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>
        <v>1</v>
      </c>
      <c r="CA276" t="str">
        <f>VLOOKUP($A276,taxonomy!$A:$Y,7,FALSE)</f>
        <v>Eukaryota</v>
      </c>
      <c r="CB276" t="str">
        <f>VLOOKUP($A276,taxonomy!$A:$Y,8,FALSE)</f>
        <v xml:space="preserve"> Metazoa</v>
      </c>
      <c r="CC276" t="str">
        <f>VLOOKUP($A276,taxonomy!$A:$Y,9,FALSE)</f>
        <v xml:space="preserve"> Chordata</v>
      </c>
      <c r="CD276" t="str">
        <f>VLOOKUP($A276,taxonomy!$A:$Y,10,FALSE)</f>
        <v xml:space="preserve"> Craniata</v>
      </c>
      <c r="CE276" t="str">
        <f>VLOOKUP($A276,taxonomy!$A:$Y,11,FALSE)</f>
        <v xml:space="preserve"> Vertebrata</v>
      </c>
      <c r="CF276" t="str">
        <f>VLOOKUP($A276,taxonomy!$A:$Y,12,FALSE)</f>
        <v xml:space="preserve"> Euteleostomi</v>
      </c>
      <c r="CG276" t="str">
        <f>VLOOKUP($A276,taxonomy!$A:$Y,13,FALSE)</f>
        <v>Actinopterygii</v>
      </c>
      <c r="CH276" t="str">
        <f>VLOOKUP($A276,taxonomy!$A:$Y,14,FALSE)</f>
        <v xml:space="preserve"> Neopterygii</v>
      </c>
      <c r="CI276" t="str">
        <f>VLOOKUP($A276,taxonomy!$A:$Y,15,FALSE)</f>
        <v xml:space="preserve"> Teleostei</v>
      </c>
      <c r="CJ276" t="str">
        <f>VLOOKUP($A276,taxonomy!$A:$Y,16,FALSE)</f>
        <v xml:space="preserve"> Neoteleostei</v>
      </c>
      <c r="CK276" t="str">
        <f>VLOOKUP($A276,taxonomy!$A:$Y,17,FALSE)</f>
        <v xml:space="preserve"> Acanthomorphata</v>
      </c>
      <c r="CL276" t="str">
        <f>VLOOKUP($A276,taxonomy!$A:$Y,18,FALSE)</f>
        <v>Zeiogadaria</v>
      </c>
      <c r="CM276" t="str">
        <f>VLOOKUP($A276,taxonomy!$A:$Y,19,FALSE)</f>
        <v xml:space="preserve"> Gadariae</v>
      </c>
      <c r="CN276" t="str">
        <f>VLOOKUP($A276,taxonomy!$A:$Y,20,FALSE)</f>
        <v xml:space="preserve"> Gadiformes</v>
      </c>
      <c r="CO276" t="str">
        <f>VLOOKUP($A276,taxonomy!$A:$Y,21,FALSE)</f>
        <v xml:space="preserve"> Gadoidei</v>
      </c>
      <c r="CP276" t="str">
        <f>VLOOKUP($A276,taxonomy!$A:$Y,22,FALSE)</f>
        <v xml:space="preserve"> Gadidae</v>
      </c>
      <c r="CQ276" t="str">
        <f>VLOOKUP($A276,taxonomy!$A:$Y,23,FALSE)</f>
        <v xml:space="preserve"> Gadus.</v>
      </c>
      <c r="CR276">
        <f>VLOOKUP($A276,taxonomy!$A:$Y,24,FALSE)</f>
        <v>0</v>
      </c>
      <c r="CS276">
        <f>VLOOKUP($A276,taxonomy!$A:$Y,25,FALSE)</f>
        <v>0</v>
      </c>
      <c r="CT276">
        <f t="shared" si="4"/>
        <v>0</v>
      </c>
    </row>
    <row r="277" spans="1:98" hidden="1" x14ac:dyDescent="0.25">
      <c r="A277" s="3" t="s">
        <v>1391</v>
      </c>
      <c r="B277" s="4"/>
      <c r="C277" s="4"/>
      <c r="D277" s="4">
        <v>1</v>
      </c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>
        <v>1</v>
      </c>
      <c r="CA277" t="str">
        <f>VLOOKUP($A277,taxonomy!$A:$Y,7,FALSE)</f>
        <v>Eukaryota</v>
      </c>
      <c r="CB277" t="str">
        <f>VLOOKUP($A277,taxonomy!$A:$Y,8,FALSE)</f>
        <v xml:space="preserve"> Metazoa</v>
      </c>
      <c r="CC277" t="str">
        <f>VLOOKUP($A277,taxonomy!$A:$Y,9,FALSE)</f>
        <v xml:space="preserve"> Chordata</v>
      </c>
      <c r="CD277" t="str">
        <f>VLOOKUP($A277,taxonomy!$A:$Y,10,FALSE)</f>
        <v xml:space="preserve"> Craniata</v>
      </c>
      <c r="CE277" t="str">
        <f>VLOOKUP($A277,taxonomy!$A:$Y,11,FALSE)</f>
        <v xml:space="preserve"> Vertebrata</v>
      </c>
      <c r="CF277" t="str">
        <f>VLOOKUP($A277,taxonomy!$A:$Y,12,FALSE)</f>
        <v xml:space="preserve"> Euteleostomi</v>
      </c>
      <c r="CG277" t="str">
        <f>VLOOKUP($A277,taxonomy!$A:$Y,13,FALSE)</f>
        <v>Mammalia</v>
      </c>
      <c r="CH277" t="str">
        <f>VLOOKUP($A277,taxonomy!$A:$Y,14,FALSE)</f>
        <v xml:space="preserve"> Eutheria</v>
      </c>
      <c r="CI277" t="str">
        <f>VLOOKUP($A277,taxonomy!$A:$Y,15,FALSE)</f>
        <v xml:space="preserve"> Euarchontoglires</v>
      </c>
      <c r="CJ277" t="str">
        <f>VLOOKUP($A277,taxonomy!$A:$Y,16,FALSE)</f>
        <v xml:space="preserve"> Glires</v>
      </c>
      <c r="CK277" t="str">
        <f>VLOOKUP($A277,taxonomy!$A:$Y,17,FALSE)</f>
        <v xml:space="preserve"> Rodentia</v>
      </c>
      <c r="CL277" t="str">
        <f>VLOOKUP($A277,taxonomy!$A:$Y,18,FALSE)</f>
        <v xml:space="preserve"> Sciurognathi</v>
      </c>
      <c r="CM277" t="str">
        <f>VLOOKUP($A277,taxonomy!$A:$Y,19,FALSE)</f>
        <v>Muroidea</v>
      </c>
      <c r="CN277" t="str">
        <f>VLOOKUP($A277,taxonomy!$A:$Y,20,FALSE)</f>
        <v xml:space="preserve"> Muridae</v>
      </c>
      <c r="CO277" t="str">
        <f>VLOOKUP($A277,taxonomy!$A:$Y,21,FALSE)</f>
        <v xml:space="preserve"> Murinae</v>
      </c>
      <c r="CP277" t="str">
        <f>VLOOKUP($A277,taxonomy!$A:$Y,22,FALSE)</f>
        <v xml:space="preserve"> Mus</v>
      </c>
      <c r="CQ277" t="str">
        <f>VLOOKUP($A277,taxonomy!$A:$Y,23,FALSE)</f>
        <v xml:space="preserve"> Mus.</v>
      </c>
      <c r="CR277">
        <f>VLOOKUP($A277,taxonomy!$A:$Y,24,FALSE)</f>
        <v>0</v>
      </c>
      <c r="CS277">
        <f>VLOOKUP($A277,taxonomy!$A:$Y,25,FALSE)</f>
        <v>0</v>
      </c>
      <c r="CT277">
        <f t="shared" si="4"/>
        <v>0</v>
      </c>
    </row>
    <row r="278" spans="1:98" hidden="1" x14ac:dyDescent="0.25">
      <c r="A278" s="3" t="s">
        <v>1394</v>
      </c>
      <c r="B278" s="4"/>
      <c r="C278" s="4"/>
      <c r="D278" s="4">
        <v>1</v>
      </c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>
        <v>1</v>
      </c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>
        <v>1</v>
      </c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>
        <v>3</v>
      </c>
      <c r="CA278" t="e">
        <f>VLOOKUP($A278,taxonomy!$A:$Y,7,FALSE)</f>
        <v>#N/A</v>
      </c>
      <c r="CB278" t="e">
        <f>VLOOKUP($A278,taxonomy!$A:$Y,8,FALSE)</f>
        <v>#N/A</v>
      </c>
      <c r="CC278" t="e">
        <f>VLOOKUP($A278,taxonomy!$A:$Y,9,FALSE)</f>
        <v>#N/A</v>
      </c>
      <c r="CD278" t="e">
        <f>VLOOKUP($A278,taxonomy!$A:$Y,10,FALSE)</f>
        <v>#N/A</v>
      </c>
      <c r="CE278" t="e">
        <f>VLOOKUP($A278,taxonomy!$A:$Y,11,FALSE)</f>
        <v>#N/A</v>
      </c>
      <c r="CF278" t="e">
        <f>VLOOKUP($A278,taxonomy!$A:$Y,12,FALSE)</f>
        <v>#N/A</v>
      </c>
      <c r="CG278" t="e">
        <f>VLOOKUP($A278,taxonomy!$A:$Y,13,FALSE)</f>
        <v>#N/A</v>
      </c>
      <c r="CH278" t="e">
        <f>VLOOKUP($A278,taxonomy!$A:$Y,14,FALSE)</f>
        <v>#N/A</v>
      </c>
      <c r="CI278" t="e">
        <f>VLOOKUP($A278,taxonomy!$A:$Y,15,FALSE)</f>
        <v>#N/A</v>
      </c>
      <c r="CJ278" t="e">
        <f>VLOOKUP($A278,taxonomy!$A:$Y,16,FALSE)</f>
        <v>#N/A</v>
      </c>
      <c r="CK278" t="e">
        <f>VLOOKUP($A278,taxonomy!$A:$Y,17,FALSE)</f>
        <v>#N/A</v>
      </c>
      <c r="CL278" t="e">
        <f>VLOOKUP($A278,taxonomy!$A:$Y,18,FALSE)</f>
        <v>#N/A</v>
      </c>
      <c r="CM278" t="e">
        <f>VLOOKUP($A278,taxonomy!$A:$Y,19,FALSE)</f>
        <v>#N/A</v>
      </c>
      <c r="CN278" t="e">
        <f>VLOOKUP($A278,taxonomy!$A:$Y,20,FALSE)</f>
        <v>#N/A</v>
      </c>
      <c r="CO278" t="e">
        <f>VLOOKUP($A278,taxonomy!$A:$Y,21,FALSE)</f>
        <v>#N/A</v>
      </c>
      <c r="CP278" t="e">
        <f>VLOOKUP($A278,taxonomy!$A:$Y,22,FALSE)</f>
        <v>#N/A</v>
      </c>
      <c r="CQ278" t="e">
        <f>VLOOKUP($A278,taxonomy!$A:$Y,23,FALSE)</f>
        <v>#N/A</v>
      </c>
      <c r="CR278" t="e">
        <f>VLOOKUP($A278,taxonomy!$A:$Y,24,FALSE)</f>
        <v>#N/A</v>
      </c>
      <c r="CS278" t="e">
        <f>VLOOKUP($A278,taxonomy!$A:$Y,25,FALSE)</f>
        <v>#N/A</v>
      </c>
      <c r="CT278">
        <f t="shared" si="4"/>
        <v>0</v>
      </c>
    </row>
    <row r="279" spans="1:98" hidden="1" x14ac:dyDescent="0.25">
      <c r="A279" s="3" t="s">
        <v>1399</v>
      </c>
      <c r="B279" s="4"/>
      <c r="C279" s="4"/>
      <c r="D279" s="4">
        <v>1</v>
      </c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>
        <v>1</v>
      </c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>
        <v>2</v>
      </c>
      <c r="CA279" t="str">
        <f>VLOOKUP($A279,taxonomy!$A:$Y,7,FALSE)</f>
        <v>Eukaryota</v>
      </c>
      <c r="CB279" t="str">
        <f>VLOOKUP($A279,taxonomy!$A:$Y,8,FALSE)</f>
        <v xml:space="preserve"> Metazoa</v>
      </c>
      <c r="CC279" t="str">
        <f>VLOOKUP($A279,taxonomy!$A:$Y,9,FALSE)</f>
        <v xml:space="preserve"> Chordata</v>
      </c>
      <c r="CD279" t="str">
        <f>VLOOKUP($A279,taxonomy!$A:$Y,10,FALSE)</f>
        <v xml:space="preserve"> Craniata</v>
      </c>
      <c r="CE279" t="str">
        <f>VLOOKUP($A279,taxonomy!$A:$Y,11,FALSE)</f>
        <v xml:space="preserve"> Vertebrata</v>
      </c>
      <c r="CF279" t="str">
        <f>VLOOKUP($A279,taxonomy!$A:$Y,12,FALSE)</f>
        <v xml:space="preserve"> Euteleostomi</v>
      </c>
      <c r="CG279" t="str">
        <f>VLOOKUP($A279,taxonomy!$A:$Y,13,FALSE)</f>
        <v>Testudines + Archosauria group</v>
      </c>
      <c r="CH279" t="str">
        <f>VLOOKUP($A279,taxonomy!$A:$Y,14,FALSE)</f>
        <v xml:space="preserve"> Archosauria</v>
      </c>
      <c r="CI279" t="str">
        <f>VLOOKUP($A279,taxonomy!$A:$Y,15,FALSE)</f>
        <v xml:space="preserve"> Dinosauria</v>
      </c>
      <c r="CJ279" t="str">
        <f>VLOOKUP($A279,taxonomy!$A:$Y,16,FALSE)</f>
        <v xml:space="preserve"> Saurischia</v>
      </c>
      <c r="CK279" t="str">
        <f>VLOOKUP($A279,taxonomy!$A:$Y,17,FALSE)</f>
        <v>Theropoda</v>
      </c>
      <c r="CL279" t="str">
        <f>VLOOKUP($A279,taxonomy!$A:$Y,18,FALSE)</f>
        <v xml:space="preserve"> Coelurosauria</v>
      </c>
      <c r="CM279" t="str">
        <f>VLOOKUP($A279,taxonomy!$A:$Y,19,FALSE)</f>
        <v xml:space="preserve"> Aves</v>
      </c>
      <c r="CN279" t="str">
        <f>VLOOKUP($A279,taxonomy!$A:$Y,20,FALSE)</f>
        <v xml:space="preserve"> Neognathae</v>
      </c>
      <c r="CO279" t="str">
        <f>VLOOKUP($A279,taxonomy!$A:$Y,21,FALSE)</f>
        <v xml:space="preserve"> Galliformes</v>
      </c>
      <c r="CP279" t="str">
        <f>VLOOKUP($A279,taxonomy!$A:$Y,22,FALSE)</f>
        <v xml:space="preserve"> Phasianidae</v>
      </c>
      <c r="CQ279" t="str">
        <f>VLOOKUP($A279,taxonomy!$A:$Y,23,FALSE)</f>
        <v>Meleagridinae</v>
      </c>
      <c r="CR279" t="str">
        <f>VLOOKUP($A279,taxonomy!$A:$Y,24,FALSE)</f>
        <v xml:space="preserve"> Meleagris.</v>
      </c>
      <c r="CS279">
        <f>VLOOKUP($A279,taxonomy!$A:$Y,25,FALSE)</f>
        <v>0</v>
      </c>
      <c r="CT279">
        <f t="shared" si="4"/>
        <v>0</v>
      </c>
    </row>
    <row r="280" spans="1:98" hidden="1" x14ac:dyDescent="0.25">
      <c r="A280" s="3" t="s">
        <v>1403</v>
      </c>
      <c r="B280" s="4"/>
      <c r="C280" s="4"/>
      <c r="D280" s="4">
        <v>1</v>
      </c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>
        <v>1</v>
      </c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>
        <v>2</v>
      </c>
      <c r="CA280" t="e">
        <f>VLOOKUP($A280,taxonomy!$A:$Y,7,FALSE)</f>
        <v>#N/A</v>
      </c>
      <c r="CB280" t="e">
        <f>VLOOKUP($A280,taxonomy!$A:$Y,8,FALSE)</f>
        <v>#N/A</v>
      </c>
      <c r="CC280" t="e">
        <f>VLOOKUP($A280,taxonomy!$A:$Y,9,FALSE)</f>
        <v>#N/A</v>
      </c>
      <c r="CD280" t="e">
        <f>VLOOKUP($A280,taxonomy!$A:$Y,10,FALSE)</f>
        <v>#N/A</v>
      </c>
      <c r="CE280" t="e">
        <f>VLOOKUP($A280,taxonomy!$A:$Y,11,FALSE)</f>
        <v>#N/A</v>
      </c>
      <c r="CF280" t="e">
        <f>VLOOKUP($A280,taxonomy!$A:$Y,12,FALSE)</f>
        <v>#N/A</v>
      </c>
      <c r="CG280" t="e">
        <f>VLOOKUP($A280,taxonomy!$A:$Y,13,FALSE)</f>
        <v>#N/A</v>
      </c>
      <c r="CH280" t="e">
        <f>VLOOKUP($A280,taxonomy!$A:$Y,14,FALSE)</f>
        <v>#N/A</v>
      </c>
      <c r="CI280" t="e">
        <f>VLOOKUP($A280,taxonomy!$A:$Y,15,FALSE)</f>
        <v>#N/A</v>
      </c>
      <c r="CJ280" t="e">
        <f>VLOOKUP($A280,taxonomy!$A:$Y,16,FALSE)</f>
        <v>#N/A</v>
      </c>
      <c r="CK280" t="e">
        <f>VLOOKUP($A280,taxonomy!$A:$Y,17,FALSE)</f>
        <v>#N/A</v>
      </c>
      <c r="CL280" t="e">
        <f>VLOOKUP($A280,taxonomy!$A:$Y,18,FALSE)</f>
        <v>#N/A</v>
      </c>
      <c r="CM280" t="e">
        <f>VLOOKUP($A280,taxonomy!$A:$Y,19,FALSE)</f>
        <v>#N/A</v>
      </c>
      <c r="CN280" t="e">
        <f>VLOOKUP($A280,taxonomy!$A:$Y,20,FALSE)</f>
        <v>#N/A</v>
      </c>
      <c r="CO280" t="e">
        <f>VLOOKUP($A280,taxonomy!$A:$Y,21,FALSE)</f>
        <v>#N/A</v>
      </c>
      <c r="CP280" t="e">
        <f>VLOOKUP($A280,taxonomy!$A:$Y,22,FALSE)</f>
        <v>#N/A</v>
      </c>
      <c r="CQ280" t="e">
        <f>VLOOKUP($A280,taxonomy!$A:$Y,23,FALSE)</f>
        <v>#N/A</v>
      </c>
      <c r="CR280" t="e">
        <f>VLOOKUP($A280,taxonomy!$A:$Y,24,FALSE)</f>
        <v>#N/A</v>
      </c>
      <c r="CS280" t="e">
        <f>VLOOKUP($A280,taxonomy!$A:$Y,25,FALSE)</f>
        <v>#N/A</v>
      </c>
      <c r="CT280">
        <f t="shared" si="4"/>
        <v>0</v>
      </c>
    </row>
    <row r="281" spans="1:98" x14ac:dyDescent="0.25">
      <c r="A281" s="3" t="s">
        <v>1406</v>
      </c>
      <c r="B281" s="4"/>
      <c r="C281" s="4"/>
      <c r="D281" s="4">
        <v>1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>
        <v>1</v>
      </c>
      <c r="CA281" t="str">
        <f>VLOOKUP($A281,taxonomy!$A:$Y,7,FALSE)</f>
        <v>Eukaryota</v>
      </c>
      <c r="CB281" t="str">
        <f>VLOOKUP($A281,taxonomy!$A:$Y,8,FALSE)</f>
        <v xml:space="preserve"> Metazoa</v>
      </c>
      <c r="CC281" t="str">
        <f>VLOOKUP($A281,taxonomy!$A:$Y,9,FALSE)</f>
        <v xml:space="preserve"> Ecdysozoa</v>
      </c>
      <c r="CD281" t="str">
        <f>VLOOKUP($A281,taxonomy!$A:$Y,10,FALSE)</f>
        <v xml:space="preserve"> Arthropoda</v>
      </c>
      <c r="CE281" t="str">
        <f>VLOOKUP($A281,taxonomy!$A:$Y,11,FALSE)</f>
        <v xml:space="preserve"> Hexapoda</v>
      </c>
      <c r="CF281" t="str">
        <f>VLOOKUP($A281,taxonomy!$A:$Y,12,FALSE)</f>
        <v xml:space="preserve"> Insecta</v>
      </c>
      <c r="CG281" t="str">
        <f>VLOOKUP($A281,taxonomy!$A:$Y,13,FALSE)</f>
        <v>Pterygota</v>
      </c>
      <c r="CH281" t="str">
        <f>VLOOKUP($A281,taxonomy!$A:$Y,14,FALSE)</f>
        <v xml:space="preserve"> Neoptera</v>
      </c>
      <c r="CI281" t="str">
        <f>VLOOKUP($A281,taxonomy!$A:$Y,15,FALSE)</f>
        <v xml:space="preserve"> Endopterygota</v>
      </c>
      <c r="CJ281" t="str">
        <f>VLOOKUP($A281,taxonomy!$A:$Y,16,FALSE)</f>
        <v xml:space="preserve"> Lepidoptera</v>
      </c>
      <c r="CK281" t="str">
        <f>VLOOKUP($A281,taxonomy!$A:$Y,17,FALSE)</f>
        <v xml:space="preserve"> Glossata</v>
      </c>
      <c r="CL281" t="str">
        <f>VLOOKUP($A281,taxonomy!$A:$Y,18,FALSE)</f>
        <v xml:space="preserve"> Ditrysia</v>
      </c>
      <c r="CM281" t="str">
        <f>VLOOKUP($A281,taxonomy!$A:$Y,19,FALSE)</f>
        <v>Bombycoidea</v>
      </c>
      <c r="CN281" t="str">
        <f>VLOOKUP($A281,taxonomy!$A:$Y,20,FALSE)</f>
        <v xml:space="preserve"> Bombycidae</v>
      </c>
      <c r="CO281" t="str">
        <f>VLOOKUP($A281,taxonomy!$A:$Y,21,FALSE)</f>
        <v xml:space="preserve"> Bombycinae</v>
      </c>
      <c r="CP281" t="str">
        <f>VLOOKUP($A281,taxonomy!$A:$Y,22,FALSE)</f>
        <v xml:space="preserve"> Bombyx.</v>
      </c>
      <c r="CQ281">
        <f>VLOOKUP($A281,taxonomy!$A:$Y,23,FALSE)</f>
        <v>0</v>
      </c>
      <c r="CR281">
        <f>VLOOKUP($A281,taxonomy!$A:$Y,24,FALSE)</f>
        <v>0</v>
      </c>
      <c r="CS281">
        <f>VLOOKUP($A281,taxonomy!$A:$Y,25,FALSE)</f>
        <v>0</v>
      </c>
      <c r="CT281">
        <f t="shared" si="4"/>
        <v>0</v>
      </c>
    </row>
    <row r="282" spans="1:98" x14ac:dyDescent="0.25">
      <c r="A282" s="3" t="s">
        <v>1409</v>
      </c>
      <c r="B282" s="4"/>
      <c r="C282" s="4">
        <v>1</v>
      </c>
      <c r="D282" s="4">
        <v>1</v>
      </c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>
        <v>2</v>
      </c>
      <c r="CA282" t="str">
        <f>VLOOKUP($A282,taxonomy!$A:$Y,7,FALSE)</f>
        <v>Eukaryota</v>
      </c>
      <c r="CB282" t="str">
        <f>VLOOKUP($A282,taxonomy!$A:$Y,8,FALSE)</f>
        <v xml:space="preserve"> Metazoa</v>
      </c>
      <c r="CC282" t="str">
        <f>VLOOKUP($A282,taxonomy!$A:$Y,9,FALSE)</f>
        <v xml:space="preserve"> Ecdysozoa</v>
      </c>
      <c r="CD282" t="str">
        <f>VLOOKUP($A282,taxonomy!$A:$Y,10,FALSE)</f>
        <v xml:space="preserve"> Arthropoda</v>
      </c>
      <c r="CE282" t="str">
        <f>VLOOKUP($A282,taxonomy!$A:$Y,11,FALSE)</f>
        <v xml:space="preserve"> Hexapoda</v>
      </c>
      <c r="CF282" t="str">
        <f>VLOOKUP($A282,taxonomy!$A:$Y,12,FALSE)</f>
        <v xml:space="preserve"> Insecta</v>
      </c>
      <c r="CG282" t="str">
        <f>VLOOKUP($A282,taxonomy!$A:$Y,13,FALSE)</f>
        <v>Pterygota</v>
      </c>
      <c r="CH282" t="str">
        <f>VLOOKUP($A282,taxonomy!$A:$Y,14,FALSE)</f>
        <v xml:space="preserve"> Neoptera</v>
      </c>
      <c r="CI282" t="str">
        <f>VLOOKUP($A282,taxonomy!$A:$Y,15,FALSE)</f>
        <v xml:space="preserve"> Endopterygota</v>
      </c>
      <c r="CJ282" t="str">
        <f>VLOOKUP($A282,taxonomy!$A:$Y,16,FALSE)</f>
        <v xml:space="preserve"> Lepidoptera</v>
      </c>
      <c r="CK282" t="str">
        <f>VLOOKUP($A282,taxonomy!$A:$Y,17,FALSE)</f>
        <v xml:space="preserve"> Glossata</v>
      </c>
      <c r="CL282" t="str">
        <f>VLOOKUP($A282,taxonomy!$A:$Y,18,FALSE)</f>
        <v xml:space="preserve"> Ditrysia</v>
      </c>
      <c r="CM282" t="str">
        <f>VLOOKUP($A282,taxonomy!$A:$Y,19,FALSE)</f>
        <v>Bombycoidea</v>
      </c>
      <c r="CN282" t="str">
        <f>VLOOKUP($A282,taxonomy!$A:$Y,20,FALSE)</f>
        <v xml:space="preserve"> Bombycidae</v>
      </c>
      <c r="CO282" t="str">
        <f>VLOOKUP($A282,taxonomy!$A:$Y,21,FALSE)</f>
        <v xml:space="preserve"> Bombycinae</v>
      </c>
      <c r="CP282" t="str">
        <f>VLOOKUP($A282,taxonomy!$A:$Y,22,FALSE)</f>
        <v xml:space="preserve"> Bombyx.</v>
      </c>
      <c r="CQ282">
        <f>VLOOKUP($A282,taxonomy!$A:$Y,23,FALSE)</f>
        <v>0</v>
      </c>
      <c r="CR282">
        <f>VLOOKUP($A282,taxonomy!$A:$Y,24,FALSE)</f>
        <v>0</v>
      </c>
      <c r="CS282">
        <f>VLOOKUP($A282,taxonomy!$A:$Y,25,FALSE)</f>
        <v>0</v>
      </c>
      <c r="CT282">
        <f t="shared" si="4"/>
        <v>0</v>
      </c>
    </row>
    <row r="283" spans="1:98" x14ac:dyDescent="0.25">
      <c r="A283" s="3" t="s">
        <v>1412</v>
      </c>
      <c r="B283" s="4"/>
      <c r="C283" s="4"/>
      <c r="D283" s="4">
        <v>1</v>
      </c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>
        <v>1</v>
      </c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>
        <v>2</v>
      </c>
      <c r="CA283" t="str">
        <f>VLOOKUP($A283,taxonomy!$A:$Y,7,FALSE)</f>
        <v>Eukaryota</v>
      </c>
      <c r="CB283" t="str">
        <f>VLOOKUP($A283,taxonomy!$A:$Y,8,FALSE)</f>
        <v xml:space="preserve"> Metazoa</v>
      </c>
      <c r="CC283" t="str">
        <f>VLOOKUP($A283,taxonomy!$A:$Y,9,FALSE)</f>
        <v xml:space="preserve"> Ecdysozoa</v>
      </c>
      <c r="CD283" t="str">
        <f>VLOOKUP($A283,taxonomy!$A:$Y,10,FALSE)</f>
        <v xml:space="preserve"> Arthropoda</v>
      </c>
      <c r="CE283" t="str">
        <f>VLOOKUP($A283,taxonomy!$A:$Y,11,FALSE)</f>
        <v xml:space="preserve"> Hexapoda</v>
      </c>
      <c r="CF283" t="str">
        <f>VLOOKUP($A283,taxonomy!$A:$Y,12,FALSE)</f>
        <v xml:space="preserve"> Insecta</v>
      </c>
      <c r="CG283" t="str">
        <f>VLOOKUP($A283,taxonomy!$A:$Y,13,FALSE)</f>
        <v>Pterygota</v>
      </c>
      <c r="CH283" t="str">
        <f>VLOOKUP($A283,taxonomy!$A:$Y,14,FALSE)</f>
        <v xml:space="preserve"> Neoptera</v>
      </c>
      <c r="CI283" t="str">
        <f>VLOOKUP($A283,taxonomy!$A:$Y,15,FALSE)</f>
        <v xml:space="preserve"> Endopterygota</v>
      </c>
      <c r="CJ283" t="str">
        <f>VLOOKUP($A283,taxonomy!$A:$Y,16,FALSE)</f>
        <v xml:space="preserve"> Hymenoptera</v>
      </c>
      <c r="CK283" t="str">
        <f>VLOOKUP($A283,taxonomy!$A:$Y,17,FALSE)</f>
        <v xml:space="preserve"> Apocrita</v>
      </c>
      <c r="CL283" t="str">
        <f>VLOOKUP($A283,taxonomy!$A:$Y,18,FALSE)</f>
        <v xml:space="preserve"> Aculeata</v>
      </c>
      <c r="CM283" t="str">
        <f>VLOOKUP($A283,taxonomy!$A:$Y,19,FALSE)</f>
        <v>Apoidea</v>
      </c>
      <c r="CN283" t="str">
        <f>VLOOKUP($A283,taxonomy!$A:$Y,20,FALSE)</f>
        <v xml:space="preserve"> Apidae</v>
      </c>
      <c r="CO283" t="str">
        <f>VLOOKUP($A283,taxonomy!$A:$Y,21,FALSE)</f>
        <v xml:space="preserve"> Apis.</v>
      </c>
      <c r="CP283">
        <f>VLOOKUP($A283,taxonomy!$A:$Y,22,FALSE)</f>
        <v>0</v>
      </c>
      <c r="CQ283">
        <f>VLOOKUP($A283,taxonomy!$A:$Y,23,FALSE)</f>
        <v>0</v>
      </c>
      <c r="CR283">
        <f>VLOOKUP($A283,taxonomy!$A:$Y,24,FALSE)</f>
        <v>0</v>
      </c>
      <c r="CS283">
        <f>VLOOKUP($A283,taxonomy!$A:$Y,25,FALSE)</f>
        <v>0</v>
      </c>
      <c r="CT283">
        <f t="shared" si="4"/>
        <v>0</v>
      </c>
    </row>
    <row r="284" spans="1:98" x14ac:dyDescent="0.25">
      <c r="A284" s="3" t="s">
        <v>1415</v>
      </c>
      <c r="B284" s="4"/>
      <c r="C284" s="4">
        <v>1</v>
      </c>
      <c r="D284" s="4">
        <v>1</v>
      </c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>
        <v>1</v>
      </c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>
        <v>3</v>
      </c>
      <c r="CA284" t="str">
        <f>VLOOKUP($A284,taxonomy!$A:$Y,7,FALSE)</f>
        <v>Eukaryota</v>
      </c>
      <c r="CB284" t="str">
        <f>VLOOKUP($A284,taxonomy!$A:$Y,8,FALSE)</f>
        <v xml:space="preserve"> Metazoa</v>
      </c>
      <c r="CC284" t="str">
        <f>VLOOKUP($A284,taxonomy!$A:$Y,9,FALSE)</f>
        <v xml:space="preserve"> Ecdysozoa</v>
      </c>
      <c r="CD284" t="str">
        <f>VLOOKUP($A284,taxonomy!$A:$Y,10,FALSE)</f>
        <v xml:space="preserve"> Arthropoda</v>
      </c>
      <c r="CE284" t="str">
        <f>VLOOKUP($A284,taxonomy!$A:$Y,11,FALSE)</f>
        <v xml:space="preserve"> Hexapoda</v>
      </c>
      <c r="CF284" t="str">
        <f>VLOOKUP($A284,taxonomy!$A:$Y,12,FALSE)</f>
        <v xml:space="preserve"> Insecta</v>
      </c>
      <c r="CG284" t="str">
        <f>VLOOKUP($A284,taxonomy!$A:$Y,13,FALSE)</f>
        <v>Pterygota</v>
      </c>
      <c r="CH284" t="str">
        <f>VLOOKUP($A284,taxonomy!$A:$Y,14,FALSE)</f>
        <v xml:space="preserve"> Neoptera</v>
      </c>
      <c r="CI284" t="str">
        <f>VLOOKUP($A284,taxonomy!$A:$Y,15,FALSE)</f>
        <v xml:space="preserve"> Endopterygota</v>
      </c>
      <c r="CJ284" t="str">
        <f>VLOOKUP($A284,taxonomy!$A:$Y,16,FALSE)</f>
        <v xml:space="preserve"> Hymenoptera</v>
      </c>
      <c r="CK284" t="str">
        <f>VLOOKUP($A284,taxonomy!$A:$Y,17,FALSE)</f>
        <v xml:space="preserve"> Apocrita</v>
      </c>
      <c r="CL284" t="str">
        <f>VLOOKUP($A284,taxonomy!$A:$Y,18,FALSE)</f>
        <v xml:space="preserve"> Aculeata</v>
      </c>
      <c r="CM284" t="str">
        <f>VLOOKUP($A284,taxonomy!$A:$Y,19,FALSE)</f>
        <v>Apoidea</v>
      </c>
      <c r="CN284" t="str">
        <f>VLOOKUP($A284,taxonomy!$A:$Y,20,FALSE)</f>
        <v xml:space="preserve"> Apidae</v>
      </c>
      <c r="CO284" t="str">
        <f>VLOOKUP($A284,taxonomy!$A:$Y,21,FALSE)</f>
        <v xml:space="preserve"> Apis.</v>
      </c>
      <c r="CP284">
        <f>VLOOKUP($A284,taxonomy!$A:$Y,22,FALSE)</f>
        <v>0</v>
      </c>
      <c r="CQ284">
        <f>VLOOKUP($A284,taxonomy!$A:$Y,23,FALSE)</f>
        <v>0</v>
      </c>
      <c r="CR284">
        <f>VLOOKUP($A284,taxonomy!$A:$Y,24,FALSE)</f>
        <v>0</v>
      </c>
      <c r="CS284">
        <f>VLOOKUP($A284,taxonomy!$A:$Y,25,FALSE)</f>
        <v>0</v>
      </c>
      <c r="CT284">
        <f t="shared" si="4"/>
        <v>0</v>
      </c>
    </row>
    <row r="285" spans="1:98" hidden="1" x14ac:dyDescent="0.25">
      <c r="A285" s="3" t="s">
        <v>1420</v>
      </c>
      <c r="B285" s="4"/>
      <c r="C285" s="4"/>
      <c r="D285" s="4">
        <v>1</v>
      </c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>
        <v>1</v>
      </c>
      <c r="CA285" t="str">
        <f>VLOOKUP($A285,taxonomy!$A:$Y,7,FALSE)</f>
        <v>Eukaryota</v>
      </c>
      <c r="CB285" t="str">
        <f>VLOOKUP($A285,taxonomy!$A:$Y,8,FALSE)</f>
        <v xml:space="preserve"> Viridiplantae</v>
      </c>
      <c r="CC285" t="str">
        <f>VLOOKUP($A285,taxonomy!$A:$Y,9,FALSE)</f>
        <v xml:space="preserve"> Chlorophyta</v>
      </c>
      <c r="CD285" t="str">
        <f>VLOOKUP($A285,taxonomy!$A:$Y,10,FALSE)</f>
        <v xml:space="preserve"> Trebouxiophyceae</v>
      </c>
      <c r="CE285" t="str">
        <f>VLOOKUP($A285,taxonomy!$A:$Y,11,FALSE)</f>
        <v>Coccomyxaceae</v>
      </c>
      <c r="CF285" t="str">
        <f>VLOOKUP($A285,taxonomy!$A:$Y,12,FALSE)</f>
        <v xml:space="preserve"> Coccomyxa.</v>
      </c>
      <c r="CG285">
        <f>VLOOKUP($A285,taxonomy!$A:$Y,13,FALSE)</f>
        <v>0</v>
      </c>
      <c r="CH285">
        <f>VLOOKUP($A285,taxonomy!$A:$Y,14,FALSE)</f>
        <v>0</v>
      </c>
      <c r="CI285">
        <f>VLOOKUP($A285,taxonomy!$A:$Y,15,FALSE)</f>
        <v>0</v>
      </c>
      <c r="CJ285">
        <f>VLOOKUP($A285,taxonomy!$A:$Y,16,FALSE)</f>
        <v>0</v>
      </c>
      <c r="CK285">
        <f>VLOOKUP($A285,taxonomy!$A:$Y,17,FALSE)</f>
        <v>0</v>
      </c>
      <c r="CL285">
        <f>VLOOKUP($A285,taxonomy!$A:$Y,18,FALSE)</f>
        <v>0</v>
      </c>
      <c r="CM285">
        <f>VLOOKUP($A285,taxonomy!$A:$Y,19,FALSE)</f>
        <v>0</v>
      </c>
      <c r="CN285">
        <f>VLOOKUP($A285,taxonomy!$A:$Y,20,FALSE)</f>
        <v>0</v>
      </c>
      <c r="CO285">
        <f>VLOOKUP($A285,taxonomy!$A:$Y,21,FALSE)</f>
        <v>0</v>
      </c>
      <c r="CP285">
        <f>VLOOKUP($A285,taxonomy!$A:$Y,22,FALSE)</f>
        <v>0</v>
      </c>
      <c r="CQ285">
        <f>VLOOKUP($A285,taxonomy!$A:$Y,23,FALSE)</f>
        <v>0</v>
      </c>
      <c r="CR285">
        <f>VLOOKUP($A285,taxonomy!$A:$Y,24,FALSE)</f>
        <v>0</v>
      </c>
      <c r="CS285">
        <f>VLOOKUP($A285,taxonomy!$A:$Y,25,FALSE)</f>
        <v>0</v>
      </c>
      <c r="CT285">
        <f t="shared" si="4"/>
        <v>0</v>
      </c>
    </row>
    <row r="286" spans="1:98" hidden="1" x14ac:dyDescent="0.25">
      <c r="A286" s="3" t="s">
        <v>1424</v>
      </c>
      <c r="B286" s="4"/>
      <c r="C286" s="4"/>
      <c r="D286" s="4">
        <v>1</v>
      </c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>
        <v>1</v>
      </c>
      <c r="CA286" t="str">
        <f>VLOOKUP($A286,taxonomy!$A:$Y,7,FALSE)</f>
        <v>Eukaryota</v>
      </c>
      <c r="CB286" t="str">
        <f>VLOOKUP($A286,taxonomy!$A:$Y,8,FALSE)</f>
        <v xml:space="preserve"> Fungi</v>
      </c>
      <c r="CC286" t="str">
        <f>VLOOKUP($A286,taxonomy!$A:$Y,9,FALSE)</f>
        <v xml:space="preserve"> Fungi incertae sedis</v>
      </c>
      <c r="CD286" t="str">
        <f>VLOOKUP($A286,taxonomy!$A:$Y,10,FALSE)</f>
        <v>Early diverging fungal lineages</v>
      </c>
      <c r="CE286" t="str">
        <f>VLOOKUP($A286,taxonomy!$A:$Y,11,FALSE)</f>
        <v xml:space="preserve"> Mucoromycotina</v>
      </c>
      <c r="CF286" t="str">
        <f>VLOOKUP($A286,taxonomy!$A:$Y,12,FALSE)</f>
        <v xml:space="preserve"> Mucorales</v>
      </c>
      <c r="CG286" t="str">
        <f>VLOOKUP($A286,taxonomy!$A:$Y,13,FALSE)</f>
        <v>Mucorineae</v>
      </c>
      <c r="CH286" t="str">
        <f>VLOOKUP($A286,taxonomy!$A:$Y,14,FALSE)</f>
        <v xml:space="preserve"> Rhizopodaceae</v>
      </c>
      <c r="CI286" t="str">
        <f>VLOOKUP($A286,taxonomy!$A:$Y,15,FALSE)</f>
        <v xml:space="preserve"> Rhizopus.</v>
      </c>
      <c r="CJ286">
        <f>VLOOKUP($A286,taxonomy!$A:$Y,16,FALSE)</f>
        <v>0</v>
      </c>
      <c r="CK286">
        <f>VLOOKUP($A286,taxonomy!$A:$Y,17,FALSE)</f>
        <v>0</v>
      </c>
      <c r="CL286">
        <f>VLOOKUP($A286,taxonomy!$A:$Y,18,FALSE)</f>
        <v>0</v>
      </c>
      <c r="CM286">
        <f>VLOOKUP($A286,taxonomy!$A:$Y,19,FALSE)</f>
        <v>0</v>
      </c>
      <c r="CN286">
        <f>VLOOKUP($A286,taxonomy!$A:$Y,20,FALSE)</f>
        <v>0</v>
      </c>
      <c r="CO286">
        <f>VLOOKUP($A286,taxonomy!$A:$Y,21,FALSE)</f>
        <v>0</v>
      </c>
      <c r="CP286">
        <f>VLOOKUP($A286,taxonomy!$A:$Y,22,FALSE)</f>
        <v>0</v>
      </c>
      <c r="CQ286">
        <f>VLOOKUP($A286,taxonomy!$A:$Y,23,FALSE)</f>
        <v>0</v>
      </c>
      <c r="CR286">
        <f>VLOOKUP($A286,taxonomy!$A:$Y,24,FALSE)</f>
        <v>0</v>
      </c>
      <c r="CS286">
        <f>VLOOKUP($A286,taxonomy!$A:$Y,25,FALSE)</f>
        <v>0</v>
      </c>
      <c r="CT286">
        <f t="shared" si="4"/>
        <v>0</v>
      </c>
    </row>
    <row r="287" spans="1:98" hidden="1" x14ac:dyDescent="0.25">
      <c r="A287" s="3" t="s">
        <v>1427</v>
      </c>
      <c r="B287" s="4"/>
      <c r="C287" s="4">
        <v>1</v>
      </c>
      <c r="D287" s="4">
        <v>2</v>
      </c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>
        <v>3</v>
      </c>
      <c r="CA287" t="str">
        <f>VLOOKUP($A287,taxonomy!$A:$Y,7,FALSE)</f>
        <v>Eukaryota</v>
      </c>
      <c r="CB287" t="str">
        <f>VLOOKUP($A287,taxonomy!$A:$Y,8,FALSE)</f>
        <v xml:space="preserve"> Metazoa</v>
      </c>
      <c r="CC287" t="str">
        <f>VLOOKUP($A287,taxonomy!$A:$Y,9,FALSE)</f>
        <v xml:space="preserve"> Porifera</v>
      </c>
      <c r="CD287" t="str">
        <f>VLOOKUP($A287,taxonomy!$A:$Y,10,FALSE)</f>
        <v xml:space="preserve"> Demospongiae</v>
      </c>
      <c r="CE287" t="str">
        <f>VLOOKUP($A287,taxonomy!$A:$Y,11,FALSE)</f>
        <v xml:space="preserve"> Haplosclerida</v>
      </c>
      <c r="CF287" t="str">
        <f>VLOOKUP($A287,taxonomy!$A:$Y,12,FALSE)</f>
        <v xml:space="preserve"> Niphatidae</v>
      </c>
      <c r="CG287" t="str">
        <f>VLOOKUP($A287,taxonomy!$A:$Y,13,FALSE)</f>
        <v>Amphimedon.</v>
      </c>
      <c r="CH287">
        <f>VLOOKUP($A287,taxonomy!$A:$Y,14,FALSE)</f>
        <v>0</v>
      </c>
      <c r="CI287">
        <f>VLOOKUP($A287,taxonomy!$A:$Y,15,FALSE)</f>
        <v>0</v>
      </c>
      <c r="CJ287">
        <f>VLOOKUP($A287,taxonomy!$A:$Y,16,FALSE)</f>
        <v>0</v>
      </c>
      <c r="CK287">
        <f>VLOOKUP($A287,taxonomy!$A:$Y,17,FALSE)</f>
        <v>0</v>
      </c>
      <c r="CL287">
        <f>VLOOKUP($A287,taxonomy!$A:$Y,18,FALSE)</f>
        <v>0</v>
      </c>
      <c r="CM287">
        <f>VLOOKUP($A287,taxonomy!$A:$Y,19,FALSE)</f>
        <v>0</v>
      </c>
      <c r="CN287">
        <f>VLOOKUP($A287,taxonomy!$A:$Y,20,FALSE)</f>
        <v>0</v>
      </c>
      <c r="CO287">
        <f>VLOOKUP($A287,taxonomy!$A:$Y,21,FALSE)</f>
        <v>0</v>
      </c>
      <c r="CP287">
        <f>VLOOKUP($A287,taxonomy!$A:$Y,22,FALSE)</f>
        <v>0</v>
      </c>
      <c r="CQ287">
        <f>VLOOKUP($A287,taxonomy!$A:$Y,23,FALSE)</f>
        <v>0</v>
      </c>
      <c r="CR287">
        <f>VLOOKUP($A287,taxonomy!$A:$Y,24,FALSE)</f>
        <v>0</v>
      </c>
      <c r="CS287">
        <f>VLOOKUP($A287,taxonomy!$A:$Y,25,FALSE)</f>
        <v>0</v>
      </c>
      <c r="CT287">
        <f t="shared" si="4"/>
        <v>0</v>
      </c>
    </row>
    <row r="288" spans="1:98" hidden="1" x14ac:dyDescent="0.25">
      <c r="A288" s="3" t="s">
        <v>1432</v>
      </c>
      <c r="B288" s="4"/>
      <c r="C288" s="4"/>
      <c r="D288" s="4">
        <v>1</v>
      </c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>
        <v>1</v>
      </c>
      <c r="CA288" t="str">
        <f>VLOOKUP($A288,taxonomy!$A:$Y,7,FALSE)</f>
        <v>Eukaryota</v>
      </c>
      <c r="CB288" t="str">
        <f>VLOOKUP($A288,taxonomy!$A:$Y,8,FALSE)</f>
        <v xml:space="preserve"> Metazoa</v>
      </c>
      <c r="CC288" t="str">
        <f>VLOOKUP($A288,taxonomy!$A:$Y,9,FALSE)</f>
        <v xml:space="preserve"> Porifera</v>
      </c>
      <c r="CD288" t="str">
        <f>VLOOKUP($A288,taxonomy!$A:$Y,10,FALSE)</f>
        <v xml:space="preserve"> Demospongiae</v>
      </c>
      <c r="CE288" t="str">
        <f>VLOOKUP($A288,taxonomy!$A:$Y,11,FALSE)</f>
        <v xml:space="preserve"> Haplosclerida</v>
      </c>
      <c r="CF288" t="str">
        <f>VLOOKUP($A288,taxonomy!$A:$Y,12,FALSE)</f>
        <v xml:space="preserve"> Niphatidae</v>
      </c>
      <c r="CG288" t="str">
        <f>VLOOKUP($A288,taxonomy!$A:$Y,13,FALSE)</f>
        <v>Amphimedon.</v>
      </c>
      <c r="CH288">
        <f>VLOOKUP($A288,taxonomy!$A:$Y,14,FALSE)</f>
        <v>0</v>
      </c>
      <c r="CI288">
        <f>VLOOKUP($A288,taxonomy!$A:$Y,15,FALSE)</f>
        <v>0</v>
      </c>
      <c r="CJ288">
        <f>VLOOKUP($A288,taxonomy!$A:$Y,16,FALSE)</f>
        <v>0</v>
      </c>
      <c r="CK288">
        <f>VLOOKUP($A288,taxonomy!$A:$Y,17,FALSE)</f>
        <v>0</v>
      </c>
      <c r="CL288">
        <f>VLOOKUP($A288,taxonomy!$A:$Y,18,FALSE)</f>
        <v>0</v>
      </c>
      <c r="CM288">
        <f>VLOOKUP($A288,taxonomy!$A:$Y,19,FALSE)</f>
        <v>0</v>
      </c>
      <c r="CN288">
        <f>VLOOKUP($A288,taxonomy!$A:$Y,20,FALSE)</f>
        <v>0</v>
      </c>
      <c r="CO288">
        <f>VLOOKUP($A288,taxonomy!$A:$Y,21,FALSE)</f>
        <v>0</v>
      </c>
      <c r="CP288">
        <f>VLOOKUP($A288,taxonomy!$A:$Y,22,FALSE)</f>
        <v>0</v>
      </c>
      <c r="CQ288">
        <f>VLOOKUP($A288,taxonomy!$A:$Y,23,FALSE)</f>
        <v>0</v>
      </c>
      <c r="CR288">
        <f>VLOOKUP($A288,taxonomy!$A:$Y,24,FALSE)</f>
        <v>0</v>
      </c>
      <c r="CS288">
        <f>VLOOKUP($A288,taxonomy!$A:$Y,25,FALSE)</f>
        <v>0</v>
      </c>
      <c r="CT288">
        <f t="shared" si="4"/>
        <v>0</v>
      </c>
    </row>
    <row r="289" spans="1:98" hidden="1" x14ac:dyDescent="0.25">
      <c r="A289" s="3" t="s">
        <v>1435</v>
      </c>
      <c r="B289" s="4"/>
      <c r="C289" s="4">
        <v>1</v>
      </c>
      <c r="D289" s="4">
        <v>2</v>
      </c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>
        <v>3</v>
      </c>
      <c r="CA289" t="str">
        <f>VLOOKUP($A289,taxonomy!$A:$Y,7,FALSE)</f>
        <v>Eukaryota</v>
      </c>
      <c r="CB289" t="str">
        <f>VLOOKUP($A289,taxonomy!$A:$Y,8,FALSE)</f>
        <v xml:space="preserve"> Metazoa</v>
      </c>
      <c r="CC289" t="str">
        <f>VLOOKUP($A289,taxonomy!$A:$Y,9,FALSE)</f>
        <v xml:space="preserve"> Porifera</v>
      </c>
      <c r="CD289" t="str">
        <f>VLOOKUP($A289,taxonomy!$A:$Y,10,FALSE)</f>
        <v xml:space="preserve"> Demospongiae</v>
      </c>
      <c r="CE289" t="str">
        <f>VLOOKUP($A289,taxonomy!$A:$Y,11,FALSE)</f>
        <v xml:space="preserve"> Haplosclerida</v>
      </c>
      <c r="CF289" t="str">
        <f>VLOOKUP($A289,taxonomy!$A:$Y,12,FALSE)</f>
        <v xml:space="preserve"> Niphatidae</v>
      </c>
      <c r="CG289" t="str">
        <f>VLOOKUP($A289,taxonomy!$A:$Y,13,FALSE)</f>
        <v>Amphimedon.</v>
      </c>
      <c r="CH289">
        <f>VLOOKUP($A289,taxonomy!$A:$Y,14,FALSE)</f>
        <v>0</v>
      </c>
      <c r="CI289">
        <f>VLOOKUP($A289,taxonomy!$A:$Y,15,FALSE)</f>
        <v>0</v>
      </c>
      <c r="CJ289">
        <f>VLOOKUP($A289,taxonomy!$A:$Y,16,FALSE)</f>
        <v>0</v>
      </c>
      <c r="CK289">
        <f>VLOOKUP($A289,taxonomy!$A:$Y,17,FALSE)</f>
        <v>0</v>
      </c>
      <c r="CL289">
        <f>VLOOKUP($A289,taxonomy!$A:$Y,18,FALSE)</f>
        <v>0</v>
      </c>
      <c r="CM289">
        <f>VLOOKUP($A289,taxonomy!$A:$Y,19,FALSE)</f>
        <v>0</v>
      </c>
      <c r="CN289">
        <f>VLOOKUP($A289,taxonomy!$A:$Y,20,FALSE)</f>
        <v>0</v>
      </c>
      <c r="CO289">
        <f>VLOOKUP($A289,taxonomy!$A:$Y,21,FALSE)</f>
        <v>0</v>
      </c>
      <c r="CP289">
        <f>VLOOKUP($A289,taxonomy!$A:$Y,22,FALSE)</f>
        <v>0</v>
      </c>
      <c r="CQ289">
        <f>VLOOKUP($A289,taxonomy!$A:$Y,23,FALSE)</f>
        <v>0</v>
      </c>
      <c r="CR289">
        <f>VLOOKUP($A289,taxonomy!$A:$Y,24,FALSE)</f>
        <v>0</v>
      </c>
      <c r="CS289">
        <f>VLOOKUP($A289,taxonomy!$A:$Y,25,FALSE)</f>
        <v>0</v>
      </c>
      <c r="CT289">
        <f t="shared" si="4"/>
        <v>0</v>
      </c>
    </row>
    <row r="290" spans="1:98" hidden="1" x14ac:dyDescent="0.25">
      <c r="A290" s="3" t="s">
        <v>1439</v>
      </c>
      <c r="B290" s="4"/>
      <c r="C290" s="4">
        <v>1</v>
      </c>
      <c r="D290" s="4">
        <v>1</v>
      </c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>
        <v>2</v>
      </c>
      <c r="CA290" t="str">
        <f>VLOOKUP($A290,taxonomy!$A:$Y,7,FALSE)</f>
        <v>Eukaryota</v>
      </c>
      <c r="CB290" t="str">
        <f>VLOOKUP($A290,taxonomy!$A:$Y,8,FALSE)</f>
        <v xml:space="preserve"> Viridiplantae</v>
      </c>
      <c r="CC290" t="str">
        <f>VLOOKUP($A290,taxonomy!$A:$Y,9,FALSE)</f>
        <v xml:space="preserve"> Streptophyta</v>
      </c>
      <c r="CD290" t="str">
        <f>VLOOKUP($A290,taxonomy!$A:$Y,10,FALSE)</f>
        <v xml:space="preserve"> Embryophyta</v>
      </c>
      <c r="CE290" t="str">
        <f>VLOOKUP($A290,taxonomy!$A:$Y,11,FALSE)</f>
        <v xml:space="preserve"> Tracheophyta</v>
      </c>
      <c r="CF290" t="str">
        <f>VLOOKUP($A290,taxonomy!$A:$Y,12,FALSE)</f>
        <v>Spermatophyta</v>
      </c>
      <c r="CG290" t="str">
        <f>VLOOKUP($A290,taxonomy!$A:$Y,13,FALSE)</f>
        <v xml:space="preserve"> Magnoliophyta</v>
      </c>
      <c r="CH290" t="str">
        <f>VLOOKUP($A290,taxonomy!$A:$Y,14,FALSE)</f>
        <v xml:space="preserve"> Liliopsida</v>
      </c>
      <c r="CI290" t="str">
        <f>VLOOKUP($A290,taxonomy!$A:$Y,15,FALSE)</f>
        <v xml:space="preserve"> Poales</v>
      </c>
      <c r="CJ290" t="str">
        <f>VLOOKUP($A290,taxonomy!$A:$Y,16,FALSE)</f>
        <v xml:space="preserve"> Poaceae</v>
      </c>
      <c r="CK290" t="str">
        <f>VLOOKUP($A290,taxonomy!$A:$Y,17,FALSE)</f>
        <v xml:space="preserve"> BEP clade</v>
      </c>
      <c r="CL290" t="str">
        <f>VLOOKUP($A290,taxonomy!$A:$Y,18,FALSE)</f>
        <v>Pooideae</v>
      </c>
      <c r="CM290" t="str">
        <f>VLOOKUP($A290,taxonomy!$A:$Y,19,FALSE)</f>
        <v xml:space="preserve"> Brachypodieae</v>
      </c>
      <c r="CN290" t="str">
        <f>VLOOKUP($A290,taxonomy!$A:$Y,20,FALSE)</f>
        <v xml:space="preserve"> Brachypodium.</v>
      </c>
      <c r="CO290">
        <f>VLOOKUP($A290,taxonomy!$A:$Y,21,FALSE)</f>
        <v>0</v>
      </c>
      <c r="CP290">
        <f>VLOOKUP($A290,taxonomy!$A:$Y,22,FALSE)</f>
        <v>0</v>
      </c>
      <c r="CQ290">
        <f>VLOOKUP($A290,taxonomy!$A:$Y,23,FALSE)</f>
        <v>0</v>
      </c>
      <c r="CR290">
        <f>VLOOKUP($A290,taxonomy!$A:$Y,24,FALSE)</f>
        <v>0</v>
      </c>
      <c r="CS290">
        <f>VLOOKUP($A290,taxonomy!$A:$Y,25,FALSE)</f>
        <v>0</v>
      </c>
      <c r="CT290">
        <f t="shared" si="4"/>
        <v>0</v>
      </c>
    </row>
    <row r="291" spans="1:98" hidden="1" x14ac:dyDescent="0.25">
      <c r="A291" s="3" t="s">
        <v>1444</v>
      </c>
      <c r="B291" s="4"/>
      <c r="C291" s="4">
        <v>1</v>
      </c>
      <c r="D291" s="4">
        <v>1</v>
      </c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>
        <v>2</v>
      </c>
      <c r="CA291" t="str">
        <f>VLOOKUP($A291,taxonomy!$A:$Y,7,FALSE)</f>
        <v>Eukaryota</v>
      </c>
      <c r="CB291" t="str">
        <f>VLOOKUP($A291,taxonomy!$A:$Y,8,FALSE)</f>
        <v xml:space="preserve"> Viridiplantae</v>
      </c>
      <c r="CC291" t="str">
        <f>VLOOKUP($A291,taxonomy!$A:$Y,9,FALSE)</f>
        <v xml:space="preserve"> Streptophyta</v>
      </c>
      <c r="CD291" t="str">
        <f>VLOOKUP($A291,taxonomy!$A:$Y,10,FALSE)</f>
        <v xml:space="preserve"> Embryophyta</v>
      </c>
      <c r="CE291" t="str">
        <f>VLOOKUP($A291,taxonomy!$A:$Y,11,FALSE)</f>
        <v xml:space="preserve"> Tracheophyta</v>
      </c>
      <c r="CF291" t="str">
        <f>VLOOKUP($A291,taxonomy!$A:$Y,12,FALSE)</f>
        <v>Spermatophyta</v>
      </c>
      <c r="CG291" t="str">
        <f>VLOOKUP($A291,taxonomy!$A:$Y,13,FALSE)</f>
        <v xml:space="preserve"> Magnoliophyta</v>
      </c>
      <c r="CH291" t="str">
        <f>VLOOKUP($A291,taxonomy!$A:$Y,14,FALSE)</f>
        <v xml:space="preserve"> eudicotyledons</v>
      </c>
      <c r="CI291" t="str">
        <f>VLOOKUP($A291,taxonomy!$A:$Y,15,FALSE)</f>
        <v xml:space="preserve"> Gunneridae</v>
      </c>
      <c r="CJ291" t="str">
        <f>VLOOKUP($A291,taxonomy!$A:$Y,16,FALSE)</f>
        <v>Pentapetalae</v>
      </c>
      <c r="CK291" t="str">
        <f>VLOOKUP($A291,taxonomy!$A:$Y,17,FALSE)</f>
        <v xml:space="preserve"> rosids</v>
      </c>
      <c r="CL291" t="str">
        <f>VLOOKUP($A291,taxonomy!$A:$Y,18,FALSE)</f>
        <v xml:space="preserve"> fabids</v>
      </c>
      <c r="CM291" t="str">
        <f>VLOOKUP($A291,taxonomy!$A:$Y,19,FALSE)</f>
        <v xml:space="preserve"> Fabales</v>
      </c>
      <c r="CN291" t="str">
        <f>VLOOKUP($A291,taxonomy!$A:$Y,20,FALSE)</f>
        <v xml:space="preserve"> Fabaceae</v>
      </c>
      <c r="CO291" t="str">
        <f>VLOOKUP($A291,taxonomy!$A:$Y,21,FALSE)</f>
        <v xml:space="preserve"> Papilionoideae</v>
      </c>
      <c r="CP291" t="str">
        <f>VLOOKUP($A291,taxonomy!$A:$Y,22,FALSE)</f>
        <v>Phaseoleae</v>
      </c>
      <c r="CQ291" t="str">
        <f>VLOOKUP($A291,taxonomy!$A:$Y,23,FALSE)</f>
        <v xml:space="preserve"> Glycine</v>
      </c>
      <c r="CR291" t="str">
        <f>VLOOKUP($A291,taxonomy!$A:$Y,24,FALSE)</f>
        <v xml:space="preserve"> Soja.</v>
      </c>
      <c r="CS291">
        <f>VLOOKUP($A291,taxonomy!$A:$Y,25,FALSE)</f>
        <v>0</v>
      </c>
      <c r="CT291">
        <f t="shared" si="4"/>
        <v>0</v>
      </c>
    </row>
    <row r="292" spans="1:98" hidden="1" x14ac:dyDescent="0.25">
      <c r="A292" s="3" t="s">
        <v>1447</v>
      </c>
      <c r="B292" s="4"/>
      <c r="C292" s="4">
        <v>1</v>
      </c>
      <c r="D292" s="4">
        <v>1</v>
      </c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>
        <v>1</v>
      </c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>
        <v>3</v>
      </c>
      <c r="CA292" t="str">
        <f>VLOOKUP($A292,taxonomy!$A:$Y,7,FALSE)</f>
        <v>Eukaryota</v>
      </c>
      <c r="CB292" t="str">
        <f>VLOOKUP($A292,taxonomy!$A:$Y,8,FALSE)</f>
        <v xml:space="preserve"> Viridiplantae</v>
      </c>
      <c r="CC292" t="str">
        <f>VLOOKUP($A292,taxonomy!$A:$Y,9,FALSE)</f>
        <v xml:space="preserve"> Streptophyta</v>
      </c>
      <c r="CD292" t="str">
        <f>VLOOKUP($A292,taxonomy!$A:$Y,10,FALSE)</f>
        <v xml:space="preserve"> Embryophyta</v>
      </c>
      <c r="CE292" t="str">
        <f>VLOOKUP($A292,taxonomy!$A:$Y,11,FALSE)</f>
        <v xml:space="preserve"> Tracheophyta</v>
      </c>
      <c r="CF292" t="str">
        <f>VLOOKUP($A292,taxonomy!$A:$Y,12,FALSE)</f>
        <v>Spermatophyta</v>
      </c>
      <c r="CG292" t="str">
        <f>VLOOKUP($A292,taxonomy!$A:$Y,13,FALSE)</f>
        <v xml:space="preserve"> Magnoliophyta</v>
      </c>
      <c r="CH292" t="str">
        <f>VLOOKUP($A292,taxonomy!$A:$Y,14,FALSE)</f>
        <v xml:space="preserve"> eudicotyledons</v>
      </c>
      <c r="CI292" t="str">
        <f>VLOOKUP($A292,taxonomy!$A:$Y,15,FALSE)</f>
        <v xml:space="preserve"> Gunneridae</v>
      </c>
      <c r="CJ292" t="str">
        <f>VLOOKUP($A292,taxonomy!$A:$Y,16,FALSE)</f>
        <v>Pentapetalae</v>
      </c>
      <c r="CK292" t="str">
        <f>VLOOKUP($A292,taxonomy!$A:$Y,17,FALSE)</f>
        <v xml:space="preserve"> rosids</v>
      </c>
      <c r="CL292" t="str">
        <f>VLOOKUP($A292,taxonomy!$A:$Y,18,FALSE)</f>
        <v xml:space="preserve"> fabids</v>
      </c>
      <c r="CM292" t="str">
        <f>VLOOKUP($A292,taxonomy!$A:$Y,19,FALSE)</f>
        <v xml:space="preserve"> Fabales</v>
      </c>
      <c r="CN292" t="str">
        <f>VLOOKUP($A292,taxonomy!$A:$Y,20,FALSE)</f>
        <v xml:space="preserve"> Fabaceae</v>
      </c>
      <c r="CO292" t="str">
        <f>VLOOKUP($A292,taxonomy!$A:$Y,21,FALSE)</f>
        <v xml:space="preserve"> Papilionoideae</v>
      </c>
      <c r="CP292" t="str">
        <f>VLOOKUP($A292,taxonomy!$A:$Y,22,FALSE)</f>
        <v>Phaseoleae</v>
      </c>
      <c r="CQ292" t="str">
        <f>VLOOKUP($A292,taxonomy!$A:$Y,23,FALSE)</f>
        <v xml:space="preserve"> Glycine</v>
      </c>
      <c r="CR292" t="str">
        <f>VLOOKUP($A292,taxonomy!$A:$Y,24,FALSE)</f>
        <v xml:space="preserve"> Soja.</v>
      </c>
      <c r="CS292">
        <f>VLOOKUP($A292,taxonomy!$A:$Y,25,FALSE)</f>
        <v>0</v>
      </c>
      <c r="CT292">
        <f t="shared" si="4"/>
        <v>0</v>
      </c>
    </row>
    <row r="293" spans="1:98" hidden="1" x14ac:dyDescent="0.25">
      <c r="A293" s="3" t="s">
        <v>1451</v>
      </c>
      <c r="B293" s="4"/>
      <c r="C293" s="4">
        <v>1</v>
      </c>
      <c r="D293" s="4">
        <v>1</v>
      </c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>
        <v>2</v>
      </c>
      <c r="CA293" t="str">
        <f>VLOOKUP($A293,taxonomy!$A:$Y,7,FALSE)</f>
        <v>Eukaryota</v>
      </c>
      <c r="CB293" t="str">
        <f>VLOOKUP($A293,taxonomy!$A:$Y,8,FALSE)</f>
        <v xml:space="preserve"> Viridiplantae</v>
      </c>
      <c r="CC293" t="str">
        <f>VLOOKUP($A293,taxonomy!$A:$Y,9,FALSE)</f>
        <v xml:space="preserve"> Streptophyta</v>
      </c>
      <c r="CD293" t="str">
        <f>VLOOKUP($A293,taxonomy!$A:$Y,10,FALSE)</f>
        <v xml:space="preserve"> Embryophyta</v>
      </c>
      <c r="CE293" t="str">
        <f>VLOOKUP($A293,taxonomy!$A:$Y,11,FALSE)</f>
        <v xml:space="preserve"> Tracheophyta</v>
      </c>
      <c r="CF293" t="str">
        <f>VLOOKUP($A293,taxonomy!$A:$Y,12,FALSE)</f>
        <v>Spermatophyta</v>
      </c>
      <c r="CG293" t="str">
        <f>VLOOKUP($A293,taxonomy!$A:$Y,13,FALSE)</f>
        <v xml:space="preserve"> Magnoliophyta</v>
      </c>
      <c r="CH293" t="str">
        <f>VLOOKUP($A293,taxonomy!$A:$Y,14,FALSE)</f>
        <v xml:space="preserve"> Liliopsida</v>
      </c>
      <c r="CI293" t="str">
        <f>VLOOKUP($A293,taxonomy!$A:$Y,15,FALSE)</f>
        <v xml:space="preserve"> Poales</v>
      </c>
      <c r="CJ293" t="str">
        <f>VLOOKUP($A293,taxonomy!$A:$Y,16,FALSE)</f>
        <v xml:space="preserve"> Poaceae</v>
      </c>
      <c r="CK293" t="str">
        <f>VLOOKUP($A293,taxonomy!$A:$Y,17,FALSE)</f>
        <v xml:space="preserve"> BEP clade</v>
      </c>
      <c r="CL293" t="str">
        <f>VLOOKUP($A293,taxonomy!$A:$Y,18,FALSE)</f>
        <v>Ehrhartoideae</v>
      </c>
      <c r="CM293" t="str">
        <f>VLOOKUP($A293,taxonomy!$A:$Y,19,FALSE)</f>
        <v xml:space="preserve"> Oryzeae</v>
      </c>
      <c r="CN293" t="str">
        <f>VLOOKUP($A293,taxonomy!$A:$Y,20,FALSE)</f>
        <v xml:space="preserve"> Oryza.</v>
      </c>
      <c r="CO293">
        <f>VLOOKUP($A293,taxonomy!$A:$Y,21,FALSE)</f>
        <v>0</v>
      </c>
      <c r="CP293">
        <f>VLOOKUP($A293,taxonomy!$A:$Y,22,FALSE)</f>
        <v>0</v>
      </c>
      <c r="CQ293">
        <f>VLOOKUP($A293,taxonomy!$A:$Y,23,FALSE)</f>
        <v>0</v>
      </c>
      <c r="CR293">
        <f>VLOOKUP($A293,taxonomy!$A:$Y,24,FALSE)</f>
        <v>0</v>
      </c>
      <c r="CS293">
        <f>VLOOKUP($A293,taxonomy!$A:$Y,25,FALSE)</f>
        <v>0</v>
      </c>
      <c r="CT293">
        <f t="shared" si="4"/>
        <v>0</v>
      </c>
    </row>
    <row r="294" spans="1:98" hidden="1" x14ac:dyDescent="0.25">
      <c r="A294" s="3" t="s">
        <v>1455</v>
      </c>
      <c r="B294" s="4"/>
      <c r="C294" s="4">
        <v>1</v>
      </c>
      <c r="D294" s="4">
        <v>1</v>
      </c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>
        <v>2</v>
      </c>
      <c r="CA294" t="str">
        <f>VLOOKUP($A294,taxonomy!$A:$Y,7,FALSE)</f>
        <v>Eukaryota</v>
      </c>
      <c r="CB294" t="str">
        <f>VLOOKUP($A294,taxonomy!$A:$Y,8,FALSE)</f>
        <v xml:space="preserve"> Fungi</v>
      </c>
      <c r="CC294" t="str">
        <f>VLOOKUP($A294,taxonomy!$A:$Y,9,FALSE)</f>
        <v xml:space="preserve"> Dikarya</v>
      </c>
      <c r="CD294" t="str">
        <f>VLOOKUP($A294,taxonomy!$A:$Y,10,FALSE)</f>
        <v xml:space="preserve"> Ascomycota</v>
      </c>
      <c r="CE294" t="str">
        <f>VLOOKUP($A294,taxonomy!$A:$Y,11,FALSE)</f>
        <v xml:space="preserve"> Pezizomycotina</v>
      </c>
      <c r="CF294" t="str">
        <f>VLOOKUP($A294,taxonomy!$A:$Y,12,FALSE)</f>
        <v>Sordariomycetes</v>
      </c>
      <c r="CG294" t="str">
        <f>VLOOKUP($A294,taxonomy!$A:$Y,13,FALSE)</f>
        <v xml:space="preserve"> Hypocreomycetidae</v>
      </c>
      <c r="CH294" t="str">
        <f>VLOOKUP($A294,taxonomy!$A:$Y,14,FALSE)</f>
        <v xml:space="preserve"> Hypocreales</v>
      </c>
      <c r="CI294" t="str">
        <f>VLOOKUP($A294,taxonomy!$A:$Y,15,FALSE)</f>
        <v xml:space="preserve"> Nectriaceae</v>
      </c>
      <c r="CJ294" t="str">
        <f>VLOOKUP($A294,taxonomy!$A:$Y,16,FALSE)</f>
        <v>Fusarium.</v>
      </c>
      <c r="CK294">
        <f>VLOOKUP($A294,taxonomy!$A:$Y,17,FALSE)</f>
        <v>0</v>
      </c>
      <c r="CL294">
        <f>VLOOKUP($A294,taxonomy!$A:$Y,18,FALSE)</f>
        <v>0</v>
      </c>
      <c r="CM294">
        <f>VLOOKUP($A294,taxonomy!$A:$Y,19,FALSE)</f>
        <v>0</v>
      </c>
      <c r="CN294">
        <f>VLOOKUP($A294,taxonomy!$A:$Y,20,FALSE)</f>
        <v>0</v>
      </c>
      <c r="CO294">
        <f>VLOOKUP($A294,taxonomy!$A:$Y,21,FALSE)</f>
        <v>0</v>
      </c>
      <c r="CP294">
        <f>VLOOKUP($A294,taxonomy!$A:$Y,22,FALSE)</f>
        <v>0</v>
      </c>
      <c r="CQ294">
        <f>VLOOKUP($A294,taxonomy!$A:$Y,23,FALSE)</f>
        <v>0</v>
      </c>
      <c r="CR294">
        <f>VLOOKUP($A294,taxonomy!$A:$Y,24,FALSE)</f>
        <v>0</v>
      </c>
      <c r="CS294">
        <f>VLOOKUP($A294,taxonomy!$A:$Y,25,FALSE)</f>
        <v>0</v>
      </c>
      <c r="CT294">
        <f t="shared" si="4"/>
        <v>0</v>
      </c>
    </row>
    <row r="295" spans="1:98" hidden="1" x14ac:dyDescent="0.25">
      <c r="A295" s="3" t="s">
        <v>1458</v>
      </c>
      <c r="B295" s="4"/>
      <c r="C295" s="4"/>
      <c r="D295" s="4">
        <v>1</v>
      </c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>
        <v>1</v>
      </c>
      <c r="CA295" t="str">
        <f>VLOOKUP($A295,taxonomy!$A:$Y,7,FALSE)</f>
        <v>Eukaryota</v>
      </c>
      <c r="CB295" t="str">
        <f>VLOOKUP($A295,taxonomy!$A:$Y,8,FALSE)</f>
        <v xml:space="preserve"> Metazoa</v>
      </c>
      <c r="CC295" t="str">
        <f>VLOOKUP($A295,taxonomy!$A:$Y,9,FALSE)</f>
        <v xml:space="preserve"> Chordata</v>
      </c>
      <c r="CD295" t="str">
        <f>VLOOKUP($A295,taxonomy!$A:$Y,10,FALSE)</f>
        <v xml:space="preserve"> Craniata</v>
      </c>
      <c r="CE295" t="str">
        <f>VLOOKUP($A295,taxonomy!$A:$Y,11,FALSE)</f>
        <v xml:space="preserve"> Vertebrata</v>
      </c>
      <c r="CF295" t="str">
        <f>VLOOKUP($A295,taxonomy!$A:$Y,12,FALSE)</f>
        <v xml:space="preserve"> Euteleostomi</v>
      </c>
      <c r="CG295" t="str">
        <f>VLOOKUP($A295,taxonomy!$A:$Y,13,FALSE)</f>
        <v>Mammalia</v>
      </c>
      <c r="CH295" t="str">
        <f>VLOOKUP($A295,taxonomy!$A:$Y,14,FALSE)</f>
        <v xml:space="preserve"> Eutheria</v>
      </c>
      <c r="CI295" t="str">
        <f>VLOOKUP($A295,taxonomy!$A:$Y,15,FALSE)</f>
        <v xml:space="preserve"> Laurasiatheria</v>
      </c>
      <c r="CJ295" t="str">
        <f>VLOOKUP($A295,taxonomy!$A:$Y,16,FALSE)</f>
        <v xml:space="preserve"> Cetartiodactyla</v>
      </c>
      <c r="CK295" t="str">
        <f>VLOOKUP($A295,taxonomy!$A:$Y,17,FALSE)</f>
        <v xml:space="preserve"> Ruminantia</v>
      </c>
      <c r="CL295" t="str">
        <f>VLOOKUP($A295,taxonomy!$A:$Y,18,FALSE)</f>
        <v>Pecora</v>
      </c>
      <c r="CM295" t="str">
        <f>VLOOKUP($A295,taxonomy!$A:$Y,19,FALSE)</f>
        <v xml:space="preserve"> Bovidae</v>
      </c>
      <c r="CN295" t="str">
        <f>VLOOKUP($A295,taxonomy!$A:$Y,20,FALSE)</f>
        <v xml:space="preserve"> Bovinae</v>
      </c>
      <c r="CO295" t="str">
        <f>VLOOKUP($A295,taxonomy!$A:$Y,21,FALSE)</f>
        <v xml:space="preserve"> Bos.</v>
      </c>
      <c r="CP295">
        <f>VLOOKUP($A295,taxonomy!$A:$Y,22,FALSE)</f>
        <v>0</v>
      </c>
      <c r="CQ295">
        <f>VLOOKUP($A295,taxonomy!$A:$Y,23,FALSE)</f>
        <v>0</v>
      </c>
      <c r="CR295">
        <f>VLOOKUP($A295,taxonomy!$A:$Y,24,FALSE)</f>
        <v>0</v>
      </c>
      <c r="CS295">
        <f>VLOOKUP($A295,taxonomy!$A:$Y,25,FALSE)</f>
        <v>0</v>
      </c>
      <c r="CT295">
        <f t="shared" si="4"/>
        <v>0</v>
      </c>
    </row>
    <row r="296" spans="1:98" hidden="1" x14ac:dyDescent="0.25">
      <c r="A296" s="3" t="s">
        <v>1461</v>
      </c>
      <c r="B296" s="4"/>
      <c r="C296" s="4"/>
      <c r="D296" s="4">
        <v>1</v>
      </c>
      <c r="E296" s="4"/>
      <c r="F296" s="4"/>
      <c r="G296" s="4">
        <v>1</v>
      </c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>
        <v>2</v>
      </c>
      <c r="CA296" t="str">
        <f>VLOOKUP($A296,taxonomy!$A:$Y,7,FALSE)</f>
        <v>Eukaryota</v>
      </c>
      <c r="CB296" t="str">
        <f>VLOOKUP($A296,taxonomy!$A:$Y,8,FALSE)</f>
        <v xml:space="preserve"> Viridiplantae</v>
      </c>
      <c r="CC296" t="str">
        <f>VLOOKUP($A296,taxonomy!$A:$Y,9,FALSE)</f>
        <v xml:space="preserve"> Chlorophyta</v>
      </c>
      <c r="CD296" t="str">
        <f>VLOOKUP($A296,taxonomy!$A:$Y,10,FALSE)</f>
        <v xml:space="preserve"> Mamiellophyceae</v>
      </c>
      <c r="CE296" t="str">
        <f>VLOOKUP($A296,taxonomy!$A:$Y,11,FALSE)</f>
        <v xml:space="preserve"> Mamiellales</v>
      </c>
      <c r="CF296" t="str">
        <f>VLOOKUP($A296,taxonomy!$A:$Y,12,FALSE)</f>
        <v>Ostreococcus.</v>
      </c>
      <c r="CG296">
        <f>VLOOKUP($A296,taxonomy!$A:$Y,13,FALSE)</f>
        <v>0</v>
      </c>
      <c r="CH296">
        <f>VLOOKUP($A296,taxonomy!$A:$Y,14,FALSE)</f>
        <v>0</v>
      </c>
      <c r="CI296">
        <f>VLOOKUP($A296,taxonomy!$A:$Y,15,FALSE)</f>
        <v>0</v>
      </c>
      <c r="CJ296">
        <f>VLOOKUP($A296,taxonomy!$A:$Y,16,FALSE)</f>
        <v>0</v>
      </c>
      <c r="CK296">
        <f>VLOOKUP($A296,taxonomy!$A:$Y,17,FALSE)</f>
        <v>0</v>
      </c>
      <c r="CL296">
        <f>VLOOKUP($A296,taxonomy!$A:$Y,18,FALSE)</f>
        <v>0</v>
      </c>
      <c r="CM296">
        <f>VLOOKUP($A296,taxonomy!$A:$Y,19,FALSE)</f>
        <v>0</v>
      </c>
      <c r="CN296">
        <f>VLOOKUP($A296,taxonomy!$A:$Y,20,FALSE)</f>
        <v>0</v>
      </c>
      <c r="CO296">
        <f>VLOOKUP($A296,taxonomy!$A:$Y,21,FALSE)</f>
        <v>0</v>
      </c>
      <c r="CP296">
        <f>VLOOKUP($A296,taxonomy!$A:$Y,22,FALSE)</f>
        <v>0</v>
      </c>
      <c r="CQ296">
        <f>VLOOKUP($A296,taxonomy!$A:$Y,23,FALSE)</f>
        <v>0</v>
      </c>
      <c r="CR296">
        <f>VLOOKUP($A296,taxonomy!$A:$Y,24,FALSE)</f>
        <v>0</v>
      </c>
      <c r="CS296">
        <f>VLOOKUP($A296,taxonomy!$A:$Y,25,FALSE)</f>
        <v>0</v>
      </c>
      <c r="CT296">
        <f t="shared" si="4"/>
        <v>0</v>
      </c>
    </row>
    <row r="297" spans="1:98" x14ac:dyDescent="0.25">
      <c r="A297" s="3" t="s">
        <v>1466</v>
      </c>
      <c r="B297" s="4"/>
      <c r="C297" s="4"/>
      <c r="D297" s="4">
        <v>1</v>
      </c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>
        <v>1</v>
      </c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>
        <v>1</v>
      </c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>
        <v>3</v>
      </c>
      <c r="CA297" t="str">
        <f>VLOOKUP($A297,taxonomy!$A:$Y,7,FALSE)</f>
        <v>Eukaryota</v>
      </c>
      <c r="CB297" t="str">
        <f>VLOOKUP($A297,taxonomy!$A:$Y,8,FALSE)</f>
        <v xml:space="preserve"> Metazoa</v>
      </c>
      <c r="CC297" t="str">
        <f>VLOOKUP($A297,taxonomy!$A:$Y,9,FALSE)</f>
        <v xml:space="preserve"> Ecdysozoa</v>
      </c>
      <c r="CD297" t="str">
        <f>VLOOKUP($A297,taxonomy!$A:$Y,10,FALSE)</f>
        <v xml:space="preserve"> Arthropoda</v>
      </c>
      <c r="CE297" t="str">
        <f>VLOOKUP($A297,taxonomy!$A:$Y,11,FALSE)</f>
        <v xml:space="preserve"> Hexapoda</v>
      </c>
      <c r="CF297" t="str">
        <f>VLOOKUP($A297,taxonomy!$A:$Y,12,FALSE)</f>
        <v xml:space="preserve"> Insecta</v>
      </c>
      <c r="CG297" t="str">
        <f>VLOOKUP($A297,taxonomy!$A:$Y,13,FALSE)</f>
        <v>Pterygota</v>
      </c>
      <c r="CH297" t="str">
        <f>VLOOKUP($A297,taxonomy!$A:$Y,14,FALSE)</f>
        <v xml:space="preserve"> Neoptera</v>
      </c>
      <c r="CI297" t="str">
        <f>VLOOKUP($A297,taxonomy!$A:$Y,15,FALSE)</f>
        <v xml:space="preserve"> Endopterygota</v>
      </c>
      <c r="CJ297" t="str">
        <f>VLOOKUP($A297,taxonomy!$A:$Y,16,FALSE)</f>
        <v xml:space="preserve"> Diptera</v>
      </c>
      <c r="CK297" t="str">
        <f>VLOOKUP($A297,taxonomy!$A:$Y,17,FALSE)</f>
        <v xml:space="preserve"> Nematocera</v>
      </c>
      <c r="CL297" t="str">
        <f>VLOOKUP($A297,taxonomy!$A:$Y,18,FALSE)</f>
        <v xml:space="preserve"> Culicoidea</v>
      </c>
      <c r="CM297" t="str">
        <f>VLOOKUP($A297,taxonomy!$A:$Y,19,FALSE)</f>
        <v>Culicidae</v>
      </c>
      <c r="CN297" t="str">
        <f>VLOOKUP($A297,taxonomy!$A:$Y,20,FALSE)</f>
        <v xml:space="preserve"> Culicinae</v>
      </c>
      <c r="CO297" t="str">
        <f>VLOOKUP($A297,taxonomy!$A:$Y,21,FALSE)</f>
        <v xml:space="preserve"> Aedini</v>
      </c>
      <c r="CP297" t="str">
        <f>VLOOKUP($A297,taxonomy!$A:$Y,22,FALSE)</f>
        <v xml:space="preserve"> Aedes</v>
      </c>
      <c r="CQ297" t="str">
        <f>VLOOKUP($A297,taxonomy!$A:$Y,23,FALSE)</f>
        <v xml:space="preserve"> Stegomyia.</v>
      </c>
      <c r="CR297">
        <f>VLOOKUP($A297,taxonomy!$A:$Y,24,FALSE)</f>
        <v>0</v>
      </c>
      <c r="CS297">
        <f>VLOOKUP($A297,taxonomy!$A:$Y,25,FALSE)</f>
        <v>0</v>
      </c>
      <c r="CT297">
        <f t="shared" si="4"/>
        <v>0</v>
      </c>
    </row>
    <row r="298" spans="1:98" x14ac:dyDescent="0.25">
      <c r="A298" s="3" t="s">
        <v>1472</v>
      </c>
      <c r="B298" s="4"/>
      <c r="C298" s="4"/>
      <c r="D298" s="4">
        <v>1</v>
      </c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>
        <v>1</v>
      </c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>
        <v>1</v>
      </c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>
        <v>3</v>
      </c>
      <c r="CA298" t="str">
        <f>VLOOKUP($A298,taxonomy!$A:$Y,7,FALSE)</f>
        <v>Eukaryota</v>
      </c>
      <c r="CB298" t="str">
        <f>VLOOKUP($A298,taxonomy!$A:$Y,8,FALSE)</f>
        <v xml:space="preserve"> Metazoa</v>
      </c>
      <c r="CC298" t="str">
        <f>VLOOKUP($A298,taxonomy!$A:$Y,9,FALSE)</f>
        <v xml:space="preserve"> Ecdysozoa</v>
      </c>
      <c r="CD298" t="str">
        <f>VLOOKUP($A298,taxonomy!$A:$Y,10,FALSE)</f>
        <v xml:space="preserve"> Arthropoda</v>
      </c>
      <c r="CE298" t="str">
        <f>VLOOKUP($A298,taxonomy!$A:$Y,11,FALSE)</f>
        <v xml:space="preserve"> Hexapoda</v>
      </c>
      <c r="CF298" t="str">
        <f>VLOOKUP($A298,taxonomy!$A:$Y,12,FALSE)</f>
        <v xml:space="preserve"> Insecta</v>
      </c>
      <c r="CG298" t="str">
        <f>VLOOKUP($A298,taxonomy!$A:$Y,13,FALSE)</f>
        <v>Pterygota</v>
      </c>
      <c r="CH298" t="str">
        <f>VLOOKUP($A298,taxonomy!$A:$Y,14,FALSE)</f>
        <v xml:space="preserve"> Neoptera</v>
      </c>
      <c r="CI298" t="str">
        <f>VLOOKUP($A298,taxonomy!$A:$Y,15,FALSE)</f>
        <v xml:space="preserve"> Endopterygota</v>
      </c>
      <c r="CJ298" t="str">
        <f>VLOOKUP($A298,taxonomy!$A:$Y,16,FALSE)</f>
        <v xml:space="preserve"> Diptera</v>
      </c>
      <c r="CK298" t="str">
        <f>VLOOKUP($A298,taxonomy!$A:$Y,17,FALSE)</f>
        <v xml:space="preserve"> Nematocera</v>
      </c>
      <c r="CL298" t="str">
        <f>VLOOKUP($A298,taxonomy!$A:$Y,18,FALSE)</f>
        <v xml:space="preserve"> Culicoidea</v>
      </c>
      <c r="CM298" t="str">
        <f>VLOOKUP($A298,taxonomy!$A:$Y,19,FALSE)</f>
        <v>Culicidae</v>
      </c>
      <c r="CN298" t="str">
        <f>VLOOKUP($A298,taxonomy!$A:$Y,20,FALSE)</f>
        <v xml:space="preserve"> Culicinae</v>
      </c>
      <c r="CO298" t="str">
        <f>VLOOKUP($A298,taxonomy!$A:$Y,21,FALSE)</f>
        <v xml:space="preserve"> Aedini</v>
      </c>
      <c r="CP298" t="str">
        <f>VLOOKUP($A298,taxonomy!$A:$Y,22,FALSE)</f>
        <v xml:space="preserve"> Aedes</v>
      </c>
      <c r="CQ298" t="str">
        <f>VLOOKUP($A298,taxonomy!$A:$Y,23,FALSE)</f>
        <v xml:space="preserve"> Stegomyia.</v>
      </c>
      <c r="CR298">
        <f>VLOOKUP($A298,taxonomy!$A:$Y,24,FALSE)</f>
        <v>0</v>
      </c>
      <c r="CS298">
        <f>VLOOKUP($A298,taxonomy!$A:$Y,25,FALSE)</f>
        <v>0</v>
      </c>
      <c r="CT298">
        <f t="shared" si="4"/>
        <v>0</v>
      </c>
    </row>
    <row r="299" spans="1:98" x14ac:dyDescent="0.25">
      <c r="A299" s="3" t="s">
        <v>1475</v>
      </c>
      <c r="B299" s="4"/>
      <c r="C299" s="4"/>
      <c r="D299" s="4">
        <v>1</v>
      </c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>
        <v>1</v>
      </c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>
        <v>1</v>
      </c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>
        <v>3</v>
      </c>
      <c r="CA299" t="str">
        <f>VLOOKUP($A299,taxonomy!$A:$Y,7,FALSE)</f>
        <v>Eukaryota</v>
      </c>
      <c r="CB299" t="str">
        <f>VLOOKUP($A299,taxonomy!$A:$Y,8,FALSE)</f>
        <v xml:space="preserve"> Metazoa</v>
      </c>
      <c r="CC299" t="str">
        <f>VLOOKUP($A299,taxonomy!$A:$Y,9,FALSE)</f>
        <v xml:space="preserve"> Ecdysozoa</v>
      </c>
      <c r="CD299" t="str">
        <f>VLOOKUP($A299,taxonomy!$A:$Y,10,FALSE)</f>
        <v xml:space="preserve"> Arthropoda</v>
      </c>
      <c r="CE299" t="str">
        <f>VLOOKUP($A299,taxonomy!$A:$Y,11,FALSE)</f>
        <v xml:space="preserve"> Hexapoda</v>
      </c>
      <c r="CF299" t="str">
        <f>VLOOKUP($A299,taxonomy!$A:$Y,12,FALSE)</f>
        <v xml:space="preserve"> Insecta</v>
      </c>
      <c r="CG299" t="str">
        <f>VLOOKUP($A299,taxonomy!$A:$Y,13,FALSE)</f>
        <v>Pterygota</v>
      </c>
      <c r="CH299" t="str">
        <f>VLOOKUP($A299,taxonomy!$A:$Y,14,FALSE)</f>
        <v xml:space="preserve"> Neoptera</v>
      </c>
      <c r="CI299" t="str">
        <f>VLOOKUP($A299,taxonomy!$A:$Y,15,FALSE)</f>
        <v xml:space="preserve"> Endopterygota</v>
      </c>
      <c r="CJ299" t="str">
        <f>VLOOKUP($A299,taxonomy!$A:$Y,16,FALSE)</f>
        <v xml:space="preserve"> Diptera</v>
      </c>
      <c r="CK299" t="str">
        <f>VLOOKUP($A299,taxonomy!$A:$Y,17,FALSE)</f>
        <v xml:space="preserve"> Nematocera</v>
      </c>
      <c r="CL299" t="str">
        <f>VLOOKUP($A299,taxonomy!$A:$Y,18,FALSE)</f>
        <v xml:space="preserve"> Culicoidea</v>
      </c>
      <c r="CM299" t="str">
        <f>VLOOKUP($A299,taxonomy!$A:$Y,19,FALSE)</f>
        <v>Culicidae</v>
      </c>
      <c r="CN299" t="str">
        <f>VLOOKUP($A299,taxonomy!$A:$Y,20,FALSE)</f>
        <v xml:space="preserve"> Culicinae</v>
      </c>
      <c r="CO299" t="str">
        <f>VLOOKUP($A299,taxonomy!$A:$Y,21,FALSE)</f>
        <v xml:space="preserve"> Aedini</v>
      </c>
      <c r="CP299" t="str">
        <f>VLOOKUP($A299,taxonomy!$A:$Y,22,FALSE)</f>
        <v xml:space="preserve"> Aedes</v>
      </c>
      <c r="CQ299" t="str">
        <f>VLOOKUP($A299,taxonomy!$A:$Y,23,FALSE)</f>
        <v xml:space="preserve"> Stegomyia.</v>
      </c>
      <c r="CR299">
        <f>VLOOKUP($A299,taxonomy!$A:$Y,24,FALSE)</f>
        <v>0</v>
      </c>
      <c r="CS299">
        <f>VLOOKUP($A299,taxonomy!$A:$Y,25,FALSE)</f>
        <v>0</v>
      </c>
      <c r="CT299">
        <f t="shared" si="4"/>
        <v>0</v>
      </c>
    </row>
    <row r="300" spans="1:98" x14ac:dyDescent="0.25">
      <c r="A300" s="3" t="s">
        <v>1477</v>
      </c>
      <c r="B300" s="4"/>
      <c r="C300" s="4">
        <v>1</v>
      </c>
      <c r="D300" s="4">
        <v>1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>
        <v>1</v>
      </c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>
        <v>3</v>
      </c>
      <c r="CA300" t="str">
        <f>VLOOKUP($A300,taxonomy!$A:$Y,7,FALSE)</f>
        <v>Eukaryota</v>
      </c>
      <c r="CB300" t="str">
        <f>VLOOKUP($A300,taxonomy!$A:$Y,8,FALSE)</f>
        <v xml:space="preserve"> Metazoa</v>
      </c>
      <c r="CC300" t="str">
        <f>VLOOKUP($A300,taxonomy!$A:$Y,9,FALSE)</f>
        <v xml:space="preserve"> Ecdysozoa</v>
      </c>
      <c r="CD300" t="str">
        <f>VLOOKUP($A300,taxonomy!$A:$Y,10,FALSE)</f>
        <v xml:space="preserve"> Arthropoda</v>
      </c>
      <c r="CE300" t="str">
        <f>VLOOKUP($A300,taxonomy!$A:$Y,11,FALSE)</f>
        <v xml:space="preserve"> Hexapoda</v>
      </c>
      <c r="CF300" t="str">
        <f>VLOOKUP($A300,taxonomy!$A:$Y,12,FALSE)</f>
        <v xml:space="preserve"> Insecta</v>
      </c>
      <c r="CG300" t="str">
        <f>VLOOKUP($A300,taxonomy!$A:$Y,13,FALSE)</f>
        <v>Pterygota</v>
      </c>
      <c r="CH300" t="str">
        <f>VLOOKUP($A300,taxonomy!$A:$Y,14,FALSE)</f>
        <v xml:space="preserve"> Neoptera</v>
      </c>
      <c r="CI300" t="str">
        <f>VLOOKUP($A300,taxonomy!$A:$Y,15,FALSE)</f>
        <v xml:space="preserve"> Endopterygota</v>
      </c>
      <c r="CJ300" t="str">
        <f>VLOOKUP($A300,taxonomy!$A:$Y,16,FALSE)</f>
        <v xml:space="preserve"> Diptera</v>
      </c>
      <c r="CK300" t="str">
        <f>VLOOKUP($A300,taxonomy!$A:$Y,17,FALSE)</f>
        <v xml:space="preserve"> Nematocera</v>
      </c>
      <c r="CL300" t="str">
        <f>VLOOKUP($A300,taxonomy!$A:$Y,18,FALSE)</f>
        <v xml:space="preserve"> Culicoidea</v>
      </c>
      <c r="CM300" t="str">
        <f>VLOOKUP($A300,taxonomy!$A:$Y,19,FALSE)</f>
        <v>Culicidae</v>
      </c>
      <c r="CN300" t="str">
        <f>VLOOKUP($A300,taxonomy!$A:$Y,20,FALSE)</f>
        <v xml:space="preserve"> Culicinae</v>
      </c>
      <c r="CO300" t="str">
        <f>VLOOKUP($A300,taxonomy!$A:$Y,21,FALSE)</f>
        <v xml:space="preserve"> Aedini</v>
      </c>
      <c r="CP300" t="str">
        <f>VLOOKUP($A300,taxonomy!$A:$Y,22,FALSE)</f>
        <v xml:space="preserve"> Aedes</v>
      </c>
      <c r="CQ300" t="str">
        <f>VLOOKUP($A300,taxonomy!$A:$Y,23,FALSE)</f>
        <v xml:space="preserve"> Stegomyia.</v>
      </c>
      <c r="CR300">
        <f>VLOOKUP($A300,taxonomy!$A:$Y,24,FALSE)</f>
        <v>0</v>
      </c>
      <c r="CS300">
        <f>VLOOKUP($A300,taxonomy!$A:$Y,25,FALSE)</f>
        <v>0</v>
      </c>
      <c r="CT300">
        <f t="shared" si="4"/>
        <v>0</v>
      </c>
    </row>
    <row r="301" spans="1:98" x14ac:dyDescent="0.25">
      <c r="A301" s="3" t="s">
        <v>1480</v>
      </c>
      <c r="B301" s="4"/>
      <c r="C301" s="4"/>
      <c r="D301" s="4">
        <v>1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>
        <v>1</v>
      </c>
      <c r="Q301" s="4"/>
      <c r="R301" s="4">
        <v>1</v>
      </c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>
        <v>1</v>
      </c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>
        <v>4</v>
      </c>
      <c r="CA301" t="str">
        <f>VLOOKUP($A301,taxonomy!$A:$Y,7,FALSE)</f>
        <v>Eukaryota</v>
      </c>
      <c r="CB301" t="str">
        <f>VLOOKUP($A301,taxonomy!$A:$Y,8,FALSE)</f>
        <v xml:space="preserve"> Metazoa</v>
      </c>
      <c r="CC301" t="str">
        <f>VLOOKUP($A301,taxonomy!$A:$Y,9,FALSE)</f>
        <v xml:space="preserve"> Ecdysozoa</v>
      </c>
      <c r="CD301" t="str">
        <f>VLOOKUP($A301,taxonomy!$A:$Y,10,FALSE)</f>
        <v xml:space="preserve"> Arthropoda</v>
      </c>
      <c r="CE301" t="str">
        <f>VLOOKUP($A301,taxonomy!$A:$Y,11,FALSE)</f>
        <v xml:space="preserve"> Hexapoda</v>
      </c>
      <c r="CF301" t="str">
        <f>VLOOKUP($A301,taxonomy!$A:$Y,12,FALSE)</f>
        <v xml:space="preserve"> Insecta</v>
      </c>
      <c r="CG301" t="str">
        <f>VLOOKUP($A301,taxonomy!$A:$Y,13,FALSE)</f>
        <v>Pterygota</v>
      </c>
      <c r="CH301" t="str">
        <f>VLOOKUP($A301,taxonomy!$A:$Y,14,FALSE)</f>
        <v xml:space="preserve"> Neoptera</v>
      </c>
      <c r="CI301" t="str">
        <f>VLOOKUP($A301,taxonomy!$A:$Y,15,FALSE)</f>
        <v xml:space="preserve"> Endopterygota</v>
      </c>
      <c r="CJ301" t="str">
        <f>VLOOKUP($A301,taxonomy!$A:$Y,16,FALSE)</f>
        <v xml:space="preserve"> Lepidoptera</v>
      </c>
      <c r="CK301" t="str">
        <f>VLOOKUP($A301,taxonomy!$A:$Y,17,FALSE)</f>
        <v xml:space="preserve"> Glossata</v>
      </c>
      <c r="CL301" t="str">
        <f>VLOOKUP($A301,taxonomy!$A:$Y,18,FALSE)</f>
        <v xml:space="preserve"> Ditrysia</v>
      </c>
      <c r="CM301" t="str">
        <f>VLOOKUP($A301,taxonomy!$A:$Y,19,FALSE)</f>
        <v>Bombycoidea</v>
      </c>
      <c r="CN301" t="str">
        <f>VLOOKUP($A301,taxonomy!$A:$Y,20,FALSE)</f>
        <v xml:space="preserve"> Bombycidae</v>
      </c>
      <c r="CO301" t="str">
        <f>VLOOKUP($A301,taxonomy!$A:$Y,21,FALSE)</f>
        <v xml:space="preserve"> Bombycinae</v>
      </c>
      <c r="CP301" t="str">
        <f>VLOOKUP($A301,taxonomy!$A:$Y,22,FALSE)</f>
        <v xml:space="preserve"> Bombyx.</v>
      </c>
      <c r="CQ301">
        <f>VLOOKUP($A301,taxonomy!$A:$Y,23,FALSE)</f>
        <v>0</v>
      </c>
      <c r="CR301">
        <f>VLOOKUP($A301,taxonomy!$A:$Y,24,FALSE)</f>
        <v>0</v>
      </c>
      <c r="CS301">
        <f>VLOOKUP($A301,taxonomy!$A:$Y,25,FALSE)</f>
        <v>0</v>
      </c>
      <c r="CT301">
        <f t="shared" si="4"/>
        <v>0</v>
      </c>
    </row>
    <row r="302" spans="1:98" hidden="1" x14ac:dyDescent="0.25">
      <c r="A302" s="3" t="s">
        <v>1489</v>
      </c>
      <c r="B302" s="4"/>
      <c r="C302" s="4">
        <v>1</v>
      </c>
      <c r="D302" s="4">
        <v>1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>
        <v>1</v>
      </c>
      <c r="AY302" s="4"/>
      <c r="AZ302" s="4">
        <v>1</v>
      </c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>
        <v>1</v>
      </c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>
        <v>5</v>
      </c>
      <c r="CA302" t="str">
        <f>VLOOKUP($A302,taxonomy!$A:$Y,7,FALSE)</f>
        <v>Eukaryota</v>
      </c>
      <c r="CB302" t="str">
        <f>VLOOKUP($A302,taxonomy!$A:$Y,8,FALSE)</f>
        <v xml:space="preserve"> Alveolata</v>
      </c>
      <c r="CC302" t="str">
        <f>VLOOKUP($A302,taxonomy!$A:$Y,9,FALSE)</f>
        <v xml:space="preserve"> Ciliophora</v>
      </c>
      <c r="CD302" t="str">
        <f>VLOOKUP($A302,taxonomy!$A:$Y,10,FALSE)</f>
        <v xml:space="preserve"> Intramacronucleata</v>
      </c>
      <c r="CE302" t="str">
        <f>VLOOKUP($A302,taxonomy!$A:$Y,11,FALSE)</f>
        <v>Oligohymenophorea</v>
      </c>
      <c r="CF302" t="str">
        <f>VLOOKUP($A302,taxonomy!$A:$Y,12,FALSE)</f>
        <v xml:space="preserve"> Hymenostomatida</v>
      </c>
      <c r="CG302" t="str">
        <f>VLOOKUP($A302,taxonomy!$A:$Y,13,FALSE)</f>
        <v xml:space="preserve"> Tetrahymenina</v>
      </c>
      <c r="CH302" t="str">
        <f>VLOOKUP($A302,taxonomy!$A:$Y,14,FALSE)</f>
        <v xml:space="preserve"> Tetrahymenidae</v>
      </c>
      <c r="CI302" t="str">
        <f>VLOOKUP($A302,taxonomy!$A:$Y,15,FALSE)</f>
        <v>Tetrahymena.</v>
      </c>
      <c r="CJ302">
        <f>VLOOKUP($A302,taxonomy!$A:$Y,16,FALSE)</f>
        <v>0</v>
      </c>
      <c r="CK302">
        <f>VLOOKUP($A302,taxonomy!$A:$Y,17,FALSE)</f>
        <v>0</v>
      </c>
      <c r="CL302">
        <f>VLOOKUP($A302,taxonomy!$A:$Y,18,FALSE)</f>
        <v>0</v>
      </c>
      <c r="CM302">
        <f>VLOOKUP($A302,taxonomy!$A:$Y,19,FALSE)</f>
        <v>0</v>
      </c>
      <c r="CN302">
        <f>VLOOKUP($A302,taxonomy!$A:$Y,20,FALSE)</f>
        <v>0</v>
      </c>
      <c r="CO302">
        <f>VLOOKUP($A302,taxonomy!$A:$Y,21,FALSE)</f>
        <v>0</v>
      </c>
      <c r="CP302">
        <f>VLOOKUP($A302,taxonomy!$A:$Y,22,FALSE)</f>
        <v>0</v>
      </c>
      <c r="CQ302">
        <f>VLOOKUP($A302,taxonomy!$A:$Y,23,FALSE)</f>
        <v>0</v>
      </c>
      <c r="CR302">
        <f>VLOOKUP($A302,taxonomy!$A:$Y,24,FALSE)</f>
        <v>0</v>
      </c>
      <c r="CS302">
        <f>VLOOKUP($A302,taxonomy!$A:$Y,25,FALSE)</f>
        <v>0</v>
      </c>
      <c r="CT302">
        <f t="shared" si="4"/>
        <v>0</v>
      </c>
    </row>
    <row r="303" spans="1:98" x14ac:dyDescent="0.25">
      <c r="A303" s="3" t="s">
        <v>1499</v>
      </c>
      <c r="B303" s="4"/>
      <c r="C303" s="4">
        <v>1</v>
      </c>
      <c r="D303" s="4">
        <v>1</v>
      </c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>
        <v>1</v>
      </c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>
        <v>3</v>
      </c>
      <c r="CA303" t="str">
        <f>VLOOKUP($A303,taxonomy!$A:$Y,7,FALSE)</f>
        <v>Eukaryota</v>
      </c>
      <c r="CB303" t="str">
        <f>VLOOKUP($A303,taxonomy!$A:$Y,8,FALSE)</f>
        <v xml:space="preserve"> Metazoa</v>
      </c>
      <c r="CC303" t="str">
        <f>VLOOKUP($A303,taxonomy!$A:$Y,9,FALSE)</f>
        <v xml:space="preserve"> Ecdysozoa</v>
      </c>
      <c r="CD303" t="str">
        <f>VLOOKUP($A303,taxonomy!$A:$Y,10,FALSE)</f>
        <v xml:space="preserve"> Arthropoda</v>
      </c>
      <c r="CE303" t="str">
        <f>VLOOKUP($A303,taxonomy!$A:$Y,11,FALSE)</f>
        <v xml:space="preserve"> Hexapoda</v>
      </c>
      <c r="CF303" t="str">
        <f>VLOOKUP($A303,taxonomy!$A:$Y,12,FALSE)</f>
        <v xml:space="preserve"> Insecta</v>
      </c>
      <c r="CG303" t="str">
        <f>VLOOKUP($A303,taxonomy!$A:$Y,13,FALSE)</f>
        <v>Pterygota</v>
      </c>
      <c r="CH303" t="str">
        <f>VLOOKUP($A303,taxonomy!$A:$Y,14,FALSE)</f>
        <v xml:space="preserve"> Neoptera</v>
      </c>
      <c r="CI303" t="str">
        <f>VLOOKUP($A303,taxonomy!$A:$Y,15,FALSE)</f>
        <v xml:space="preserve"> Endopterygota</v>
      </c>
      <c r="CJ303" t="str">
        <f>VLOOKUP($A303,taxonomy!$A:$Y,16,FALSE)</f>
        <v xml:space="preserve"> Diptera</v>
      </c>
      <c r="CK303" t="str">
        <f>VLOOKUP($A303,taxonomy!$A:$Y,17,FALSE)</f>
        <v xml:space="preserve"> Brachycera</v>
      </c>
      <c r="CL303" t="str">
        <f>VLOOKUP($A303,taxonomy!$A:$Y,18,FALSE)</f>
        <v xml:space="preserve"> Muscomorpha</v>
      </c>
      <c r="CM303" t="str">
        <f>VLOOKUP($A303,taxonomy!$A:$Y,19,FALSE)</f>
        <v>Ephydroidea</v>
      </c>
      <c r="CN303" t="str">
        <f>VLOOKUP($A303,taxonomy!$A:$Y,20,FALSE)</f>
        <v xml:space="preserve"> Drosophilidae</v>
      </c>
      <c r="CO303" t="str">
        <f>VLOOKUP($A303,taxonomy!$A:$Y,21,FALSE)</f>
        <v xml:space="preserve"> Drosophila</v>
      </c>
      <c r="CP303" t="str">
        <f>VLOOKUP($A303,taxonomy!$A:$Y,22,FALSE)</f>
        <v xml:space="preserve"> Sophophora.</v>
      </c>
      <c r="CQ303">
        <f>VLOOKUP($A303,taxonomy!$A:$Y,23,FALSE)</f>
        <v>0</v>
      </c>
      <c r="CR303">
        <f>VLOOKUP($A303,taxonomy!$A:$Y,24,FALSE)</f>
        <v>0</v>
      </c>
      <c r="CS303">
        <f>VLOOKUP($A303,taxonomy!$A:$Y,25,FALSE)</f>
        <v>0</v>
      </c>
      <c r="CT303">
        <f t="shared" si="4"/>
        <v>0</v>
      </c>
    </row>
    <row r="304" spans="1:98" x14ac:dyDescent="0.25">
      <c r="A304" s="3" t="s">
        <v>1504</v>
      </c>
      <c r="B304" s="4"/>
      <c r="C304" s="4"/>
      <c r="D304" s="4">
        <v>1</v>
      </c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>
        <v>1</v>
      </c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>
        <v>1</v>
      </c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>
        <v>1</v>
      </c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>
        <v>4</v>
      </c>
      <c r="CA304" t="str">
        <f>VLOOKUP($A304,taxonomy!$A:$Y,7,FALSE)</f>
        <v>Eukaryota</v>
      </c>
      <c r="CB304" t="str">
        <f>VLOOKUP($A304,taxonomy!$A:$Y,8,FALSE)</f>
        <v xml:space="preserve"> Metazoa</v>
      </c>
      <c r="CC304" t="str">
        <f>VLOOKUP($A304,taxonomy!$A:$Y,9,FALSE)</f>
        <v xml:space="preserve"> Ecdysozoa</v>
      </c>
      <c r="CD304" t="str">
        <f>VLOOKUP($A304,taxonomy!$A:$Y,10,FALSE)</f>
        <v xml:space="preserve"> Arthropoda</v>
      </c>
      <c r="CE304" t="str">
        <f>VLOOKUP($A304,taxonomy!$A:$Y,11,FALSE)</f>
        <v xml:space="preserve"> Hexapoda</v>
      </c>
      <c r="CF304" t="str">
        <f>VLOOKUP($A304,taxonomy!$A:$Y,12,FALSE)</f>
        <v xml:space="preserve"> Insecta</v>
      </c>
      <c r="CG304" t="str">
        <f>VLOOKUP($A304,taxonomy!$A:$Y,13,FALSE)</f>
        <v>Pterygota</v>
      </c>
      <c r="CH304" t="str">
        <f>VLOOKUP($A304,taxonomy!$A:$Y,14,FALSE)</f>
        <v xml:space="preserve"> Neoptera</v>
      </c>
      <c r="CI304" t="str">
        <f>VLOOKUP($A304,taxonomy!$A:$Y,15,FALSE)</f>
        <v xml:space="preserve"> Endopterygota</v>
      </c>
      <c r="CJ304" t="str">
        <f>VLOOKUP($A304,taxonomy!$A:$Y,16,FALSE)</f>
        <v xml:space="preserve"> Diptera</v>
      </c>
      <c r="CK304" t="str">
        <f>VLOOKUP($A304,taxonomy!$A:$Y,17,FALSE)</f>
        <v xml:space="preserve"> Brachycera</v>
      </c>
      <c r="CL304" t="str">
        <f>VLOOKUP($A304,taxonomy!$A:$Y,18,FALSE)</f>
        <v xml:space="preserve"> Muscomorpha</v>
      </c>
      <c r="CM304" t="str">
        <f>VLOOKUP($A304,taxonomy!$A:$Y,19,FALSE)</f>
        <v>Ephydroidea</v>
      </c>
      <c r="CN304" t="str">
        <f>VLOOKUP($A304,taxonomy!$A:$Y,20,FALSE)</f>
        <v xml:space="preserve"> Drosophilidae</v>
      </c>
      <c r="CO304" t="str">
        <f>VLOOKUP($A304,taxonomy!$A:$Y,21,FALSE)</f>
        <v xml:space="preserve"> Drosophila</v>
      </c>
      <c r="CP304" t="str">
        <f>VLOOKUP($A304,taxonomy!$A:$Y,22,FALSE)</f>
        <v xml:space="preserve"> Sophophora.</v>
      </c>
      <c r="CQ304">
        <f>VLOOKUP($A304,taxonomy!$A:$Y,23,FALSE)</f>
        <v>0</v>
      </c>
      <c r="CR304">
        <f>VLOOKUP($A304,taxonomy!$A:$Y,24,FALSE)</f>
        <v>0</v>
      </c>
      <c r="CS304">
        <f>VLOOKUP($A304,taxonomy!$A:$Y,25,FALSE)</f>
        <v>0</v>
      </c>
      <c r="CT304">
        <f t="shared" si="4"/>
        <v>0</v>
      </c>
    </row>
    <row r="305" spans="1:98" hidden="1" x14ac:dyDescent="0.25">
      <c r="A305" s="3" t="s">
        <v>1507</v>
      </c>
      <c r="B305" s="4"/>
      <c r="C305" s="4">
        <v>1</v>
      </c>
      <c r="D305" s="4">
        <v>1</v>
      </c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>
        <v>2</v>
      </c>
      <c r="CA305" t="str">
        <f>VLOOKUP($A305,taxonomy!$A:$Y,7,FALSE)</f>
        <v>Eukaryota</v>
      </c>
      <c r="CB305" t="str">
        <f>VLOOKUP($A305,taxonomy!$A:$Y,8,FALSE)</f>
        <v xml:space="preserve"> Metazoa</v>
      </c>
      <c r="CC305" t="str">
        <f>VLOOKUP($A305,taxonomy!$A:$Y,9,FALSE)</f>
        <v xml:space="preserve"> Chordata</v>
      </c>
      <c r="CD305" t="str">
        <f>VLOOKUP($A305,taxonomy!$A:$Y,10,FALSE)</f>
        <v xml:space="preserve"> Craniata</v>
      </c>
      <c r="CE305" t="str">
        <f>VLOOKUP($A305,taxonomy!$A:$Y,11,FALSE)</f>
        <v xml:space="preserve"> Vertebrata</v>
      </c>
      <c r="CF305" t="str">
        <f>VLOOKUP($A305,taxonomy!$A:$Y,12,FALSE)</f>
        <v xml:space="preserve"> Euteleostomi</v>
      </c>
      <c r="CG305" t="str">
        <f>VLOOKUP($A305,taxonomy!$A:$Y,13,FALSE)</f>
        <v>Amphibia</v>
      </c>
      <c r="CH305" t="str">
        <f>VLOOKUP($A305,taxonomy!$A:$Y,14,FALSE)</f>
        <v xml:space="preserve"> Batrachia</v>
      </c>
      <c r="CI305" t="str">
        <f>VLOOKUP($A305,taxonomy!$A:$Y,15,FALSE)</f>
        <v xml:space="preserve"> Anura</v>
      </c>
      <c r="CJ305" t="str">
        <f>VLOOKUP($A305,taxonomy!$A:$Y,16,FALSE)</f>
        <v xml:space="preserve"> Pipoidea</v>
      </c>
      <c r="CK305" t="str">
        <f>VLOOKUP($A305,taxonomy!$A:$Y,17,FALSE)</f>
        <v xml:space="preserve"> Pipidae</v>
      </c>
      <c r="CL305" t="str">
        <f>VLOOKUP($A305,taxonomy!$A:$Y,18,FALSE)</f>
        <v xml:space="preserve"> Xenopodinae</v>
      </c>
      <c r="CM305" t="str">
        <f>VLOOKUP($A305,taxonomy!$A:$Y,19,FALSE)</f>
        <v xml:space="preserve"> Xenopus</v>
      </c>
      <c r="CN305" t="str">
        <f>VLOOKUP($A305,taxonomy!$A:$Y,20,FALSE)</f>
        <v>Xenopus.</v>
      </c>
      <c r="CO305">
        <f>VLOOKUP($A305,taxonomy!$A:$Y,21,FALSE)</f>
        <v>0</v>
      </c>
      <c r="CP305">
        <f>VLOOKUP($A305,taxonomy!$A:$Y,22,FALSE)</f>
        <v>0</v>
      </c>
      <c r="CQ305">
        <f>VLOOKUP($A305,taxonomy!$A:$Y,23,FALSE)</f>
        <v>0</v>
      </c>
      <c r="CR305">
        <f>VLOOKUP($A305,taxonomy!$A:$Y,24,FALSE)</f>
        <v>0</v>
      </c>
      <c r="CS305">
        <f>VLOOKUP($A305,taxonomy!$A:$Y,25,FALSE)</f>
        <v>0</v>
      </c>
      <c r="CT305">
        <f t="shared" si="4"/>
        <v>0</v>
      </c>
    </row>
    <row r="306" spans="1:98" hidden="1" x14ac:dyDescent="0.25">
      <c r="A306" s="3" t="s">
        <v>1511</v>
      </c>
      <c r="B306" s="4"/>
      <c r="C306" s="4">
        <v>1</v>
      </c>
      <c r="D306" s="4">
        <v>1</v>
      </c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>
        <v>1</v>
      </c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>
        <v>3</v>
      </c>
      <c r="CA306" t="str">
        <f>VLOOKUP($A306,taxonomy!$A:$Y,7,FALSE)</f>
        <v>Eukaryota</v>
      </c>
      <c r="CB306" t="str">
        <f>VLOOKUP($A306,taxonomy!$A:$Y,8,FALSE)</f>
        <v xml:space="preserve"> Metazoa</v>
      </c>
      <c r="CC306" t="str">
        <f>VLOOKUP($A306,taxonomy!$A:$Y,9,FALSE)</f>
        <v xml:space="preserve"> Chordata</v>
      </c>
      <c r="CD306" t="str">
        <f>VLOOKUP($A306,taxonomy!$A:$Y,10,FALSE)</f>
        <v xml:space="preserve"> Craniata</v>
      </c>
      <c r="CE306" t="str">
        <f>VLOOKUP($A306,taxonomy!$A:$Y,11,FALSE)</f>
        <v xml:space="preserve"> Vertebrata</v>
      </c>
      <c r="CF306" t="str">
        <f>VLOOKUP($A306,taxonomy!$A:$Y,12,FALSE)</f>
        <v xml:space="preserve"> Euteleostomi</v>
      </c>
      <c r="CG306" t="str">
        <f>VLOOKUP($A306,taxonomy!$A:$Y,13,FALSE)</f>
        <v>Mammalia</v>
      </c>
      <c r="CH306" t="str">
        <f>VLOOKUP($A306,taxonomy!$A:$Y,14,FALSE)</f>
        <v xml:space="preserve"> Eutheria</v>
      </c>
      <c r="CI306" t="str">
        <f>VLOOKUP($A306,taxonomy!$A:$Y,15,FALSE)</f>
        <v xml:space="preserve"> Euarchontoglires</v>
      </c>
      <c r="CJ306" t="str">
        <f>VLOOKUP($A306,taxonomy!$A:$Y,16,FALSE)</f>
        <v xml:space="preserve"> Glires</v>
      </c>
      <c r="CK306" t="str">
        <f>VLOOKUP($A306,taxonomy!$A:$Y,17,FALSE)</f>
        <v xml:space="preserve"> Rodentia</v>
      </c>
      <c r="CL306" t="str">
        <f>VLOOKUP($A306,taxonomy!$A:$Y,18,FALSE)</f>
        <v xml:space="preserve"> Sciurognathi</v>
      </c>
      <c r="CM306" t="str">
        <f>VLOOKUP($A306,taxonomy!$A:$Y,19,FALSE)</f>
        <v>Muroidea</v>
      </c>
      <c r="CN306" t="str">
        <f>VLOOKUP($A306,taxonomy!$A:$Y,20,FALSE)</f>
        <v xml:space="preserve"> Muridae</v>
      </c>
      <c r="CO306" t="str">
        <f>VLOOKUP($A306,taxonomy!$A:$Y,21,FALSE)</f>
        <v xml:space="preserve"> Murinae</v>
      </c>
      <c r="CP306" t="str">
        <f>VLOOKUP($A306,taxonomy!$A:$Y,22,FALSE)</f>
        <v xml:space="preserve"> Mus</v>
      </c>
      <c r="CQ306" t="str">
        <f>VLOOKUP($A306,taxonomy!$A:$Y,23,FALSE)</f>
        <v xml:space="preserve"> Mus.</v>
      </c>
      <c r="CR306">
        <f>VLOOKUP($A306,taxonomy!$A:$Y,24,FALSE)</f>
        <v>0</v>
      </c>
      <c r="CS306">
        <f>VLOOKUP($A306,taxonomy!$A:$Y,25,FALSE)</f>
        <v>0</v>
      </c>
      <c r="CT306">
        <f t="shared" si="4"/>
        <v>0</v>
      </c>
    </row>
    <row r="307" spans="1:98" x14ac:dyDescent="0.25">
      <c r="A307" s="3" t="s">
        <v>1513</v>
      </c>
      <c r="B307" s="4"/>
      <c r="C307" s="4"/>
      <c r="D307" s="4">
        <v>1</v>
      </c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>
        <v>1</v>
      </c>
      <c r="CA307" t="str">
        <f>VLOOKUP($A307,taxonomy!$A:$Y,7,FALSE)</f>
        <v>Eukaryota</v>
      </c>
      <c r="CB307" t="str">
        <f>VLOOKUP($A307,taxonomy!$A:$Y,8,FALSE)</f>
        <v xml:space="preserve"> Metazoa</v>
      </c>
      <c r="CC307" t="str">
        <f>VLOOKUP($A307,taxonomy!$A:$Y,9,FALSE)</f>
        <v xml:space="preserve"> Ecdysozoa</v>
      </c>
      <c r="CD307" t="str">
        <f>VLOOKUP($A307,taxonomy!$A:$Y,10,FALSE)</f>
        <v xml:space="preserve"> Arthropoda</v>
      </c>
      <c r="CE307" t="str">
        <f>VLOOKUP($A307,taxonomy!$A:$Y,11,FALSE)</f>
        <v xml:space="preserve"> Hexapoda</v>
      </c>
      <c r="CF307" t="str">
        <f>VLOOKUP($A307,taxonomy!$A:$Y,12,FALSE)</f>
        <v xml:space="preserve"> Insecta</v>
      </c>
      <c r="CG307" t="str">
        <f>VLOOKUP($A307,taxonomy!$A:$Y,13,FALSE)</f>
        <v>Pterygota</v>
      </c>
      <c r="CH307" t="str">
        <f>VLOOKUP($A307,taxonomy!$A:$Y,14,FALSE)</f>
        <v xml:space="preserve"> Neoptera</v>
      </c>
      <c r="CI307" t="str">
        <f>VLOOKUP($A307,taxonomy!$A:$Y,15,FALSE)</f>
        <v xml:space="preserve"> Endopterygota</v>
      </c>
      <c r="CJ307" t="str">
        <f>VLOOKUP($A307,taxonomy!$A:$Y,16,FALSE)</f>
        <v xml:space="preserve"> Lepidoptera</v>
      </c>
      <c r="CK307" t="str">
        <f>VLOOKUP($A307,taxonomy!$A:$Y,17,FALSE)</f>
        <v xml:space="preserve"> Glossata</v>
      </c>
      <c r="CL307" t="str">
        <f>VLOOKUP($A307,taxonomy!$A:$Y,18,FALSE)</f>
        <v xml:space="preserve"> Ditrysia</v>
      </c>
      <c r="CM307" t="str">
        <f>VLOOKUP($A307,taxonomy!$A:$Y,19,FALSE)</f>
        <v>Papilionoidea</v>
      </c>
      <c r="CN307" t="str">
        <f>VLOOKUP($A307,taxonomy!$A:$Y,20,FALSE)</f>
        <v xml:space="preserve"> Nymphalidae</v>
      </c>
      <c r="CO307" t="str">
        <f>VLOOKUP($A307,taxonomy!$A:$Y,21,FALSE)</f>
        <v xml:space="preserve"> Danainae</v>
      </c>
      <c r="CP307" t="str">
        <f>VLOOKUP($A307,taxonomy!$A:$Y,22,FALSE)</f>
        <v xml:space="preserve"> Danaini</v>
      </c>
      <c r="CQ307" t="str">
        <f>VLOOKUP($A307,taxonomy!$A:$Y,23,FALSE)</f>
        <v xml:space="preserve"> Danaina</v>
      </c>
      <c r="CR307" t="str">
        <f>VLOOKUP($A307,taxonomy!$A:$Y,24,FALSE)</f>
        <v xml:space="preserve"> Danaus</v>
      </c>
      <c r="CS307" t="str">
        <f>VLOOKUP($A307,taxonomy!$A:$Y,25,FALSE)</f>
        <v>Danaus.</v>
      </c>
      <c r="CT307">
        <f t="shared" si="4"/>
        <v>0</v>
      </c>
    </row>
    <row r="308" spans="1:98" hidden="1" x14ac:dyDescent="0.25">
      <c r="A308" s="3" t="s">
        <v>1515</v>
      </c>
      <c r="B308" s="4"/>
      <c r="C308" s="4">
        <v>2</v>
      </c>
      <c r="D308" s="4">
        <v>1</v>
      </c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>
        <v>3</v>
      </c>
      <c r="CA308" t="str">
        <f>VLOOKUP($A308,taxonomy!$A:$Y,7,FALSE)</f>
        <v>Eukaryota</v>
      </c>
      <c r="CB308" t="str">
        <f>VLOOKUP($A308,taxonomy!$A:$Y,8,FALSE)</f>
        <v xml:space="preserve"> Metazoa</v>
      </c>
      <c r="CC308" t="str">
        <f>VLOOKUP($A308,taxonomy!$A:$Y,9,FALSE)</f>
        <v xml:space="preserve"> Chordata</v>
      </c>
      <c r="CD308" t="str">
        <f>VLOOKUP($A308,taxonomy!$A:$Y,10,FALSE)</f>
        <v xml:space="preserve"> Craniata</v>
      </c>
      <c r="CE308" t="str">
        <f>VLOOKUP($A308,taxonomy!$A:$Y,11,FALSE)</f>
        <v xml:space="preserve"> Vertebrata</v>
      </c>
      <c r="CF308" t="str">
        <f>VLOOKUP($A308,taxonomy!$A:$Y,12,FALSE)</f>
        <v xml:space="preserve"> Euteleostomi</v>
      </c>
      <c r="CG308" t="str">
        <f>VLOOKUP($A308,taxonomy!$A:$Y,13,FALSE)</f>
        <v>Actinopterygii</v>
      </c>
      <c r="CH308" t="str">
        <f>VLOOKUP($A308,taxonomy!$A:$Y,14,FALSE)</f>
        <v xml:space="preserve"> Neopterygii</v>
      </c>
      <c r="CI308" t="str">
        <f>VLOOKUP($A308,taxonomy!$A:$Y,15,FALSE)</f>
        <v xml:space="preserve"> Teleostei</v>
      </c>
      <c r="CJ308" t="str">
        <f>VLOOKUP($A308,taxonomy!$A:$Y,16,FALSE)</f>
        <v xml:space="preserve"> Neoteleostei</v>
      </c>
      <c r="CK308" t="str">
        <f>VLOOKUP($A308,taxonomy!$A:$Y,17,FALSE)</f>
        <v xml:space="preserve"> Acanthomorphata</v>
      </c>
      <c r="CL308" t="str">
        <f>VLOOKUP($A308,taxonomy!$A:$Y,18,FALSE)</f>
        <v>Percomorpharia</v>
      </c>
      <c r="CM308" t="str">
        <f>VLOOKUP($A308,taxonomy!$A:$Y,19,FALSE)</f>
        <v xml:space="preserve"> Tetraodontiformes</v>
      </c>
      <c r="CN308" t="str">
        <f>VLOOKUP($A308,taxonomy!$A:$Y,20,FALSE)</f>
        <v xml:space="preserve"> Tetradontoidea</v>
      </c>
      <c r="CO308" t="str">
        <f>VLOOKUP($A308,taxonomy!$A:$Y,21,FALSE)</f>
        <v xml:space="preserve"> Tetraodontidae</v>
      </c>
      <c r="CP308" t="str">
        <f>VLOOKUP($A308,taxonomy!$A:$Y,22,FALSE)</f>
        <v>Tetraodon.</v>
      </c>
      <c r="CQ308">
        <f>VLOOKUP($A308,taxonomy!$A:$Y,23,FALSE)</f>
        <v>0</v>
      </c>
      <c r="CR308">
        <f>VLOOKUP($A308,taxonomy!$A:$Y,24,FALSE)</f>
        <v>0</v>
      </c>
      <c r="CS308">
        <f>VLOOKUP($A308,taxonomy!$A:$Y,25,FALSE)</f>
        <v>0</v>
      </c>
      <c r="CT308">
        <f t="shared" si="4"/>
        <v>0</v>
      </c>
    </row>
    <row r="309" spans="1:98" hidden="1" x14ac:dyDescent="0.25">
      <c r="A309" s="3" t="s">
        <v>1518</v>
      </c>
      <c r="B309" s="4"/>
      <c r="C309" s="4">
        <v>1</v>
      </c>
      <c r="D309" s="4">
        <v>1</v>
      </c>
      <c r="E309" s="4">
        <v>1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>
        <v>1</v>
      </c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>
        <v>4</v>
      </c>
      <c r="CA309" t="str">
        <f>VLOOKUP($A309,taxonomy!$A:$Y,7,FALSE)</f>
        <v>Eukaryota</v>
      </c>
      <c r="CB309" t="str">
        <f>VLOOKUP($A309,taxonomy!$A:$Y,8,FALSE)</f>
        <v xml:space="preserve"> Amoebozoa</v>
      </c>
      <c r="CC309" t="str">
        <f>VLOOKUP($A309,taxonomy!$A:$Y,9,FALSE)</f>
        <v xml:space="preserve"> Mycetozoa</v>
      </c>
      <c r="CD309" t="str">
        <f>VLOOKUP($A309,taxonomy!$A:$Y,10,FALSE)</f>
        <v xml:space="preserve"> Dictyosteliida</v>
      </c>
      <c r="CE309" t="str">
        <f>VLOOKUP($A309,taxonomy!$A:$Y,11,FALSE)</f>
        <v xml:space="preserve"> Dictyostelium.</v>
      </c>
      <c r="CF309">
        <f>VLOOKUP($A309,taxonomy!$A:$Y,12,FALSE)</f>
        <v>0</v>
      </c>
      <c r="CG309">
        <f>VLOOKUP($A309,taxonomy!$A:$Y,13,FALSE)</f>
        <v>0</v>
      </c>
      <c r="CH309">
        <f>VLOOKUP($A309,taxonomy!$A:$Y,14,FALSE)</f>
        <v>0</v>
      </c>
      <c r="CI309">
        <f>VLOOKUP($A309,taxonomy!$A:$Y,15,FALSE)</f>
        <v>0</v>
      </c>
      <c r="CJ309">
        <f>VLOOKUP($A309,taxonomy!$A:$Y,16,FALSE)</f>
        <v>0</v>
      </c>
      <c r="CK309">
        <f>VLOOKUP($A309,taxonomy!$A:$Y,17,FALSE)</f>
        <v>0</v>
      </c>
      <c r="CL309">
        <f>VLOOKUP($A309,taxonomy!$A:$Y,18,FALSE)</f>
        <v>0</v>
      </c>
      <c r="CM309">
        <f>VLOOKUP($A309,taxonomy!$A:$Y,19,FALSE)</f>
        <v>0</v>
      </c>
      <c r="CN309">
        <f>VLOOKUP($A309,taxonomy!$A:$Y,20,FALSE)</f>
        <v>0</v>
      </c>
      <c r="CO309">
        <f>VLOOKUP($A309,taxonomy!$A:$Y,21,FALSE)</f>
        <v>0</v>
      </c>
      <c r="CP309">
        <f>VLOOKUP($A309,taxonomy!$A:$Y,22,FALSE)</f>
        <v>0</v>
      </c>
      <c r="CQ309">
        <f>VLOOKUP($A309,taxonomy!$A:$Y,23,FALSE)</f>
        <v>0</v>
      </c>
      <c r="CR309">
        <f>VLOOKUP($A309,taxonomy!$A:$Y,24,FALSE)</f>
        <v>0</v>
      </c>
      <c r="CS309">
        <f>VLOOKUP($A309,taxonomy!$A:$Y,25,FALSE)</f>
        <v>0</v>
      </c>
      <c r="CT309">
        <f t="shared" si="4"/>
        <v>0</v>
      </c>
    </row>
    <row r="310" spans="1:98" hidden="1" x14ac:dyDescent="0.25">
      <c r="A310" s="3" t="s">
        <v>1526</v>
      </c>
      <c r="B310" s="4"/>
      <c r="C310" s="4"/>
      <c r="D310" s="4">
        <v>1</v>
      </c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>
        <v>1</v>
      </c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>
        <v>1</v>
      </c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>
        <v>3</v>
      </c>
      <c r="CA310" t="e">
        <f>VLOOKUP($A310,taxonomy!$A:$Y,7,FALSE)</f>
        <v>#N/A</v>
      </c>
      <c r="CB310" t="e">
        <f>VLOOKUP($A310,taxonomy!$A:$Y,8,FALSE)</f>
        <v>#N/A</v>
      </c>
      <c r="CC310" t="e">
        <f>VLOOKUP($A310,taxonomy!$A:$Y,9,FALSE)</f>
        <v>#N/A</v>
      </c>
      <c r="CD310" t="e">
        <f>VLOOKUP($A310,taxonomy!$A:$Y,10,FALSE)</f>
        <v>#N/A</v>
      </c>
      <c r="CE310" t="e">
        <f>VLOOKUP($A310,taxonomy!$A:$Y,11,FALSE)</f>
        <v>#N/A</v>
      </c>
      <c r="CF310" t="e">
        <f>VLOOKUP($A310,taxonomy!$A:$Y,12,FALSE)</f>
        <v>#N/A</v>
      </c>
      <c r="CG310" t="e">
        <f>VLOOKUP($A310,taxonomy!$A:$Y,13,FALSE)</f>
        <v>#N/A</v>
      </c>
      <c r="CH310" t="e">
        <f>VLOOKUP($A310,taxonomy!$A:$Y,14,FALSE)</f>
        <v>#N/A</v>
      </c>
      <c r="CI310" t="e">
        <f>VLOOKUP($A310,taxonomy!$A:$Y,15,FALSE)</f>
        <v>#N/A</v>
      </c>
      <c r="CJ310" t="e">
        <f>VLOOKUP($A310,taxonomy!$A:$Y,16,FALSE)</f>
        <v>#N/A</v>
      </c>
      <c r="CK310" t="e">
        <f>VLOOKUP($A310,taxonomy!$A:$Y,17,FALSE)</f>
        <v>#N/A</v>
      </c>
      <c r="CL310" t="e">
        <f>VLOOKUP($A310,taxonomy!$A:$Y,18,FALSE)</f>
        <v>#N/A</v>
      </c>
      <c r="CM310" t="e">
        <f>VLOOKUP($A310,taxonomy!$A:$Y,19,FALSE)</f>
        <v>#N/A</v>
      </c>
      <c r="CN310" t="e">
        <f>VLOOKUP($A310,taxonomy!$A:$Y,20,FALSE)</f>
        <v>#N/A</v>
      </c>
      <c r="CO310" t="e">
        <f>VLOOKUP($A310,taxonomy!$A:$Y,21,FALSE)</f>
        <v>#N/A</v>
      </c>
      <c r="CP310" t="e">
        <f>VLOOKUP($A310,taxonomy!$A:$Y,22,FALSE)</f>
        <v>#N/A</v>
      </c>
      <c r="CQ310" t="e">
        <f>VLOOKUP($A310,taxonomy!$A:$Y,23,FALSE)</f>
        <v>#N/A</v>
      </c>
      <c r="CR310" t="e">
        <f>VLOOKUP($A310,taxonomy!$A:$Y,24,FALSE)</f>
        <v>#N/A</v>
      </c>
      <c r="CS310" t="e">
        <f>VLOOKUP($A310,taxonomy!$A:$Y,25,FALSE)</f>
        <v>#N/A</v>
      </c>
      <c r="CT310">
        <f t="shared" si="4"/>
        <v>0</v>
      </c>
    </row>
    <row r="311" spans="1:98" x14ac:dyDescent="0.25">
      <c r="A311" s="3" t="s">
        <v>1528</v>
      </c>
      <c r="B311" s="4"/>
      <c r="C311" s="4"/>
      <c r="D311" s="4">
        <v>1</v>
      </c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>
        <v>1</v>
      </c>
      <c r="CA311" t="str">
        <f>VLOOKUP($A311,taxonomy!$A:$Y,7,FALSE)</f>
        <v>Eukaryota</v>
      </c>
      <c r="CB311" t="str">
        <f>VLOOKUP($A311,taxonomy!$A:$Y,8,FALSE)</f>
        <v xml:space="preserve"> Metazoa</v>
      </c>
      <c r="CC311" t="str">
        <f>VLOOKUP($A311,taxonomy!$A:$Y,9,FALSE)</f>
        <v xml:space="preserve"> Ecdysozoa</v>
      </c>
      <c r="CD311" t="str">
        <f>VLOOKUP($A311,taxonomy!$A:$Y,10,FALSE)</f>
        <v xml:space="preserve"> Arthropoda</v>
      </c>
      <c r="CE311" t="str">
        <f>VLOOKUP($A311,taxonomy!$A:$Y,11,FALSE)</f>
        <v xml:space="preserve"> Hexapoda</v>
      </c>
      <c r="CF311" t="str">
        <f>VLOOKUP($A311,taxonomy!$A:$Y,12,FALSE)</f>
        <v xml:space="preserve"> Insecta</v>
      </c>
      <c r="CG311" t="str">
        <f>VLOOKUP($A311,taxonomy!$A:$Y,13,FALSE)</f>
        <v>Pterygota</v>
      </c>
      <c r="CH311" t="str">
        <f>VLOOKUP($A311,taxonomy!$A:$Y,14,FALSE)</f>
        <v xml:space="preserve"> Neoptera</v>
      </c>
      <c r="CI311" t="str">
        <f>VLOOKUP($A311,taxonomy!$A:$Y,15,FALSE)</f>
        <v xml:space="preserve"> Endopterygota</v>
      </c>
      <c r="CJ311" t="str">
        <f>VLOOKUP($A311,taxonomy!$A:$Y,16,FALSE)</f>
        <v xml:space="preserve"> Diptera</v>
      </c>
      <c r="CK311" t="str">
        <f>VLOOKUP($A311,taxonomy!$A:$Y,17,FALSE)</f>
        <v xml:space="preserve"> Brachycera</v>
      </c>
      <c r="CL311" t="str">
        <f>VLOOKUP($A311,taxonomy!$A:$Y,18,FALSE)</f>
        <v xml:space="preserve"> Muscomorpha</v>
      </c>
      <c r="CM311" t="str">
        <f>VLOOKUP($A311,taxonomy!$A:$Y,19,FALSE)</f>
        <v>Ephydroidea</v>
      </c>
      <c r="CN311" t="str">
        <f>VLOOKUP($A311,taxonomy!$A:$Y,20,FALSE)</f>
        <v xml:space="preserve"> Drosophilidae</v>
      </c>
      <c r="CO311" t="str">
        <f>VLOOKUP($A311,taxonomy!$A:$Y,21,FALSE)</f>
        <v xml:space="preserve"> Drosophila</v>
      </c>
      <c r="CP311" t="str">
        <f>VLOOKUP($A311,taxonomy!$A:$Y,22,FALSE)</f>
        <v xml:space="preserve"> Sophophora.</v>
      </c>
      <c r="CQ311">
        <f>VLOOKUP($A311,taxonomy!$A:$Y,23,FALSE)</f>
        <v>0</v>
      </c>
      <c r="CR311">
        <f>VLOOKUP($A311,taxonomy!$A:$Y,24,FALSE)</f>
        <v>0</v>
      </c>
      <c r="CS311">
        <f>VLOOKUP($A311,taxonomy!$A:$Y,25,FALSE)</f>
        <v>0</v>
      </c>
      <c r="CT311">
        <f t="shared" si="4"/>
        <v>0</v>
      </c>
    </row>
    <row r="312" spans="1:98" x14ac:dyDescent="0.25">
      <c r="A312" s="3" t="s">
        <v>1530</v>
      </c>
      <c r="B312" s="4"/>
      <c r="C312" s="4"/>
      <c r="D312" s="4">
        <v>1</v>
      </c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>
        <v>1</v>
      </c>
      <c r="CA312" t="str">
        <f>VLOOKUP($A312,taxonomy!$A:$Y,7,FALSE)</f>
        <v>Eukaryota</v>
      </c>
      <c r="CB312" t="str">
        <f>VLOOKUP($A312,taxonomy!$A:$Y,8,FALSE)</f>
        <v xml:space="preserve"> Metazoa</v>
      </c>
      <c r="CC312" t="str">
        <f>VLOOKUP($A312,taxonomy!$A:$Y,9,FALSE)</f>
        <v xml:space="preserve"> Ecdysozoa</v>
      </c>
      <c r="CD312" t="str">
        <f>VLOOKUP($A312,taxonomy!$A:$Y,10,FALSE)</f>
        <v xml:space="preserve"> Arthropoda</v>
      </c>
      <c r="CE312" t="str">
        <f>VLOOKUP($A312,taxonomy!$A:$Y,11,FALSE)</f>
        <v xml:space="preserve"> Hexapoda</v>
      </c>
      <c r="CF312" t="str">
        <f>VLOOKUP($A312,taxonomy!$A:$Y,12,FALSE)</f>
        <v xml:space="preserve"> Insecta</v>
      </c>
      <c r="CG312" t="str">
        <f>VLOOKUP($A312,taxonomy!$A:$Y,13,FALSE)</f>
        <v>Pterygota</v>
      </c>
      <c r="CH312" t="str">
        <f>VLOOKUP($A312,taxonomy!$A:$Y,14,FALSE)</f>
        <v xml:space="preserve"> Neoptera</v>
      </c>
      <c r="CI312" t="str">
        <f>VLOOKUP($A312,taxonomy!$A:$Y,15,FALSE)</f>
        <v xml:space="preserve"> Endopterygota</v>
      </c>
      <c r="CJ312" t="str">
        <f>VLOOKUP($A312,taxonomy!$A:$Y,16,FALSE)</f>
        <v xml:space="preserve"> Diptera</v>
      </c>
      <c r="CK312" t="str">
        <f>VLOOKUP($A312,taxonomy!$A:$Y,17,FALSE)</f>
        <v xml:space="preserve"> Brachycera</v>
      </c>
      <c r="CL312" t="str">
        <f>VLOOKUP($A312,taxonomy!$A:$Y,18,FALSE)</f>
        <v xml:space="preserve"> Muscomorpha</v>
      </c>
      <c r="CM312" t="str">
        <f>VLOOKUP($A312,taxonomy!$A:$Y,19,FALSE)</f>
        <v>Ephydroidea</v>
      </c>
      <c r="CN312" t="str">
        <f>VLOOKUP($A312,taxonomy!$A:$Y,20,FALSE)</f>
        <v xml:space="preserve"> Drosophilidae</v>
      </c>
      <c r="CO312" t="str">
        <f>VLOOKUP($A312,taxonomy!$A:$Y,21,FALSE)</f>
        <v xml:space="preserve"> Drosophila</v>
      </c>
      <c r="CP312" t="str">
        <f>VLOOKUP($A312,taxonomy!$A:$Y,22,FALSE)</f>
        <v xml:space="preserve"> Sophophora.</v>
      </c>
      <c r="CQ312">
        <f>VLOOKUP($A312,taxonomy!$A:$Y,23,FALSE)</f>
        <v>0</v>
      </c>
      <c r="CR312">
        <f>VLOOKUP($A312,taxonomy!$A:$Y,24,FALSE)</f>
        <v>0</v>
      </c>
      <c r="CS312">
        <f>VLOOKUP($A312,taxonomy!$A:$Y,25,FALSE)</f>
        <v>0</v>
      </c>
      <c r="CT312">
        <f t="shared" si="4"/>
        <v>0</v>
      </c>
    </row>
    <row r="313" spans="1:98" x14ac:dyDescent="0.25">
      <c r="A313" s="3" t="s">
        <v>1533</v>
      </c>
      <c r="B313" s="4"/>
      <c r="C313" s="4"/>
      <c r="D313" s="4">
        <v>1</v>
      </c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>
        <v>1</v>
      </c>
      <c r="CA313" t="str">
        <f>VLOOKUP($A313,taxonomy!$A:$Y,7,FALSE)</f>
        <v>Eukaryota</v>
      </c>
      <c r="CB313" t="str">
        <f>VLOOKUP($A313,taxonomy!$A:$Y,8,FALSE)</f>
        <v xml:space="preserve"> Metazoa</v>
      </c>
      <c r="CC313" t="str">
        <f>VLOOKUP($A313,taxonomy!$A:$Y,9,FALSE)</f>
        <v xml:space="preserve"> Ecdysozoa</v>
      </c>
      <c r="CD313" t="str">
        <f>VLOOKUP($A313,taxonomy!$A:$Y,10,FALSE)</f>
        <v xml:space="preserve"> Arthropoda</v>
      </c>
      <c r="CE313" t="str">
        <f>VLOOKUP($A313,taxonomy!$A:$Y,11,FALSE)</f>
        <v xml:space="preserve"> Hexapoda</v>
      </c>
      <c r="CF313" t="str">
        <f>VLOOKUP($A313,taxonomy!$A:$Y,12,FALSE)</f>
        <v xml:space="preserve"> Insecta</v>
      </c>
      <c r="CG313" t="str">
        <f>VLOOKUP($A313,taxonomy!$A:$Y,13,FALSE)</f>
        <v>Pterygota</v>
      </c>
      <c r="CH313" t="str">
        <f>VLOOKUP($A313,taxonomy!$A:$Y,14,FALSE)</f>
        <v xml:space="preserve"> Neoptera</v>
      </c>
      <c r="CI313" t="str">
        <f>VLOOKUP($A313,taxonomy!$A:$Y,15,FALSE)</f>
        <v xml:space="preserve"> Endopterygota</v>
      </c>
      <c r="CJ313" t="str">
        <f>VLOOKUP($A313,taxonomy!$A:$Y,16,FALSE)</f>
        <v xml:space="preserve"> Diptera</v>
      </c>
      <c r="CK313" t="str">
        <f>VLOOKUP($A313,taxonomy!$A:$Y,17,FALSE)</f>
        <v xml:space="preserve"> Brachycera</v>
      </c>
      <c r="CL313" t="str">
        <f>VLOOKUP($A313,taxonomy!$A:$Y,18,FALSE)</f>
        <v xml:space="preserve"> Muscomorpha</v>
      </c>
      <c r="CM313" t="str">
        <f>VLOOKUP($A313,taxonomy!$A:$Y,19,FALSE)</f>
        <v>Ephydroidea</v>
      </c>
      <c r="CN313" t="str">
        <f>VLOOKUP($A313,taxonomy!$A:$Y,20,FALSE)</f>
        <v xml:space="preserve"> Drosophilidae</v>
      </c>
      <c r="CO313" t="str">
        <f>VLOOKUP($A313,taxonomy!$A:$Y,21,FALSE)</f>
        <v xml:space="preserve"> Drosophila</v>
      </c>
      <c r="CP313" t="str">
        <f>VLOOKUP($A313,taxonomy!$A:$Y,22,FALSE)</f>
        <v xml:space="preserve"> Sophophora.</v>
      </c>
      <c r="CQ313">
        <f>VLOOKUP($A313,taxonomy!$A:$Y,23,FALSE)</f>
        <v>0</v>
      </c>
      <c r="CR313">
        <f>VLOOKUP($A313,taxonomy!$A:$Y,24,FALSE)</f>
        <v>0</v>
      </c>
      <c r="CS313">
        <f>VLOOKUP($A313,taxonomy!$A:$Y,25,FALSE)</f>
        <v>0</v>
      </c>
      <c r="CT313">
        <f t="shared" si="4"/>
        <v>0</v>
      </c>
    </row>
    <row r="314" spans="1:98" x14ac:dyDescent="0.25">
      <c r="A314" s="3" t="s">
        <v>1535</v>
      </c>
      <c r="B314" s="4"/>
      <c r="C314" s="4"/>
      <c r="D314" s="4">
        <v>1</v>
      </c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>
        <v>1</v>
      </c>
      <c r="CA314" t="str">
        <f>VLOOKUP($A314,taxonomy!$A:$Y,7,FALSE)</f>
        <v>Eukaryota</v>
      </c>
      <c r="CB314" t="str">
        <f>VLOOKUP($A314,taxonomy!$A:$Y,8,FALSE)</f>
        <v xml:space="preserve"> Metazoa</v>
      </c>
      <c r="CC314" t="str">
        <f>VLOOKUP($A314,taxonomy!$A:$Y,9,FALSE)</f>
        <v xml:space="preserve"> Ecdysozoa</v>
      </c>
      <c r="CD314" t="str">
        <f>VLOOKUP($A314,taxonomy!$A:$Y,10,FALSE)</f>
        <v xml:space="preserve"> Arthropoda</v>
      </c>
      <c r="CE314" t="str">
        <f>VLOOKUP($A314,taxonomy!$A:$Y,11,FALSE)</f>
        <v xml:space="preserve"> Hexapoda</v>
      </c>
      <c r="CF314" t="str">
        <f>VLOOKUP($A314,taxonomy!$A:$Y,12,FALSE)</f>
        <v xml:space="preserve"> Insecta</v>
      </c>
      <c r="CG314" t="str">
        <f>VLOOKUP($A314,taxonomy!$A:$Y,13,FALSE)</f>
        <v>Pterygota</v>
      </c>
      <c r="CH314" t="str">
        <f>VLOOKUP($A314,taxonomy!$A:$Y,14,FALSE)</f>
        <v xml:space="preserve"> Neoptera</v>
      </c>
      <c r="CI314" t="str">
        <f>VLOOKUP($A314,taxonomy!$A:$Y,15,FALSE)</f>
        <v xml:space="preserve"> Endopterygota</v>
      </c>
      <c r="CJ314" t="str">
        <f>VLOOKUP($A314,taxonomy!$A:$Y,16,FALSE)</f>
        <v xml:space="preserve"> Diptera</v>
      </c>
      <c r="CK314" t="str">
        <f>VLOOKUP($A314,taxonomy!$A:$Y,17,FALSE)</f>
        <v xml:space="preserve"> Brachycera</v>
      </c>
      <c r="CL314" t="str">
        <f>VLOOKUP($A314,taxonomy!$A:$Y,18,FALSE)</f>
        <v xml:space="preserve"> Muscomorpha</v>
      </c>
      <c r="CM314" t="str">
        <f>VLOOKUP($A314,taxonomy!$A:$Y,19,FALSE)</f>
        <v>Ephydroidea</v>
      </c>
      <c r="CN314" t="str">
        <f>VLOOKUP($A314,taxonomy!$A:$Y,20,FALSE)</f>
        <v xml:space="preserve"> Drosophilidae</v>
      </c>
      <c r="CO314" t="str">
        <f>VLOOKUP($A314,taxonomy!$A:$Y,21,FALSE)</f>
        <v xml:space="preserve"> Drosophila</v>
      </c>
      <c r="CP314" t="str">
        <f>VLOOKUP($A314,taxonomy!$A:$Y,22,FALSE)</f>
        <v xml:space="preserve"> Sophophora.</v>
      </c>
      <c r="CQ314">
        <f>VLOOKUP($A314,taxonomy!$A:$Y,23,FALSE)</f>
        <v>0</v>
      </c>
      <c r="CR314">
        <f>VLOOKUP($A314,taxonomy!$A:$Y,24,FALSE)</f>
        <v>0</v>
      </c>
      <c r="CS314">
        <f>VLOOKUP($A314,taxonomy!$A:$Y,25,FALSE)</f>
        <v>0</v>
      </c>
      <c r="CT314">
        <f t="shared" si="4"/>
        <v>0</v>
      </c>
    </row>
    <row r="315" spans="1:98" hidden="1" x14ac:dyDescent="0.25">
      <c r="A315" s="3" t="s">
        <v>1538</v>
      </c>
      <c r="B315" s="4"/>
      <c r="C315" s="4">
        <v>1</v>
      </c>
      <c r="D315" s="4">
        <v>1</v>
      </c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>
        <v>2</v>
      </c>
      <c r="CA315" t="str">
        <f>VLOOKUP($A315,taxonomy!$A:$Y,7,FALSE)</f>
        <v>Eukaryota</v>
      </c>
      <c r="CB315" t="str">
        <f>VLOOKUP($A315,taxonomy!$A:$Y,8,FALSE)</f>
        <v xml:space="preserve"> Metazoa</v>
      </c>
      <c r="CC315" t="str">
        <f>VLOOKUP($A315,taxonomy!$A:$Y,9,FALSE)</f>
        <v xml:space="preserve"> Chordata</v>
      </c>
      <c r="CD315" t="str">
        <f>VLOOKUP($A315,taxonomy!$A:$Y,10,FALSE)</f>
        <v xml:space="preserve"> Craniata</v>
      </c>
      <c r="CE315" t="str">
        <f>VLOOKUP($A315,taxonomy!$A:$Y,11,FALSE)</f>
        <v xml:space="preserve"> Vertebrata</v>
      </c>
      <c r="CF315" t="str">
        <f>VLOOKUP($A315,taxonomy!$A:$Y,12,FALSE)</f>
        <v xml:space="preserve"> Euteleostomi</v>
      </c>
      <c r="CG315" t="str">
        <f>VLOOKUP($A315,taxonomy!$A:$Y,13,FALSE)</f>
        <v>Amphibia</v>
      </c>
      <c r="CH315" t="str">
        <f>VLOOKUP($A315,taxonomy!$A:$Y,14,FALSE)</f>
        <v xml:space="preserve"> Batrachia</v>
      </c>
      <c r="CI315" t="str">
        <f>VLOOKUP($A315,taxonomy!$A:$Y,15,FALSE)</f>
        <v xml:space="preserve"> Anura</v>
      </c>
      <c r="CJ315" t="str">
        <f>VLOOKUP($A315,taxonomy!$A:$Y,16,FALSE)</f>
        <v xml:space="preserve"> Pipoidea</v>
      </c>
      <c r="CK315" t="str">
        <f>VLOOKUP($A315,taxonomy!$A:$Y,17,FALSE)</f>
        <v xml:space="preserve"> Pipidae</v>
      </c>
      <c r="CL315" t="str">
        <f>VLOOKUP($A315,taxonomy!$A:$Y,18,FALSE)</f>
        <v xml:space="preserve"> Xenopodinae</v>
      </c>
      <c r="CM315" t="str">
        <f>VLOOKUP($A315,taxonomy!$A:$Y,19,FALSE)</f>
        <v xml:space="preserve"> Xenopus</v>
      </c>
      <c r="CN315" t="str">
        <f>VLOOKUP($A315,taxonomy!$A:$Y,20,FALSE)</f>
        <v>Xenopus.</v>
      </c>
      <c r="CO315">
        <f>VLOOKUP($A315,taxonomy!$A:$Y,21,FALSE)</f>
        <v>0</v>
      </c>
      <c r="CP315">
        <f>VLOOKUP($A315,taxonomy!$A:$Y,22,FALSE)</f>
        <v>0</v>
      </c>
      <c r="CQ315">
        <f>VLOOKUP($A315,taxonomy!$A:$Y,23,FALSE)</f>
        <v>0</v>
      </c>
      <c r="CR315">
        <f>VLOOKUP($A315,taxonomy!$A:$Y,24,FALSE)</f>
        <v>0</v>
      </c>
      <c r="CS315">
        <f>VLOOKUP($A315,taxonomy!$A:$Y,25,FALSE)</f>
        <v>0</v>
      </c>
      <c r="CT315">
        <f t="shared" si="4"/>
        <v>0</v>
      </c>
    </row>
    <row r="316" spans="1:98" hidden="1" x14ac:dyDescent="0.25">
      <c r="A316" s="3" t="s">
        <v>1541</v>
      </c>
      <c r="B316" s="4"/>
      <c r="C316" s="4">
        <v>1</v>
      </c>
      <c r="D316" s="4">
        <v>1</v>
      </c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>
        <v>2</v>
      </c>
      <c r="CA316" t="str">
        <f>VLOOKUP($A316,taxonomy!$A:$Y,7,FALSE)</f>
        <v>Eukaryota</v>
      </c>
      <c r="CB316" t="str">
        <f>VLOOKUP($A316,taxonomy!$A:$Y,8,FALSE)</f>
        <v xml:space="preserve"> Viridiplantae</v>
      </c>
      <c r="CC316" t="str">
        <f>VLOOKUP($A316,taxonomy!$A:$Y,9,FALSE)</f>
        <v xml:space="preserve"> Streptophyta</v>
      </c>
      <c r="CD316" t="str">
        <f>VLOOKUP($A316,taxonomy!$A:$Y,10,FALSE)</f>
        <v xml:space="preserve"> Embryophyta</v>
      </c>
      <c r="CE316" t="str">
        <f>VLOOKUP($A316,taxonomy!$A:$Y,11,FALSE)</f>
        <v xml:space="preserve"> Tracheophyta</v>
      </c>
      <c r="CF316" t="str">
        <f>VLOOKUP($A316,taxonomy!$A:$Y,12,FALSE)</f>
        <v>Spermatophyta</v>
      </c>
      <c r="CG316" t="str">
        <f>VLOOKUP($A316,taxonomy!$A:$Y,13,FALSE)</f>
        <v xml:space="preserve"> Magnoliophyta</v>
      </c>
      <c r="CH316" t="str">
        <f>VLOOKUP($A316,taxonomy!$A:$Y,14,FALSE)</f>
        <v xml:space="preserve"> Liliopsida</v>
      </c>
      <c r="CI316" t="str">
        <f>VLOOKUP($A316,taxonomy!$A:$Y,15,FALSE)</f>
        <v xml:space="preserve"> Poales</v>
      </c>
      <c r="CJ316" t="str">
        <f>VLOOKUP($A316,taxonomy!$A:$Y,16,FALSE)</f>
        <v xml:space="preserve"> Poaceae</v>
      </c>
      <c r="CK316" t="str">
        <f>VLOOKUP($A316,taxonomy!$A:$Y,17,FALSE)</f>
        <v xml:space="preserve"> BEP clade</v>
      </c>
      <c r="CL316" t="str">
        <f>VLOOKUP($A316,taxonomy!$A:$Y,18,FALSE)</f>
        <v>Ehrhartoideae</v>
      </c>
      <c r="CM316" t="str">
        <f>VLOOKUP($A316,taxonomy!$A:$Y,19,FALSE)</f>
        <v xml:space="preserve"> Oryzeae</v>
      </c>
      <c r="CN316" t="str">
        <f>VLOOKUP($A316,taxonomy!$A:$Y,20,FALSE)</f>
        <v xml:space="preserve"> Oryza.</v>
      </c>
      <c r="CO316">
        <f>VLOOKUP($A316,taxonomy!$A:$Y,21,FALSE)</f>
        <v>0</v>
      </c>
      <c r="CP316">
        <f>VLOOKUP($A316,taxonomy!$A:$Y,22,FALSE)</f>
        <v>0</v>
      </c>
      <c r="CQ316">
        <f>VLOOKUP($A316,taxonomy!$A:$Y,23,FALSE)</f>
        <v>0</v>
      </c>
      <c r="CR316">
        <f>VLOOKUP($A316,taxonomy!$A:$Y,24,FALSE)</f>
        <v>0</v>
      </c>
      <c r="CS316">
        <f>VLOOKUP($A316,taxonomy!$A:$Y,25,FALSE)</f>
        <v>0</v>
      </c>
      <c r="CT316">
        <f t="shared" si="4"/>
        <v>0</v>
      </c>
    </row>
    <row r="317" spans="1:98" x14ac:dyDescent="0.25">
      <c r="A317" s="3" t="s">
        <v>1543</v>
      </c>
      <c r="B317" s="4"/>
      <c r="C317" s="4"/>
      <c r="D317" s="4">
        <v>1</v>
      </c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>
        <v>1</v>
      </c>
      <c r="CA317" t="str">
        <f>VLOOKUP($A317,taxonomy!$A:$Y,7,FALSE)</f>
        <v>Eukaryota</v>
      </c>
      <c r="CB317" t="str">
        <f>VLOOKUP($A317,taxonomy!$A:$Y,8,FALSE)</f>
        <v xml:space="preserve"> Metazoa</v>
      </c>
      <c r="CC317" t="str">
        <f>VLOOKUP($A317,taxonomy!$A:$Y,9,FALSE)</f>
        <v xml:space="preserve"> Ecdysozoa</v>
      </c>
      <c r="CD317" t="str">
        <f>VLOOKUP($A317,taxonomy!$A:$Y,10,FALSE)</f>
        <v xml:space="preserve"> Arthropoda</v>
      </c>
      <c r="CE317" t="str">
        <f>VLOOKUP($A317,taxonomy!$A:$Y,11,FALSE)</f>
        <v xml:space="preserve"> Hexapoda</v>
      </c>
      <c r="CF317" t="str">
        <f>VLOOKUP($A317,taxonomy!$A:$Y,12,FALSE)</f>
        <v xml:space="preserve"> Insecta</v>
      </c>
      <c r="CG317" t="str">
        <f>VLOOKUP($A317,taxonomy!$A:$Y,13,FALSE)</f>
        <v>Pterygota</v>
      </c>
      <c r="CH317" t="str">
        <f>VLOOKUP($A317,taxonomy!$A:$Y,14,FALSE)</f>
        <v xml:space="preserve"> Neoptera</v>
      </c>
      <c r="CI317" t="str">
        <f>VLOOKUP($A317,taxonomy!$A:$Y,15,FALSE)</f>
        <v xml:space="preserve"> Endopterygota</v>
      </c>
      <c r="CJ317" t="str">
        <f>VLOOKUP($A317,taxonomy!$A:$Y,16,FALSE)</f>
        <v xml:space="preserve"> Diptera</v>
      </c>
      <c r="CK317" t="str">
        <f>VLOOKUP($A317,taxonomy!$A:$Y,17,FALSE)</f>
        <v xml:space="preserve"> Brachycera</v>
      </c>
      <c r="CL317" t="str">
        <f>VLOOKUP($A317,taxonomy!$A:$Y,18,FALSE)</f>
        <v xml:space="preserve"> Muscomorpha</v>
      </c>
      <c r="CM317" t="str">
        <f>VLOOKUP($A317,taxonomy!$A:$Y,19,FALSE)</f>
        <v>Ephydroidea</v>
      </c>
      <c r="CN317" t="str">
        <f>VLOOKUP($A317,taxonomy!$A:$Y,20,FALSE)</f>
        <v xml:space="preserve"> Drosophilidae</v>
      </c>
      <c r="CO317" t="str">
        <f>VLOOKUP($A317,taxonomy!$A:$Y,21,FALSE)</f>
        <v xml:space="preserve"> Drosophila.</v>
      </c>
      <c r="CP317">
        <f>VLOOKUP($A317,taxonomy!$A:$Y,22,FALSE)</f>
        <v>0</v>
      </c>
      <c r="CQ317">
        <f>VLOOKUP($A317,taxonomy!$A:$Y,23,FALSE)</f>
        <v>0</v>
      </c>
      <c r="CR317">
        <f>VLOOKUP($A317,taxonomy!$A:$Y,24,FALSE)</f>
        <v>0</v>
      </c>
      <c r="CS317">
        <f>VLOOKUP($A317,taxonomy!$A:$Y,25,FALSE)</f>
        <v>0</v>
      </c>
      <c r="CT317">
        <f t="shared" si="4"/>
        <v>0</v>
      </c>
    </row>
    <row r="318" spans="1:98" x14ac:dyDescent="0.25">
      <c r="A318" s="3" t="s">
        <v>1545</v>
      </c>
      <c r="B318" s="4"/>
      <c r="C318" s="4"/>
      <c r="D318" s="4">
        <v>1</v>
      </c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>
        <v>1</v>
      </c>
      <c r="CA318" t="str">
        <f>VLOOKUP($A318,taxonomy!$A:$Y,7,FALSE)</f>
        <v>Eukaryota</v>
      </c>
      <c r="CB318" t="str">
        <f>VLOOKUP($A318,taxonomy!$A:$Y,8,FALSE)</f>
        <v xml:space="preserve"> Metazoa</v>
      </c>
      <c r="CC318" t="str">
        <f>VLOOKUP($A318,taxonomy!$A:$Y,9,FALSE)</f>
        <v xml:space="preserve"> Ecdysozoa</v>
      </c>
      <c r="CD318" t="str">
        <f>VLOOKUP($A318,taxonomy!$A:$Y,10,FALSE)</f>
        <v xml:space="preserve"> Arthropoda</v>
      </c>
      <c r="CE318" t="str">
        <f>VLOOKUP($A318,taxonomy!$A:$Y,11,FALSE)</f>
        <v xml:space="preserve"> Hexapoda</v>
      </c>
      <c r="CF318" t="str">
        <f>VLOOKUP($A318,taxonomy!$A:$Y,12,FALSE)</f>
        <v xml:space="preserve"> Insecta</v>
      </c>
      <c r="CG318" t="str">
        <f>VLOOKUP($A318,taxonomy!$A:$Y,13,FALSE)</f>
        <v>Pterygota</v>
      </c>
      <c r="CH318" t="str">
        <f>VLOOKUP($A318,taxonomy!$A:$Y,14,FALSE)</f>
        <v xml:space="preserve"> Neoptera</v>
      </c>
      <c r="CI318" t="str">
        <f>VLOOKUP($A318,taxonomy!$A:$Y,15,FALSE)</f>
        <v xml:space="preserve"> Endopterygota</v>
      </c>
      <c r="CJ318" t="str">
        <f>VLOOKUP($A318,taxonomy!$A:$Y,16,FALSE)</f>
        <v xml:space="preserve"> Diptera</v>
      </c>
      <c r="CK318" t="str">
        <f>VLOOKUP($A318,taxonomy!$A:$Y,17,FALSE)</f>
        <v xml:space="preserve"> Brachycera</v>
      </c>
      <c r="CL318" t="str">
        <f>VLOOKUP($A318,taxonomy!$A:$Y,18,FALSE)</f>
        <v xml:space="preserve"> Muscomorpha</v>
      </c>
      <c r="CM318" t="str">
        <f>VLOOKUP($A318,taxonomy!$A:$Y,19,FALSE)</f>
        <v>Ephydroidea</v>
      </c>
      <c r="CN318" t="str">
        <f>VLOOKUP($A318,taxonomy!$A:$Y,20,FALSE)</f>
        <v xml:space="preserve"> Drosophilidae</v>
      </c>
      <c r="CO318" t="str">
        <f>VLOOKUP($A318,taxonomy!$A:$Y,21,FALSE)</f>
        <v xml:space="preserve"> Drosophila.</v>
      </c>
      <c r="CP318">
        <f>VLOOKUP($A318,taxonomy!$A:$Y,22,FALSE)</f>
        <v>0</v>
      </c>
      <c r="CQ318">
        <f>VLOOKUP($A318,taxonomy!$A:$Y,23,FALSE)</f>
        <v>0</v>
      </c>
      <c r="CR318">
        <f>VLOOKUP($A318,taxonomy!$A:$Y,24,FALSE)</f>
        <v>0</v>
      </c>
      <c r="CS318">
        <f>VLOOKUP($A318,taxonomy!$A:$Y,25,FALSE)</f>
        <v>0</v>
      </c>
      <c r="CT318">
        <f t="shared" si="4"/>
        <v>0</v>
      </c>
    </row>
    <row r="319" spans="1:98" x14ac:dyDescent="0.25">
      <c r="A319" s="3" t="s">
        <v>1547</v>
      </c>
      <c r="B319" s="4"/>
      <c r="C319" s="4"/>
      <c r="D319" s="4">
        <v>1</v>
      </c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>
        <v>1</v>
      </c>
      <c r="CA319" t="str">
        <f>VLOOKUP($A319,taxonomy!$A:$Y,7,FALSE)</f>
        <v>Eukaryota</v>
      </c>
      <c r="CB319" t="str">
        <f>VLOOKUP($A319,taxonomy!$A:$Y,8,FALSE)</f>
        <v xml:space="preserve"> Metazoa</v>
      </c>
      <c r="CC319" t="str">
        <f>VLOOKUP($A319,taxonomy!$A:$Y,9,FALSE)</f>
        <v xml:space="preserve"> Ecdysozoa</v>
      </c>
      <c r="CD319" t="str">
        <f>VLOOKUP($A319,taxonomy!$A:$Y,10,FALSE)</f>
        <v xml:space="preserve"> Arthropoda</v>
      </c>
      <c r="CE319" t="str">
        <f>VLOOKUP($A319,taxonomy!$A:$Y,11,FALSE)</f>
        <v xml:space="preserve"> Hexapoda</v>
      </c>
      <c r="CF319" t="str">
        <f>VLOOKUP($A319,taxonomy!$A:$Y,12,FALSE)</f>
        <v xml:space="preserve"> Insecta</v>
      </c>
      <c r="CG319" t="str">
        <f>VLOOKUP($A319,taxonomy!$A:$Y,13,FALSE)</f>
        <v>Pterygota</v>
      </c>
      <c r="CH319" t="str">
        <f>VLOOKUP($A319,taxonomy!$A:$Y,14,FALSE)</f>
        <v xml:space="preserve"> Neoptera</v>
      </c>
      <c r="CI319" t="str">
        <f>VLOOKUP($A319,taxonomy!$A:$Y,15,FALSE)</f>
        <v xml:space="preserve"> Endopterygota</v>
      </c>
      <c r="CJ319" t="str">
        <f>VLOOKUP($A319,taxonomy!$A:$Y,16,FALSE)</f>
        <v xml:space="preserve"> Diptera</v>
      </c>
      <c r="CK319" t="str">
        <f>VLOOKUP($A319,taxonomy!$A:$Y,17,FALSE)</f>
        <v xml:space="preserve"> Brachycera</v>
      </c>
      <c r="CL319" t="str">
        <f>VLOOKUP($A319,taxonomy!$A:$Y,18,FALSE)</f>
        <v xml:space="preserve"> Muscomorpha</v>
      </c>
      <c r="CM319" t="str">
        <f>VLOOKUP($A319,taxonomy!$A:$Y,19,FALSE)</f>
        <v>Ephydroidea</v>
      </c>
      <c r="CN319" t="str">
        <f>VLOOKUP($A319,taxonomy!$A:$Y,20,FALSE)</f>
        <v xml:space="preserve"> Drosophilidae</v>
      </c>
      <c r="CO319" t="str">
        <f>VLOOKUP($A319,taxonomy!$A:$Y,21,FALSE)</f>
        <v xml:space="preserve"> Drosophila.</v>
      </c>
      <c r="CP319">
        <f>VLOOKUP($A319,taxonomy!$A:$Y,22,FALSE)</f>
        <v>0</v>
      </c>
      <c r="CQ319">
        <f>VLOOKUP($A319,taxonomy!$A:$Y,23,FALSE)</f>
        <v>0</v>
      </c>
      <c r="CR319">
        <f>VLOOKUP($A319,taxonomy!$A:$Y,24,FALSE)</f>
        <v>0</v>
      </c>
      <c r="CS319">
        <f>VLOOKUP($A319,taxonomy!$A:$Y,25,FALSE)</f>
        <v>0</v>
      </c>
      <c r="CT319">
        <f t="shared" si="4"/>
        <v>0</v>
      </c>
    </row>
    <row r="320" spans="1:98" x14ac:dyDescent="0.25">
      <c r="A320" s="3" t="s">
        <v>1549</v>
      </c>
      <c r="B320" s="4"/>
      <c r="C320" s="4">
        <v>1</v>
      </c>
      <c r="D320" s="4">
        <v>1</v>
      </c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>
        <v>1</v>
      </c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>
        <v>3</v>
      </c>
      <c r="CA320" t="str">
        <f>VLOOKUP($A320,taxonomy!$A:$Y,7,FALSE)</f>
        <v>Eukaryota</v>
      </c>
      <c r="CB320" t="str">
        <f>VLOOKUP($A320,taxonomy!$A:$Y,8,FALSE)</f>
        <v xml:space="preserve"> Metazoa</v>
      </c>
      <c r="CC320" t="str">
        <f>VLOOKUP($A320,taxonomy!$A:$Y,9,FALSE)</f>
        <v xml:space="preserve"> Ecdysozoa</v>
      </c>
      <c r="CD320" t="str">
        <f>VLOOKUP($A320,taxonomy!$A:$Y,10,FALSE)</f>
        <v xml:space="preserve"> Arthropoda</v>
      </c>
      <c r="CE320" t="str">
        <f>VLOOKUP($A320,taxonomy!$A:$Y,11,FALSE)</f>
        <v xml:space="preserve"> Hexapoda</v>
      </c>
      <c r="CF320" t="str">
        <f>VLOOKUP($A320,taxonomy!$A:$Y,12,FALSE)</f>
        <v xml:space="preserve"> Insecta</v>
      </c>
      <c r="CG320" t="str">
        <f>VLOOKUP($A320,taxonomy!$A:$Y,13,FALSE)</f>
        <v>Pterygota</v>
      </c>
      <c r="CH320" t="str">
        <f>VLOOKUP($A320,taxonomy!$A:$Y,14,FALSE)</f>
        <v xml:space="preserve"> Neoptera</v>
      </c>
      <c r="CI320" t="str">
        <f>VLOOKUP($A320,taxonomy!$A:$Y,15,FALSE)</f>
        <v xml:space="preserve"> Endopterygota</v>
      </c>
      <c r="CJ320" t="str">
        <f>VLOOKUP($A320,taxonomy!$A:$Y,16,FALSE)</f>
        <v xml:space="preserve"> Diptera</v>
      </c>
      <c r="CK320" t="str">
        <f>VLOOKUP($A320,taxonomy!$A:$Y,17,FALSE)</f>
        <v xml:space="preserve"> Brachycera</v>
      </c>
      <c r="CL320" t="str">
        <f>VLOOKUP($A320,taxonomy!$A:$Y,18,FALSE)</f>
        <v xml:space="preserve"> Muscomorpha</v>
      </c>
      <c r="CM320" t="str">
        <f>VLOOKUP($A320,taxonomy!$A:$Y,19,FALSE)</f>
        <v>Ephydroidea</v>
      </c>
      <c r="CN320" t="str">
        <f>VLOOKUP($A320,taxonomy!$A:$Y,20,FALSE)</f>
        <v xml:space="preserve"> Drosophilidae</v>
      </c>
      <c r="CO320" t="str">
        <f>VLOOKUP($A320,taxonomy!$A:$Y,21,FALSE)</f>
        <v xml:space="preserve"> Drosophila</v>
      </c>
      <c r="CP320" t="str">
        <f>VLOOKUP($A320,taxonomy!$A:$Y,22,FALSE)</f>
        <v xml:space="preserve"> Sophophora.</v>
      </c>
      <c r="CQ320">
        <f>VLOOKUP($A320,taxonomy!$A:$Y,23,FALSE)</f>
        <v>0</v>
      </c>
      <c r="CR320">
        <f>VLOOKUP($A320,taxonomy!$A:$Y,24,FALSE)</f>
        <v>0</v>
      </c>
      <c r="CS320">
        <f>VLOOKUP($A320,taxonomy!$A:$Y,25,FALSE)</f>
        <v>0</v>
      </c>
      <c r="CT320">
        <f t="shared" si="4"/>
        <v>0</v>
      </c>
    </row>
    <row r="321" spans="1:98" x14ac:dyDescent="0.25">
      <c r="A321" s="3" t="s">
        <v>1553</v>
      </c>
      <c r="B321" s="4"/>
      <c r="C321" s="4"/>
      <c r="D321" s="4">
        <v>1</v>
      </c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>
        <v>1</v>
      </c>
      <c r="CA321" t="str">
        <f>VLOOKUP($A321,taxonomy!$A:$Y,7,FALSE)</f>
        <v>Eukaryota</v>
      </c>
      <c r="CB321" t="str">
        <f>VLOOKUP($A321,taxonomy!$A:$Y,8,FALSE)</f>
        <v xml:space="preserve"> Metazoa</v>
      </c>
      <c r="CC321" t="str">
        <f>VLOOKUP($A321,taxonomy!$A:$Y,9,FALSE)</f>
        <v xml:space="preserve"> Ecdysozoa</v>
      </c>
      <c r="CD321" t="str">
        <f>VLOOKUP($A321,taxonomy!$A:$Y,10,FALSE)</f>
        <v xml:space="preserve"> Arthropoda</v>
      </c>
      <c r="CE321" t="str">
        <f>VLOOKUP($A321,taxonomy!$A:$Y,11,FALSE)</f>
        <v xml:space="preserve"> Hexapoda</v>
      </c>
      <c r="CF321" t="str">
        <f>VLOOKUP($A321,taxonomy!$A:$Y,12,FALSE)</f>
        <v xml:space="preserve"> Insecta</v>
      </c>
      <c r="CG321" t="str">
        <f>VLOOKUP($A321,taxonomy!$A:$Y,13,FALSE)</f>
        <v>Pterygota</v>
      </c>
      <c r="CH321" t="str">
        <f>VLOOKUP($A321,taxonomy!$A:$Y,14,FALSE)</f>
        <v xml:space="preserve"> Neoptera</v>
      </c>
      <c r="CI321" t="str">
        <f>VLOOKUP($A321,taxonomy!$A:$Y,15,FALSE)</f>
        <v xml:space="preserve"> Endopterygota</v>
      </c>
      <c r="CJ321" t="str">
        <f>VLOOKUP($A321,taxonomy!$A:$Y,16,FALSE)</f>
        <v xml:space="preserve"> Diptera</v>
      </c>
      <c r="CK321" t="str">
        <f>VLOOKUP($A321,taxonomy!$A:$Y,17,FALSE)</f>
        <v xml:space="preserve"> Brachycera</v>
      </c>
      <c r="CL321" t="str">
        <f>VLOOKUP($A321,taxonomy!$A:$Y,18,FALSE)</f>
        <v xml:space="preserve"> Muscomorpha</v>
      </c>
      <c r="CM321" t="str">
        <f>VLOOKUP($A321,taxonomy!$A:$Y,19,FALSE)</f>
        <v>Ephydroidea</v>
      </c>
      <c r="CN321" t="str">
        <f>VLOOKUP($A321,taxonomy!$A:$Y,20,FALSE)</f>
        <v xml:space="preserve"> Drosophilidae</v>
      </c>
      <c r="CO321" t="str">
        <f>VLOOKUP($A321,taxonomy!$A:$Y,21,FALSE)</f>
        <v xml:space="preserve"> Drosophila.</v>
      </c>
      <c r="CP321">
        <f>VLOOKUP($A321,taxonomy!$A:$Y,22,FALSE)</f>
        <v>0</v>
      </c>
      <c r="CQ321">
        <f>VLOOKUP($A321,taxonomy!$A:$Y,23,FALSE)</f>
        <v>0</v>
      </c>
      <c r="CR321">
        <f>VLOOKUP($A321,taxonomy!$A:$Y,24,FALSE)</f>
        <v>0</v>
      </c>
      <c r="CS321">
        <f>VLOOKUP($A321,taxonomy!$A:$Y,25,FALSE)</f>
        <v>0</v>
      </c>
      <c r="CT321">
        <f t="shared" si="4"/>
        <v>0</v>
      </c>
    </row>
    <row r="322" spans="1:98" x14ac:dyDescent="0.25">
      <c r="A322" s="3" t="s">
        <v>1555</v>
      </c>
      <c r="B322" s="4"/>
      <c r="C322" s="4"/>
      <c r="D322" s="4">
        <v>1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>
        <v>1</v>
      </c>
      <c r="CA322" t="str">
        <f>VLOOKUP($A322,taxonomy!$A:$Y,7,FALSE)</f>
        <v>Eukaryota</v>
      </c>
      <c r="CB322" t="str">
        <f>VLOOKUP($A322,taxonomy!$A:$Y,8,FALSE)</f>
        <v xml:space="preserve"> Metazoa</v>
      </c>
      <c r="CC322" t="str">
        <f>VLOOKUP($A322,taxonomy!$A:$Y,9,FALSE)</f>
        <v xml:space="preserve"> Ecdysozoa</v>
      </c>
      <c r="CD322" t="str">
        <f>VLOOKUP($A322,taxonomy!$A:$Y,10,FALSE)</f>
        <v xml:space="preserve"> Arthropoda</v>
      </c>
      <c r="CE322" t="str">
        <f>VLOOKUP($A322,taxonomy!$A:$Y,11,FALSE)</f>
        <v xml:space="preserve"> Hexapoda</v>
      </c>
      <c r="CF322" t="str">
        <f>VLOOKUP($A322,taxonomy!$A:$Y,12,FALSE)</f>
        <v xml:space="preserve"> Insecta</v>
      </c>
      <c r="CG322" t="str">
        <f>VLOOKUP($A322,taxonomy!$A:$Y,13,FALSE)</f>
        <v>Pterygota</v>
      </c>
      <c r="CH322" t="str">
        <f>VLOOKUP($A322,taxonomy!$A:$Y,14,FALSE)</f>
        <v xml:space="preserve"> Neoptera</v>
      </c>
      <c r="CI322" t="str">
        <f>VLOOKUP($A322,taxonomy!$A:$Y,15,FALSE)</f>
        <v xml:space="preserve"> Endopterygota</v>
      </c>
      <c r="CJ322" t="str">
        <f>VLOOKUP($A322,taxonomy!$A:$Y,16,FALSE)</f>
        <v xml:space="preserve"> Diptera</v>
      </c>
      <c r="CK322" t="str">
        <f>VLOOKUP($A322,taxonomy!$A:$Y,17,FALSE)</f>
        <v xml:space="preserve"> Brachycera</v>
      </c>
      <c r="CL322" t="str">
        <f>VLOOKUP($A322,taxonomy!$A:$Y,18,FALSE)</f>
        <v xml:space="preserve"> Muscomorpha</v>
      </c>
      <c r="CM322" t="str">
        <f>VLOOKUP($A322,taxonomy!$A:$Y,19,FALSE)</f>
        <v>Ephydroidea</v>
      </c>
      <c r="CN322" t="str">
        <f>VLOOKUP($A322,taxonomy!$A:$Y,20,FALSE)</f>
        <v xml:space="preserve"> Drosophilidae</v>
      </c>
      <c r="CO322" t="str">
        <f>VLOOKUP($A322,taxonomy!$A:$Y,21,FALSE)</f>
        <v xml:space="preserve"> Drosophila.</v>
      </c>
      <c r="CP322">
        <f>VLOOKUP($A322,taxonomy!$A:$Y,22,FALSE)</f>
        <v>0</v>
      </c>
      <c r="CQ322">
        <f>VLOOKUP($A322,taxonomy!$A:$Y,23,FALSE)</f>
        <v>0</v>
      </c>
      <c r="CR322">
        <f>VLOOKUP($A322,taxonomy!$A:$Y,24,FALSE)</f>
        <v>0</v>
      </c>
      <c r="CS322">
        <f>VLOOKUP($A322,taxonomy!$A:$Y,25,FALSE)</f>
        <v>0</v>
      </c>
      <c r="CT322">
        <f t="shared" si="4"/>
        <v>0</v>
      </c>
    </row>
    <row r="323" spans="1:98" x14ac:dyDescent="0.25">
      <c r="A323" s="3" t="s">
        <v>1557</v>
      </c>
      <c r="B323" s="4"/>
      <c r="C323" s="4"/>
      <c r="D323" s="4">
        <v>1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>
        <v>1</v>
      </c>
      <c r="CA323" t="str">
        <f>VLOOKUP($A323,taxonomy!$A:$Y,7,FALSE)</f>
        <v>Eukaryota</v>
      </c>
      <c r="CB323" t="str">
        <f>VLOOKUP($A323,taxonomy!$A:$Y,8,FALSE)</f>
        <v xml:space="preserve"> Metazoa</v>
      </c>
      <c r="CC323" t="str">
        <f>VLOOKUP($A323,taxonomy!$A:$Y,9,FALSE)</f>
        <v xml:space="preserve"> Ecdysozoa</v>
      </c>
      <c r="CD323" t="str">
        <f>VLOOKUP($A323,taxonomy!$A:$Y,10,FALSE)</f>
        <v xml:space="preserve"> Arthropoda</v>
      </c>
      <c r="CE323" t="str">
        <f>VLOOKUP($A323,taxonomy!$A:$Y,11,FALSE)</f>
        <v xml:space="preserve"> Hexapoda</v>
      </c>
      <c r="CF323" t="str">
        <f>VLOOKUP($A323,taxonomy!$A:$Y,12,FALSE)</f>
        <v xml:space="preserve"> Insecta</v>
      </c>
      <c r="CG323" t="str">
        <f>VLOOKUP($A323,taxonomy!$A:$Y,13,FALSE)</f>
        <v>Pterygota</v>
      </c>
      <c r="CH323" t="str">
        <f>VLOOKUP($A323,taxonomy!$A:$Y,14,FALSE)</f>
        <v xml:space="preserve"> Neoptera</v>
      </c>
      <c r="CI323" t="str">
        <f>VLOOKUP($A323,taxonomy!$A:$Y,15,FALSE)</f>
        <v xml:space="preserve"> Endopterygota</v>
      </c>
      <c r="CJ323" t="str">
        <f>VLOOKUP($A323,taxonomy!$A:$Y,16,FALSE)</f>
        <v xml:space="preserve"> Diptera</v>
      </c>
      <c r="CK323" t="str">
        <f>VLOOKUP($A323,taxonomy!$A:$Y,17,FALSE)</f>
        <v xml:space="preserve"> Brachycera</v>
      </c>
      <c r="CL323" t="str">
        <f>VLOOKUP($A323,taxonomy!$A:$Y,18,FALSE)</f>
        <v xml:space="preserve"> Muscomorpha</v>
      </c>
      <c r="CM323" t="str">
        <f>VLOOKUP($A323,taxonomy!$A:$Y,19,FALSE)</f>
        <v>Ephydroidea</v>
      </c>
      <c r="CN323" t="str">
        <f>VLOOKUP($A323,taxonomy!$A:$Y,20,FALSE)</f>
        <v xml:space="preserve"> Drosophilidae</v>
      </c>
      <c r="CO323" t="str">
        <f>VLOOKUP($A323,taxonomy!$A:$Y,21,FALSE)</f>
        <v xml:space="preserve"> Drosophila.</v>
      </c>
      <c r="CP323">
        <f>VLOOKUP($A323,taxonomy!$A:$Y,22,FALSE)</f>
        <v>0</v>
      </c>
      <c r="CQ323">
        <f>VLOOKUP($A323,taxonomy!$A:$Y,23,FALSE)</f>
        <v>0</v>
      </c>
      <c r="CR323">
        <f>VLOOKUP($A323,taxonomy!$A:$Y,24,FALSE)</f>
        <v>0</v>
      </c>
      <c r="CS323">
        <f>VLOOKUP($A323,taxonomy!$A:$Y,25,FALSE)</f>
        <v>0</v>
      </c>
      <c r="CT323">
        <f t="shared" si="4"/>
        <v>0</v>
      </c>
    </row>
    <row r="324" spans="1:98" x14ac:dyDescent="0.25">
      <c r="A324" s="3" t="s">
        <v>1559</v>
      </c>
      <c r="B324" s="4"/>
      <c r="C324" s="4"/>
      <c r="D324" s="4">
        <v>1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>
        <v>1</v>
      </c>
      <c r="CA324" t="str">
        <f>VLOOKUP($A324,taxonomy!$A:$Y,7,FALSE)</f>
        <v>Eukaryota</v>
      </c>
      <c r="CB324" t="str">
        <f>VLOOKUP($A324,taxonomy!$A:$Y,8,FALSE)</f>
        <v xml:space="preserve"> Metazoa</v>
      </c>
      <c r="CC324" t="str">
        <f>VLOOKUP($A324,taxonomy!$A:$Y,9,FALSE)</f>
        <v xml:space="preserve"> Ecdysozoa</v>
      </c>
      <c r="CD324" t="str">
        <f>VLOOKUP($A324,taxonomy!$A:$Y,10,FALSE)</f>
        <v xml:space="preserve"> Arthropoda</v>
      </c>
      <c r="CE324" t="str">
        <f>VLOOKUP($A324,taxonomy!$A:$Y,11,FALSE)</f>
        <v xml:space="preserve"> Hexapoda</v>
      </c>
      <c r="CF324" t="str">
        <f>VLOOKUP($A324,taxonomy!$A:$Y,12,FALSE)</f>
        <v xml:space="preserve"> Insecta</v>
      </c>
      <c r="CG324" t="str">
        <f>VLOOKUP($A324,taxonomy!$A:$Y,13,FALSE)</f>
        <v>Pterygota</v>
      </c>
      <c r="CH324" t="str">
        <f>VLOOKUP($A324,taxonomy!$A:$Y,14,FALSE)</f>
        <v xml:space="preserve"> Neoptera</v>
      </c>
      <c r="CI324" t="str">
        <f>VLOOKUP($A324,taxonomy!$A:$Y,15,FALSE)</f>
        <v xml:space="preserve"> Endopterygota</v>
      </c>
      <c r="CJ324" t="str">
        <f>VLOOKUP($A324,taxonomy!$A:$Y,16,FALSE)</f>
        <v xml:space="preserve"> Diptera</v>
      </c>
      <c r="CK324" t="str">
        <f>VLOOKUP($A324,taxonomy!$A:$Y,17,FALSE)</f>
        <v xml:space="preserve"> Brachycera</v>
      </c>
      <c r="CL324" t="str">
        <f>VLOOKUP($A324,taxonomy!$A:$Y,18,FALSE)</f>
        <v xml:space="preserve"> Muscomorpha</v>
      </c>
      <c r="CM324" t="str">
        <f>VLOOKUP($A324,taxonomy!$A:$Y,19,FALSE)</f>
        <v>Ephydroidea</v>
      </c>
      <c r="CN324" t="str">
        <f>VLOOKUP($A324,taxonomy!$A:$Y,20,FALSE)</f>
        <v xml:space="preserve"> Drosophilidae</v>
      </c>
      <c r="CO324" t="str">
        <f>VLOOKUP($A324,taxonomy!$A:$Y,21,FALSE)</f>
        <v xml:space="preserve"> Drosophila.</v>
      </c>
      <c r="CP324">
        <f>VLOOKUP($A324,taxonomy!$A:$Y,22,FALSE)</f>
        <v>0</v>
      </c>
      <c r="CQ324">
        <f>VLOOKUP($A324,taxonomy!$A:$Y,23,FALSE)</f>
        <v>0</v>
      </c>
      <c r="CR324">
        <f>VLOOKUP($A324,taxonomy!$A:$Y,24,FALSE)</f>
        <v>0</v>
      </c>
      <c r="CS324">
        <f>VLOOKUP($A324,taxonomy!$A:$Y,25,FALSE)</f>
        <v>0</v>
      </c>
      <c r="CT324">
        <f t="shared" ref="CT324:CT369" si="5">GETPIVOTDATA("Sequence_ID",$A$1,"Sequence_ID","A0EI04_PARTE","Pfam_AC","PF05029")</f>
        <v>0</v>
      </c>
    </row>
    <row r="325" spans="1:98" x14ac:dyDescent="0.25">
      <c r="A325" s="3" t="s">
        <v>1561</v>
      </c>
      <c r="B325" s="4"/>
      <c r="C325" s="4"/>
      <c r="D325" s="4">
        <v>1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>
        <v>1</v>
      </c>
      <c r="CA325" t="str">
        <f>VLOOKUP($A325,taxonomy!$A:$Y,7,FALSE)</f>
        <v>Eukaryota</v>
      </c>
      <c r="CB325" t="str">
        <f>VLOOKUP($A325,taxonomy!$A:$Y,8,FALSE)</f>
        <v xml:space="preserve"> Metazoa</v>
      </c>
      <c r="CC325" t="str">
        <f>VLOOKUP($A325,taxonomy!$A:$Y,9,FALSE)</f>
        <v xml:space="preserve"> Ecdysozoa</v>
      </c>
      <c r="CD325" t="str">
        <f>VLOOKUP($A325,taxonomy!$A:$Y,10,FALSE)</f>
        <v xml:space="preserve"> Arthropoda</v>
      </c>
      <c r="CE325" t="str">
        <f>VLOOKUP($A325,taxonomy!$A:$Y,11,FALSE)</f>
        <v xml:space="preserve"> Hexapoda</v>
      </c>
      <c r="CF325" t="str">
        <f>VLOOKUP($A325,taxonomy!$A:$Y,12,FALSE)</f>
        <v xml:space="preserve"> Insecta</v>
      </c>
      <c r="CG325" t="str">
        <f>VLOOKUP($A325,taxonomy!$A:$Y,13,FALSE)</f>
        <v>Pterygota</v>
      </c>
      <c r="CH325" t="str">
        <f>VLOOKUP($A325,taxonomy!$A:$Y,14,FALSE)</f>
        <v xml:space="preserve"> Neoptera</v>
      </c>
      <c r="CI325" t="str">
        <f>VLOOKUP($A325,taxonomy!$A:$Y,15,FALSE)</f>
        <v xml:space="preserve"> Endopterygota</v>
      </c>
      <c r="CJ325" t="str">
        <f>VLOOKUP($A325,taxonomy!$A:$Y,16,FALSE)</f>
        <v xml:space="preserve"> Diptera</v>
      </c>
      <c r="CK325" t="str">
        <f>VLOOKUP($A325,taxonomy!$A:$Y,17,FALSE)</f>
        <v xml:space="preserve"> Brachycera</v>
      </c>
      <c r="CL325" t="str">
        <f>VLOOKUP($A325,taxonomy!$A:$Y,18,FALSE)</f>
        <v xml:space="preserve"> Muscomorpha</v>
      </c>
      <c r="CM325" t="str">
        <f>VLOOKUP($A325,taxonomy!$A:$Y,19,FALSE)</f>
        <v>Ephydroidea</v>
      </c>
      <c r="CN325" t="str">
        <f>VLOOKUP($A325,taxonomy!$A:$Y,20,FALSE)</f>
        <v xml:space="preserve"> Drosophilidae</v>
      </c>
      <c r="CO325" t="str">
        <f>VLOOKUP($A325,taxonomy!$A:$Y,21,FALSE)</f>
        <v xml:space="preserve"> Drosophila.</v>
      </c>
      <c r="CP325">
        <f>VLOOKUP($A325,taxonomy!$A:$Y,22,FALSE)</f>
        <v>0</v>
      </c>
      <c r="CQ325">
        <f>VLOOKUP($A325,taxonomy!$A:$Y,23,FALSE)</f>
        <v>0</v>
      </c>
      <c r="CR325">
        <f>VLOOKUP($A325,taxonomy!$A:$Y,24,FALSE)</f>
        <v>0</v>
      </c>
      <c r="CS325">
        <f>VLOOKUP($A325,taxonomy!$A:$Y,25,FALSE)</f>
        <v>0</v>
      </c>
      <c r="CT325">
        <f t="shared" si="5"/>
        <v>0</v>
      </c>
    </row>
    <row r="326" spans="1:98" x14ac:dyDescent="0.25">
      <c r="A326" s="3" t="s">
        <v>1563</v>
      </c>
      <c r="B326" s="4"/>
      <c r="C326" s="4"/>
      <c r="D326" s="4">
        <v>1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>
        <v>1</v>
      </c>
      <c r="CA326" t="str">
        <f>VLOOKUP($A326,taxonomy!$A:$Y,7,FALSE)</f>
        <v>Eukaryota</v>
      </c>
      <c r="CB326" t="str">
        <f>VLOOKUP($A326,taxonomy!$A:$Y,8,FALSE)</f>
        <v xml:space="preserve"> Metazoa</v>
      </c>
      <c r="CC326" t="str">
        <f>VLOOKUP($A326,taxonomy!$A:$Y,9,FALSE)</f>
        <v xml:space="preserve"> Ecdysozoa</v>
      </c>
      <c r="CD326" t="str">
        <f>VLOOKUP($A326,taxonomy!$A:$Y,10,FALSE)</f>
        <v xml:space="preserve"> Arthropoda</v>
      </c>
      <c r="CE326" t="str">
        <f>VLOOKUP($A326,taxonomy!$A:$Y,11,FALSE)</f>
        <v xml:space="preserve"> Hexapoda</v>
      </c>
      <c r="CF326" t="str">
        <f>VLOOKUP($A326,taxonomy!$A:$Y,12,FALSE)</f>
        <v xml:space="preserve"> Insecta</v>
      </c>
      <c r="CG326" t="str">
        <f>VLOOKUP($A326,taxonomy!$A:$Y,13,FALSE)</f>
        <v>Pterygota</v>
      </c>
      <c r="CH326" t="str">
        <f>VLOOKUP($A326,taxonomy!$A:$Y,14,FALSE)</f>
        <v xml:space="preserve"> Neoptera</v>
      </c>
      <c r="CI326" t="str">
        <f>VLOOKUP($A326,taxonomy!$A:$Y,15,FALSE)</f>
        <v xml:space="preserve"> Endopterygota</v>
      </c>
      <c r="CJ326" t="str">
        <f>VLOOKUP($A326,taxonomy!$A:$Y,16,FALSE)</f>
        <v xml:space="preserve"> Diptera</v>
      </c>
      <c r="CK326" t="str">
        <f>VLOOKUP($A326,taxonomy!$A:$Y,17,FALSE)</f>
        <v xml:space="preserve"> Brachycera</v>
      </c>
      <c r="CL326" t="str">
        <f>VLOOKUP($A326,taxonomy!$A:$Y,18,FALSE)</f>
        <v xml:space="preserve"> Muscomorpha</v>
      </c>
      <c r="CM326" t="str">
        <f>VLOOKUP($A326,taxonomy!$A:$Y,19,FALSE)</f>
        <v>Ephydroidea</v>
      </c>
      <c r="CN326" t="str">
        <f>VLOOKUP($A326,taxonomy!$A:$Y,20,FALSE)</f>
        <v xml:space="preserve"> Drosophilidae</v>
      </c>
      <c r="CO326" t="str">
        <f>VLOOKUP($A326,taxonomy!$A:$Y,21,FALSE)</f>
        <v xml:space="preserve"> Drosophila.</v>
      </c>
      <c r="CP326">
        <f>VLOOKUP($A326,taxonomy!$A:$Y,22,FALSE)</f>
        <v>0</v>
      </c>
      <c r="CQ326">
        <f>VLOOKUP($A326,taxonomy!$A:$Y,23,FALSE)</f>
        <v>0</v>
      </c>
      <c r="CR326">
        <f>VLOOKUP($A326,taxonomy!$A:$Y,24,FALSE)</f>
        <v>0</v>
      </c>
      <c r="CS326">
        <f>VLOOKUP($A326,taxonomy!$A:$Y,25,FALSE)</f>
        <v>0</v>
      </c>
      <c r="CT326">
        <f t="shared" si="5"/>
        <v>0</v>
      </c>
    </row>
    <row r="327" spans="1:98" x14ac:dyDescent="0.25">
      <c r="A327" s="3" t="s">
        <v>1565</v>
      </c>
      <c r="B327" s="4"/>
      <c r="C327" s="4"/>
      <c r="D327" s="4">
        <v>1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>
        <v>1</v>
      </c>
      <c r="CA327" t="str">
        <f>VLOOKUP($A327,taxonomy!$A:$Y,7,FALSE)</f>
        <v>Eukaryota</v>
      </c>
      <c r="CB327" t="str">
        <f>VLOOKUP($A327,taxonomy!$A:$Y,8,FALSE)</f>
        <v xml:space="preserve"> Metazoa</v>
      </c>
      <c r="CC327" t="str">
        <f>VLOOKUP($A327,taxonomy!$A:$Y,9,FALSE)</f>
        <v xml:space="preserve"> Ecdysozoa</v>
      </c>
      <c r="CD327" t="str">
        <f>VLOOKUP($A327,taxonomy!$A:$Y,10,FALSE)</f>
        <v xml:space="preserve"> Arthropoda</v>
      </c>
      <c r="CE327" t="str">
        <f>VLOOKUP($A327,taxonomy!$A:$Y,11,FALSE)</f>
        <v xml:space="preserve"> Hexapoda</v>
      </c>
      <c r="CF327" t="str">
        <f>VLOOKUP($A327,taxonomy!$A:$Y,12,FALSE)</f>
        <v xml:space="preserve"> Insecta</v>
      </c>
      <c r="CG327" t="str">
        <f>VLOOKUP($A327,taxonomy!$A:$Y,13,FALSE)</f>
        <v>Pterygota</v>
      </c>
      <c r="CH327" t="str">
        <f>VLOOKUP($A327,taxonomy!$A:$Y,14,FALSE)</f>
        <v xml:space="preserve"> Neoptera</v>
      </c>
      <c r="CI327" t="str">
        <f>VLOOKUP($A327,taxonomy!$A:$Y,15,FALSE)</f>
        <v xml:space="preserve"> Endopterygota</v>
      </c>
      <c r="CJ327" t="str">
        <f>VLOOKUP($A327,taxonomy!$A:$Y,16,FALSE)</f>
        <v xml:space="preserve"> Diptera</v>
      </c>
      <c r="CK327" t="str">
        <f>VLOOKUP($A327,taxonomy!$A:$Y,17,FALSE)</f>
        <v xml:space="preserve"> Brachycera</v>
      </c>
      <c r="CL327" t="str">
        <f>VLOOKUP($A327,taxonomy!$A:$Y,18,FALSE)</f>
        <v xml:space="preserve"> Muscomorpha</v>
      </c>
      <c r="CM327" t="str">
        <f>VLOOKUP($A327,taxonomy!$A:$Y,19,FALSE)</f>
        <v>Ephydroidea</v>
      </c>
      <c r="CN327" t="str">
        <f>VLOOKUP($A327,taxonomy!$A:$Y,20,FALSE)</f>
        <v xml:space="preserve"> Drosophilidae</v>
      </c>
      <c r="CO327" t="str">
        <f>VLOOKUP($A327,taxonomy!$A:$Y,21,FALSE)</f>
        <v xml:space="preserve"> Drosophila.</v>
      </c>
      <c r="CP327">
        <f>VLOOKUP($A327,taxonomy!$A:$Y,22,FALSE)</f>
        <v>0</v>
      </c>
      <c r="CQ327">
        <f>VLOOKUP($A327,taxonomy!$A:$Y,23,FALSE)</f>
        <v>0</v>
      </c>
      <c r="CR327">
        <f>VLOOKUP($A327,taxonomy!$A:$Y,24,FALSE)</f>
        <v>0</v>
      </c>
      <c r="CS327">
        <f>VLOOKUP($A327,taxonomy!$A:$Y,25,FALSE)</f>
        <v>0</v>
      </c>
      <c r="CT327">
        <f t="shared" si="5"/>
        <v>0</v>
      </c>
    </row>
    <row r="328" spans="1:98" x14ac:dyDescent="0.25">
      <c r="A328" s="3" t="s">
        <v>1567</v>
      </c>
      <c r="B328" s="4"/>
      <c r="C328" s="4"/>
      <c r="D328" s="4">
        <v>1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>
        <v>1</v>
      </c>
      <c r="CA328" t="str">
        <f>VLOOKUP($A328,taxonomy!$A:$Y,7,FALSE)</f>
        <v>Eukaryota</v>
      </c>
      <c r="CB328" t="str">
        <f>VLOOKUP($A328,taxonomy!$A:$Y,8,FALSE)</f>
        <v xml:space="preserve"> Metazoa</v>
      </c>
      <c r="CC328" t="str">
        <f>VLOOKUP($A328,taxonomy!$A:$Y,9,FALSE)</f>
        <v xml:space="preserve"> Ecdysozoa</v>
      </c>
      <c r="CD328" t="str">
        <f>VLOOKUP($A328,taxonomy!$A:$Y,10,FALSE)</f>
        <v xml:space="preserve"> Arthropoda</v>
      </c>
      <c r="CE328" t="str">
        <f>VLOOKUP($A328,taxonomy!$A:$Y,11,FALSE)</f>
        <v xml:space="preserve"> Hexapoda</v>
      </c>
      <c r="CF328" t="str">
        <f>VLOOKUP($A328,taxonomy!$A:$Y,12,FALSE)</f>
        <v xml:space="preserve"> Insecta</v>
      </c>
      <c r="CG328" t="str">
        <f>VLOOKUP($A328,taxonomy!$A:$Y,13,FALSE)</f>
        <v>Pterygota</v>
      </c>
      <c r="CH328" t="str">
        <f>VLOOKUP($A328,taxonomy!$A:$Y,14,FALSE)</f>
        <v xml:space="preserve"> Neoptera</v>
      </c>
      <c r="CI328" t="str">
        <f>VLOOKUP($A328,taxonomy!$A:$Y,15,FALSE)</f>
        <v xml:space="preserve"> Endopterygota</v>
      </c>
      <c r="CJ328" t="str">
        <f>VLOOKUP($A328,taxonomy!$A:$Y,16,FALSE)</f>
        <v xml:space="preserve"> Diptera</v>
      </c>
      <c r="CK328" t="str">
        <f>VLOOKUP($A328,taxonomy!$A:$Y,17,FALSE)</f>
        <v xml:space="preserve"> Brachycera</v>
      </c>
      <c r="CL328" t="str">
        <f>VLOOKUP($A328,taxonomy!$A:$Y,18,FALSE)</f>
        <v xml:space="preserve"> Muscomorpha</v>
      </c>
      <c r="CM328" t="str">
        <f>VLOOKUP($A328,taxonomy!$A:$Y,19,FALSE)</f>
        <v>Ephydroidea</v>
      </c>
      <c r="CN328" t="str">
        <f>VLOOKUP($A328,taxonomy!$A:$Y,20,FALSE)</f>
        <v xml:space="preserve"> Drosophilidae</v>
      </c>
      <c r="CO328" t="str">
        <f>VLOOKUP($A328,taxonomy!$A:$Y,21,FALSE)</f>
        <v xml:space="preserve"> Drosophila.</v>
      </c>
      <c r="CP328">
        <f>VLOOKUP($A328,taxonomy!$A:$Y,22,FALSE)</f>
        <v>0</v>
      </c>
      <c r="CQ328">
        <f>VLOOKUP($A328,taxonomy!$A:$Y,23,FALSE)</f>
        <v>0</v>
      </c>
      <c r="CR328">
        <f>VLOOKUP($A328,taxonomy!$A:$Y,24,FALSE)</f>
        <v>0</v>
      </c>
      <c r="CS328">
        <f>VLOOKUP($A328,taxonomy!$A:$Y,25,FALSE)</f>
        <v>0</v>
      </c>
      <c r="CT328">
        <f t="shared" si="5"/>
        <v>0</v>
      </c>
    </row>
    <row r="329" spans="1:98" x14ac:dyDescent="0.25">
      <c r="A329" s="3" t="s">
        <v>1569</v>
      </c>
      <c r="B329" s="4"/>
      <c r="C329" s="4">
        <v>1</v>
      </c>
      <c r="D329" s="4">
        <v>1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>
        <v>1</v>
      </c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>
        <v>3</v>
      </c>
      <c r="CA329" t="str">
        <f>VLOOKUP($A329,taxonomy!$A:$Y,7,FALSE)</f>
        <v>Eukaryota</v>
      </c>
      <c r="CB329" t="str">
        <f>VLOOKUP($A329,taxonomy!$A:$Y,8,FALSE)</f>
        <v xml:space="preserve"> Metazoa</v>
      </c>
      <c r="CC329" t="str">
        <f>VLOOKUP($A329,taxonomy!$A:$Y,9,FALSE)</f>
        <v xml:space="preserve"> Ecdysozoa</v>
      </c>
      <c r="CD329" t="str">
        <f>VLOOKUP($A329,taxonomy!$A:$Y,10,FALSE)</f>
        <v xml:space="preserve"> Arthropoda</v>
      </c>
      <c r="CE329" t="str">
        <f>VLOOKUP($A329,taxonomy!$A:$Y,11,FALSE)</f>
        <v xml:space="preserve"> Hexapoda</v>
      </c>
      <c r="CF329" t="str">
        <f>VLOOKUP($A329,taxonomy!$A:$Y,12,FALSE)</f>
        <v xml:space="preserve"> Insecta</v>
      </c>
      <c r="CG329" t="str">
        <f>VLOOKUP($A329,taxonomy!$A:$Y,13,FALSE)</f>
        <v>Pterygota</v>
      </c>
      <c r="CH329" t="str">
        <f>VLOOKUP($A329,taxonomy!$A:$Y,14,FALSE)</f>
        <v xml:space="preserve"> Neoptera</v>
      </c>
      <c r="CI329" t="str">
        <f>VLOOKUP($A329,taxonomy!$A:$Y,15,FALSE)</f>
        <v xml:space="preserve"> Endopterygota</v>
      </c>
      <c r="CJ329" t="str">
        <f>VLOOKUP($A329,taxonomy!$A:$Y,16,FALSE)</f>
        <v xml:space="preserve"> Diptera</v>
      </c>
      <c r="CK329" t="str">
        <f>VLOOKUP($A329,taxonomy!$A:$Y,17,FALSE)</f>
        <v xml:space="preserve"> Brachycera</v>
      </c>
      <c r="CL329" t="str">
        <f>VLOOKUP($A329,taxonomy!$A:$Y,18,FALSE)</f>
        <v xml:space="preserve"> Muscomorpha</v>
      </c>
      <c r="CM329" t="str">
        <f>VLOOKUP($A329,taxonomy!$A:$Y,19,FALSE)</f>
        <v>Ephydroidea</v>
      </c>
      <c r="CN329" t="str">
        <f>VLOOKUP($A329,taxonomy!$A:$Y,20,FALSE)</f>
        <v xml:space="preserve"> Drosophilidae</v>
      </c>
      <c r="CO329" t="str">
        <f>VLOOKUP($A329,taxonomy!$A:$Y,21,FALSE)</f>
        <v xml:space="preserve"> Drosophila</v>
      </c>
      <c r="CP329" t="str">
        <f>VLOOKUP($A329,taxonomy!$A:$Y,22,FALSE)</f>
        <v xml:space="preserve"> Sophophora.</v>
      </c>
      <c r="CQ329">
        <f>VLOOKUP($A329,taxonomy!$A:$Y,23,FALSE)</f>
        <v>0</v>
      </c>
      <c r="CR329">
        <f>VLOOKUP($A329,taxonomy!$A:$Y,24,FALSE)</f>
        <v>0</v>
      </c>
      <c r="CS329">
        <f>VLOOKUP($A329,taxonomy!$A:$Y,25,FALSE)</f>
        <v>0</v>
      </c>
      <c r="CT329">
        <f t="shared" si="5"/>
        <v>0</v>
      </c>
    </row>
    <row r="330" spans="1:98" x14ac:dyDescent="0.25">
      <c r="A330" s="3" t="s">
        <v>1572</v>
      </c>
      <c r="B330" s="4"/>
      <c r="C330" s="4"/>
      <c r="D330" s="4">
        <v>1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>
        <v>1</v>
      </c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>
        <v>2</v>
      </c>
      <c r="CA330" t="str">
        <f>VLOOKUP($A330,taxonomy!$A:$Y,7,FALSE)</f>
        <v>Eukaryota</v>
      </c>
      <c r="CB330" t="str">
        <f>VLOOKUP($A330,taxonomy!$A:$Y,8,FALSE)</f>
        <v xml:space="preserve"> Metazoa</v>
      </c>
      <c r="CC330" t="str">
        <f>VLOOKUP($A330,taxonomy!$A:$Y,9,FALSE)</f>
        <v xml:space="preserve"> Ecdysozoa</v>
      </c>
      <c r="CD330" t="str">
        <f>VLOOKUP($A330,taxonomy!$A:$Y,10,FALSE)</f>
        <v xml:space="preserve"> Arthropoda</v>
      </c>
      <c r="CE330" t="str">
        <f>VLOOKUP($A330,taxonomy!$A:$Y,11,FALSE)</f>
        <v xml:space="preserve"> Hexapoda</v>
      </c>
      <c r="CF330" t="str">
        <f>VLOOKUP($A330,taxonomy!$A:$Y,12,FALSE)</f>
        <v xml:space="preserve"> Insecta</v>
      </c>
      <c r="CG330" t="str">
        <f>VLOOKUP($A330,taxonomy!$A:$Y,13,FALSE)</f>
        <v>Pterygota</v>
      </c>
      <c r="CH330" t="str">
        <f>VLOOKUP($A330,taxonomy!$A:$Y,14,FALSE)</f>
        <v xml:space="preserve"> Neoptera</v>
      </c>
      <c r="CI330" t="str">
        <f>VLOOKUP($A330,taxonomy!$A:$Y,15,FALSE)</f>
        <v xml:space="preserve"> Endopterygota</v>
      </c>
      <c r="CJ330" t="str">
        <f>VLOOKUP($A330,taxonomy!$A:$Y,16,FALSE)</f>
        <v xml:space="preserve"> Diptera</v>
      </c>
      <c r="CK330" t="str">
        <f>VLOOKUP($A330,taxonomy!$A:$Y,17,FALSE)</f>
        <v xml:space="preserve"> Brachycera</v>
      </c>
      <c r="CL330" t="str">
        <f>VLOOKUP($A330,taxonomy!$A:$Y,18,FALSE)</f>
        <v xml:space="preserve"> Muscomorpha</v>
      </c>
      <c r="CM330" t="str">
        <f>VLOOKUP($A330,taxonomy!$A:$Y,19,FALSE)</f>
        <v>Ephydroidea</v>
      </c>
      <c r="CN330" t="str">
        <f>VLOOKUP($A330,taxonomy!$A:$Y,20,FALSE)</f>
        <v xml:space="preserve"> Drosophilidae</v>
      </c>
      <c r="CO330" t="str">
        <f>VLOOKUP($A330,taxonomy!$A:$Y,21,FALSE)</f>
        <v xml:space="preserve"> Chymomyza.</v>
      </c>
      <c r="CP330">
        <f>VLOOKUP($A330,taxonomy!$A:$Y,22,FALSE)</f>
        <v>0</v>
      </c>
      <c r="CQ330">
        <f>VLOOKUP($A330,taxonomy!$A:$Y,23,FALSE)</f>
        <v>0</v>
      </c>
      <c r="CR330">
        <f>VLOOKUP($A330,taxonomy!$A:$Y,24,FALSE)</f>
        <v>0</v>
      </c>
      <c r="CS330">
        <f>VLOOKUP($A330,taxonomy!$A:$Y,25,FALSE)</f>
        <v>0</v>
      </c>
      <c r="CT330">
        <f t="shared" si="5"/>
        <v>0</v>
      </c>
    </row>
    <row r="331" spans="1:98" x14ac:dyDescent="0.25">
      <c r="A331" s="3" t="s">
        <v>1575</v>
      </c>
      <c r="B331" s="4"/>
      <c r="C331" s="4"/>
      <c r="D331" s="4">
        <v>1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>
        <v>1</v>
      </c>
      <c r="AA331" s="4"/>
      <c r="AB331" s="4"/>
      <c r="AC331" s="4"/>
      <c r="AD331" s="4">
        <v>1</v>
      </c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>
        <v>3</v>
      </c>
      <c r="CA331" t="str">
        <f>VLOOKUP($A331,taxonomy!$A:$Y,7,FALSE)</f>
        <v>Eukaryota</v>
      </c>
      <c r="CB331" t="str">
        <f>VLOOKUP($A331,taxonomy!$A:$Y,8,FALSE)</f>
        <v xml:space="preserve"> Metazoa</v>
      </c>
      <c r="CC331" t="str">
        <f>VLOOKUP($A331,taxonomy!$A:$Y,9,FALSE)</f>
        <v xml:space="preserve"> Ecdysozoa</v>
      </c>
      <c r="CD331" t="str">
        <f>VLOOKUP($A331,taxonomy!$A:$Y,10,FALSE)</f>
        <v xml:space="preserve"> Arthropoda</v>
      </c>
      <c r="CE331" t="str">
        <f>VLOOKUP($A331,taxonomy!$A:$Y,11,FALSE)</f>
        <v xml:space="preserve"> Hexapoda</v>
      </c>
      <c r="CF331" t="str">
        <f>VLOOKUP($A331,taxonomy!$A:$Y,12,FALSE)</f>
        <v xml:space="preserve"> Insecta</v>
      </c>
      <c r="CG331" t="str">
        <f>VLOOKUP($A331,taxonomy!$A:$Y,13,FALSE)</f>
        <v>Pterygota</v>
      </c>
      <c r="CH331" t="str">
        <f>VLOOKUP($A331,taxonomy!$A:$Y,14,FALSE)</f>
        <v xml:space="preserve"> Neoptera</v>
      </c>
      <c r="CI331" t="str">
        <f>VLOOKUP($A331,taxonomy!$A:$Y,15,FALSE)</f>
        <v xml:space="preserve"> Endopterygota</v>
      </c>
      <c r="CJ331" t="str">
        <f>VLOOKUP($A331,taxonomy!$A:$Y,16,FALSE)</f>
        <v xml:space="preserve"> Diptera</v>
      </c>
      <c r="CK331" t="str">
        <f>VLOOKUP($A331,taxonomy!$A:$Y,17,FALSE)</f>
        <v xml:space="preserve"> Brachycera</v>
      </c>
      <c r="CL331" t="str">
        <f>VLOOKUP($A331,taxonomy!$A:$Y,18,FALSE)</f>
        <v xml:space="preserve"> Muscomorpha</v>
      </c>
      <c r="CM331" t="str">
        <f>VLOOKUP($A331,taxonomy!$A:$Y,19,FALSE)</f>
        <v>Oestroidea</v>
      </c>
      <c r="CN331" t="str">
        <f>VLOOKUP($A331,taxonomy!$A:$Y,20,FALSE)</f>
        <v xml:space="preserve"> Sarcophagidae</v>
      </c>
      <c r="CO331" t="str">
        <f>VLOOKUP($A331,taxonomy!$A:$Y,21,FALSE)</f>
        <v xml:space="preserve"> Sarcophaga</v>
      </c>
      <c r="CP331" t="str">
        <f>VLOOKUP($A331,taxonomy!$A:$Y,22,FALSE)</f>
        <v xml:space="preserve"> Liopygia.</v>
      </c>
      <c r="CQ331">
        <f>VLOOKUP($A331,taxonomy!$A:$Y,23,FALSE)</f>
        <v>0</v>
      </c>
      <c r="CR331">
        <f>VLOOKUP($A331,taxonomy!$A:$Y,24,FALSE)</f>
        <v>0</v>
      </c>
      <c r="CS331">
        <f>VLOOKUP($A331,taxonomy!$A:$Y,25,FALSE)</f>
        <v>0</v>
      </c>
      <c r="CT331">
        <f t="shared" si="5"/>
        <v>0</v>
      </c>
    </row>
    <row r="332" spans="1:98" x14ac:dyDescent="0.25">
      <c r="A332" s="3" t="s">
        <v>1580</v>
      </c>
      <c r="B332" s="4"/>
      <c r="C332" s="4"/>
      <c r="D332" s="4">
        <v>1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>
        <v>1</v>
      </c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>
        <v>2</v>
      </c>
      <c r="CA332" t="str">
        <f>VLOOKUP($A332,taxonomy!$A:$Y,7,FALSE)</f>
        <v>Eukaryota</v>
      </c>
      <c r="CB332" t="str">
        <f>VLOOKUP($A332,taxonomy!$A:$Y,8,FALSE)</f>
        <v xml:space="preserve"> Metazoa</v>
      </c>
      <c r="CC332" t="str">
        <f>VLOOKUP($A332,taxonomy!$A:$Y,9,FALSE)</f>
        <v xml:space="preserve"> Ecdysozoa</v>
      </c>
      <c r="CD332" t="str">
        <f>VLOOKUP($A332,taxonomy!$A:$Y,10,FALSE)</f>
        <v xml:space="preserve"> Arthropoda</v>
      </c>
      <c r="CE332" t="str">
        <f>VLOOKUP($A332,taxonomy!$A:$Y,11,FALSE)</f>
        <v xml:space="preserve"> Hexapoda</v>
      </c>
      <c r="CF332" t="str">
        <f>VLOOKUP($A332,taxonomy!$A:$Y,12,FALSE)</f>
        <v xml:space="preserve"> Insecta</v>
      </c>
      <c r="CG332" t="str">
        <f>VLOOKUP($A332,taxonomy!$A:$Y,13,FALSE)</f>
        <v>Pterygota</v>
      </c>
      <c r="CH332" t="str">
        <f>VLOOKUP($A332,taxonomy!$A:$Y,14,FALSE)</f>
        <v xml:space="preserve"> Neoptera</v>
      </c>
      <c r="CI332" t="str">
        <f>VLOOKUP($A332,taxonomy!$A:$Y,15,FALSE)</f>
        <v xml:space="preserve"> Endopterygota</v>
      </c>
      <c r="CJ332" t="str">
        <f>VLOOKUP($A332,taxonomy!$A:$Y,16,FALSE)</f>
        <v xml:space="preserve"> Diptera</v>
      </c>
      <c r="CK332" t="str">
        <f>VLOOKUP($A332,taxonomy!$A:$Y,17,FALSE)</f>
        <v xml:space="preserve"> Brachycera</v>
      </c>
      <c r="CL332" t="str">
        <f>VLOOKUP($A332,taxonomy!$A:$Y,18,FALSE)</f>
        <v xml:space="preserve"> Muscomorpha</v>
      </c>
      <c r="CM332" t="str">
        <f>VLOOKUP($A332,taxonomy!$A:$Y,19,FALSE)</f>
        <v>Oestroidea</v>
      </c>
      <c r="CN332" t="str">
        <f>VLOOKUP($A332,taxonomy!$A:$Y,20,FALSE)</f>
        <v xml:space="preserve"> Sarcophagidae</v>
      </c>
      <c r="CO332" t="str">
        <f>VLOOKUP($A332,taxonomy!$A:$Y,21,FALSE)</f>
        <v xml:space="preserve"> Neobellieria.</v>
      </c>
      <c r="CP332">
        <f>VLOOKUP($A332,taxonomy!$A:$Y,22,FALSE)</f>
        <v>0</v>
      </c>
      <c r="CQ332">
        <f>VLOOKUP($A332,taxonomy!$A:$Y,23,FALSE)</f>
        <v>0</v>
      </c>
      <c r="CR332">
        <f>VLOOKUP($A332,taxonomy!$A:$Y,24,FALSE)</f>
        <v>0</v>
      </c>
      <c r="CS332">
        <f>VLOOKUP($A332,taxonomy!$A:$Y,25,FALSE)</f>
        <v>0</v>
      </c>
      <c r="CT332">
        <f t="shared" si="5"/>
        <v>0</v>
      </c>
    </row>
    <row r="333" spans="1:98" hidden="1" x14ac:dyDescent="0.25">
      <c r="A333" s="3" t="s">
        <v>1583</v>
      </c>
      <c r="B333" s="4"/>
      <c r="C333" s="4"/>
      <c r="D333" s="4">
        <v>1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>
        <v>1</v>
      </c>
      <c r="CA333" t="str">
        <f>VLOOKUP($A333,taxonomy!$A:$Y,7,FALSE)</f>
        <v>Eukaryota</v>
      </c>
      <c r="CB333" t="str">
        <f>VLOOKUP($A333,taxonomy!$A:$Y,8,FALSE)</f>
        <v xml:space="preserve"> Metazoa</v>
      </c>
      <c r="CC333" t="str">
        <f>VLOOKUP($A333,taxonomy!$A:$Y,9,FALSE)</f>
        <v xml:space="preserve"> Chordata</v>
      </c>
      <c r="CD333" t="str">
        <f>VLOOKUP($A333,taxonomy!$A:$Y,10,FALSE)</f>
        <v xml:space="preserve"> Craniata</v>
      </c>
      <c r="CE333" t="str">
        <f>VLOOKUP($A333,taxonomy!$A:$Y,11,FALSE)</f>
        <v xml:space="preserve"> Vertebrata</v>
      </c>
      <c r="CF333" t="str">
        <f>VLOOKUP($A333,taxonomy!$A:$Y,12,FALSE)</f>
        <v xml:space="preserve"> Euteleostomi</v>
      </c>
      <c r="CG333" t="str">
        <f>VLOOKUP($A333,taxonomy!$A:$Y,13,FALSE)</f>
        <v>Mammalia</v>
      </c>
      <c r="CH333" t="str">
        <f>VLOOKUP($A333,taxonomy!$A:$Y,14,FALSE)</f>
        <v xml:space="preserve"> Eutheria</v>
      </c>
      <c r="CI333" t="str">
        <f>VLOOKUP($A333,taxonomy!$A:$Y,15,FALSE)</f>
        <v xml:space="preserve"> Laurasiatheria</v>
      </c>
      <c r="CJ333" t="str">
        <f>VLOOKUP($A333,taxonomy!$A:$Y,16,FALSE)</f>
        <v xml:space="preserve"> Cetartiodactyla</v>
      </c>
      <c r="CK333" t="str">
        <f>VLOOKUP($A333,taxonomy!$A:$Y,17,FALSE)</f>
        <v xml:space="preserve"> Ruminantia</v>
      </c>
      <c r="CL333" t="str">
        <f>VLOOKUP($A333,taxonomy!$A:$Y,18,FALSE)</f>
        <v>Pecora</v>
      </c>
      <c r="CM333" t="str">
        <f>VLOOKUP($A333,taxonomy!$A:$Y,19,FALSE)</f>
        <v xml:space="preserve"> Bovidae</v>
      </c>
      <c r="CN333" t="str">
        <f>VLOOKUP($A333,taxonomy!$A:$Y,20,FALSE)</f>
        <v xml:space="preserve"> Caprinae</v>
      </c>
      <c r="CO333" t="str">
        <f>VLOOKUP($A333,taxonomy!$A:$Y,21,FALSE)</f>
        <v xml:space="preserve"> Ovis.</v>
      </c>
      <c r="CP333">
        <f>VLOOKUP($A333,taxonomy!$A:$Y,22,FALSE)</f>
        <v>0</v>
      </c>
      <c r="CQ333">
        <f>VLOOKUP($A333,taxonomy!$A:$Y,23,FALSE)</f>
        <v>0</v>
      </c>
      <c r="CR333">
        <f>VLOOKUP($A333,taxonomy!$A:$Y,24,FALSE)</f>
        <v>0</v>
      </c>
      <c r="CS333">
        <f>VLOOKUP($A333,taxonomy!$A:$Y,25,FALSE)</f>
        <v>0</v>
      </c>
      <c r="CT333">
        <f t="shared" si="5"/>
        <v>0</v>
      </c>
    </row>
    <row r="334" spans="1:98" hidden="1" x14ac:dyDescent="0.25">
      <c r="A334" s="3" t="s">
        <v>1585</v>
      </c>
      <c r="B334" s="4"/>
      <c r="C334" s="4">
        <v>1</v>
      </c>
      <c r="D334" s="4">
        <v>1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>
        <v>1</v>
      </c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>
        <v>3</v>
      </c>
      <c r="CA334" t="str">
        <f>VLOOKUP($A334,taxonomy!$A:$Y,7,FALSE)</f>
        <v>Eukaryota</v>
      </c>
      <c r="CB334" t="str">
        <f>VLOOKUP($A334,taxonomy!$A:$Y,8,FALSE)</f>
        <v xml:space="preserve"> Viridiplantae</v>
      </c>
      <c r="CC334" t="str">
        <f>VLOOKUP($A334,taxonomy!$A:$Y,9,FALSE)</f>
        <v xml:space="preserve"> Streptophyta</v>
      </c>
      <c r="CD334" t="str">
        <f>VLOOKUP($A334,taxonomy!$A:$Y,10,FALSE)</f>
        <v xml:space="preserve"> Embryophyta</v>
      </c>
      <c r="CE334" t="str">
        <f>VLOOKUP($A334,taxonomy!$A:$Y,11,FALSE)</f>
        <v xml:space="preserve"> Tracheophyta</v>
      </c>
      <c r="CF334" t="str">
        <f>VLOOKUP($A334,taxonomy!$A:$Y,12,FALSE)</f>
        <v>Spermatophyta</v>
      </c>
      <c r="CG334" t="str">
        <f>VLOOKUP($A334,taxonomy!$A:$Y,13,FALSE)</f>
        <v xml:space="preserve"> Magnoliophyta</v>
      </c>
      <c r="CH334" t="str">
        <f>VLOOKUP($A334,taxonomy!$A:$Y,14,FALSE)</f>
        <v xml:space="preserve"> eudicotyledons</v>
      </c>
      <c r="CI334" t="str">
        <f>VLOOKUP($A334,taxonomy!$A:$Y,15,FALSE)</f>
        <v xml:space="preserve"> Gunneridae</v>
      </c>
      <c r="CJ334" t="str">
        <f>VLOOKUP($A334,taxonomy!$A:$Y,16,FALSE)</f>
        <v>Pentapetalae</v>
      </c>
      <c r="CK334" t="str">
        <f>VLOOKUP($A334,taxonomy!$A:$Y,17,FALSE)</f>
        <v xml:space="preserve"> rosids</v>
      </c>
      <c r="CL334" t="str">
        <f>VLOOKUP($A334,taxonomy!$A:$Y,18,FALSE)</f>
        <v xml:space="preserve"> malvids</v>
      </c>
      <c r="CM334" t="str">
        <f>VLOOKUP($A334,taxonomy!$A:$Y,19,FALSE)</f>
        <v xml:space="preserve"> Brassicales</v>
      </c>
      <c r="CN334" t="str">
        <f>VLOOKUP($A334,taxonomy!$A:$Y,20,FALSE)</f>
        <v xml:space="preserve"> Brassicaceae</v>
      </c>
      <c r="CO334" t="str">
        <f>VLOOKUP($A334,taxonomy!$A:$Y,21,FALSE)</f>
        <v xml:space="preserve"> Camelineae</v>
      </c>
      <c r="CP334" t="str">
        <f>VLOOKUP($A334,taxonomy!$A:$Y,22,FALSE)</f>
        <v>Arabidopsis.</v>
      </c>
      <c r="CQ334">
        <f>VLOOKUP($A334,taxonomy!$A:$Y,23,FALSE)</f>
        <v>0</v>
      </c>
      <c r="CR334">
        <f>VLOOKUP($A334,taxonomy!$A:$Y,24,FALSE)</f>
        <v>0</v>
      </c>
      <c r="CS334">
        <f>VLOOKUP($A334,taxonomy!$A:$Y,25,FALSE)</f>
        <v>0</v>
      </c>
      <c r="CT334">
        <f t="shared" si="5"/>
        <v>0</v>
      </c>
    </row>
    <row r="335" spans="1:98" x14ac:dyDescent="0.25">
      <c r="A335" s="3" t="s">
        <v>1588</v>
      </c>
      <c r="B335" s="4"/>
      <c r="C335" s="4">
        <v>1</v>
      </c>
      <c r="D335" s="4">
        <v>1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>
        <v>1</v>
      </c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>
        <v>3</v>
      </c>
      <c r="CA335" t="str">
        <f>VLOOKUP($A335,taxonomy!$A:$Y,7,FALSE)</f>
        <v>Eukaryota</v>
      </c>
      <c r="CB335" t="str">
        <f>VLOOKUP($A335,taxonomy!$A:$Y,8,FALSE)</f>
        <v xml:space="preserve"> Metazoa</v>
      </c>
      <c r="CC335" t="str">
        <f>VLOOKUP($A335,taxonomy!$A:$Y,9,FALSE)</f>
        <v xml:space="preserve"> Ecdysozoa</v>
      </c>
      <c r="CD335" t="str">
        <f>VLOOKUP($A335,taxonomy!$A:$Y,10,FALSE)</f>
        <v xml:space="preserve"> Arthropoda</v>
      </c>
      <c r="CE335" t="str">
        <f>VLOOKUP($A335,taxonomy!$A:$Y,11,FALSE)</f>
        <v xml:space="preserve"> Hexapoda</v>
      </c>
      <c r="CF335" t="str">
        <f>VLOOKUP($A335,taxonomy!$A:$Y,12,FALSE)</f>
        <v xml:space="preserve"> Insecta</v>
      </c>
      <c r="CG335" t="str">
        <f>VLOOKUP($A335,taxonomy!$A:$Y,13,FALSE)</f>
        <v>Pterygota</v>
      </c>
      <c r="CH335" t="str">
        <f>VLOOKUP($A335,taxonomy!$A:$Y,14,FALSE)</f>
        <v xml:space="preserve"> Neoptera</v>
      </c>
      <c r="CI335" t="str">
        <f>VLOOKUP($A335,taxonomy!$A:$Y,15,FALSE)</f>
        <v xml:space="preserve"> Endopterygota</v>
      </c>
      <c r="CJ335" t="str">
        <f>VLOOKUP($A335,taxonomy!$A:$Y,16,FALSE)</f>
        <v xml:space="preserve"> Diptera</v>
      </c>
      <c r="CK335" t="str">
        <f>VLOOKUP($A335,taxonomy!$A:$Y,17,FALSE)</f>
        <v xml:space="preserve"> Brachycera</v>
      </c>
      <c r="CL335" t="str">
        <f>VLOOKUP($A335,taxonomy!$A:$Y,18,FALSE)</f>
        <v xml:space="preserve"> Muscomorpha</v>
      </c>
      <c r="CM335" t="str">
        <f>VLOOKUP($A335,taxonomy!$A:$Y,19,FALSE)</f>
        <v>Ephydroidea</v>
      </c>
      <c r="CN335" t="str">
        <f>VLOOKUP($A335,taxonomy!$A:$Y,20,FALSE)</f>
        <v xml:space="preserve"> Drosophilidae</v>
      </c>
      <c r="CO335" t="str">
        <f>VLOOKUP($A335,taxonomy!$A:$Y,21,FALSE)</f>
        <v xml:space="preserve"> Drosophila</v>
      </c>
      <c r="CP335" t="str">
        <f>VLOOKUP($A335,taxonomy!$A:$Y,22,FALSE)</f>
        <v xml:space="preserve"> Sophophora.</v>
      </c>
      <c r="CQ335">
        <f>VLOOKUP($A335,taxonomy!$A:$Y,23,FALSE)</f>
        <v>0</v>
      </c>
      <c r="CR335">
        <f>VLOOKUP($A335,taxonomy!$A:$Y,24,FALSE)</f>
        <v>0</v>
      </c>
      <c r="CS335">
        <f>VLOOKUP($A335,taxonomy!$A:$Y,25,FALSE)</f>
        <v>0</v>
      </c>
      <c r="CT335">
        <f t="shared" si="5"/>
        <v>0</v>
      </c>
    </row>
    <row r="336" spans="1:98" x14ac:dyDescent="0.25">
      <c r="A336" s="3" t="s">
        <v>1590</v>
      </c>
      <c r="B336" s="4"/>
      <c r="C336" s="4">
        <v>1</v>
      </c>
      <c r="D336" s="4">
        <v>1</v>
      </c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>
        <v>1</v>
      </c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>
        <v>3</v>
      </c>
      <c r="CA336" t="str">
        <f>VLOOKUP($A336,taxonomy!$A:$Y,7,FALSE)</f>
        <v>Eukaryota</v>
      </c>
      <c r="CB336" t="str">
        <f>VLOOKUP($A336,taxonomy!$A:$Y,8,FALSE)</f>
        <v xml:space="preserve"> Metazoa</v>
      </c>
      <c r="CC336" t="str">
        <f>VLOOKUP($A336,taxonomy!$A:$Y,9,FALSE)</f>
        <v xml:space="preserve"> Ecdysozoa</v>
      </c>
      <c r="CD336" t="str">
        <f>VLOOKUP($A336,taxonomy!$A:$Y,10,FALSE)</f>
        <v xml:space="preserve"> Arthropoda</v>
      </c>
      <c r="CE336" t="str">
        <f>VLOOKUP($A336,taxonomy!$A:$Y,11,FALSE)</f>
        <v xml:space="preserve"> Hexapoda</v>
      </c>
      <c r="CF336" t="str">
        <f>VLOOKUP($A336,taxonomy!$A:$Y,12,FALSE)</f>
        <v xml:space="preserve"> Insecta</v>
      </c>
      <c r="CG336" t="str">
        <f>VLOOKUP($A336,taxonomy!$A:$Y,13,FALSE)</f>
        <v>Pterygota</v>
      </c>
      <c r="CH336" t="str">
        <f>VLOOKUP($A336,taxonomy!$A:$Y,14,FALSE)</f>
        <v xml:space="preserve"> Neoptera</v>
      </c>
      <c r="CI336" t="str">
        <f>VLOOKUP($A336,taxonomy!$A:$Y,15,FALSE)</f>
        <v xml:space="preserve"> Endopterygota</v>
      </c>
      <c r="CJ336" t="str">
        <f>VLOOKUP($A336,taxonomy!$A:$Y,16,FALSE)</f>
        <v xml:space="preserve"> Diptera</v>
      </c>
      <c r="CK336" t="str">
        <f>VLOOKUP($A336,taxonomy!$A:$Y,17,FALSE)</f>
        <v xml:space="preserve"> Brachycera</v>
      </c>
      <c r="CL336" t="str">
        <f>VLOOKUP($A336,taxonomy!$A:$Y,18,FALSE)</f>
        <v xml:space="preserve"> Muscomorpha</v>
      </c>
      <c r="CM336" t="str">
        <f>VLOOKUP($A336,taxonomy!$A:$Y,19,FALSE)</f>
        <v>Ephydroidea</v>
      </c>
      <c r="CN336" t="str">
        <f>VLOOKUP($A336,taxonomy!$A:$Y,20,FALSE)</f>
        <v xml:space="preserve"> Drosophilidae</v>
      </c>
      <c r="CO336" t="str">
        <f>VLOOKUP($A336,taxonomy!$A:$Y,21,FALSE)</f>
        <v xml:space="preserve"> Drosophila</v>
      </c>
      <c r="CP336" t="str">
        <f>VLOOKUP($A336,taxonomy!$A:$Y,22,FALSE)</f>
        <v xml:space="preserve"> Sophophora.</v>
      </c>
      <c r="CQ336">
        <f>VLOOKUP($A336,taxonomy!$A:$Y,23,FALSE)</f>
        <v>0</v>
      </c>
      <c r="CR336">
        <f>VLOOKUP($A336,taxonomy!$A:$Y,24,FALSE)</f>
        <v>0</v>
      </c>
      <c r="CS336">
        <f>VLOOKUP($A336,taxonomy!$A:$Y,25,FALSE)</f>
        <v>0</v>
      </c>
      <c r="CT336">
        <f t="shared" si="5"/>
        <v>0</v>
      </c>
    </row>
    <row r="337" spans="1:98" x14ac:dyDescent="0.25">
      <c r="A337" s="3" t="s">
        <v>1592</v>
      </c>
      <c r="B337" s="4"/>
      <c r="C337" s="4"/>
      <c r="D337" s="4">
        <v>1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>
        <v>1</v>
      </c>
      <c r="CA337" t="str">
        <f>VLOOKUP($A337,taxonomy!$A:$Y,7,FALSE)</f>
        <v>Eukaryota</v>
      </c>
      <c r="CB337" t="str">
        <f>VLOOKUP($A337,taxonomy!$A:$Y,8,FALSE)</f>
        <v xml:space="preserve"> Metazoa</v>
      </c>
      <c r="CC337" t="str">
        <f>VLOOKUP($A337,taxonomy!$A:$Y,9,FALSE)</f>
        <v xml:space="preserve"> Ecdysozoa</v>
      </c>
      <c r="CD337" t="str">
        <f>VLOOKUP($A337,taxonomy!$A:$Y,10,FALSE)</f>
        <v xml:space="preserve"> Arthropoda</v>
      </c>
      <c r="CE337" t="str">
        <f>VLOOKUP($A337,taxonomy!$A:$Y,11,FALSE)</f>
        <v xml:space="preserve"> Hexapoda</v>
      </c>
      <c r="CF337" t="str">
        <f>VLOOKUP($A337,taxonomy!$A:$Y,12,FALSE)</f>
        <v xml:space="preserve"> Insecta</v>
      </c>
      <c r="CG337" t="str">
        <f>VLOOKUP($A337,taxonomy!$A:$Y,13,FALSE)</f>
        <v>Pterygota</v>
      </c>
      <c r="CH337" t="str">
        <f>VLOOKUP($A337,taxonomy!$A:$Y,14,FALSE)</f>
        <v xml:space="preserve"> Neoptera</v>
      </c>
      <c r="CI337" t="str">
        <f>VLOOKUP($A337,taxonomy!$A:$Y,15,FALSE)</f>
        <v xml:space="preserve"> Endopterygota</v>
      </c>
      <c r="CJ337" t="str">
        <f>VLOOKUP($A337,taxonomy!$A:$Y,16,FALSE)</f>
        <v xml:space="preserve"> Lepidoptera</v>
      </c>
      <c r="CK337" t="str">
        <f>VLOOKUP($A337,taxonomy!$A:$Y,17,FALSE)</f>
        <v xml:space="preserve"> Glossata</v>
      </c>
      <c r="CL337" t="str">
        <f>VLOOKUP($A337,taxonomy!$A:$Y,18,FALSE)</f>
        <v xml:space="preserve"> Ditrysia</v>
      </c>
      <c r="CM337" t="str">
        <f>VLOOKUP($A337,taxonomy!$A:$Y,19,FALSE)</f>
        <v>Bombycoidea</v>
      </c>
      <c r="CN337" t="str">
        <f>VLOOKUP($A337,taxonomy!$A:$Y,20,FALSE)</f>
        <v xml:space="preserve"> Saturniidae</v>
      </c>
      <c r="CO337" t="str">
        <f>VLOOKUP($A337,taxonomy!$A:$Y,21,FALSE)</f>
        <v xml:space="preserve"> Saturniinae</v>
      </c>
      <c r="CP337" t="str">
        <f>VLOOKUP($A337,taxonomy!$A:$Y,22,FALSE)</f>
        <v xml:space="preserve"> Saturniini</v>
      </c>
      <c r="CQ337" t="str">
        <f>VLOOKUP($A337,taxonomy!$A:$Y,23,FALSE)</f>
        <v xml:space="preserve"> Antheraea.</v>
      </c>
      <c r="CR337">
        <f>VLOOKUP($A337,taxonomy!$A:$Y,24,FALSE)</f>
        <v>0</v>
      </c>
      <c r="CS337">
        <f>VLOOKUP($A337,taxonomy!$A:$Y,25,FALSE)</f>
        <v>0</v>
      </c>
      <c r="CT337">
        <f t="shared" si="5"/>
        <v>0</v>
      </c>
    </row>
    <row r="338" spans="1:98" hidden="1" x14ac:dyDescent="0.25">
      <c r="A338" s="3" t="s">
        <v>1594</v>
      </c>
      <c r="B338" s="4"/>
      <c r="C338" s="4">
        <v>1</v>
      </c>
      <c r="D338" s="4">
        <v>1</v>
      </c>
      <c r="E338" s="4"/>
      <c r="F338" s="4"/>
      <c r="G338" s="4"/>
      <c r="H338" s="4"/>
      <c r="I338" s="4"/>
      <c r="J338" s="4">
        <v>1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>
        <v>3</v>
      </c>
      <c r="CA338" t="str">
        <f>VLOOKUP($A338,taxonomy!$A:$Y,7,FALSE)</f>
        <v>Eukaryota</v>
      </c>
      <c r="CB338" t="str">
        <f>VLOOKUP($A338,taxonomy!$A:$Y,8,FALSE)</f>
        <v xml:space="preserve"> Fungi</v>
      </c>
      <c r="CC338" t="str">
        <f>VLOOKUP($A338,taxonomy!$A:$Y,9,FALSE)</f>
        <v xml:space="preserve"> Dikarya</v>
      </c>
      <c r="CD338" t="str">
        <f>VLOOKUP($A338,taxonomy!$A:$Y,10,FALSE)</f>
        <v xml:space="preserve"> Ascomycota</v>
      </c>
      <c r="CE338" t="str">
        <f>VLOOKUP($A338,taxonomy!$A:$Y,11,FALSE)</f>
        <v xml:space="preserve"> Taphrinomycotina</v>
      </c>
      <c r="CF338" t="str">
        <f>VLOOKUP($A338,taxonomy!$A:$Y,12,FALSE)</f>
        <v>Schizosaccharomycetes</v>
      </c>
      <c r="CG338" t="str">
        <f>VLOOKUP($A338,taxonomy!$A:$Y,13,FALSE)</f>
        <v xml:space="preserve"> Schizosaccharomycetales</v>
      </c>
      <c r="CH338" t="str">
        <f>VLOOKUP($A338,taxonomy!$A:$Y,14,FALSE)</f>
        <v>Schizosaccharomycetaceae</v>
      </c>
      <c r="CI338" t="str">
        <f>VLOOKUP($A338,taxonomy!$A:$Y,15,FALSE)</f>
        <v xml:space="preserve"> Schizosaccharomyces.</v>
      </c>
      <c r="CJ338">
        <f>VLOOKUP($A338,taxonomy!$A:$Y,16,FALSE)</f>
        <v>0</v>
      </c>
      <c r="CK338">
        <f>VLOOKUP($A338,taxonomy!$A:$Y,17,FALSE)</f>
        <v>0</v>
      </c>
      <c r="CL338">
        <f>VLOOKUP($A338,taxonomy!$A:$Y,18,FALSE)</f>
        <v>0</v>
      </c>
      <c r="CM338">
        <f>VLOOKUP($A338,taxonomy!$A:$Y,19,FALSE)</f>
        <v>0</v>
      </c>
      <c r="CN338">
        <f>VLOOKUP($A338,taxonomy!$A:$Y,20,FALSE)</f>
        <v>0</v>
      </c>
      <c r="CO338">
        <f>VLOOKUP($A338,taxonomy!$A:$Y,21,FALSE)</f>
        <v>0</v>
      </c>
      <c r="CP338">
        <f>VLOOKUP($A338,taxonomy!$A:$Y,22,FALSE)</f>
        <v>0</v>
      </c>
      <c r="CQ338">
        <f>VLOOKUP($A338,taxonomy!$A:$Y,23,FALSE)</f>
        <v>0</v>
      </c>
      <c r="CR338">
        <f>VLOOKUP($A338,taxonomy!$A:$Y,24,FALSE)</f>
        <v>0</v>
      </c>
      <c r="CS338">
        <f>VLOOKUP($A338,taxonomy!$A:$Y,25,FALSE)</f>
        <v>0</v>
      </c>
      <c r="CT338">
        <f t="shared" si="5"/>
        <v>0</v>
      </c>
    </row>
    <row r="339" spans="1:98" x14ac:dyDescent="0.25">
      <c r="A339" s="3" t="s">
        <v>1600</v>
      </c>
      <c r="B339" s="4"/>
      <c r="C339" s="4"/>
      <c r="D339" s="4">
        <v>1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>
        <v>1</v>
      </c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>
        <v>2</v>
      </c>
      <c r="CA339" t="str">
        <f>VLOOKUP($A339,taxonomy!$A:$Y,7,FALSE)</f>
        <v>Eukaryota</v>
      </c>
      <c r="CB339" t="str">
        <f>VLOOKUP($A339,taxonomy!$A:$Y,8,FALSE)</f>
        <v xml:space="preserve"> Metazoa</v>
      </c>
      <c r="CC339" t="str">
        <f>VLOOKUP($A339,taxonomy!$A:$Y,9,FALSE)</f>
        <v xml:space="preserve"> Ecdysozoa</v>
      </c>
      <c r="CD339" t="str">
        <f>VLOOKUP($A339,taxonomy!$A:$Y,10,FALSE)</f>
        <v xml:space="preserve"> Arthropoda</v>
      </c>
      <c r="CE339" t="str">
        <f>VLOOKUP($A339,taxonomy!$A:$Y,11,FALSE)</f>
        <v xml:space="preserve"> Hexapoda</v>
      </c>
      <c r="CF339" t="str">
        <f>VLOOKUP($A339,taxonomy!$A:$Y,12,FALSE)</f>
        <v xml:space="preserve"> Insecta</v>
      </c>
      <c r="CG339" t="str">
        <f>VLOOKUP($A339,taxonomy!$A:$Y,13,FALSE)</f>
        <v>Pterygota</v>
      </c>
      <c r="CH339" t="str">
        <f>VLOOKUP($A339,taxonomy!$A:$Y,14,FALSE)</f>
        <v xml:space="preserve"> Neoptera</v>
      </c>
      <c r="CI339" t="str">
        <f>VLOOKUP($A339,taxonomy!$A:$Y,15,FALSE)</f>
        <v xml:space="preserve"> Endopterygota</v>
      </c>
      <c r="CJ339" t="str">
        <f>VLOOKUP($A339,taxonomy!$A:$Y,16,FALSE)</f>
        <v xml:space="preserve"> Diptera</v>
      </c>
      <c r="CK339" t="str">
        <f>VLOOKUP($A339,taxonomy!$A:$Y,17,FALSE)</f>
        <v xml:space="preserve"> Brachycera</v>
      </c>
      <c r="CL339" t="str">
        <f>VLOOKUP($A339,taxonomy!$A:$Y,18,FALSE)</f>
        <v xml:space="preserve"> Muscomorpha</v>
      </c>
      <c r="CM339" t="str">
        <f>VLOOKUP($A339,taxonomy!$A:$Y,19,FALSE)</f>
        <v>Ephydroidea</v>
      </c>
      <c r="CN339" t="str">
        <f>VLOOKUP($A339,taxonomy!$A:$Y,20,FALSE)</f>
        <v xml:space="preserve"> Drosophilidae</v>
      </c>
      <c r="CO339" t="str">
        <f>VLOOKUP($A339,taxonomy!$A:$Y,21,FALSE)</f>
        <v xml:space="preserve"> Drosophila.</v>
      </c>
      <c r="CP339">
        <f>VLOOKUP($A339,taxonomy!$A:$Y,22,FALSE)</f>
        <v>0</v>
      </c>
      <c r="CQ339">
        <f>VLOOKUP($A339,taxonomy!$A:$Y,23,FALSE)</f>
        <v>0</v>
      </c>
      <c r="CR339">
        <f>VLOOKUP($A339,taxonomy!$A:$Y,24,FALSE)</f>
        <v>0</v>
      </c>
      <c r="CS339">
        <f>VLOOKUP($A339,taxonomy!$A:$Y,25,FALSE)</f>
        <v>0</v>
      </c>
      <c r="CT339">
        <f t="shared" si="5"/>
        <v>0</v>
      </c>
    </row>
    <row r="340" spans="1:98" x14ac:dyDescent="0.25">
      <c r="A340" s="3" t="s">
        <v>1602</v>
      </c>
      <c r="B340" s="4"/>
      <c r="C340" s="4"/>
      <c r="D340" s="4">
        <v>1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>
        <v>1</v>
      </c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>
        <v>1</v>
      </c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>
        <v>3</v>
      </c>
      <c r="CA340" t="str">
        <f>VLOOKUP($A340,taxonomy!$A:$Y,7,FALSE)</f>
        <v>Eukaryota</v>
      </c>
      <c r="CB340" t="str">
        <f>VLOOKUP($A340,taxonomy!$A:$Y,8,FALSE)</f>
        <v xml:space="preserve"> Metazoa</v>
      </c>
      <c r="CC340" t="str">
        <f>VLOOKUP($A340,taxonomy!$A:$Y,9,FALSE)</f>
        <v xml:space="preserve"> Ecdysozoa</v>
      </c>
      <c r="CD340" t="str">
        <f>VLOOKUP($A340,taxonomy!$A:$Y,10,FALSE)</f>
        <v xml:space="preserve"> Arthropoda</v>
      </c>
      <c r="CE340" t="str">
        <f>VLOOKUP($A340,taxonomy!$A:$Y,11,FALSE)</f>
        <v xml:space="preserve"> Hexapoda</v>
      </c>
      <c r="CF340" t="str">
        <f>VLOOKUP($A340,taxonomy!$A:$Y,12,FALSE)</f>
        <v xml:space="preserve"> Insecta</v>
      </c>
      <c r="CG340" t="str">
        <f>VLOOKUP($A340,taxonomy!$A:$Y,13,FALSE)</f>
        <v>Pterygota</v>
      </c>
      <c r="CH340" t="str">
        <f>VLOOKUP($A340,taxonomy!$A:$Y,14,FALSE)</f>
        <v xml:space="preserve"> Neoptera</v>
      </c>
      <c r="CI340" t="str">
        <f>VLOOKUP($A340,taxonomy!$A:$Y,15,FALSE)</f>
        <v xml:space="preserve"> Endopterygota</v>
      </c>
      <c r="CJ340" t="str">
        <f>VLOOKUP($A340,taxonomy!$A:$Y,16,FALSE)</f>
        <v xml:space="preserve"> Diptera</v>
      </c>
      <c r="CK340" t="str">
        <f>VLOOKUP($A340,taxonomy!$A:$Y,17,FALSE)</f>
        <v xml:space="preserve"> Brachycera</v>
      </c>
      <c r="CL340" t="str">
        <f>VLOOKUP($A340,taxonomy!$A:$Y,18,FALSE)</f>
        <v xml:space="preserve"> Muscomorpha</v>
      </c>
      <c r="CM340" t="str">
        <f>VLOOKUP($A340,taxonomy!$A:$Y,19,FALSE)</f>
        <v>Ephydroidea</v>
      </c>
      <c r="CN340" t="str">
        <f>VLOOKUP($A340,taxonomy!$A:$Y,20,FALSE)</f>
        <v xml:space="preserve"> Drosophilidae</v>
      </c>
      <c r="CO340" t="str">
        <f>VLOOKUP($A340,taxonomy!$A:$Y,21,FALSE)</f>
        <v xml:space="preserve"> Drosophila</v>
      </c>
      <c r="CP340" t="str">
        <f>VLOOKUP($A340,taxonomy!$A:$Y,22,FALSE)</f>
        <v xml:space="preserve"> Sophophora.</v>
      </c>
      <c r="CQ340">
        <f>VLOOKUP($A340,taxonomy!$A:$Y,23,FALSE)</f>
        <v>0</v>
      </c>
      <c r="CR340">
        <f>VLOOKUP($A340,taxonomy!$A:$Y,24,FALSE)</f>
        <v>0</v>
      </c>
      <c r="CS340">
        <f>VLOOKUP($A340,taxonomy!$A:$Y,25,FALSE)</f>
        <v>0</v>
      </c>
      <c r="CT340">
        <f t="shared" si="5"/>
        <v>0</v>
      </c>
    </row>
    <row r="341" spans="1:98" x14ac:dyDescent="0.25">
      <c r="A341" s="3" t="s">
        <v>1608</v>
      </c>
      <c r="B341" s="4"/>
      <c r="C341" s="4"/>
      <c r="D341" s="4">
        <v>1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>
        <v>1</v>
      </c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>
        <v>2</v>
      </c>
      <c r="CA341" t="str">
        <f>VLOOKUP($A341,taxonomy!$A:$Y,7,FALSE)</f>
        <v>Eukaryota</v>
      </c>
      <c r="CB341" t="str">
        <f>VLOOKUP($A341,taxonomy!$A:$Y,8,FALSE)</f>
        <v xml:space="preserve"> Metazoa</v>
      </c>
      <c r="CC341" t="str">
        <f>VLOOKUP($A341,taxonomy!$A:$Y,9,FALSE)</f>
        <v xml:space="preserve"> Ecdysozoa</v>
      </c>
      <c r="CD341" t="str">
        <f>VLOOKUP($A341,taxonomy!$A:$Y,10,FALSE)</f>
        <v xml:space="preserve"> Arthropoda</v>
      </c>
      <c r="CE341" t="str">
        <f>VLOOKUP($A341,taxonomy!$A:$Y,11,FALSE)</f>
        <v xml:space="preserve"> Hexapoda</v>
      </c>
      <c r="CF341" t="str">
        <f>VLOOKUP($A341,taxonomy!$A:$Y,12,FALSE)</f>
        <v xml:space="preserve"> Insecta</v>
      </c>
      <c r="CG341" t="str">
        <f>VLOOKUP($A341,taxonomy!$A:$Y,13,FALSE)</f>
        <v>Pterygota</v>
      </c>
      <c r="CH341" t="str">
        <f>VLOOKUP($A341,taxonomy!$A:$Y,14,FALSE)</f>
        <v xml:space="preserve"> Neoptera</v>
      </c>
      <c r="CI341" t="str">
        <f>VLOOKUP($A341,taxonomy!$A:$Y,15,FALSE)</f>
        <v xml:space="preserve"> Endopterygota</v>
      </c>
      <c r="CJ341" t="str">
        <f>VLOOKUP($A341,taxonomy!$A:$Y,16,FALSE)</f>
        <v xml:space="preserve"> Diptera</v>
      </c>
      <c r="CK341" t="str">
        <f>VLOOKUP($A341,taxonomy!$A:$Y,17,FALSE)</f>
        <v xml:space="preserve"> Brachycera</v>
      </c>
      <c r="CL341" t="str">
        <f>VLOOKUP($A341,taxonomy!$A:$Y,18,FALSE)</f>
        <v xml:space="preserve"> Muscomorpha</v>
      </c>
      <c r="CM341" t="str">
        <f>VLOOKUP($A341,taxonomy!$A:$Y,19,FALSE)</f>
        <v>Ephydroidea</v>
      </c>
      <c r="CN341" t="str">
        <f>VLOOKUP($A341,taxonomy!$A:$Y,20,FALSE)</f>
        <v xml:space="preserve"> Drosophilidae</v>
      </c>
      <c r="CO341" t="str">
        <f>VLOOKUP($A341,taxonomy!$A:$Y,21,FALSE)</f>
        <v xml:space="preserve"> Drosophila.</v>
      </c>
      <c r="CP341">
        <f>VLOOKUP($A341,taxonomy!$A:$Y,22,FALSE)</f>
        <v>0</v>
      </c>
      <c r="CQ341">
        <f>VLOOKUP($A341,taxonomy!$A:$Y,23,FALSE)</f>
        <v>0</v>
      </c>
      <c r="CR341">
        <f>VLOOKUP($A341,taxonomy!$A:$Y,24,FALSE)</f>
        <v>0</v>
      </c>
      <c r="CS341">
        <f>VLOOKUP($A341,taxonomy!$A:$Y,25,FALSE)</f>
        <v>0</v>
      </c>
      <c r="CT341">
        <f t="shared" si="5"/>
        <v>0</v>
      </c>
    </row>
    <row r="342" spans="1:98" hidden="1" x14ac:dyDescent="0.25">
      <c r="A342" s="3" t="s">
        <v>1611</v>
      </c>
      <c r="B342" s="4"/>
      <c r="C342" s="4">
        <v>1</v>
      </c>
      <c r="D342" s="4">
        <v>1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>
        <v>1</v>
      </c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>
        <v>3</v>
      </c>
      <c r="CA342" t="str">
        <f>VLOOKUP($A342,taxonomy!$A:$Y,7,FALSE)</f>
        <v>Eukaryota</v>
      </c>
      <c r="CB342" t="str">
        <f>VLOOKUP($A342,taxonomy!$A:$Y,8,FALSE)</f>
        <v xml:space="preserve"> Metazoa</v>
      </c>
      <c r="CC342" t="str">
        <f>VLOOKUP($A342,taxonomy!$A:$Y,9,FALSE)</f>
        <v xml:space="preserve"> Chordata</v>
      </c>
      <c r="CD342" t="str">
        <f>VLOOKUP($A342,taxonomy!$A:$Y,10,FALSE)</f>
        <v xml:space="preserve"> Craniata</v>
      </c>
      <c r="CE342" t="str">
        <f>VLOOKUP($A342,taxonomy!$A:$Y,11,FALSE)</f>
        <v xml:space="preserve"> Vertebrata</v>
      </c>
      <c r="CF342" t="str">
        <f>VLOOKUP($A342,taxonomy!$A:$Y,12,FALSE)</f>
        <v xml:space="preserve"> Euteleostomi</v>
      </c>
      <c r="CG342" t="str">
        <f>VLOOKUP($A342,taxonomy!$A:$Y,13,FALSE)</f>
        <v>Mammalia</v>
      </c>
      <c r="CH342" t="str">
        <f>VLOOKUP($A342,taxonomy!$A:$Y,14,FALSE)</f>
        <v xml:space="preserve"> Eutheria</v>
      </c>
      <c r="CI342" t="str">
        <f>VLOOKUP($A342,taxonomy!$A:$Y,15,FALSE)</f>
        <v xml:space="preserve"> Euarchontoglires</v>
      </c>
      <c r="CJ342" t="str">
        <f>VLOOKUP($A342,taxonomy!$A:$Y,16,FALSE)</f>
        <v xml:space="preserve"> Primates</v>
      </c>
      <c r="CK342" t="str">
        <f>VLOOKUP($A342,taxonomy!$A:$Y,17,FALSE)</f>
        <v xml:space="preserve"> Haplorrhini</v>
      </c>
      <c r="CL342" t="str">
        <f>VLOOKUP($A342,taxonomy!$A:$Y,18,FALSE)</f>
        <v>Catarrhini</v>
      </c>
      <c r="CM342" t="str">
        <f>VLOOKUP($A342,taxonomy!$A:$Y,19,FALSE)</f>
        <v xml:space="preserve"> Hominidae</v>
      </c>
      <c r="CN342" t="str">
        <f>VLOOKUP($A342,taxonomy!$A:$Y,20,FALSE)</f>
        <v xml:space="preserve"> Homo.</v>
      </c>
      <c r="CO342">
        <f>VLOOKUP($A342,taxonomy!$A:$Y,21,FALSE)</f>
        <v>0</v>
      </c>
      <c r="CP342">
        <f>VLOOKUP($A342,taxonomy!$A:$Y,22,FALSE)</f>
        <v>0</v>
      </c>
      <c r="CQ342">
        <f>VLOOKUP($A342,taxonomy!$A:$Y,23,FALSE)</f>
        <v>0</v>
      </c>
      <c r="CR342">
        <f>VLOOKUP($A342,taxonomy!$A:$Y,24,FALSE)</f>
        <v>0</v>
      </c>
      <c r="CS342">
        <f>VLOOKUP($A342,taxonomy!$A:$Y,25,FALSE)</f>
        <v>0</v>
      </c>
      <c r="CT342">
        <f t="shared" si="5"/>
        <v>0</v>
      </c>
    </row>
    <row r="343" spans="1:98" hidden="1" x14ac:dyDescent="0.25">
      <c r="A343" s="3" t="s">
        <v>1613</v>
      </c>
      <c r="B343" s="4"/>
      <c r="C343" s="4">
        <v>1</v>
      </c>
      <c r="D343" s="4">
        <v>1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>
        <v>1</v>
      </c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>
        <v>3</v>
      </c>
      <c r="CA343" t="str">
        <f>VLOOKUP($A343,taxonomy!$A:$Y,7,FALSE)</f>
        <v>Eukaryota</v>
      </c>
      <c r="CB343" t="str">
        <f>VLOOKUP($A343,taxonomy!$A:$Y,8,FALSE)</f>
        <v xml:space="preserve"> Metazoa</v>
      </c>
      <c r="CC343" t="str">
        <f>VLOOKUP($A343,taxonomy!$A:$Y,9,FALSE)</f>
        <v xml:space="preserve"> Chordata</v>
      </c>
      <c r="CD343" t="str">
        <f>VLOOKUP($A343,taxonomy!$A:$Y,10,FALSE)</f>
        <v xml:space="preserve"> Craniata</v>
      </c>
      <c r="CE343" t="str">
        <f>VLOOKUP($A343,taxonomy!$A:$Y,11,FALSE)</f>
        <v xml:space="preserve"> Vertebrata</v>
      </c>
      <c r="CF343" t="str">
        <f>VLOOKUP($A343,taxonomy!$A:$Y,12,FALSE)</f>
        <v xml:space="preserve"> Euteleostomi</v>
      </c>
      <c r="CG343" t="str">
        <f>VLOOKUP($A343,taxonomy!$A:$Y,13,FALSE)</f>
        <v>Mammalia</v>
      </c>
      <c r="CH343" t="str">
        <f>VLOOKUP($A343,taxonomy!$A:$Y,14,FALSE)</f>
        <v xml:space="preserve"> Eutheria</v>
      </c>
      <c r="CI343" t="str">
        <f>VLOOKUP($A343,taxonomy!$A:$Y,15,FALSE)</f>
        <v xml:space="preserve"> Euarchontoglires</v>
      </c>
      <c r="CJ343" t="str">
        <f>VLOOKUP($A343,taxonomy!$A:$Y,16,FALSE)</f>
        <v xml:space="preserve"> Glires</v>
      </c>
      <c r="CK343" t="str">
        <f>VLOOKUP($A343,taxonomy!$A:$Y,17,FALSE)</f>
        <v xml:space="preserve"> Rodentia</v>
      </c>
      <c r="CL343" t="str">
        <f>VLOOKUP($A343,taxonomy!$A:$Y,18,FALSE)</f>
        <v xml:space="preserve"> Sciurognathi</v>
      </c>
      <c r="CM343" t="str">
        <f>VLOOKUP($A343,taxonomy!$A:$Y,19,FALSE)</f>
        <v>Muroidea</v>
      </c>
      <c r="CN343" t="str">
        <f>VLOOKUP($A343,taxonomy!$A:$Y,20,FALSE)</f>
        <v xml:space="preserve"> Muridae</v>
      </c>
      <c r="CO343" t="str">
        <f>VLOOKUP($A343,taxonomy!$A:$Y,21,FALSE)</f>
        <v xml:space="preserve"> Murinae</v>
      </c>
      <c r="CP343" t="str">
        <f>VLOOKUP($A343,taxonomy!$A:$Y,22,FALSE)</f>
        <v xml:space="preserve"> Mus</v>
      </c>
      <c r="CQ343" t="str">
        <f>VLOOKUP($A343,taxonomy!$A:$Y,23,FALSE)</f>
        <v xml:space="preserve"> Mus.</v>
      </c>
      <c r="CR343">
        <f>VLOOKUP($A343,taxonomy!$A:$Y,24,FALSE)</f>
        <v>0</v>
      </c>
      <c r="CS343">
        <f>VLOOKUP($A343,taxonomy!$A:$Y,25,FALSE)</f>
        <v>0</v>
      </c>
      <c r="CT343">
        <f t="shared" si="5"/>
        <v>0</v>
      </c>
    </row>
    <row r="344" spans="1:98" hidden="1" x14ac:dyDescent="0.25">
      <c r="A344" s="3" t="s">
        <v>1615</v>
      </c>
      <c r="B344" s="4"/>
      <c r="C344" s="4">
        <v>1</v>
      </c>
      <c r="D344" s="4">
        <v>1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>
        <v>1</v>
      </c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>
        <v>3</v>
      </c>
      <c r="CA344" t="str">
        <f>VLOOKUP($A344,taxonomy!$A:$Y,7,FALSE)</f>
        <v>Eukaryota</v>
      </c>
      <c r="CB344" t="str">
        <f>VLOOKUP($A344,taxonomy!$A:$Y,8,FALSE)</f>
        <v xml:space="preserve"> Metazoa</v>
      </c>
      <c r="CC344" t="str">
        <f>VLOOKUP($A344,taxonomy!$A:$Y,9,FALSE)</f>
        <v xml:space="preserve"> Chordata</v>
      </c>
      <c r="CD344" t="str">
        <f>VLOOKUP($A344,taxonomy!$A:$Y,10,FALSE)</f>
        <v xml:space="preserve"> Craniata</v>
      </c>
      <c r="CE344" t="str">
        <f>VLOOKUP($A344,taxonomy!$A:$Y,11,FALSE)</f>
        <v xml:space="preserve"> Vertebrata</v>
      </c>
      <c r="CF344" t="str">
        <f>VLOOKUP($A344,taxonomy!$A:$Y,12,FALSE)</f>
        <v xml:space="preserve"> Euteleostomi</v>
      </c>
      <c r="CG344" t="str">
        <f>VLOOKUP($A344,taxonomy!$A:$Y,13,FALSE)</f>
        <v>Mammalia</v>
      </c>
      <c r="CH344" t="str">
        <f>VLOOKUP($A344,taxonomy!$A:$Y,14,FALSE)</f>
        <v xml:space="preserve"> Eutheria</v>
      </c>
      <c r="CI344" t="str">
        <f>VLOOKUP($A344,taxonomy!$A:$Y,15,FALSE)</f>
        <v xml:space="preserve"> Euarchontoglires</v>
      </c>
      <c r="CJ344" t="str">
        <f>VLOOKUP($A344,taxonomy!$A:$Y,16,FALSE)</f>
        <v xml:space="preserve"> Glires</v>
      </c>
      <c r="CK344" t="str">
        <f>VLOOKUP($A344,taxonomy!$A:$Y,17,FALSE)</f>
        <v xml:space="preserve"> Rodentia</v>
      </c>
      <c r="CL344" t="str">
        <f>VLOOKUP($A344,taxonomy!$A:$Y,18,FALSE)</f>
        <v xml:space="preserve"> Sciurognathi</v>
      </c>
      <c r="CM344" t="str">
        <f>VLOOKUP($A344,taxonomy!$A:$Y,19,FALSE)</f>
        <v>Muroidea</v>
      </c>
      <c r="CN344" t="str">
        <f>VLOOKUP($A344,taxonomy!$A:$Y,20,FALSE)</f>
        <v xml:space="preserve"> Muridae</v>
      </c>
      <c r="CO344" t="str">
        <f>VLOOKUP($A344,taxonomy!$A:$Y,21,FALSE)</f>
        <v xml:space="preserve"> Murinae</v>
      </c>
      <c r="CP344" t="str">
        <f>VLOOKUP($A344,taxonomy!$A:$Y,22,FALSE)</f>
        <v xml:space="preserve"> Rattus.</v>
      </c>
      <c r="CQ344">
        <f>VLOOKUP($A344,taxonomy!$A:$Y,23,FALSE)</f>
        <v>0</v>
      </c>
      <c r="CR344">
        <f>VLOOKUP($A344,taxonomy!$A:$Y,24,FALSE)</f>
        <v>0</v>
      </c>
      <c r="CS344">
        <f>VLOOKUP($A344,taxonomy!$A:$Y,25,FALSE)</f>
        <v>0</v>
      </c>
      <c r="CT344">
        <f t="shared" si="5"/>
        <v>0</v>
      </c>
    </row>
    <row r="345" spans="1:98" hidden="1" x14ac:dyDescent="0.25">
      <c r="A345" s="3" t="s">
        <v>1617</v>
      </c>
      <c r="B345" s="4"/>
      <c r="C345" s="4"/>
      <c r="D345" s="4">
        <v>1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>
        <v>1</v>
      </c>
      <c r="AN345" s="4"/>
      <c r="AO345" s="4"/>
      <c r="AP345" s="4"/>
      <c r="AQ345" s="4"/>
      <c r="AR345" s="4">
        <v>1</v>
      </c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>
        <v>1</v>
      </c>
      <c r="BR345" s="4"/>
      <c r="BS345" s="4"/>
      <c r="BT345" s="4"/>
      <c r="BU345" s="4"/>
      <c r="BV345" s="4"/>
      <c r="BW345" s="4"/>
      <c r="BX345" s="4"/>
      <c r="BY345" s="4"/>
      <c r="BZ345" s="4">
        <v>4</v>
      </c>
      <c r="CA345" t="str">
        <f>VLOOKUP($A345,taxonomy!$A:$Y,7,FALSE)</f>
        <v>Eukaryota</v>
      </c>
      <c r="CB345" t="str">
        <f>VLOOKUP($A345,taxonomy!$A:$Y,8,FALSE)</f>
        <v xml:space="preserve"> Fungi</v>
      </c>
      <c r="CC345" t="str">
        <f>VLOOKUP($A345,taxonomy!$A:$Y,9,FALSE)</f>
        <v xml:space="preserve"> Dikarya</v>
      </c>
      <c r="CD345" t="str">
        <f>VLOOKUP($A345,taxonomy!$A:$Y,10,FALSE)</f>
        <v xml:space="preserve"> Ascomycota</v>
      </c>
      <c r="CE345" t="str">
        <f>VLOOKUP($A345,taxonomy!$A:$Y,11,FALSE)</f>
        <v xml:space="preserve"> Saccharomycotina</v>
      </c>
      <c r="CF345" t="str">
        <f>VLOOKUP($A345,taxonomy!$A:$Y,12,FALSE)</f>
        <v>Saccharomycetes</v>
      </c>
      <c r="CG345" t="str">
        <f>VLOOKUP($A345,taxonomy!$A:$Y,13,FALSE)</f>
        <v xml:space="preserve"> Saccharomycetales</v>
      </c>
      <c r="CH345" t="str">
        <f>VLOOKUP($A345,taxonomy!$A:$Y,14,FALSE)</f>
        <v xml:space="preserve"> Saccharomycetaceae</v>
      </c>
      <c r="CI345" t="str">
        <f>VLOOKUP($A345,taxonomy!$A:$Y,15,FALSE)</f>
        <v xml:space="preserve"> Eremothecium.</v>
      </c>
      <c r="CJ345">
        <f>VLOOKUP($A345,taxonomy!$A:$Y,16,FALSE)</f>
        <v>0</v>
      </c>
      <c r="CK345">
        <f>VLOOKUP($A345,taxonomy!$A:$Y,17,FALSE)</f>
        <v>0</v>
      </c>
      <c r="CL345">
        <f>VLOOKUP($A345,taxonomy!$A:$Y,18,FALSE)</f>
        <v>0</v>
      </c>
      <c r="CM345">
        <f>VLOOKUP($A345,taxonomy!$A:$Y,19,FALSE)</f>
        <v>0</v>
      </c>
      <c r="CN345">
        <f>VLOOKUP($A345,taxonomy!$A:$Y,20,FALSE)</f>
        <v>0</v>
      </c>
      <c r="CO345">
        <f>VLOOKUP($A345,taxonomy!$A:$Y,21,FALSE)</f>
        <v>0</v>
      </c>
      <c r="CP345">
        <f>VLOOKUP($A345,taxonomy!$A:$Y,22,FALSE)</f>
        <v>0</v>
      </c>
      <c r="CQ345">
        <f>VLOOKUP($A345,taxonomy!$A:$Y,23,FALSE)</f>
        <v>0</v>
      </c>
      <c r="CR345">
        <f>VLOOKUP($A345,taxonomy!$A:$Y,24,FALSE)</f>
        <v>0</v>
      </c>
      <c r="CS345">
        <f>VLOOKUP($A345,taxonomy!$A:$Y,25,FALSE)</f>
        <v>0</v>
      </c>
      <c r="CT345">
        <f t="shared" si="5"/>
        <v>0</v>
      </c>
    </row>
    <row r="346" spans="1:98" hidden="1" x14ac:dyDescent="0.25">
      <c r="A346" s="3" t="s">
        <v>1624</v>
      </c>
      <c r="B346" s="4"/>
      <c r="C346" s="4">
        <v>2</v>
      </c>
      <c r="D346" s="4">
        <v>1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>
        <v>3</v>
      </c>
      <c r="CA346" t="str">
        <f>VLOOKUP($A346,taxonomy!$A:$Y,7,FALSE)</f>
        <v>Eukaryota</v>
      </c>
      <c r="CB346" t="str">
        <f>VLOOKUP($A346,taxonomy!$A:$Y,8,FALSE)</f>
        <v xml:space="preserve"> Fungi</v>
      </c>
      <c r="CC346" t="str">
        <f>VLOOKUP($A346,taxonomy!$A:$Y,9,FALSE)</f>
        <v xml:space="preserve"> Dikarya</v>
      </c>
      <c r="CD346" t="str">
        <f>VLOOKUP($A346,taxonomy!$A:$Y,10,FALSE)</f>
        <v xml:space="preserve"> Ascomycota</v>
      </c>
      <c r="CE346" t="str">
        <f>VLOOKUP($A346,taxonomy!$A:$Y,11,FALSE)</f>
        <v xml:space="preserve"> Pezizomycotina</v>
      </c>
      <c r="CF346" t="str">
        <f>VLOOKUP($A346,taxonomy!$A:$Y,12,FALSE)</f>
        <v xml:space="preserve"> Eurotiomycetes</v>
      </c>
      <c r="CG346" t="str">
        <f>VLOOKUP($A346,taxonomy!$A:$Y,13,FALSE)</f>
        <v>Eurotiomycetidae</v>
      </c>
      <c r="CH346" t="str">
        <f>VLOOKUP($A346,taxonomy!$A:$Y,14,FALSE)</f>
        <v xml:space="preserve"> Eurotiales</v>
      </c>
      <c r="CI346" t="str">
        <f>VLOOKUP($A346,taxonomy!$A:$Y,15,FALSE)</f>
        <v xml:space="preserve"> Aspergillaceae</v>
      </c>
      <c r="CJ346" t="str">
        <f>VLOOKUP($A346,taxonomy!$A:$Y,16,FALSE)</f>
        <v xml:space="preserve"> Aspergillus.</v>
      </c>
      <c r="CK346">
        <f>VLOOKUP($A346,taxonomy!$A:$Y,17,FALSE)</f>
        <v>0</v>
      </c>
      <c r="CL346">
        <f>VLOOKUP($A346,taxonomy!$A:$Y,18,FALSE)</f>
        <v>0</v>
      </c>
      <c r="CM346">
        <f>VLOOKUP($A346,taxonomy!$A:$Y,19,FALSE)</f>
        <v>0</v>
      </c>
      <c r="CN346">
        <f>VLOOKUP($A346,taxonomy!$A:$Y,20,FALSE)</f>
        <v>0</v>
      </c>
      <c r="CO346">
        <f>VLOOKUP($A346,taxonomy!$A:$Y,21,FALSE)</f>
        <v>0</v>
      </c>
      <c r="CP346">
        <f>VLOOKUP($A346,taxonomy!$A:$Y,22,FALSE)</f>
        <v>0</v>
      </c>
      <c r="CQ346">
        <f>VLOOKUP($A346,taxonomy!$A:$Y,23,FALSE)</f>
        <v>0</v>
      </c>
      <c r="CR346">
        <f>VLOOKUP($A346,taxonomy!$A:$Y,24,FALSE)</f>
        <v>0</v>
      </c>
      <c r="CS346">
        <f>VLOOKUP($A346,taxonomy!$A:$Y,25,FALSE)</f>
        <v>0</v>
      </c>
      <c r="CT346">
        <f t="shared" si="5"/>
        <v>0</v>
      </c>
    </row>
    <row r="347" spans="1:98" hidden="1" x14ac:dyDescent="0.25">
      <c r="A347" s="3" t="s">
        <v>1627</v>
      </c>
      <c r="B347" s="4"/>
      <c r="C347" s="4">
        <v>1</v>
      </c>
      <c r="D347" s="4">
        <v>1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>
        <v>2</v>
      </c>
      <c r="CA347" t="str">
        <f>VLOOKUP($A347,taxonomy!$A:$Y,7,FALSE)</f>
        <v>Eukaryota</v>
      </c>
      <c r="CB347" t="str">
        <f>VLOOKUP($A347,taxonomy!$A:$Y,8,FALSE)</f>
        <v xml:space="preserve"> Fungi</v>
      </c>
      <c r="CC347" t="str">
        <f>VLOOKUP($A347,taxonomy!$A:$Y,9,FALSE)</f>
        <v xml:space="preserve"> Dikarya</v>
      </c>
      <c r="CD347" t="str">
        <f>VLOOKUP($A347,taxonomy!$A:$Y,10,FALSE)</f>
        <v xml:space="preserve"> Ascomycota</v>
      </c>
      <c r="CE347" t="str">
        <f>VLOOKUP($A347,taxonomy!$A:$Y,11,FALSE)</f>
        <v xml:space="preserve"> Pezizomycotina</v>
      </c>
      <c r="CF347" t="str">
        <f>VLOOKUP($A347,taxonomy!$A:$Y,12,FALSE)</f>
        <v xml:space="preserve"> Eurotiomycetes</v>
      </c>
      <c r="CG347" t="str">
        <f>VLOOKUP($A347,taxonomy!$A:$Y,13,FALSE)</f>
        <v>Eurotiomycetidae</v>
      </c>
      <c r="CH347" t="str">
        <f>VLOOKUP($A347,taxonomy!$A:$Y,14,FALSE)</f>
        <v xml:space="preserve"> Eurotiales</v>
      </c>
      <c r="CI347" t="str">
        <f>VLOOKUP($A347,taxonomy!$A:$Y,15,FALSE)</f>
        <v xml:space="preserve"> Aspergillaceae</v>
      </c>
      <c r="CJ347" t="str">
        <f>VLOOKUP($A347,taxonomy!$A:$Y,16,FALSE)</f>
        <v xml:space="preserve"> Aspergillus.</v>
      </c>
      <c r="CK347">
        <f>VLOOKUP($A347,taxonomy!$A:$Y,17,FALSE)</f>
        <v>0</v>
      </c>
      <c r="CL347">
        <f>VLOOKUP($A347,taxonomy!$A:$Y,18,FALSE)</f>
        <v>0</v>
      </c>
      <c r="CM347">
        <f>VLOOKUP($A347,taxonomy!$A:$Y,19,FALSE)</f>
        <v>0</v>
      </c>
      <c r="CN347">
        <f>VLOOKUP($A347,taxonomy!$A:$Y,20,FALSE)</f>
        <v>0</v>
      </c>
      <c r="CO347">
        <f>VLOOKUP($A347,taxonomy!$A:$Y,21,FALSE)</f>
        <v>0</v>
      </c>
      <c r="CP347">
        <f>VLOOKUP($A347,taxonomy!$A:$Y,22,FALSE)</f>
        <v>0</v>
      </c>
      <c r="CQ347">
        <f>VLOOKUP($A347,taxonomy!$A:$Y,23,FALSE)</f>
        <v>0</v>
      </c>
      <c r="CR347">
        <f>VLOOKUP($A347,taxonomy!$A:$Y,24,FALSE)</f>
        <v>0</v>
      </c>
      <c r="CS347">
        <f>VLOOKUP($A347,taxonomy!$A:$Y,25,FALSE)</f>
        <v>0</v>
      </c>
      <c r="CT347">
        <f t="shared" si="5"/>
        <v>0</v>
      </c>
    </row>
    <row r="348" spans="1:98" hidden="1" x14ac:dyDescent="0.25">
      <c r="A348" s="3" t="s">
        <v>1629</v>
      </c>
      <c r="B348" s="4"/>
      <c r="C348" s="4">
        <v>1</v>
      </c>
      <c r="D348" s="4">
        <v>1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>
        <v>2</v>
      </c>
      <c r="CA348" t="str">
        <f>VLOOKUP($A348,taxonomy!$A:$Y,7,FALSE)</f>
        <v>Eukaryota</v>
      </c>
      <c r="CB348" t="str">
        <f>VLOOKUP($A348,taxonomy!$A:$Y,8,FALSE)</f>
        <v xml:space="preserve"> Fungi</v>
      </c>
      <c r="CC348" t="str">
        <f>VLOOKUP($A348,taxonomy!$A:$Y,9,FALSE)</f>
        <v xml:space="preserve"> Dikarya</v>
      </c>
      <c r="CD348" t="str">
        <f>VLOOKUP($A348,taxonomy!$A:$Y,10,FALSE)</f>
        <v xml:space="preserve"> Ascomycota</v>
      </c>
      <c r="CE348" t="str">
        <f>VLOOKUP($A348,taxonomy!$A:$Y,11,FALSE)</f>
        <v xml:space="preserve"> Pezizomycotina</v>
      </c>
      <c r="CF348" t="str">
        <f>VLOOKUP($A348,taxonomy!$A:$Y,12,FALSE)</f>
        <v xml:space="preserve"> Eurotiomycetes</v>
      </c>
      <c r="CG348" t="str">
        <f>VLOOKUP($A348,taxonomy!$A:$Y,13,FALSE)</f>
        <v>Eurotiomycetidae</v>
      </c>
      <c r="CH348" t="str">
        <f>VLOOKUP($A348,taxonomy!$A:$Y,14,FALSE)</f>
        <v xml:space="preserve"> Eurotiales</v>
      </c>
      <c r="CI348" t="str">
        <f>VLOOKUP($A348,taxonomy!$A:$Y,15,FALSE)</f>
        <v xml:space="preserve"> Aspergillaceae</v>
      </c>
      <c r="CJ348" t="str">
        <f>VLOOKUP($A348,taxonomy!$A:$Y,16,FALSE)</f>
        <v xml:space="preserve"> Aspergillus.</v>
      </c>
      <c r="CK348">
        <f>VLOOKUP($A348,taxonomy!$A:$Y,17,FALSE)</f>
        <v>0</v>
      </c>
      <c r="CL348">
        <f>VLOOKUP($A348,taxonomy!$A:$Y,18,FALSE)</f>
        <v>0</v>
      </c>
      <c r="CM348">
        <f>VLOOKUP($A348,taxonomy!$A:$Y,19,FALSE)</f>
        <v>0</v>
      </c>
      <c r="CN348">
        <f>VLOOKUP($A348,taxonomy!$A:$Y,20,FALSE)</f>
        <v>0</v>
      </c>
      <c r="CO348">
        <f>VLOOKUP($A348,taxonomy!$A:$Y,21,FALSE)</f>
        <v>0</v>
      </c>
      <c r="CP348">
        <f>VLOOKUP($A348,taxonomy!$A:$Y,22,FALSE)</f>
        <v>0</v>
      </c>
      <c r="CQ348">
        <f>VLOOKUP($A348,taxonomy!$A:$Y,23,FALSE)</f>
        <v>0</v>
      </c>
      <c r="CR348">
        <f>VLOOKUP($A348,taxonomy!$A:$Y,24,FALSE)</f>
        <v>0</v>
      </c>
      <c r="CS348">
        <f>VLOOKUP($A348,taxonomy!$A:$Y,25,FALSE)</f>
        <v>0</v>
      </c>
      <c r="CT348">
        <f t="shared" si="5"/>
        <v>0</v>
      </c>
    </row>
    <row r="349" spans="1:98" hidden="1" x14ac:dyDescent="0.25">
      <c r="A349" s="3" t="s">
        <v>1631</v>
      </c>
      <c r="B349" s="4"/>
      <c r="C349" s="4">
        <v>2</v>
      </c>
      <c r="D349" s="4">
        <v>1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>
        <v>1</v>
      </c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>
        <v>4</v>
      </c>
      <c r="CA349" t="str">
        <f>VLOOKUP($A349,taxonomy!$A:$Y,7,FALSE)</f>
        <v>Eukaryota</v>
      </c>
      <c r="CB349" t="str">
        <f>VLOOKUP($A349,taxonomy!$A:$Y,8,FALSE)</f>
        <v xml:space="preserve"> Fungi</v>
      </c>
      <c r="CC349" t="str">
        <f>VLOOKUP($A349,taxonomy!$A:$Y,9,FALSE)</f>
        <v xml:space="preserve"> Dikarya</v>
      </c>
      <c r="CD349" t="str">
        <f>VLOOKUP($A349,taxonomy!$A:$Y,10,FALSE)</f>
        <v xml:space="preserve"> Ascomycota</v>
      </c>
      <c r="CE349" t="str">
        <f>VLOOKUP($A349,taxonomy!$A:$Y,11,FALSE)</f>
        <v xml:space="preserve"> Pezizomycotina</v>
      </c>
      <c r="CF349" t="str">
        <f>VLOOKUP($A349,taxonomy!$A:$Y,12,FALSE)</f>
        <v xml:space="preserve"> Eurotiomycetes</v>
      </c>
      <c r="CG349" t="str">
        <f>VLOOKUP($A349,taxonomy!$A:$Y,13,FALSE)</f>
        <v>Eurotiomycetidae</v>
      </c>
      <c r="CH349" t="str">
        <f>VLOOKUP($A349,taxonomy!$A:$Y,14,FALSE)</f>
        <v xml:space="preserve"> Eurotiales</v>
      </c>
      <c r="CI349" t="str">
        <f>VLOOKUP($A349,taxonomy!$A:$Y,15,FALSE)</f>
        <v xml:space="preserve"> Aspergillaceae</v>
      </c>
      <c r="CJ349" t="str">
        <f>VLOOKUP($A349,taxonomy!$A:$Y,16,FALSE)</f>
        <v xml:space="preserve"> Aspergillus.</v>
      </c>
      <c r="CK349">
        <f>VLOOKUP($A349,taxonomy!$A:$Y,17,FALSE)</f>
        <v>0</v>
      </c>
      <c r="CL349">
        <f>VLOOKUP($A349,taxonomy!$A:$Y,18,FALSE)</f>
        <v>0</v>
      </c>
      <c r="CM349">
        <f>VLOOKUP($A349,taxonomy!$A:$Y,19,FALSE)</f>
        <v>0</v>
      </c>
      <c r="CN349">
        <f>VLOOKUP($A349,taxonomy!$A:$Y,20,FALSE)</f>
        <v>0</v>
      </c>
      <c r="CO349">
        <f>VLOOKUP($A349,taxonomy!$A:$Y,21,FALSE)</f>
        <v>0</v>
      </c>
      <c r="CP349">
        <f>VLOOKUP($A349,taxonomy!$A:$Y,22,FALSE)</f>
        <v>0</v>
      </c>
      <c r="CQ349">
        <f>VLOOKUP($A349,taxonomy!$A:$Y,23,FALSE)</f>
        <v>0</v>
      </c>
      <c r="CR349">
        <f>VLOOKUP($A349,taxonomy!$A:$Y,24,FALSE)</f>
        <v>0</v>
      </c>
      <c r="CS349">
        <f>VLOOKUP($A349,taxonomy!$A:$Y,25,FALSE)</f>
        <v>0</v>
      </c>
      <c r="CT349">
        <f t="shared" si="5"/>
        <v>0</v>
      </c>
    </row>
    <row r="350" spans="1:98" hidden="1" x14ac:dyDescent="0.25">
      <c r="A350" s="3" t="s">
        <v>1636</v>
      </c>
      <c r="B350" s="4"/>
      <c r="C350" s="4">
        <v>2</v>
      </c>
      <c r="D350" s="4">
        <v>1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>
        <v>3</v>
      </c>
      <c r="CA350" t="str">
        <f>VLOOKUP($A350,taxonomy!$A:$Y,7,FALSE)</f>
        <v>Eukaryota</v>
      </c>
      <c r="CB350" t="str">
        <f>VLOOKUP($A350,taxonomy!$A:$Y,8,FALSE)</f>
        <v xml:space="preserve"> Fungi</v>
      </c>
      <c r="CC350" t="str">
        <f>VLOOKUP($A350,taxonomy!$A:$Y,9,FALSE)</f>
        <v xml:space="preserve"> Dikarya</v>
      </c>
      <c r="CD350" t="str">
        <f>VLOOKUP($A350,taxonomy!$A:$Y,10,FALSE)</f>
        <v xml:space="preserve"> Ascomycota</v>
      </c>
      <c r="CE350" t="str">
        <f>VLOOKUP($A350,taxonomy!$A:$Y,11,FALSE)</f>
        <v xml:space="preserve"> Pezizomycotina</v>
      </c>
      <c r="CF350" t="str">
        <f>VLOOKUP($A350,taxonomy!$A:$Y,12,FALSE)</f>
        <v xml:space="preserve"> Eurotiomycetes</v>
      </c>
      <c r="CG350" t="str">
        <f>VLOOKUP($A350,taxonomy!$A:$Y,13,FALSE)</f>
        <v>Eurotiomycetidae</v>
      </c>
      <c r="CH350" t="str">
        <f>VLOOKUP($A350,taxonomy!$A:$Y,14,FALSE)</f>
        <v xml:space="preserve"> Eurotiales</v>
      </c>
      <c r="CI350" t="str">
        <f>VLOOKUP($A350,taxonomy!$A:$Y,15,FALSE)</f>
        <v xml:space="preserve"> Aspergillaceae</v>
      </c>
      <c r="CJ350" t="str">
        <f>VLOOKUP($A350,taxonomy!$A:$Y,16,FALSE)</f>
        <v xml:space="preserve"> Aspergillus.</v>
      </c>
      <c r="CK350">
        <f>VLOOKUP($A350,taxonomy!$A:$Y,17,FALSE)</f>
        <v>0</v>
      </c>
      <c r="CL350">
        <f>VLOOKUP($A350,taxonomy!$A:$Y,18,FALSE)</f>
        <v>0</v>
      </c>
      <c r="CM350">
        <f>VLOOKUP($A350,taxonomy!$A:$Y,19,FALSE)</f>
        <v>0</v>
      </c>
      <c r="CN350">
        <f>VLOOKUP($A350,taxonomy!$A:$Y,20,FALSE)</f>
        <v>0</v>
      </c>
      <c r="CO350">
        <f>VLOOKUP($A350,taxonomy!$A:$Y,21,FALSE)</f>
        <v>0</v>
      </c>
      <c r="CP350">
        <f>VLOOKUP($A350,taxonomy!$A:$Y,22,FALSE)</f>
        <v>0</v>
      </c>
      <c r="CQ350">
        <f>VLOOKUP($A350,taxonomy!$A:$Y,23,FALSE)</f>
        <v>0</v>
      </c>
      <c r="CR350">
        <f>VLOOKUP($A350,taxonomy!$A:$Y,24,FALSE)</f>
        <v>0</v>
      </c>
      <c r="CS350">
        <f>VLOOKUP($A350,taxonomy!$A:$Y,25,FALSE)</f>
        <v>0</v>
      </c>
      <c r="CT350">
        <f t="shared" si="5"/>
        <v>0</v>
      </c>
    </row>
    <row r="351" spans="1:98" hidden="1" x14ac:dyDescent="0.25">
      <c r="A351" s="3" t="s">
        <v>1640</v>
      </c>
      <c r="B351" s="4"/>
      <c r="C351" s="4"/>
      <c r="D351" s="4">
        <v>1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>
        <v>1</v>
      </c>
      <c r="AT351" s="4"/>
      <c r="AU351" s="4"/>
      <c r="AV351" s="4"/>
      <c r="AW351" s="4">
        <v>1</v>
      </c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>
        <v>3</v>
      </c>
      <c r="CA351" t="str">
        <f>VLOOKUP($A351,taxonomy!$A:$Y,7,FALSE)</f>
        <v>Eukaryota</v>
      </c>
      <c r="CB351" t="str">
        <f>VLOOKUP($A351,taxonomy!$A:$Y,8,FALSE)</f>
        <v xml:space="preserve"> Fungi</v>
      </c>
      <c r="CC351" t="str">
        <f>VLOOKUP($A351,taxonomy!$A:$Y,9,FALSE)</f>
        <v xml:space="preserve"> Dikarya</v>
      </c>
      <c r="CD351" t="str">
        <f>VLOOKUP($A351,taxonomy!$A:$Y,10,FALSE)</f>
        <v xml:space="preserve"> Ascomycota</v>
      </c>
      <c r="CE351" t="str">
        <f>VLOOKUP($A351,taxonomy!$A:$Y,11,FALSE)</f>
        <v xml:space="preserve"> Saccharomycotina</v>
      </c>
      <c r="CF351" t="str">
        <f>VLOOKUP($A351,taxonomy!$A:$Y,12,FALSE)</f>
        <v>Saccharomycetes</v>
      </c>
      <c r="CG351" t="str">
        <f>VLOOKUP($A351,taxonomy!$A:$Y,13,FALSE)</f>
        <v xml:space="preserve"> Saccharomycetales</v>
      </c>
      <c r="CH351" t="str">
        <f>VLOOKUP($A351,taxonomy!$A:$Y,14,FALSE)</f>
        <v xml:space="preserve"> mitosporic Saccharomycetales</v>
      </c>
      <c r="CI351" t="str">
        <f>VLOOKUP($A351,taxonomy!$A:$Y,15,FALSE)</f>
        <v>Candida.</v>
      </c>
      <c r="CJ351">
        <f>VLOOKUP($A351,taxonomy!$A:$Y,16,FALSE)</f>
        <v>0</v>
      </c>
      <c r="CK351">
        <f>VLOOKUP($A351,taxonomy!$A:$Y,17,FALSE)</f>
        <v>0</v>
      </c>
      <c r="CL351">
        <f>VLOOKUP($A351,taxonomy!$A:$Y,18,FALSE)</f>
        <v>0</v>
      </c>
      <c r="CM351">
        <f>VLOOKUP($A351,taxonomy!$A:$Y,19,FALSE)</f>
        <v>0</v>
      </c>
      <c r="CN351">
        <f>VLOOKUP($A351,taxonomy!$A:$Y,20,FALSE)</f>
        <v>0</v>
      </c>
      <c r="CO351">
        <f>VLOOKUP($A351,taxonomy!$A:$Y,21,FALSE)</f>
        <v>0</v>
      </c>
      <c r="CP351">
        <f>VLOOKUP($A351,taxonomy!$A:$Y,22,FALSE)</f>
        <v>0</v>
      </c>
      <c r="CQ351">
        <f>VLOOKUP($A351,taxonomy!$A:$Y,23,FALSE)</f>
        <v>0</v>
      </c>
      <c r="CR351">
        <f>VLOOKUP($A351,taxonomy!$A:$Y,24,FALSE)</f>
        <v>0</v>
      </c>
      <c r="CS351">
        <f>VLOOKUP($A351,taxonomy!$A:$Y,25,FALSE)</f>
        <v>0</v>
      </c>
      <c r="CT351">
        <f t="shared" si="5"/>
        <v>0</v>
      </c>
    </row>
    <row r="352" spans="1:98" hidden="1" x14ac:dyDescent="0.25">
      <c r="A352" s="3" t="s">
        <v>1642</v>
      </c>
      <c r="B352" s="4"/>
      <c r="C352" s="4"/>
      <c r="D352" s="4">
        <v>1</v>
      </c>
      <c r="E352" s="4"/>
      <c r="F352" s="4"/>
      <c r="G352" s="4"/>
      <c r="H352" s="4"/>
      <c r="I352" s="4"/>
      <c r="J352" s="4"/>
      <c r="K352" s="4"/>
      <c r="L352" s="4"/>
      <c r="M352" s="4">
        <v>1</v>
      </c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>
        <v>1</v>
      </c>
      <c r="AL352" s="4"/>
      <c r="AM352" s="4">
        <v>1</v>
      </c>
      <c r="AN352" s="4"/>
      <c r="AO352" s="4"/>
      <c r="AP352" s="4"/>
      <c r="AQ352" s="4"/>
      <c r="AR352" s="4">
        <v>1</v>
      </c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>
        <v>5</v>
      </c>
      <c r="CA352" t="str">
        <f>VLOOKUP($A352,taxonomy!$A:$Y,7,FALSE)</f>
        <v>Eukaryota</v>
      </c>
      <c r="CB352" t="str">
        <f>VLOOKUP($A352,taxonomy!$A:$Y,8,FALSE)</f>
        <v xml:space="preserve"> Fungi</v>
      </c>
      <c r="CC352" t="str">
        <f>VLOOKUP($A352,taxonomy!$A:$Y,9,FALSE)</f>
        <v xml:space="preserve"> Dikarya</v>
      </c>
      <c r="CD352" t="str">
        <f>VLOOKUP($A352,taxonomy!$A:$Y,10,FALSE)</f>
        <v xml:space="preserve"> Ascomycota</v>
      </c>
      <c r="CE352" t="str">
        <f>VLOOKUP($A352,taxonomy!$A:$Y,11,FALSE)</f>
        <v xml:space="preserve"> Saccharomycotina</v>
      </c>
      <c r="CF352" t="str">
        <f>VLOOKUP($A352,taxonomy!$A:$Y,12,FALSE)</f>
        <v>Saccharomycetes</v>
      </c>
      <c r="CG352" t="str">
        <f>VLOOKUP($A352,taxonomy!$A:$Y,13,FALSE)</f>
        <v xml:space="preserve"> Saccharomycetales</v>
      </c>
      <c r="CH352" t="str">
        <f>VLOOKUP($A352,taxonomy!$A:$Y,14,FALSE)</f>
        <v xml:space="preserve"> Saccharomycetaceae</v>
      </c>
      <c r="CI352" t="str">
        <f>VLOOKUP($A352,taxonomy!$A:$Y,15,FALSE)</f>
        <v xml:space="preserve"> Nakaseomyces</v>
      </c>
      <c r="CJ352" t="str">
        <f>VLOOKUP($A352,taxonomy!$A:$Y,16,FALSE)</f>
        <v>mitosporic Nakaseomyces.</v>
      </c>
      <c r="CK352">
        <f>VLOOKUP($A352,taxonomy!$A:$Y,17,FALSE)</f>
        <v>0</v>
      </c>
      <c r="CL352">
        <f>VLOOKUP($A352,taxonomy!$A:$Y,18,FALSE)</f>
        <v>0</v>
      </c>
      <c r="CM352">
        <f>VLOOKUP($A352,taxonomy!$A:$Y,19,FALSE)</f>
        <v>0</v>
      </c>
      <c r="CN352">
        <f>VLOOKUP($A352,taxonomy!$A:$Y,20,FALSE)</f>
        <v>0</v>
      </c>
      <c r="CO352">
        <f>VLOOKUP($A352,taxonomy!$A:$Y,21,FALSE)</f>
        <v>0</v>
      </c>
      <c r="CP352">
        <f>VLOOKUP($A352,taxonomy!$A:$Y,22,FALSE)</f>
        <v>0</v>
      </c>
      <c r="CQ352">
        <f>VLOOKUP($A352,taxonomy!$A:$Y,23,FALSE)</f>
        <v>0</v>
      </c>
      <c r="CR352">
        <f>VLOOKUP($A352,taxonomy!$A:$Y,24,FALSE)</f>
        <v>0</v>
      </c>
      <c r="CS352">
        <f>VLOOKUP($A352,taxonomy!$A:$Y,25,FALSE)</f>
        <v>0</v>
      </c>
      <c r="CT352">
        <f t="shared" si="5"/>
        <v>0</v>
      </c>
    </row>
    <row r="353" spans="1:98" hidden="1" x14ac:dyDescent="0.25">
      <c r="A353" s="3" t="s">
        <v>1648</v>
      </c>
      <c r="B353" s="4"/>
      <c r="C353" s="4">
        <v>1</v>
      </c>
      <c r="D353" s="4">
        <v>1</v>
      </c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>
        <v>1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>
        <v>3</v>
      </c>
      <c r="CA353" t="str">
        <f>VLOOKUP($A353,taxonomy!$A:$Y,7,FALSE)</f>
        <v>Eukaryota</v>
      </c>
      <c r="CB353" t="str">
        <f>VLOOKUP($A353,taxonomy!$A:$Y,8,FALSE)</f>
        <v xml:space="preserve"> Fungi</v>
      </c>
      <c r="CC353" t="str">
        <f>VLOOKUP($A353,taxonomy!$A:$Y,9,FALSE)</f>
        <v xml:space="preserve"> Dikarya</v>
      </c>
      <c r="CD353" t="str">
        <f>VLOOKUP($A353,taxonomy!$A:$Y,10,FALSE)</f>
        <v xml:space="preserve"> Ascomycota</v>
      </c>
      <c r="CE353" t="str">
        <f>VLOOKUP($A353,taxonomy!$A:$Y,11,FALSE)</f>
        <v xml:space="preserve"> Pezizomycotina</v>
      </c>
      <c r="CF353" t="str">
        <f>VLOOKUP($A353,taxonomy!$A:$Y,12,FALSE)</f>
        <v>Sordariomycetes</v>
      </c>
      <c r="CG353" t="str">
        <f>VLOOKUP($A353,taxonomy!$A:$Y,13,FALSE)</f>
        <v xml:space="preserve"> Sordariomycetidae</v>
      </c>
      <c r="CH353" t="str">
        <f>VLOOKUP($A353,taxonomy!$A:$Y,14,FALSE)</f>
        <v xml:space="preserve"> Sordariales</v>
      </c>
      <c r="CI353" t="str">
        <f>VLOOKUP($A353,taxonomy!$A:$Y,15,FALSE)</f>
        <v xml:space="preserve"> Chaetomiaceae</v>
      </c>
      <c r="CJ353" t="str">
        <f>VLOOKUP($A353,taxonomy!$A:$Y,16,FALSE)</f>
        <v>Chaetomium.</v>
      </c>
      <c r="CK353">
        <f>VLOOKUP($A353,taxonomy!$A:$Y,17,FALSE)</f>
        <v>0</v>
      </c>
      <c r="CL353">
        <f>VLOOKUP($A353,taxonomy!$A:$Y,18,FALSE)</f>
        <v>0</v>
      </c>
      <c r="CM353">
        <f>VLOOKUP($A353,taxonomy!$A:$Y,19,FALSE)</f>
        <v>0</v>
      </c>
      <c r="CN353">
        <f>VLOOKUP($A353,taxonomy!$A:$Y,20,FALSE)</f>
        <v>0</v>
      </c>
      <c r="CO353">
        <f>VLOOKUP($A353,taxonomy!$A:$Y,21,FALSE)</f>
        <v>0</v>
      </c>
      <c r="CP353">
        <f>VLOOKUP($A353,taxonomy!$A:$Y,22,FALSE)</f>
        <v>0</v>
      </c>
      <c r="CQ353">
        <f>VLOOKUP($A353,taxonomy!$A:$Y,23,FALSE)</f>
        <v>0</v>
      </c>
      <c r="CR353">
        <f>VLOOKUP($A353,taxonomy!$A:$Y,24,FALSE)</f>
        <v>0</v>
      </c>
      <c r="CS353">
        <f>VLOOKUP($A353,taxonomy!$A:$Y,25,FALSE)</f>
        <v>0</v>
      </c>
      <c r="CT353">
        <f t="shared" si="5"/>
        <v>0</v>
      </c>
    </row>
    <row r="354" spans="1:98" hidden="1" x14ac:dyDescent="0.25">
      <c r="A354" s="3" t="s">
        <v>1651</v>
      </c>
      <c r="B354" s="4"/>
      <c r="C354" s="4">
        <v>1</v>
      </c>
      <c r="D354" s="4">
        <v>1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>
        <v>2</v>
      </c>
      <c r="CA354" t="str">
        <f>VLOOKUP($A354,taxonomy!$A:$Y,7,FALSE)</f>
        <v>Eukaryota</v>
      </c>
      <c r="CB354" t="str">
        <f>VLOOKUP($A354,taxonomy!$A:$Y,8,FALSE)</f>
        <v xml:space="preserve"> Fungi</v>
      </c>
      <c r="CC354" t="str">
        <f>VLOOKUP($A354,taxonomy!$A:$Y,9,FALSE)</f>
        <v xml:space="preserve"> Dikarya</v>
      </c>
      <c r="CD354" t="str">
        <f>VLOOKUP($A354,taxonomy!$A:$Y,10,FALSE)</f>
        <v xml:space="preserve"> Ascomycota</v>
      </c>
      <c r="CE354" t="str">
        <f>VLOOKUP($A354,taxonomy!$A:$Y,11,FALSE)</f>
        <v xml:space="preserve"> Pezizomycotina</v>
      </c>
      <c r="CF354" t="str">
        <f>VLOOKUP($A354,taxonomy!$A:$Y,12,FALSE)</f>
        <v xml:space="preserve"> Eurotiomycetes</v>
      </c>
      <c r="CG354" t="str">
        <f>VLOOKUP($A354,taxonomy!$A:$Y,13,FALSE)</f>
        <v>Eurotiomycetidae</v>
      </c>
      <c r="CH354" t="str">
        <f>VLOOKUP($A354,taxonomy!$A:$Y,14,FALSE)</f>
        <v xml:space="preserve"> Onygenales</v>
      </c>
      <c r="CI354" t="str">
        <f>VLOOKUP($A354,taxonomy!$A:$Y,15,FALSE)</f>
        <v xml:space="preserve"> mitosporic Onygenales</v>
      </c>
      <c r="CJ354" t="str">
        <f>VLOOKUP($A354,taxonomy!$A:$Y,16,FALSE)</f>
        <v xml:space="preserve"> Coccidioides.</v>
      </c>
      <c r="CK354">
        <f>VLOOKUP($A354,taxonomy!$A:$Y,17,FALSE)</f>
        <v>0</v>
      </c>
      <c r="CL354">
        <f>VLOOKUP($A354,taxonomy!$A:$Y,18,FALSE)</f>
        <v>0</v>
      </c>
      <c r="CM354">
        <f>VLOOKUP($A354,taxonomy!$A:$Y,19,FALSE)</f>
        <v>0</v>
      </c>
      <c r="CN354">
        <f>VLOOKUP($A354,taxonomy!$A:$Y,20,FALSE)</f>
        <v>0</v>
      </c>
      <c r="CO354">
        <f>VLOOKUP($A354,taxonomy!$A:$Y,21,FALSE)</f>
        <v>0</v>
      </c>
      <c r="CP354">
        <f>VLOOKUP($A354,taxonomy!$A:$Y,22,FALSE)</f>
        <v>0</v>
      </c>
      <c r="CQ354">
        <f>VLOOKUP($A354,taxonomy!$A:$Y,23,FALSE)</f>
        <v>0</v>
      </c>
      <c r="CR354">
        <f>VLOOKUP($A354,taxonomy!$A:$Y,24,FALSE)</f>
        <v>0</v>
      </c>
      <c r="CS354">
        <f>VLOOKUP($A354,taxonomy!$A:$Y,25,FALSE)</f>
        <v>0</v>
      </c>
      <c r="CT354">
        <f t="shared" si="5"/>
        <v>0</v>
      </c>
    </row>
    <row r="355" spans="1:98" hidden="1" x14ac:dyDescent="0.25">
      <c r="A355" s="3" t="s">
        <v>1653</v>
      </c>
      <c r="B355" s="4"/>
      <c r="C355" s="4">
        <v>1</v>
      </c>
      <c r="D355" s="4">
        <v>1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>
        <v>1</v>
      </c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>
        <v>3</v>
      </c>
      <c r="CA355" t="str">
        <f>VLOOKUP($A355,taxonomy!$A:$Y,7,FALSE)</f>
        <v>Eukaryota</v>
      </c>
      <c r="CB355" t="str">
        <f>VLOOKUP($A355,taxonomy!$A:$Y,8,FALSE)</f>
        <v xml:space="preserve"> Fungi</v>
      </c>
      <c r="CC355" t="str">
        <f>VLOOKUP($A355,taxonomy!$A:$Y,9,FALSE)</f>
        <v xml:space="preserve"> Dikarya</v>
      </c>
      <c r="CD355" t="str">
        <f>VLOOKUP($A355,taxonomy!$A:$Y,10,FALSE)</f>
        <v xml:space="preserve"> Basidiomycota</v>
      </c>
      <c r="CE355" t="str">
        <f>VLOOKUP($A355,taxonomy!$A:$Y,11,FALSE)</f>
        <v xml:space="preserve"> Agaricomycotina</v>
      </c>
      <c r="CF355" t="str">
        <f>VLOOKUP($A355,taxonomy!$A:$Y,12,FALSE)</f>
        <v>Tremellomycetes</v>
      </c>
      <c r="CG355" t="str">
        <f>VLOOKUP($A355,taxonomy!$A:$Y,13,FALSE)</f>
        <v xml:space="preserve"> Tremellales</v>
      </c>
      <c r="CH355" t="str">
        <f>VLOOKUP($A355,taxonomy!$A:$Y,14,FALSE)</f>
        <v xml:space="preserve"> Tremellaceae</v>
      </c>
      <c r="CI355" t="str">
        <f>VLOOKUP($A355,taxonomy!$A:$Y,15,FALSE)</f>
        <v xml:space="preserve"> Filobasidiella</v>
      </c>
      <c r="CJ355" t="str">
        <f>VLOOKUP($A355,taxonomy!$A:$Y,16,FALSE)</f>
        <v>Filobasidiella/Cryptococcus neoformans species complex.</v>
      </c>
      <c r="CK355">
        <f>VLOOKUP($A355,taxonomy!$A:$Y,17,FALSE)</f>
        <v>0</v>
      </c>
      <c r="CL355">
        <f>VLOOKUP($A355,taxonomy!$A:$Y,18,FALSE)</f>
        <v>0</v>
      </c>
      <c r="CM355">
        <f>VLOOKUP($A355,taxonomy!$A:$Y,19,FALSE)</f>
        <v>0</v>
      </c>
      <c r="CN355">
        <f>VLOOKUP($A355,taxonomy!$A:$Y,20,FALSE)</f>
        <v>0</v>
      </c>
      <c r="CO355">
        <f>VLOOKUP($A355,taxonomy!$A:$Y,21,FALSE)</f>
        <v>0</v>
      </c>
      <c r="CP355">
        <f>VLOOKUP($A355,taxonomy!$A:$Y,22,FALSE)</f>
        <v>0</v>
      </c>
      <c r="CQ355">
        <f>VLOOKUP($A355,taxonomy!$A:$Y,23,FALSE)</f>
        <v>0</v>
      </c>
      <c r="CR355">
        <f>VLOOKUP($A355,taxonomy!$A:$Y,24,FALSE)</f>
        <v>0</v>
      </c>
      <c r="CS355">
        <f>VLOOKUP($A355,taxonomy!$A:$Y,25,FALSE)</f>
        <v>0</v>
      </c>
      <c r="CT355">
        <f t="shared" si="5"/>
        <v>0</v>
      </c>
    </row>
    <row r="356" spans="1:98" hidden="1" x14ac:dyDescent="0.25">
      <c r="A356" s="3" t="s">
        <v>1656</v>
      </c>
      <c r="B356" s="4"/>
      <c r="C356" s="4">
        <v>1</v>
      </c>
      <c r="D356" s="4">
        <v>1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>
        <v>1</v>
      </c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>
        <v>3</v>
      </c>
      <c r="CA356" t="str">
        <f>VLOOKUP($A356,taxonomy!$A:$Y,7,FALSE)</f>
        <v>Eukaryota</v>
      </c>
      <c r="CB356" t="str">
        <f>VLOOKUP($A356,taxonomy!$A:$Y,8,FALSE)</f>
        <v xml:space="preserve"> Fungi</v>
      </c>
      <c r="CC356" t="str">
        <f>VLOOKUP($A356,taxonomy!$A:$Y,9,FALSE)</f>
        <v xml:space="preserve"> Dikarya</v>
      </c>
      <c r="CD356" t="str">
        <f>VLOOKUP($A356,taxonomy!$A:$Y,10,FALSE)</f>
        <v xml:space="preserve"> Basidiomycota</v>
      </c>
      <c r="CE356" t="str">
        <f>VLOOKUP($A356,taxonomy!$A:$Y,11,FALSE)</f>
        <v xml:space="preserve"> Agaricomycotina</v>
      </c>
      <c r="CF356" t="str">
        <f>VLOOKUP($A356,taxonomy!$A:$Y,12,FALSE)</f>
        <v>Tremellomycetes</v>
      </c>
      <c r="CG356" t="str">
        <f>VLOOKUP($A356,taxonomy!$A:$Y,13,FALSE)</f>
        <v xml:space="preserve"> Tremellales</v>
      </c>
      <c r="CH356" t="str">
        <f>VLOOKUP($A356,taxonomy!$A:$Y,14,FALSE)</f>
        <v xml:space="preserve"> Tremellaceae</v>
      </c>
      <c r="CI356" t="str">
        <f>VLOOKUP($A356,taxonomy!$A:$Y,15,FALSE)</f>
        <v xml:space="preserve"> Filobasidiella</v>
      </c>
      <c r="CJ356" t="str">
        <f>VLOOKUP($A356,taxonomy!$A:$Y,16,FALSE)</f>
        <v>Filobasidiella/Cryptococcus neoformans species complex.</v>
      </c>
      <c r="CK356">
        <f>VLOOKUP($A356,taxonomy!$A:$Y,17,FALSE)</f>
        <v>0</v>
      </c>
      <c r="CL356">
        <f>VLOOKUP($A356,taxonomy!$A:$Y,18,FALSE)</f>
        <v>0</v>
      </c>
      <c r="CM356">
        <f>VLOOKUP($A356,taxonomy!$A:$Y,19,FALSE)</f>
        <v>0</v>
      </c>
      <c r="CN356">
        <f>VLOOKUP($A356,taxonomy!$A:$Y,20,FALSE)</f>
        <v>0</v>
      </c>
      <c r="CO356">
        <f>VLOOKUP($A356,taxonomy!$A:$Y,21,FALSE)</f>
        <v>0</v>
      </c>
      <c r="CP356">
        <f>VLOOKUP($A356,taxonomy!$A:$Y,22,FALSE)</f>
        <v>0</v>
      </c>
      <c r="CQ356">
        <f>VLOOKUP($A356,taxonomy!$A:$Y,23,FALSE)</f>
        <v>0</v>
      </c>
      <c r="CR356">
        <f>VLOOKUP($A356,taxonomy!$A:$Y,24,FALSE)</f>
        <v>0</v>
      </c>
      <c r="CS356">
        <f>VLOOKUP($A356,taxonomy!$A:$Y,25,FALSE)</f>
        <v>0</v>
      </c>
      <c r="CT356">
        <f t="shared" si="5"/>
        <v>0</v>
      </c>
    </row>
    <row r="357" spans="1:98" hidden="1" x14ac:dyDescent="0.25">
      <c r="A357" s="3" t="s">
        <v>1658</v>
      </c>
      <c r="B357" s="4"/>
      <c r="C357" s="4"/>
      <c r="D357" s="4">
        <v>1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>
        <v>1</v>
      </c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>
        <v>1</v>
      </c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>
        <v>3</v>
      </c>
      <c r="CA357" t="str">
        <f>VLOOKUP($A357,taxonomy!$A:$Y,7,FALSE)</f>
        <v>Eukaryota</v>
      </c>
      <c r="CB357" t="str">
        <f>VLOOKUP($A357,taxonomy!$A:$Y,8,FALSE)</f>
        <v xml:space="preserve"> Fungi</v>
      </c>
      <c r="CC357" t="str">
        <f>VLOOKUP($A357,taxonomy!$A:$Y,9,FALSE)</f>
        <v xml:space="preserve"> Dikarya</v>
      </c>
      <c r="CD357" t="str">
        <f>VLOOKUP($A357,taxonomy!$A:$Y,10,FALSE)</f>
        <v xml:space="preserve"> Ascomycota</v>
      </c>
      <c r="CE357" t="str">
        <f>VLOOKUP($A357,taxonomy!$A:$Y,11,FALSE)</f>
        <v xml:space="preserve"> Saccharomycotina</v>
      </c>
      <c r="CF357" t="str">
        <f>VLOOKUP($A357,taxonomy!$A:$Y,12,FALSE)</f>
        <v>Saccharomycetes</v>
      </c>
      <c r="CG357" t="str">
        <f>VLOOKUP($A357,taxonomy!$A:$Y,13,FALSE)</f>
        <v xml:space="preserve"> Saccharomycetales</v>
      </c>
      <c r="CH357" t="str">
        <f>VLOOKUP($A357,taxonomy!$A:$Y,14,FALSE)</f>
        <v xml:space="preserve"> Debaryomycetaceae</v>
      </c>
      <c r="CI357" t="str">
        <f>VLOOKUP($A357,taxonomy!$A:$Y,15,FALSE)</f>
        <v xml:space="preserve"> Debaryomyces.</v>
      </c>
      <c r="CJ357">
        <f>VLOOKUP($A357,taxonomy!$A:$Y,16,FALSE)</f>
        <v>0</v>
      </c>
      <c r="CK357">
        <f>VLOOKUP($A357,taxonomy!$A:$Y,17,FALSE)</f>
        <v>0</v>
      </c>
      <c r="CL357">
        <f>VLOOKUP($A357,taxonomy!$A:$Y,18,FALSE)</f>
        <v>0</v>
      </c>
      <c r="CM357">
        <f>VLOOKUP($A357,taxonomy!$A:$Y,19,FALSE)</f>
        <v>0</v>
      </c>
      <c r="CN357">
        <f>VLOOKUP($A357,taxonomy!$A:$Y,20,FALSE)</f>
        <v>0</v>
      </c>
      <c r="CO357">
        <f>VLOOKUP($A357,taxonomy!$A:$Y,21,FALSE)</f>
        <v>0</v>
      </c>
      <c r="CP357">
        <f>VLOOKUP($A357,taxonomy!$A:$Y,22,FALSE)</f>
        <v>0</v>
      </c>
      <c r="CQ357">
        <f>VLOOKUP($A357,taxonomy!$A:$Y,23,FALSE)</f>
        <v>0</v>
      </c>
      <c r="CR357">
        <f>VLOOKUP($A357,taxonomy!$A:$Y,24,FALSE)</f>
        <v>0</v>
      </c>
      <c r="CS357">
        <f>VLOOKUP($A357,taxonomy!$A:$Y,25,FALSE)</f>
        <v>0</v>
      </c>
      <c r="CT357">
        <f t="shared" si="5"/>
        <v>0</v>
      </c>
    </row>
    <row r="358" spans="1:98" hidden="1" x14ac:dyDescent="0.25">
      <c r="A358" s="3" t="s">
        <v>1661</v>
      </c>
      <c r="B358" s="4"/>
      <c r="C358" s="4">
        <v>3</v>
      </c>
      <c r="D358" s="4">
        <v>1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>
        <v>4</v>
      </c>
      <c r="CA358" t="str">
        <f>VLOOKUP($A358,taxonomy!$A:$Y,7,FALSE)</f>
        <v>Eukaryota</v>
      </c>
      <c r="CB358" t="str">
        <f>VLOOKUP($A358,taxonomy!$A:$Y,8,FALSE)</f>
        <v xml:space="preserve"> Fungi</v>
      </c>
      <c r="CC358" t="str">
        <f>VLOOKUP($A358,taxonomy!$A:$Y,9,FALSE)</f>
        <v xml:space="preserve"> Dikarya</v>
      </c>
      <c r="CD358" t="str">
        <f>VLOOKUP($A358,taxonomy!$A:$Y,10,FALSE)</f>
        <v xml:space="preserve"> Ascomycota</v>
      </c>
      <c r="CE358" t="str">
        <f>VLOOKUP($A358,taxonomy!$A:$Y,11,FALSE)</f>
        <v xml:space="preserve"> Pezizomycotina</v>
      </c>
      <c r="CF358" t="str">
        <f>VLOOKUP($A358,taxonomy!$A:$Y,12,FALSE)</f>
        <v xml:space="preserve"> Eurotiomycetes</v>
      </c>
      <c r="CG358" t="str">
        <f>VLOOKUP($A358,taxonomy!$A:$Y,13,FALSE)</f>
        <v>Eurotiomycetidae</v>
      </c>
      <c r="CH358" t="str">
        <f>VLOOKUP($A358,taxonomy!$A:$Y,14,FALSE)</f>
        <v xml:space="preserve"> Eurotiales</v>
      </c>
      <c r="CI358" t="str">
        <f>VLOOKUP($A358,taxonomy!$A:$Y,15,FALSE)</f>
        <v xml:space="preserve"> Aspergillaceae</v>
      </c>
      <c r="CJ358" t="str">
        <f>VLOOKUP($A358,taxonomy!$A:$Y,16,FALSE)</f>
        <v xml:space="preserve"> Aspergillus.</v>
      </c>
      <c r="CK358">
        <f>VLOOKUP($A358,taxonomy!$A:$Y,17,FALSE)</f>
        <v>0</v>
      </c>
      <c r="CL358">
        <f>VLOOKUP($A358,taxonomy!$A:$Y,18,FALSE)</f>
        <v>0</v>
      </c>
      <c r="CM358">
        <f>VLOOKUP($A358,taxonomy!$A:$Y,19,FALSE)</f>
        <v>0</v>
      </c>
      <c r="CN358">
        <f>VLOOKUP($A358,taxonomy!$A:$Y,20,FALSE)</f>
        <v>0</v>
      </c>
      <c r="CO358">
        <f>VLOOKUP($A358,taxonomy!$A:$Y,21,FALSE)</f>
        <v>0</v>
      </c>
      <c r="CP358">
        <f>VLOOKUP($A358,taxonomy!$A:$Y,22,FALSE)</f>
        <v>0</v>
      </c>
      <c r="CQ358">
        <f>VLOOKUP($A358,taxonomy!$A:$Y,23,FALSE)</f>
        <v>0</v>
      </c>
      <c r="CR358">
        <f>VLOOKUP($A358,taxonomy!$A:$Y,24,FALSE)</f>
        <v>0</v>
      </c>
      <c r="CS358">
        <f>VLOOKUP($A358,taxonomy!$A:$Y,25,FALSE)</f>
        <v>0</v>
      </c>
      <c r="CT358">
        <f t="shared" si="5"/>
        <v>0</v>
      </c>
    </row>
    <row r="359" spans="1:98" hidden="1" x14ac:dyDescent="0.25">
      <c r="A359" s="3" t="s">
        <v>1664</v>
      </c>
      <c r="B359" s="4"/>
      <c r="C359" s="4"/>
      <c r="D359" s="4">
        <v>1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>
        <v>1</v>
      </c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>
        <v>2</v>
      </c>
      <c r="CA359" t="str">
        <f>VLOOKUP($A359,taxonomy!$A:$Y,7,FALSE)</f>
        <v>Eukaryota</v>
      </c>
      <c r="CB359" t="str">
        <f>VLOOKUP($A359,taxonomy!$A:$Y,8,FALSE)</f>
        <v xml:space="preserve"> Fungi</v>
      </c>
      <c r="CC359" t="str">
        <f>VLOOKUP($A359,taxonomy!$A:$Y,9,FALSE)</f>
        <v xml:space="preserve"> Dikarya</v>
      </c>
      <c r="CD359" t="str">
        <f>VLOOKUP($A359,taxonomy!$A:$Y,10,FALSE)</f>
        <v xml:space="preserve"> Ascomycota</v>
      </c>
      <c r="CE359" t="str">
        <f>VLOOKUP($A359,taxonomy!$A:$Y,11,FALSE)</f>
        <v xml:space="preserve"> Saccharomycotina</v>
      </c>
      <c r="CF359" t="str">
        <f>VLOOKUP($A359,taxonomy!$A:$Y,12,FALSE)</f>
        <v>Saccharomycetes</v>
      </c>
      <c r="CG359" t="str">
        <f>VLOOKUP($A359,taxonomy!$A:$Y,13,FALSE)</f>
        <v xml:space="preserve"> Saccharomycetales</v>
      </c>
      <c r="CH359" t="str">
        <f>VLOOKUP($A359,taxonomy!$A:$Y,14,FALSE)</f>
        <v xml:space="preserve"> Saccharomycetaceae</v>
      </c>
      <c r="CI359" t="str">
        <f>VLOOKUP($A359,taxonomy!$A:$Y,15,FALSE)</f>
        <v xml:space="preserve"> Kluyveromyces.</v>
      </c>
      <c r="CJ359">
        <f>VLOOKUP($A359,taxonomy!$A:$Y,16,FALSE)</f>
        <v>0</v>
      </c>
      <c r="CK359">
        <f>VLOOKUP($A359,taxonomy!$A:$Y,17,FALSE)</f>
        <v>0</v>
      </c>
      <c r="CL359">
        <f>VLOOKUP($A359,taxonomy!$A:$Y,18,FALSE)</f>
        <v>0</v>
      </c>
      <c r="CM359">
        <f>VLOOKUP($A359,taxonomy!$A:$Y,19,FALSE)</f>
        <v>0</v>
      </c>
      <c r="CN359">
        <f>VLOOKUP($A359,taxonomy!$A:$Y,20,FALSE)</f>
        <v>0</v>
      </c>
      <c r="CO359">
        <f>VLOOKUP($A359,taxonomy!$A:$Y,21,FALSE)</f>
        <v>0</v>
      </c>
      <c r="CP359">
        <f>VLOOKUP($A359,taxonomy!$A:$Y,22,FALSE)</f>
        <v>0</v>
      </c>
      <c r="CQ359">
        <f>VLOOKUP($A359,taxonomy!$A:$Y,23,FALSE)</f>
        <v>0</v>
      </c>
      <c r="CR359">
        <f>VLOOKUP($A359,taxonomy!$A:$Y,24,FALSE)</f>
        <v>0</v>
      </c>
      <c r="CS359">
        <f>VLOOKUP($A359,taxonomy!$A:$Y,25,FALSE)</f>
        <v>0</v>
      </c>
      <c r="CT359">
        <f t="shared" si="5"/>
        <v>0</v>
      </c>
    </row>
    <row r="360" spans="1:98" hidden="1" x14ac:dyDescent="0.25">
      <c r="A360" s="3" t="s">
        <v>1668</v>
      </c>
      <c r="B360" s="4"/>
      <c r="C360" s="4"/>
      <c r="D360" s="4">
        <v>1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>
        <v>1</v>
      </c>
      <c r="P360" s="4"/>
      <c r="Q360" s="4"/>
      <c r="R360" s="4"/>
      <c r="S360" s="4"/>
      <c r="T360" s="4"/>
      <c r="U360" s="4"/>
      <c r="V360" s="4"/>
      <c r="W360" s="4">
        <v>1</v>
      </c>
      <c r="X360" s="4"/>
      <c r="Y360" s="4"/>
      <c r="Z360" s="4"/>
      <c r="AA360" s="4"/>
      <c r="AB360" s="4"/>
      <c r="AC360" s="4"/>
      <c r="AD360" s="4"/>
      <c r="AE360" s="4">
        <v>1</v>
      </c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>
        <v>4</v>
      </c>
      <c r="CA360" t="str">
        <f>VLOOKUP($A360,taxonomy!$A:$Y,7,FALSE)</f>
        <v>Eukaryota</v>
      </c>
      <c r="CB360" t="str">
        <f>VLOOKUP($A360,taxonomy!$A:$Y,8,FALSE)</f>
        <v xml:space="preserve"> Fungi</v>
      </c>
      <c r="CC360" t="str">
        <f>VLOOKUP($A360,taxonomy!$A:$Y,9,FALSE)</f>
        <v xml:space="preserve"> Dikarya</v>
      </c>
      <c r="CD360" t="str">
        <f>VLOOKUP($A360,taxonomy!$A:$Y,10,FALSE)</f>
        <v xml:space="preserve"> Ascomycota</v>
      </c>
      <c r="CE360" t="str">
        <f>VLOOKUP($A360,taxonomy!$A:$Y,11,FALSE)</f>
        <v xml:space="preserve"> Saccharomycotina</v>
      </c>
      <c r="CF360" t="str">
        <f>VLOOKUP($A360,taxonomy!$A:$Y,12,FALSE)</f>
        <v>Saccharomycetes</v>
      </c>
      <c r="CG360" t="str">
        <f>VLOOKUP($A360,taxonomy!$A:$Y,13,FALSE)</f>
        <v xml:space="preserve"> Saccharomycetales</v>
      </c>
      <c r="CH360" t="str">
        <f>VLOOKUP($A360,taxonomy!$A:$Y,14,FALSE)</f>
        <v xml:space="preserve"> Debaryomycetaceae</v>
      </c>
      <c r="CI360" t="str">
        <f>VLOOKUP($A360,taxonomy!$A:$Y,15,FALSE)</f>
        <v xml:space="preserve"> Lodderomyces.</v>
      </c>
      <c r="CJ360">
        <f>VLOOKUP($A360,taxonomy!$A:$Y,16,FALSE)</f>
        <v>0</v>
      </c>
      <c r="CK360">
        <f>VLOOKUP($A360,taxonomy!$A:$Y,17,FALSE)</f>
        <v>0</v>
      </c>
      <c r="CL360">
        <f>VLOOKUP($A360,taxonomy!$A:$Y,18,FALSE)</f>
        <v>0</v>
      </c>
      <c r="CM360">
        <f>VLOOKUP($A360,taxonomy!$A:$Y,19,FALSE)</f>
        <v>0</v>
      </c>
      <c r="CN360">
        <f>VLOOKUP($A360,taxonomy!$A:$Y,20,FALSE)</f>
        <v>0</v>
      </c>
      <c r="CO360">
        <f>VLOOKUP($A360,taxonomy!$A:$Y,21,FALSE)</f>
        <v>0</v>
      </c>
      <c r="CP360">
        <f>VLOOKUP($A360,taxonomy!$A:$Y,22,FALSE)</f>
        <v>0</v>
      </c>
      <c r="CQ360">
        <f>VLOOKUP($A360,taxonomy!$A:$Y,23,FALSE)</f>
        <v>0</v>
      </c>
      <c r="CR360">
        <f>VLOOKUP($A360,taxonomy!$A:$Y,24,FALSE)</f>
        <v>0</v>
      </c>
      <c r="CS360">
        <f>VLOOKUP($A360,taxonomy!$A:$Y,25,FALSE)</f>
        <v>0</v>
      </c>
      <c r="CT360">
        <f t="shared" si="5"/>
        <v>0</v>
      </c>
    </row>
    <row r="361" spans="1:98" hidden="1" x14ac:dyDescent="0.25">
      <c r="A361" s="3" t="s">
        <v>1670</v>
      </c>
      <c r="B361" s="4"/>
      <c r="C361" s="4">
        <v>1</v>
      </c>
      <c r="D361" s="4">
        <v>1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>
        <v>2</v>
      </c>
      <c r="CA361" t="str">
        <f>VLOOKUP($A361,taxonomy!$A:$Y,7,FALSE)</f>
        <v>Eukaryota</v>
      </c>
      <c r="CB361" t="str">
        <f>VLOOKUP($A361,taxonomy!$A:$Y,8,FALSE)</f>
        <v xml:space="preserve"> Fungi</v>
      </c>
      <c r="CC361" t="str">
        <f>VLOOKUP($A361,taxonomy!$A:$Y,9,FALSE)</f>
        <v xml:space="preserve"> Dikarya</v>
      </c>
      <c r="CD361" t="str">
        <f>VLOOKUP($A361,taxonomy!$A:$Y,10,FALSE)</f>
        <v xml:space="preserve"> Ascomycota</v>
      </c>
      <c r="CE361" t="str">
        <f>VLOOKUP($A361,taxonomy!$A:$Y,11,FALSE)</f>
        <v xml:space="preserve"> Pezizomycotina</v>
      </c>
      <c r="CF361" t="str">
        <f>VLOOKUP($A361,taxonomy!$A:$Y,12,FALSE)</f>
        <v>Sordariomycetes</v>
      </c>
      <c r="CG361" t="str">
        <f>VLOOKUP($A361,taxonomy!$A:$Y,13,FALSE)</f>
        <v xml:space="preserve"> Sordariomycetidae</v>
      </c>
      <c r="CH361" t="str">
        <f>VLOOKUP($A361,taxonomy!$A:$Y,14,FALSE)</f>
        <v xml:space="preserve"> Magnaporthales</v>
      </c>
      <c r="CI361" t="str">
        <f>VLOOKUP($A361,taxonomy!$A:$Y,15,FALSE)</f>
        <v xml:space="preserve"> Magnaporthaceae</v>
      </c>
      <c r="CJ361" t="str">
        <f>VLOOKUP($A361,taxonomy!$A:$Y,16,FALSE)</f>
        <v>Magnaporthe.</v>
      </c>
      <c r="CK361">
        <f>VLOOKUP($A361,taxonomy!$A:$Y,17,FALSE)</f>
        <v>0</v>
      </c>
      <c r="CL361">
        <f>VLOOKUP($A361,taxonomy!$A:$Y,18,FALSE)</f>
        <v>0</v>
      </c>
      <c r="CM361">
        <f>VLOOKUP($A361,taxonomy!$A:$Y,19,FALSE)</f>
        <v>0</v>
      </c>
      <c r="CN361">
        <f>VLOOKUP($A361,taxonomy!$A:$Y,20,FALSE)</f>
        <v>0</v>
      </c>
      <c r="CO361">
        <f>VLOOKUP($A361,taxonomy!$A:$Y,21,FALSE)</f>
        <v>0</v>
      </c>
      <c r="CP361">
        <f>VLOOKUP($A361,taxonomy!$A:$Y,22,FALSE)</f>
        <v>0</v>
      </c>
      <c r="CQ361">
        <f>VLOOKUP($A361,taxonomy!$A:$Y,23,FALSE)</f>
        <v>0</v>
      </c>
      <c r="CR361">
        <f>VLOOKUP($A361,taxonomy!$A:$Y,24,FALSE)</f>
        <v>0</v>
      </c>
      <c r="CS361">
        <f>VLOOKUP($A361,taxonomy!$A:$Y,25,FALSE)</f>
        <v>0</v>
      </c>
      <c r="CT361">
        <f t="shared" si="5"/>
        <v>0</v>
      </c>
    </row>
    <row r="362" spans="1:98" hidden="1" x14ac:dyDescent="0.25">
      <c r="A362" s="3" t="s">
        <v>1673</v>
      </c>
      <c r="B362" s="4"/>
      <c r="C362" s="4">
        <v>2</v>
      </c>
      <c r="D362" s="4">
        <v>1</v>
      </c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>
        <v>3</v>
      </c>
      <c r="CA362" t="str">
        <f>VLOOKUP($A362,taxonomy!$A:$Y,7,FALSE)</f>
        <v>Eukaryota</v>
      </c>
      <c r="CB362" t="str">
        <f>VLOOKUP($A362,taxonomy!$A:$Y,8,FALSE)</f>
        <v xml:space="preserve"> Fungi</v>
      </c>
      <c r="CC362" t="str">
        <f>VLOOKUP($A362,taxonomy!$A:$Y,9,FALSE)</f>
        <v xml:space="preserve"> Dikarya</v>
      </c>
      <c r="CD362" t="str">
        <f>VLOOKUP($A362,taxonomy!$A:$Y,10,FALSE)</f>
        <v xml:space="preserve"> Ascomycota</v>
      </c>
      <c r="CE362" t="str">
        <f>VLOOKUP($A362,taxonomy!$A:$Y,11,FALSE)</f>
        <v xml:space="preserve"> Pezizomycotina</v>
      </c>
      <c r="CF362" t="str">
        <f>VLOOKUP($A362,taxonomy!$A:$Y,12,FALSE)</f>
        <v xml:space="preserve"> Eurotiomycetes</v>
      </c>
      <c r="CG362" t="str">
        <f>VLOOKUP($A362,taxonomy!$A:$Y,13,FALSE)</f>
        <v>Eurotiomycetidae</v>
      </c>
      <c r="CH362" t="str">
        <f>VLOOKUP($A362,taxonomy!$A:$Y,14,FALSE)</f>
        <v xml:space="preserve"> Eurotiales</v>
      </c>
      <c r="CI362" t="str">
        <f>VLOOKUP($A362,taxonomy!$A:$Y,15,FALSE)</f>
        <v xml:space="preserve"> Aspergillaceae</v>
      </c>
      <c r="CJ362" t="str">
        <f>VLOOKUP($A362,taxonomy!$A:$Y,16,FALSE)</f>
        <v xml:space="preserve"> Neosartorya.</v>
      </c>
      <c r="CK362">
        <f>VLOOKUP($A362,taxonomy!$A:$Y,17,FALSE)</f>
        <v>0</v>
      </c>
      <c r="CL362">
        <f>VLOOKUP($A362,taxonomy!$A:$Y,18,FALSE)</f>
        <v>0</v>
      </c>
      <c r="CM362">
        <f>VLOOKUP($A362,taxonomy!$A:$Y,19,FALSE)</f>
        <v>0</v>
      </c>
      <c r="CN362">
        <f>VLOOKUP($A362,taxonomy!$A:$Y,20,FALSE)</f>
        <v>0</v>
      </c>
      <c r="CO362">
        <f>VLOOKUP($A362,taxonomy!$A:$Y,21,FALSE)</f>
        <v>0</v>
      </c>
      <c r="CP362">
        <f>VLOOKUP($A362,taxonomy!$A:$Y,22,FALSE)</f>
        <v>0</v>
      </c>
      <c r="CQ362">
        <f>VLOOKUP($A362,taxonomy!$A:$Y,23,FALSE)</f>
        <v>0</v>
      </c>
      <c r="CR362">
        <f>VLOOKUP($A362,taxonomy!$A:$Y,24,FALSE)</f>
        <v>0</v>
      </c>
      <c r="CS362">
        <f>VLOOKUP($A362,taxonomy!$A:$Y,25,FALSE)</f>
        <v>0</v>
      </c>
      <c r="CT362">
        <f t="shared" si="5"/>
        <v>0</v>
      </c>
    </row>
    <row r="363" spans="1:98" hidden="1" x14ac:dyDescent="0.25">
      <c r="A363" s="3" t="s">
        <v>1678</v>
      </c>
      <c r="B363" s="4"/>
      <c r="C363" s="4">
        <v>1</v>
      </c>
      <c r="D363" s="4">
        <v>1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>
        <v>2</v>
      </c>
      <c r="CA363" t="str">
        <f>VLOOKUP($A363,taxonomy!$A:$Y,7,FALSE)</f>
        <v>Eukaryota</v>
      </c>
      <c r="CB363" t="str">
        <f>VLOOKUP($A363,taxonomy!$A:$Y,8,FALSE)</f>
        <v xml:space="preserve"> Fungi</v>
      </c>
      <c r="CC363" t="str">
        <f>VLOOKUP($A363,taxonomy!$A:$Y,9,FALSE)</f>
        <v xml:space="preserve"> Dikarya</v>
      </c>
      <c r="CD363" t="str">
        <f>VLOOKUP($A363,taxonomy!$A:$Y,10,FALSE)</f>
        <v xml:space="preserve"> Ascomycota</v>
      </c>
      <c r="CE363" t="str">
        <f>VLOOKUP($A363,taxonomy!$A:$Y,11,FALSE)</f>
        <v xml:space="preserve"> Pezizomycotina</v>
      </c>
      <c r="CF363" t="str">
        <f>VLOOKUP($A363,taxonomy!$A:$Y,12,FALSE)</f>
        <v>Sordariomycetes</v>
      </c>
      <c r="CG363" t="str">
        <f>VLOOKUP($A363,taxonomy!$A:$Y,13,FALSE)</f>
        <v xml:space="preserve"> Sordariomycetidae</v>
      </c>
      <c r="CH363" t="str">
        <f>VLOOKUP($A363,taxonomy!$A:$Y,14,FALSE)</f>
        <v xml:space="preserve"> Sordariales</v>
      </c>
      <c r="CI363" t="str">
        <f>VLOOKUP($A363,taxonomy!$A:$Y,15,FALSE)</f>
        <v xml:space="preserve"> Sordariaceae</v>
      </c>
      <c r="CJ363" t="str">
        <f>VLOOKUP($A363,taxonomy!$A:$Y,16,FALSE)</f>
        <v>Neurospora.</v>
      </c>
      <c r="CK363">
        <f>VLOOKUP($A363,taxonomy!$A:$Y,17,FALSE)</f>
        <v>0</v>
      </c>
      <c r="CL363">
        <f>VLOOKUP($A363,taxonomy!$A:$Y,18,FALSE)</f>
        <v>0</v>
      </c>
      <c r="CM363">
        <f>VLOOKUP($A363,taxonomy!$A:$Y,19,FALSE)</f>
        <v>0</v>
      </c>
      <c r="CN363">
        <f>VLOOKUP($A363,taxonomy!$A:$Y,20,FALSE)</f>
        <v>0</v>
      </c>
      <c r="CO363">
        <f>VLOOKUP($A363,taxonomy!$A:$Y,21,FALSE)</f>
        <v>0</v>
      </c>
      <c r="CP363">
        <f>VLOOKUP($A363,taxonomy!$A:$Y,22,FALSE)</f>
        <v>0</v>
      </c>
      <c r="CQ363">
        <f>VLOOKUP($A363,taxonomy!$A:$Y,23,FALSE)</f>
        <v>0</v>
      </c>
      <c r="CR363">
        <f>VLOOKUP($A363,taxonomy!$A:$Y,24,FALSE)</f>
        <v>0</v>
      </c>
      <c r="CS363">
        <f>VLOOKUP($A363,taxonomy!$A:$Y,25,FALSE)</f>
        <v>0</v>
      </c>
      <c r="CT363">
        <f t="shared" si="5"/>
        <v>0</v>
      </c>
    </row>
    <row r="364" spans="1:98" hidden="1" x14ac:dyDescent="0.25">
      <c r="A364" s="3" t="s">
        <v>1680</v>
      </c>
      <c r="B364" s="4"/>
      <c r="C364" s="4">
        <v>1</v>
      </c>
      <c r="D364" s="4">
        <v>1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>
        <v>1</v>
      </c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>
        <v>3</v>
      </c>
      <c r="CA364" t="str">
        <f>VLOOKUP($A364,taxonomy!$A:$Y,7,FALSE)</f>
        <v>Eukaryota</v>
      </c>
      <c r="CB364" t="str">
        <f>VLOOKUP($A364,taxonomy!$A:$Y,8,FALSE)</f>
        <v xml:space="preserve"> Fungi</v>
      </c>
      <c r="CC364" t="str">
        <f>VLOOKUP($A364,taxonomy!$A:$Y,9,FALSE)</f>
        <v xml:space="preserve"> Dikarya</v>
      </c>
      <c r="CD364" t="str">
        <f>VLOOKUP($A364,taxonomy!$A:$Y,10,FALSE)</f>
        <v xml:space="preserve"> Ascomycota</v>
      </c>
      <c r="CE364" t="str">
        <f>VLOOKUP($A364,taxonomy!$A:$Y,11,FALSE)</f>
        <v xml:space="preserve"> Pezizomycotina</v>
      </c>
      <c r="CF364" t="str">
        <f>VLOOKUP($A364,taxonomy!$A:$Y,12,FALSE)</f>
        <v>Dothideomycetes</v>
      </c>
      <c r="CG364" t="str">
        <f>VLOOKUP($A364,taxonomy!$A:$Y,13,FALSE)</f>
        <v xml:space="preserve"> Pleosporomycetidae</v>
      </c>
      <c r="CH364" t="str">
        <f>VLOOKUP($A364,taxonomy!$A:$Y,14,FALSE)</f>
        <v xml:space="preserve"> Pleosporales</v>
      </c>
      <c r="CI364" t="str">
        <f>VLOOKUP($A364,taxonomy!$A:$Y,15,FALSE)</f>
        <v xml:space="preserve"> Pleosporineae</v>
      </c>
      <c r="CJ364" t="str">
        <f>VLOOKUP($A364,taxonomy!$A:$Y,16,FALSE)</f>
        <v>Phaeosphaeriaceae</v>
      </c>
      <c r="CK364" t="str">
        <f>VLOOKUP($A364,taxonomy!$A:$Y,17,FALSE)</f>
        <v xml:space="preserve"> Parastagonospora.</v>
      </c>
      <c r="CL364">
        <f>VLOOKUP($A364,taxonomy!$A:$Y,18,FALSE)</f>
        <v>0</v>
      </c>
      <c r="CM364">
        <f>VLOOKUP($A364,taxonomy!$A:$Y,19,FALSE)</f>
        <v>0</v>
      </c>
      <c r="CN364">
        <f>VLOOKUP($A364,taxonomy!$A:$Y,20,FALSE)</f>
        <v>0</v>
      </c>
      <c r="CO364">
        <f>VLOOKUP($A364,taxonomy!$A:$Y,21,FALSE)</f>
        <v>0</v>
      </c>
      <c r="CP364">
        <f>VLOOKUP($A364,taxonomy!$A:$Y,22,FALSE)</f>
        <v>0</v>
      </c>
      <c r="CQ364">
        <f>VLOOKUP($A364,taxonomy!$A:$Y,23,FALSE)</f>
        <v>0</v>
      </c>
      <c r="CR364">
        <f>VLOOKUP($A364,taxonomy!$A:$Y,24,FALSE)</f>
        <v>0</v>
      </c>
      <c r="CS364">
        <f>VLOOKUP($A364,taxonomy!$A:$Y,25,FALSE)</f>
        <v>0</v>
      </c>
      <c r="CT364">
        <f t="shared" si="5"/>
        <v>0</v>
      </c>
    </row>
    <row r="365" spans="1:98" hidden="1" x14ac:dyDescent="0.25">
      <c r="A365" s="3" t="s">
        <v>1683</v>
      </c>
      <c r="B365" s="4"/>
      <c r="C365" s="4"/>
      <c r="D365" s="4">
        <v>1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>
        <v>1</v>
      </c>
      <c r="P365" s="4"/>
      <c r="Q365" s="4"/>
      <c r="R365" s="4"/>
      <c r="S365" s="4"/>
      <c r="T365" s="4"/>
      <c r="U365" s="4"/>
      <c r="V365" s="4"/>
      <c r="W365" s="4">
        <v>1</v>
      </c>
      <c r="X365" s="4"/>
      <c r="Y365" s="4"/>
      <c r="Z365" s="4"/>
      <c r="AA365" s="4"/>
      <c r="AB365" s="4"/>
      <c r="AC365" s="4"/>
      <c r="AD365" s="4"/>
      <c r="AE365" s="4">
        <v>1</v>
      </c>
      <c r="AF365" s="4"/>
      <c r="AG365" s="4"/>
      <c r="AH365" s="4"/>
      <c r="AI365" s="4"/>
      <c r="AJ365" s="4"/>
      <c r="AK365" s="4"/>
      <c r="AL365" s="4">
        <v>1</v>
      </c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>
        <v>5</v>
      </c>
      <c r="CA365" t="str">
        <f>VLOOKUP($A365,taxonomy!$A:$Y,7,FALSE)</f>
        <v>Eukaryota</v>
      </c>
      <c r="CB365" t="str">
        <f>VLOOKUP($A365,taxonomy!$A:$Y,8,FALSE)</f>
        <v xml:space="preserve"> Fungi</v>
      </c>
      <c r="CC365" t="str">
        <f>VLOOKUP($A365,taxonomy!$A:$Y,9,FALSE)</f>
        <v xml:space="preserve"> Dikarya</v>
      </c>
      <c r="CD365" t="str">
        <f>VLOOKUP($A365,taxonomy!$A:$Y,10,FALSE)</f>
        <v xml:space="preserve"> Ascomycota</v>
      </c>
      <c r="CE365" t="str">
        <f>VLOOKUP($A365,taxonomy!$A:$Y,11,FALSE)</f>
        <v xml:space="preserve"> Saccharomycotina</v>
      </c>
      <c r="CF365" t="str">
        <f>VLOOKUP($A365,taxonomy!$A:$Y,12,FALSE)</f>
        <v>Saccharomycetes</v>
      </c>
      <c r="CG365" t="str">
        <f>VLOOKUP($A365,taxonomy!$A:$Y,13,FALSE)</f>
        <v xml:space="preserve"> Saccharomycetales</v>
      </c>
      <c r="CH365" t="str">
        <f>VLOOKUP($A365,taxonomy!$A:$Y,14,FALSE)</f>
        <v xml:space="preserve"> Debaryomycetaceae</v>
      </c>
      <c r="CI365" t="str">
        <f>VLOOKUP($A365,taxonomy!$A:$Y,15,FALSE)</f>
        <v xml:space="preserve"> Meyerozyma.</v>
      </c>
      <c r="CJ365">
        <f>VLOOKUP($A365,taxonomy!$A:$Y,16,FALSE)</f>
        <v>0</v>
      </c>
      <c r="CK365">
        <f>VLOOKUP($A365,taxonomy!$A:$Y,17,FALSE)</f>
        <v>0</v>
      </c>
      <c r="CL365">
        <f>VLOOKUP($A365,taxonomy!$A:$Y,18,FALSE)</f>
        <v>0</v>
      </c>
      <c r="CM365">
        <f>VLOOKUP($A365,taxonomy!$A:$Y,19,FALSE)</f>
        <v>0</v>
      </c>
      <c r="CN365">
        <f>VLOOKUP($A365,taxonomy!$A:$Y,20,FALSE)</f>
        <v>0</v>
      </c>
      <c r="CO365">
        <f>VLOOKUP($A365,taxonomy!$A:$Y,21,FALSE)</f>
        <v>0</v>
      </c>
      <c r="CP365">
        <f>VLOOKUP($A365,taxonomy!$A:$Y,22,FALSE)</f>
        <v>0</v>
      </c>
      <c r="CQ365">
        <f>VLOOKUP($A365,taxonomy!$A:$Y,23,FALSE)</f>
        <v>0</v>
      </c>
      <c r="CR365">
        <f>VLOOKUP($A365,taxonomy!$A:$Y,24,FALSE)</f>
        <v>0</v>
      </c>
      <c r="CS365">
        <f>VLOOKUP($A365,taxonomy!$A:$Y,25,FALSE)</f>
        <v>0</v>
      </c>
      <c r="CT365">
        <f t="shared" si="5"/>
        <v>0</v>
      </c>
    </row>
    <row r="366" spans="1:98" hidden="1" x14ac:dyDescent="0.25">
      <c r="A366" s="3" t="s">
        <v>1686</v>
      </c>
      <c r="B366" s="4"/>
      <c r="C366" s="4"/>
      <c r="D366" s="4">
        <v>1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>
        <v>1</v>
      </c>
      <c r="P366" s="4"/>
      <c r="Q366" s="4"/>
      <c r="R366" s="4"/>
      <c r="S366" s="4"/>
      <c r="T366" s="4"/>
      <c r="U366" s="4"/>
      <c r="V366" s="4"/>
      <c r="W366" s="4">
        <v>1</v>
      </c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>
        <v>1</v>
      </c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>
        <v>4</v>
      </c>
      <c r="CA366" t="str">
        <f>VLOOKUP($A366,taxonomy!$A:$Y,7,FALSE)</f>
        <v>Eukaryota</v>
      </c>
      <c r="CB366" t="str">
        <f>VLOOKUP($A366,taxonomy!$A:$Y,8,FALSE)</f>
        <v xml:space="preserve"> Fungi</v>
      </c>
      <c r="CC366" t="str">
        <f>VLOOKUP($A366,taxonomy!$A:$Y,9,FALSE)</f>
        <v xml:space="preserve"> Dikarya</v>
      </c>
      <c r="CD366" t="str">
        <f>VLOOKUP($A366,taxonomy!$A:$Y,10,FALSE)</f>
        <v xml:space="preserve"> Ascomycota</v>
      </c>
      <c r="CE366" t="str">
        <f>VLOOKUP($A366,taxonomy!$A:$Y,11,FALSE)</f>
        <v xml:space="preserve"> Saccharomycotina</v>
      </c>
      <c r="CF366" t="str">
        <f>VLOOKUP($A366,taxonomy!$A:$Y,12,FALSE)</f>
        <v>Saccharomycetes</v>
      </c>
      <c r="CG366" t="str">
        <f>VLOOKUP($A366,taxonomy!$A:$Y,13,FALSE)</f>
        <v xml:space="preserve"> Saccharomycetales</v>
      </c>
      <c r="CH366" t="str">
        <f>VLOOKUP($A366,taxonomy!$A:$Y,14,FALSE)</f>
        <v xml:space="preserve"> Debaryomycetaceae</v>
      </c>
      <c r="CI366" t="str">
        <f>VLOOKUP($A366,taxonomy!$A:$Y,15,FALSE)</f>
        <v>Scheffersomyces.</v>
      </c>
      <c r="CJ366">
        <f>VLOOKUP($A366,taxonomy!$A:$Y,16,FALSE)</f>
        <v>0</v>
      </c>
      <c r="CK366">
        <f>VLOOKUP($A366,taxonomy!$A:$Y,17,FALSE)</f>
        <v>0</v>
      </c>
      <c r="CL366">
        <f>VLOOKUP($A366,taxonomy!$A:$Y,18,FALSE)</f>
        <v>0</v>
      </c>
      <c r="CM366">
        <f>VLOOKUP($A366,taxonomy!$A:$Y,19,FALSE)</f>
        <v>0</v>
      </c>
      <c r="CN366">
        <f>VLOOKUP($A366,taxonomy!$A:$Y,20,FALSE)</f>
        <v>0</v>
      </c>
      <c r="CO366">
        <f>VLOOKUP($A366,taxonomy!$A:$Y,21,FALSE)</f>
        <v>0</v>
      </c>
      <c r="CP366">
        <f>VLOOKUP($A366,taxonomy!$A:$Y,22,FALSE)</f>
        <v>0</v>
      </c>
      <c r="CQ366">
        <f>VLOOKUP($A366,taxonomy!$A:$Y,23,FALSE)</f>
        <v>0</v>
      </c>
      <c r="CR366">
        <f>VLOOKUP($A366,taxonomy!$A:$Y,24,FALSE)</f>
        <v>0</v>
      </c>
      <c r="CS366">
        <f>VLOOKUP($A366,taxonomy!$A:$Y,25,FALSE)</f>
        <v>0</v>
      </c>
      <c r="CT366">
        <f t="shared" si="5"/>
        <v>0</v>
      </c>
    </row>
    <row r="367" spans="1:98" hidden="1" x14ac:dyDescent="0.25">
      <c r="A367" s="3" t="s">
        <v>1693</v>
      </c>
      <c r="B367" s="4"/>
      <c r="C367" s="4"/>
      <c r="D367" s="4">
        <v>1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>
        <v>1</v>
      </c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>
        <v>1</v>
      </c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>
        <v>3</v>
      </c>
      <c r="CA367" t="str">
        <f>VLOOKUP($A367,taxonomy!$A:$Y,7,FALSE)</f>
        <v>Eukaryota</v>
      </c>
      <c r="CB367" t="str">
        <f>VLOOKUP($A367,taxonomy!$A:$Y,8,FALSE)</f>
        <v xml:space="preserve"> Fungi</v>
      </c>
      <c r="CC367" t="str">
        <f>VLOOKUP($A367,taxonomy!$A:$Y,9,FALSE)</f>
        <v xml:space="preserve"> Dikarya</v>
      </c>
      <c r="CD367" t="str">
        <f>VLOOKUP($A367,taxonomy!$A:$Y,10,FALSE)</f>
        <v xml:space="preserve"> Basidiomycota</v>
      </c>
      <c r="CE367" t="str">
        <f>VLOOKUP($A367,taxonomy!$A:$Y,11,FALSE)</f>
        <v xml:space="preserve"> Ustilaginomycotina</v>
      </c>
      <c r="CF367" t="str">
        <f>VLOOKUP($A367,taxonomy!$A:$Y,12,FALSE)</f>
        <v>Ustilaginomycetes</v>
      </c>
      <c r="CG367" t="str">
        <f>VLOOKUP($A367,taxonomy!$A:$Y,13,FALSE)</f>
        <v xml:space="preserve"> Ustilaginales</v>
      </c>
      <c r="CH367" t="str">
        <f>VLOOKUP($A367,taxonomy!$A:$Y,14,FALSE)</f>
        <v xml:space="preserve"> Ustilaginaceae</v>
      </c>
      <c r="CI367" t="str">
        <f>VLOOKUP($A367,taxonomy!$A:$Y,15,FALSE)</f>
        <v xml:space="preserve"> Ustilago.</v>
      </c>
      <c r="CJ367">
        <f>VLOOKUP($A367,taxonomy!$A:$Y,16,FALSE)</f>
        <v>0</v>
      </c>
      <c r="CK367">
        <f>VLOOKUP($A367,taxonomy!$A:$Y,17,FALSE)</f>
        <v>0</v>
      </c>
      <c r="CL367">
        <f>VLOOKUP($A367,taxonomy!$A:$Y,18,FALSE)</f>
        <v>0</v>
      </c>
      <c r="CM367">
        <f>VLOOKUP($A367,taxonomy!$A:$Y,19,FALSE)</f>
        <v>0</v>
      </c>
      <c r="CN367">
        <f>VLOOKUP($A367,taxonomy!$A:$Y,20,FALSE)</f>
        <v>0</v>
      </c>
      <c r="CO367">
        <f>VLOOKUP($A367,taxonomy!$A:$Y,21,FALSE)</f>
        <v>0</v>
      </c>
      <c r="CP367">
        <f>VLOOKUP($A367,taxonomy!$A:$Y,22,FALSE)</f>
        <v>0</v>
      </c>
      <c r="CQ367">
        <f>VLOOKUP($A367,taxonomy!$A:$Y,23,FALSE)</f>
        <v>0</v>
      </c>
      <c r="CR367">
        <f>VLOOKUP($A367,taxonomy!$A:$Y,24,FALSE)</f>
        <v>0</v>
      </c>
      <c r="CS367">
        <f>VLOOKUP($A367,taxonomy!$A:$Y,25,FALSE)</f>
        <v>0</v>
      </c>
      <c r="CT367">
        <f t="shared" si="5"/>
        <v>0</v>
      </c>
    </row>
    <row r="368" spans="1:98" hidden="1" x14ac:dyDescent="0.25">
      <c r="A368" s="3" t="s">
        <v>1697</v>
      </c>
      <c r="B368" s="4"/>
      <c r="C368" s="4">
        <v>1</v>
      </c>
      <c r="D368" s="4">
        <v>1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>
        <v>2</v>
      </c>
      <c r="CA368" t="str">
        <f>VLOOKUP($A368,taxonomy!$A:$Y,7,FALSE)</f>
        <v>Eukaryota</v>
      </c>
      <c r="CB368" t="str">
        <f>VLOOKUP($A368,taxonomy!$A:$Y,8,FALSE)</f>
        <v xml:space="preserve"> Fungi</v>
      </c>
      <c r="CC368" t="str">
        <f>VLOOKUP($A368,taxonomy!$A:$Y,9,FALSE)</f>
        <v xml:space="preserve"> Dikarya</v>
      </c>
      <c r="CD368" t="str">
        <f>VLOOKUP($A368,taxonomy!$A:$Y,10,FALSE)</f>
        <v xml:space="preserve"> Ascomycota</v>
      </c>
      <c r="CE368" t="str">
        <f>VLOOKUP($A368,taxonomy!$A:$Y,11,FALSE)</f>
        <v xml:space="preserve"> Saccharomycotina</v>
      </c>
      <c r="CF368" t="str">
        <f>VLOOKUP($A368,taxonomy!$A:$Y,12,FALSE)</f>
        <v>Saccharomycetes</v>
      </c>
      <c r="CG368" t="str">
        <f>VLOOKUP($A368,taxonomy!$A:$Y,13,FALSE)</f>
        <v xml:space="preserve"> Saccharomycetales</v>
      </c>
      <c r="CH368" t="str">
        <f>VLOOKUP($A368,taxonomy!$A:$Y,14,FALSE)</f>
        <v xml:space="preserve"> Dipodascaceae</v>
      </c>
      <c r="CI368" t="str">
        <f>VLOOKUP($A368,taxonomy!$A:$Y,15,FALSE)</f>
        <v xml:space="preserve"> Yarrowia.</v>
      </c>
      <c r="CJ368">
        <f>VLOOKUP($A368,taxonomy!$A:$Y,16,FALSE)</f>
        <v>0</v>
      </c>
      <c r="CK368">
        <f>VLOOKUP($A368,taxonomy!$A:$Y,17,FALSE)</f>
        <v>0</v>
      </c>
      <c r="CL368">
        <f>VLOOKUP($A368,taxonomy!$A:$Y,18,FALSE)</f>
        <v>0</v>
      </c>
      <c r="CM368">
        <f>VLOOKUP($A368,taxonomy!$A:$Y,19,FALSE)</f>
        <v>0</v>
      </c>
      <c r="CN368">
        <f>VLOOKUP($A368,taxonomy!$A:$Y,20,FALSE)</f>
        <v>0</v>
      </c>
      <c r="CO368">
        <f>VLOOKUP($A368,taxonomy!$A:$Y,21,FALSE)</f>
        <v>0</v>
      </c>
      <c r="CP368">
        <f>VLOOKUP($A368,taxonomy!$A:$Y,22,FALSE)</f>
        <v>0</v>
      </c>
      <c r="CQ368">
        <f>VLOOKUP($A368,taxonomy!$A:$Y,23,FALSE)</f>
        <v>0</v>
      </c>
      <c r="CR368">
        <f>VLOOKUP($A368,taxonomy!$A:$Y,24,FALSE)</f>
        <v>0</v>
      </c>
      <c r="CS368">
        <f>VLOOKUP($A368,taxonomy!$A:$Y,25,FALSE)</f>
        <v>0</v>
      </c>
      <c r="CT368">
        <f t="shared" si="5"/>
        <v>0</v>
      </c>
    </row>
    <row r="369" spans="1:98" hidden="1" x14ac:dyDescent="0.25">
      <c r="A369" s="3" t="s">
        <v>1699</v>
      </c>
      <c r="B369" s="4"/>
      <c r="C369" s="4"/>
      <c r="D369" s="4">
        <v>1</v>
      </c>
      <c r="E369" s="4"/>
      <c r="F369" s="4"/>
      <c r="G369" s="4"/>
      <c r="H369" s="4"/>
      <c r="I369" s="4"/>
      <c r="J369" s="4"/>
      <c r="K369" s="4"/>
      <c r="L369" s="4"/>
      <c r="M369" s="4">
        <v>1</v>
      </c>
      <c r="N369" s="4"/>
      <c r="O369" s="4">
        <v>1</v>
      </c>
      <c r="P369" s="4"/>
      <c r="Q369" s="4"/>
      <c r="R369" s="4"/>
      <c r="S369" s="4"/>
      <c r="T369" s="4"/>
      <c r="U369" s="4"/>
      <c r="V369" s="4"/>
      <c r="W369" s="4">
        <v>1</v>
      </c>
      <c r="X369" s="4"/>
      <c r="Y369" s="4"/>
      <c r="Z369" s="4"/>
      <c r="AA369" s="4"/>
      <c r="AB369" s="4"/>
      <c r="AC369" s="4"/>
      <c r="AD369" s="4"/>
      <c r="AE369" s="4">
        <v>1</v>
      </c>
      <c r="AF369" s="4"/>
      <c r="AG369" s="4"/>
      <c r="AH369" s="4">
        <v>1</v>
      </c>
      <c r="AI369" s="4"/>
      <c r="AJ369" s="4"/>
      <c r="AK369" s="4">
        <v>1</v>
      </c>
      <c r="AL369" s="4">
        <v>1</v>
      </c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>
        <v>8</v>
      </c>
      <c r="CA369" t="str">
        <f>VLOOKUP($A369,taxonomy!$A:$Y,7,FALSE)</f>
        <v>Eukaryota</v>
      </c>
      <c r="CB369" t="str">
        <f>VLOOKUP($A369,taxonomy!$A:$Y,8,FALSE)</f>
        <v xml:space="preserve"> Fungi</v>
      </c>
      <c r="CC369" t="str">
        <f>VLOOKUP($A369,taxonomy!$A:$Y,9,FALSE)</f>
        <v xml:space="preserve"> Dikarya</v>
      </c>
      <c r="CD369" t="str">
        <f>VLOOKUP($A369,taxonomy!$A:$Y,10,FALSE)</f>
        <v xml:space="preserve"> Ascomycota</v>
      </c>
      <c r="CE369" t="str">
        <f>VLOOKUP($A369,taxonomy!$A:$Y,11,FALSE)</f>
        <v xml:space="preserve"> Saccharomycotina</v>
      </c>
      <c r="CF369" t="str">
        <f>VLOOKUP($A369,taxonomy!$A:$Y,12,FALSE)</f>
        <v>Saccharomycetes</v>
      </c>
      <c r="CG369" t="str">
        <f>VLOOKUP($A369,taxonomy!$A:$Y,13,FALSE)</f>
        <v xml:space="preserve"> Saccharomycetales</v>
      </c>
      <c r="CH369" t="str">
        <f>VLOOKUP($A369,taxonomy!$A:$Y,14,FALSE)</f>
        <v xml:space="preserve"> Saccharomycetaceae</v>
      </c>
      <c r="CI369" t="str">
        <f>VLOOKUP($A369,taxonomy!$A:$Y,15,FALSE)</f>
        <v xml:space="preserve"> Saccharomyces.</v>
      </c>
      <c r="CJ369">
        <f>VLOOKUP($A369,taxonomy!$A:$Y,16,FALSE)</f>
        <v>0</v>
      </c>
      <c r="CK369">
        <f>VLOOKUP($A369,taxonomy!$A:$Y,17,FALSE)</f>
        <v>0</v>
      </c>
      <c r="CL369">
        <f>VLOOKUP($A369,taxonomy!$A:$Y,18,FALSE)</f>
        <v>0</v>
      </c>
      <c r="CM369">
        <f>VLOOKUP($A369,taxonomy!$A:$Y,19,FALSE)</f>
        <v>0</v>
      </c>
      <c r="CN369">
        <f>VLOOKUP($A369,taxonomy!$A:$Y,20,FALSE)</f>
        <v>0</v>
      </c>
      <c r="CO369">
        <f>VLOOKUP($A369,taxonomy!$A:$Y,21,FALSE)</f>
        <v>0</v>
      </c>
      <c r="CP369">
        <f>VLOOKUP($A369,taxonomy!$A:$Y,22,FALSE)</f>
        <v>0</v>
      </c>
      <c r="CQ369">
        <f>VLOOKUP($A369,taxonomy!$A:$Y,23,FALSE)</f>
        <v>0</v>
      </c>
      <c r="CR369">
        <f>VLOOKUP($A369,taxonomy!$A:$Y,24,FALSE)</f>
        <v>0</v>
      </c>
      <c r="CS369">
        <f>VLOOKUP($A369,taxonomy!$A:$Y,25,FALSE)</f>
        <v>0</v>
      </c>
      <c r="CT369">
        <f t="shared" si="5"/>
        <v>0</v>
      </c>
    </row>
    <row r="370" spans="1:98" hidden="1" x14ac:dyDescent="0.25">
      <c r="A370" s="3" t="s">
        <v>1703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</row>
    <row r="371" spans="1:98" hidden="1" x14ac:dyDescent="0.25">
      <c r="A371" s="3" t="s">
        <v>1704</v>
      </c>
      <c r="B371" s="4"/>
      <c r="C371" s="4">
        <v>201</v>
      </c>
      <c r="D371" s="4">
        <v>381</v>
      </c>
      <c r="E371" s="4">
        <v>1</v>
      </c>
      <c r="F371" s="4">
        <v>5</v>
      </c>
      <c r="G371" s="4">
        <v>1</v>
      </c>
      <c r="H371" s="4">
        <v>2</v>
      </c>
      <c r="I371" s="4">
        <v>3</v>
      </c>
      <c r="J371" s="4">
        <v>3</v>
      </c>
      <c r="K371" s="4">
        <v>3</v>
      </c>
      <c r="L371" s="4">
        <v>1</v>
      </c>
      <c r="M371" s="4">
        <v>16</v>
      </c>
      <c r="N371" s="4">
        <v>6</v>
      </c>
      <c r="O371" s="4">
        <v>26</v>
      </c>
      <c r="P371" s="4">
        <v>26</v>
      </c>
      <c r="Q371" s="4">
        <v>1</v>
      </c>
      <c r="R371" s="4">
        <v>1</v>
      </c>
      <c r="S371" s="4">
        <v>1</v>
      </c>
      <c r="T371" s="4">
        <v>2</v>
      </c>
      <c r="U371" s="4">
        <v>1</v>
      </c>
      <c r="V371" s="4">
        <v>1</v>
      </c>
      <c r="W371" s="4">
        <v>25</v>
      </c>
      <c r="X371" s="4">
        <v>4</v>
      </c>
      <c r="Y371" s="4">
        <v>35</v>
      </c>
      <c r="Z371" s="4">
        <v>1</v>
      </c>
      <c r="AA371" s="4">
        <v>4</v>
      </c>
      <c r="AB371" s="4">
        <v>5</v>
      </c>
      <c r="AC371" s="4">
        <v>1</v>
      </c>
      <c r="AD371" s="4">
        <v>23</v>
      </c>
      <c r="AE371" s="4">
        <v>14</v>
      </c>
      <c r="AF371" s="4">
        <v>10</v>
      </c>
      <c r="AG371" s="4">
        <v>1</v>
      </c>
      <c r="AH371" s="4">
        <v>9</v>
      </c>
      <c r="AI371" s="4">
        <v>18</v>
      </c>
      <c r="AJ371" s="4">
        <v>1</v>
      </c>
      <c r="AK371" s="4">
        <v>11</v>
      </c>
      <c r="AL371" s="4">
        <v>14</v>
      </c>
      <c r="AM371" s="4">
        <v>3</v>
      </c>
      <c r="AN371" s="4">
        <v>3</v>
      </c>
      <c r="AO371" s="4">
        <v>1</v>
      </c>
      <c r="AP371" s="4">
        <v>1</v>
      </c>
      <c r="AQ371" s="4">
        <v>1</v>
      </c>
      <c r="AR371" s="4">
        <v>6</v>
      </c>
      <c r="AS371" s="4">
        <v>6</v>
      </c>
      <c r="AT371" s="4">
        <v>1</v>
      </c>
      <c r="AU371" s="4">
        <v>5</v>
      </c>
      <c r="AV371" s="4">
        <v>4</v>
      </c>
      <c r="AW371" s="4">
        <v>4</v>
      </c>
      <c r="AX371" s="4">
        <v>1</v>
      </c>
      <c r="AY371" s="4">
        <v>4</v>
      </c>
      <c r="AZ371" s="4">
        <v>1</v>
      </c>
      <c r="BA371" s="4">
        <v>3</v>
      </c>
      <c r="BB371" s="4">
        <v>2</v>
      </c>
      <c r="BC371" s="4">
        <v>3</v>
      </c>
      <c r="BD371" s="4">
        <v>1</v>
      </c>
      <c r="BE371" s="4">
        <v>1</v>
      </c>
      <c r="BF371" s="4">
        <v>2</v>
      </c>
      <c r="BG371" s="4">
        <v>1</v>
      </c>
      <c r="BH371" s="4">
        <v>2</v>
      </c>
      <c r="BI371" s="4">
        <v>2</v>
      </c>
      <c r="BJ371" s="4">
        <v>2</v>
      </c>
      <c r="BK371" s="4">
        <v>2</v>
      </c>
      <c r="BL371" s="4">
        <v>2</v>
      </c>
      <c r="BM371" s="4">
        <v>1</v>
      </c>
      <c r="BN371" s="4">
        <v>2</v>
      </c>
      <c r="BO371" s="4">
        <v>1</v>
      </c>
      <c r="BP371" s="4">
        <v>1</v>
      </c>
      <c r="BQ371" s="4">
        <v>2</v>
      </c>
      <c r="BR371" s="4">
        <v>2</v>
      </c>
      <c r="BS371" s="4">
        <v>2</v>
      </c>
      <c r="BT371" s="4">
        <v>2</v>
      </c>
      <c r="BU371" s="4">
        <v>1</v>
      </c>
      <c r="BV371" s="4">
        <v>1</v>
      </c>
      <c r="BW371" s="4">
        <v>1</v>
      </c>
      <c r="BX371" s="4">
        <v>1</v>
      </c>
      <c r="BY371" s="4">
        <v>2</v>
      </c>
      <c r="BZ371" s="4">
        <v>941</v>
      </c>
    </row>
  </sheetData>
  <autoFilter ref="CA2:CP371">
    <filterColumn colId="3">
      <filters>
        <filter val="Arthropoda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1"/>
  <sheetViews>
    <sheetView workbookViewId="0">
      <selection activeCell="G8" sqref="G8"/>
    </sheetView>
  </sheetViews>
  <sheetFormatPr defaultRowHeight="15" x14ac:dyDescent="0.25"/>
  <cols>
    <col min="1" max="1" width="16.28515625" bestFit="1" customWidth="1"/>
    <col min="2" max="2" width="11.28515625" bestFit="1" customWidth="1"/>
    <col min="3" max="3" width="81.140625" bestFit="1" customWidth="1"/>
    <col min="4" max="4" width="3.7109375" bestFit="1" customWidth="1"/>
    <col min="5" max="5" width="20.42578125" bestFit="1" customWidth="1"/>
    <col min="6" max="6" width="3.7109375" bestFit="1" customWidth="1"/>
    <col min="7" max="7" width="10.140625" bestFit="1" customWidth="1"/>
    <col min="8" max="8" width="16.5703125" bestFit="1" customWidth="1"/>
    <col min="9" max="9" width="19.28515625" bestFit="1" customWidth="1"/>
    <col min="10" max="10" width="28.42578125" bestFit="1" customWidth="1"/>
    <col min="11" max="11" width="20.7109375" bestFit="1" customWidth="1"/>
    <col min="12" max="12" width="27.7109375" bestFit="1" customWidth="1"/>
    <col min="13" max="13" width="29.140625" bestFit="1" customWidth="1"/>
    <col min="14" max="14" width="28.5703125" bestFit="1" customWidth="1"/>
    <col min="15" max="15" width="22.140625" bestFit="1" customWidth="1"/>
    <col min="16" max="16" width="53.42578125" bestFit="1" customWidth="1"/>
    <col min="17" max="17" width="36.28515625" bestFit="1" customWidth="1"/>
    <col min="18" max="18" width="16" bestFit="1" customWidth="1"/>
    <col min="19" max="19" width="18.42578125" bestFit="1" customWidth="1"/>
    <col min="20" max="20" width="27.7109375" bestFit="1" customWidth="1"/>
    <col min="21" max="21" width="16.7109375" bestFit="1" customWidth="1"/>
    <col min="22" max="22" width="20.42578125" bestFit="1" customWidth="1"/>
    <col min="23" max="23" width="14.42578125" bestFit="1" customWidth="1"/>
    <col min="24" max="24" width="10.7109375" bestFit="1" customWidth="1"/>
    <col min="25" max="25" width="8" bestFit="1" customWidth="1"/>
  </cols>
  <sheetData>
    <row r="1" spans="1:22" x14ac:dyDescent="0.25">
      <c r="A1" s="1" t="s">
        <v>1707</v>
      </c>
      <c r="B1" s="1" t="s">
        <v>1708</v>
      </c>
      <c r="C1" s="1" t="s">
        <v>1709</v>
      </c>
      <c r="D1" s="1" t="s">
        <v>1710</v>
      </c>
      <c r="E1" s="1" t="s">
        <v>1711</v>
      </c>
      <c r="F1" s="1" t="s">
        <v>1712</v>
      </c>
      <c r="G1" s="1" t="s">
        <v>1713</v>
      </c>
    </row>
    <row r="2" spans="1:22" x14ac:dyDescent="0.25">
      <c r="A2" s="1" t="s">
        <v>8</v>
      </c>
      <c r="B2" s="1" t="s">
        <v>9</v>
      </c>
      <c r="C2" s="1" t="s">
        <v>1714</v>
      </c>
      <c r="E2" s="1" t="s">
        <v>1715</v>
      </c>
      <c r="G2" s="1" t="s">
        <v>1716</v>
      </c>
      <c r="H2" s="1" t="s">
        <v>1717</v>
      </c>
      <c r="I2" s="1" t="s">
        <v>1718</v>
      </c>
      <c r="J2" s="1" t="s">
        <v>1719</v>
      </c>
      <c r="K2" s="1" t="s">
        <v>1720</v>
      </c>
      <c r="L2" s="1" t="s">
        <v>1721</v>
      </c>
      <c r="M2" s="1" t="s">
        <v>1722</v>
      </c>
      <c r="N2" s="1" t="s">
        <v>1723</v>
      </c>
    </row>
    <row r="3" spans="1:22" x14ac:dyDescent="0.25">
      <c r="A3" s="1" t="s">
        <v>20</v>
      </c>
      <c r="B3" s="1" t="s">
        <v>21</v>
      </c>
      <c r="C3" s="1" t="s">
        <v>1724</v>
      </c>
      <c r="E3" s="1" t="s">
        <v>1725</v>
      </c>
      <c r="G3" s="1" t="s">
        <v>1716</v>
      </c>
      <c r="H3" s="1" t="s">
        <v>1726</v>
      </c>
      <c r="I3" s="1" t="s">
        <v>1727</v>
      </c>
      <c r="J3" s="1" t="s">
        <v>1728</v>
      </c>
      <c r="K3" s="1" t="s">
        <v>1729</v>
      </c>
      <c r="L3" s="1" t="s">
        <v>1730</v>
      </c>
      <c r="M3" s="1" t="s">
        <v>1731</v>
      </c>
      <c r="N3" s="1" t="s">
        <v>1732</v>
      </c>
      <c r="O3" s="1" t="s">
        <v>1733</v>
      </c>
      <c r="P3" s="1" t="s">
        <v>1734</v>
      </c>
      <c r="Q3" s="1" t="s">
        <v>1735</v>
      </c>
      <c r="R3" s="1" t="s">
        <v>1736</v>
      </c>
      <c r="S3" s="1" t="s">
        <v>1737</v>
      </c>
      <c r="T3" s="1" t="s">
        <v>1738</v>
      </c>
      <c r="U3" s="1" t="s">
        <v>1739</v>
      </c>
    </row>
    <row r="4" spans="1:22" x14ac:dyDescent="0.25">
      <c r="A4" s="1" t="s">
        <v>24</v>
      </c>
      <c r="B4" s="1" t="s">
        <v>25</v>
      </c>
      <c r="C4" s="1" t="s">
        <v>1724</v>
      </c>
      <c r="E4" s="1" t="s">
        <v>1725</v>
      </c>
      <c r="G4" s="1" t="s">
        <v>1716</v>
      </c>
      <c r="H4" s="1" t="s">
        <v>1726</v>
      </c>
      <c r="I4" s="1" t="s">
        <v>1727</v>
      </c>
      <c r="J4" s="1" t="s">
        <v>1728</v>
      </c>
      <c r="K4" s="1" t="s">
        <v>1729</v>
      </c>
      <c r="L4" s="1" t="s">
        <v>1730</v>
      </c>
      <c r="M4" s="1" t="s">
        <v>1731</v>
      </c>
      <c r="N4" s="1" t="s">
        <v>1732</v>
      </c>
      <c r="O4" s="1" t="s">
        <v>1733</v>
      </c>
      <c r="P4" s="1" t="s">
        <v>1734</v>
      </c>
      <c r="Q4" s="1" t="s">
        <v>1735</v>
      </c>
      <c r="R4" s="1" t="s">
        <v>1736</v>
      </c>
      <c r="S4" s="1" t="s">
        <v>1737</v>
      </c>
      <c r="T4" s="1" t="s">
        <v>1738</v>
      </c>
      <c r="U4" s="1" t="s">
        <v>1739</v>
      </c>
    </row>
    <row r="5" spans="1:22" x14ac:dyDescent="0.25">
      <c r="A5" s="1" t="s">
        <v>26</v>
      </c>
      <c r="B5" s="1" t="s">
        <v>27</v>
      </c>
      <c r="C5" s="1" t="s">
        <v>1724</v>
      </c>
      <c r="E5" s="1" t="s">
        <v>1725</v>
      </c>
      <c r="G5" s="1" t="s">
        <v>1716</v>
      </c>
      <c r="H5" s="1" t="s">
        <v>1726</v>
      </c>
      <c r="I5" s="1" t="s">
        <v>1727</v>
      </c>
      <c r="J5" s="1" t="s">
        <v>1728</v>
      </c>
      <c r="K5" s="1" t="s">
        <v>1729</v>
      </c>
      <c r="L5" s="1" t="s">
        <v>1730</v>
      </c>
      <c r="M5" s="1" t="s">
        <v>1731</v>
      </c>
      <c r="N5" s="1" t="s">
        <v>1732</v>
      </c>
      <c r="O5" s="1" t="s">
        <v>1733</v>
      </c>
      <c r="P5" s="1" t="s">
        <v>1734</v>
      </c>
      <c r="Q5" s="1" t="s">
        <v>1735</v>
      </c>
      <c r="R5" s="1" t="s">
        <v>1736</v>
      </c>
      <c r="S5" s="1" t="s">
        <v>1737</v>
      </c>
      <c r="T5" s="1" t="s">
        <v>1738</v>
      </c>
      <c r="U5" s="1" t="s">
        <v>1739</v>
      </c>
    </row>
    <row r="6" spans="1:22" x14ac:dyDescent="0.25">
      <c r="A6" s="1" t="s">
        <v>28</v>
      </c>
      <c r="B6" s="1" t="s">
        <v>29</v>
      </c>
      <c r="C6" s="1" t="s">
        <v>1724</v>
      </c>
      <c r="E6" s="1" t="s">
        <v>1725</v>
      </c>
      <c r="G6" s="1" t="s">
        <v>1716</v>
      </c>
      <c r="H6" s="1" t="s">
        <v>1726</v>
      </c>
      <c r="I6" s="1" t="s">
        <v>1727</v>
      </c>
      <c r="J6" s="1" t="s">
        <v>1728</v>
      </c>
      <c r="K6" s="1" t="s">
        <v>1729</v>
      </c>
      <c r="L6" s="1" t="s">
        <v>1730</v>
      </c>
      <c r="M6" s="1" t="s">
        <v>1731</v>
      </c>
      <c r="N6" s="1" t="s">
        <v>1732</v>
      </c>
      <c r="O6" s="1" t="s">
        <v>1733</v>
      </c>
      <c r="P6" s="1" t="s">
        <v>1734</v>
      </c>
      <c r="Q6" s="1" t="s">
        <v>1735</v>
      </c>
      <c r="R6" s="1" t="s">
        <v>1736</v>
      </c>
      <c r="S6" s="1" t="s">
        <v>1737</v>
      </c>
      <c r="T6" s="1" t="s">
        <v>1738</v>
      </c>
      <c r="U6" s="1" t="s">
        <v>1739</v>
      </c>
    </row>
    <row r="7" spans="1:22" x14ac:dyDescent="0.25">
      <c r="A7" s="1" t="s">
        <v>30</v>
      </c>
      <c r="B7" s="1" t="s">
        <v>31</v>
      </c>
      <c r="C7" s="1" t="s">
        <v>1724</v>
      </c>
      <c r="E7" s="1" t="s">
        <v>1725</v>
      </c>
      <c r="G7" s="1" t="s">
        <v>1716</v>
      </c>
      <c r="H7" s="1" t="s">
        <v>1726</v>
      </c>
      <c r="I7" s="1" t="s">
        <v>1727</v>
      </c>
      <c r="J7" s="1" t="s">
        <v>1728</v>
      </c>
      <c r="K7" s="1" t="s">
        <v>1729</v>
      </c>
      <c r="L7" s="1" t="s">
        <v>1730</v>
      </c>
      <c r="M7" s="1" t="s">
        <v>1731</v>
      </c>
      <c r="N7" s="1" t="s">
        <v>1732</v>
      </c>
      <c r="O7" s="1" t="s">
        <v>1733</v>
      </c>
      <c r="P7" s="1" t="s">
        <v>1734</v>
      </c>
      <c r="Q7" s="1" t="s">
        <v>1735</v>
      </c>
      <c r="R7" s="1" t="s">
        <v>1736</v>
      </c>
      <c r="S7" s="1" t="s">
        <v>1737</v>
      </c>
      <c r="T7" s="1" t="s">
        <v>1738</v>
      </c>
      <c r="U7" s="1" t="s">
        <v>1739</v>
      </c>
    </row>
    <row r="8" spans="1:22" x14ac:dyDescent="0.25">
      <c r="A8" s="1" t="s">
        <v>32</v>
      </c>
      <c r="B8" s="1" t="s">
        <v>33</v>
      </c>
      <c r="C8" s="1" t="s">
        <v>1740</v>
      </c>
      <c r="E8" s="1" t="s">
        <v>1741</v>
      </c>
      <c r="G8" s="1" t="s">
        <v>1716</v>
      </c>
      <c r="H8" s="1" t="s">
        <v>1742</v>
      </c>
      <c r="I8" s="1" t="s">
        <v>1743</v>
      </c>
      <c r="J8" s="1" t="s">
        <v>1744</v>
      </c>
      <c r="K8" s="1" t="s">
        <v>1745</v>
      </c>
    </row>
    <row r="9" spans="1:22" x14ac:dyDescent="0.25">
      <c r="A9" s="1" t="s">
        <v>36</v>
      </c>
      <c r="B9" s="1" t="s">
        <v>37</v>
      </c>
      <c r="C9" s="1" t="s">
        <v>1746</v>
      </c>
      <c r="E9" s="1" t="s">
        <v>1747</v>
      </c>
      <c r="G9" s="1" t="s">
        <v>1716</v>
      </c>
      <c r="H9" s="1" t="s">
        <v>1726</v>
      </c>
      <c r="I9" s="1" t="s">
        <v>1727</v>
      </c>
      <c r="J9" s="1" t="s">
        <v>1728</v>
      </c>
      <c r="K9" s="1" t="s">
        <v>1729</v>
      </c>
      <c r="L9" s="1" t="s">
        <v>1730</v>
      </c>
      <c r="M9" s="1" t="s">
        <v>1731</v>
      </c>
      <c r="N9" s="1" t="s">
        <v>1732</v>
      </c>
      <c r="O9" s="1" t="s">
        <v>1733</v>
      </c>
      <c r="P9" s="1" t="s">
        <v>1734</v>
      </c>
      <c r="Q9" s="1" t="s">
        <v>1735</v>
      </c>
      <c r="R9" s="1" t="s">
        <v>1736</v>
      </c>
      <c r="S9" s="1" t="s">
        <v>1737</v>
      </c>
      <c r="T9" s="1" t="s">
        <v>1738</v>
      </c>
      <c r="U9" s="1" t="s">
        <v>1748</v>
      </c>
      <c r="V9" t="s">
        <v>1749</v>
      </c>
    </row>
    <row r="10" spans="1:22" x14ac:dyDescent="0.25">
      <c r="A10" s="1" t="s">
        <v>40</v>
      </c>
      <c r="B10" s="1" t="s">
        <v>41</v>
      </c>
      <c r="C10" s="1" t="s">
        <v>1746</v>
      </c>
      <c r="E10" s="1" t="s">
        <v>1747</v>
      </c>
      <c r="G10" s="1" t="s">
        <v>1716</v>
      </c>
      <c r="H10" s="1" t="s">
        <v>1726</v>
      </c>
      <c r="I10" s="1" t="s">
        <v>1727</v>
      </c>
      <c r="J10" s="1" t="s">
        <v>1728</v>
      </c>
      <c r="K10" s="1" t="s">
        <v>1729</v>
      </c>
      <c r="L10" s="1" t="s">
        <v>1730</v>
      </c>
      <c r="M10" s="1" t="s">
        <v>1731</v>
      </c>
      <c r="N10" s="1" t="s">
        <v>1732</v>
      </c>
      <c r="O10" s="1" t="s">
        <v>1733</v>
      </c>
      <c r="P10" s="1" t="s">
        <v>1734</v>
      </c>
      <c r="Q10" s="1" t="s">
        <v>1735</v>
      </c>
      <c r="R10" s="1" t="s">
        <v>1736</v>
      </c>
      <c r="S10" s="1" t="s">
        <v>1737</v>
      </c>
      <c r="T10" s="1" t="s">
        <v>1738</v>
      </c>
      <c r="U10" s="1" t="s">
        <v>1748</v>
      </c>
      <c r="V10" t="s">
        <v>1749</v>
      </c>
    </row>
    <row r="11" spans="1:22" x14ac:dyDescent="0.25">
      <c r="A11" s="1" t="s">
        <v>44</v>
      </c>
      <c r="B11" s="1" t="s">
        <v>45</v>
      </c>
      <c r="C11" s="1" t="s">
        <v>1750</v>
      </c>
      <c r="E11" s="1" t="s">
        <v>1751</v>
      </c>
      <c r="G11" s="1" t="s">
        <v>1716</v>
      </c>
      <c r="H11" s="1" t="s">
        <v>1752</v>
      </c>
      <c r="I11" s="1" t="s">
        <v>1753</v>
      </c>
      <c r="J11" s="1" t="s">
        <v>1754</v>
      </c>
      <c r="K11" s="1" t="s">
        <v>1755</v>
      </c>
      <c r="L11" s="1" t="s">
        <v>1756</v>
      </c>
    </row>
    <row r="12" spans="1:22" x14ac:dyDescent="0.25">
      <c r="A12" s="1" t="s">
        <v>48</v>
      </c>
      <c r="B12" s="1" t="s">
        <v>49</v>
      </c>
      <c r="C12" s="1" t="s">
        <v>1757</v>
      </c>
      <c r="E12" s="1" t="s">
        <v>1758</v>
      </c>
      <c r="G12" s="1" t="s">
        <v>1716</v>
      </c>
      <c r="H12" s="1" t="s">
        <v>1726</v>
      </c>
      <c r="I12" s="1" t="s">
        <v>1759</v>
      </c>
      <c r="J12" s="1" t="s">
        <v>1760</v>
      </c>
      <c r="K12" s="1" t="s">
        <v>1761</v>
      </c>
      <c r="L12" s="1" t="s">
        <v>1762</v>
      </c>
      <c r="M12" s="1" t="s">
        <v>1763</v>
      </c>
      <c r="N12" s="1" t="s">
        <v>1764</v>
      </c>
      <c r="O12" s="1" t="s">
        <v>1765</v>
      </c>
      <c r="P12" s="1" t="s">
        <v>1766</v>
      </c>
      <c r="Q12" s="1" t="s">
        <v>1767</v>
      </c>
      <c r="R12" s="1" t="s">
        <v>1768</v>
      </c>
      <c r="S12" s="1" t="s">
        <v>1769</v>
      </c>
      <c r="T12" s="1" t="s">
        <v>1770</v>
      </c>
      <c r="U12" s="1" t="s">
        <v>1771</v>
      </c>
    </row>
    <row r="13" spans="1:22" x14ac:dyDescent="0.25">
      <c r="A13" s="1" t="s">
        <v>53</v>
      </c>
      <c r="B13" s="1" t="s">
        <v>54</v>
      </c>
      <c r="C13" s="1" t="s">
        <v>1772</v>
      </c>
      <c r="E13" s="1" t="s">
        <v>1773</v>
      </c>
      <c r="G13" s="1" t="s">
        <v>1716</v>
      </c>
      <c r="H13" s="1" t="s">
        <v>1774</v>
      </c>
      <c r="I13" s="1" t="s">
        <v>1775</v>
      </c>
      <c r="J13" s="1" t="s">
        <v>1776</v>
      </c>
      <c r="K13" s="1" t="s">
        <v>1777</v>
      </c>
      <c r="L13" s="1" t="s">
        <v>1778</v>
      </c>
      <c r="M13" s="1" t="s">
        <v>1779</v>
      </c>
      <c r="N13" s="1" t="s">
        <v>1780</v>
      </c>
      <c r="O13" s="1" t="s">
        <v>1781</v>
      </c>
      <c r="P13" s="1" t="s">
        <v>1782</v>
      </c>
    </row>
    <row r="14" spans="1:22" x14ac:dyDescent="0.25">
      <c r="A14" s="1" t="s">
        <v>69</v>
      </c>
      <c r="B14" s="1" t="s">
        <v>70</v>
      </c>
      <c r="C14" s="1" t="s">
        <v>1783</v>
      </c>
      <c r="E14" s="1" t="s">
        <v>1784</v>
      </c>
      <c r="G14" s="1" t="s">
        <v>1716</v>
      </c>
      <c r="H14" s="1" t="s">
        <v>1774</v>
      </c>
      <c r="I14" s="1" t="s">
        <v>1775</v>
      </c>
      <c r="J14" s="1" t="s">
        <v>1776</v>
      </c>
      <c r="K14" s="1" t="s">
        <v>1785</v>
      </c>
      <c r="L14" s="1" t="s">
        <v>1786</v>
      </c>
      <c r="M14" s="1" t="s">
        <v>1787</v>
      </c>
      <c r="N14" s="1" t="s">
        <v>1788</v>
      </c>
      <c r="O14" s="1" t="s">
        <v>1789</v>
      </c>
    </row>
    <row r="15" spans="1:22" x14ac:dyDescent="0.25">
      <c r="A15" s="1" t="s">
        <v>101</v>
      </c>
      <c r="B15" s="1" t="s">
        <v>102</v>
      </c>
      <c r="C15" s="1" t="s">
        <v>1790</v>
      </c>
      <c r="E15" s="1" t="s">
        <v>1791</v>
      </c>
      <c r="G15" s="1" t="s">
        <v>1716</v>
      </c>
      <c r="H15" s="1" t="s">
        <v>1774</v>
      </c>
      <c r="I15" s="1" t="s">
        <v>1775</v>
      </c>
      <c r="J15" s="1" t="s">
        <v>1776</v>
      </c>
      <c r="K15" s="1" t="s">
        <v>1777</v>
      </c>
      <c r="L15" s="1" t="s">
        <v>1792</v>
      </c>
      <c r="M15" s="1" t="s">
        <v>1793</v>
      </c>
      <c r="N15" s="1" t="s">
        <v>1794</v>
      </c>
      <c r="O15" s="1" t="s">
        <v>1795</v>
      </c>
    </row>
    <row r="16" spans="1:22" x14ac:dyDescent="0.25">
      <c r="A16" s="1" t="s">
        <v>108</v>
      </c>
      <c r="B16" s="1" t="s">
        <v>109</v>
      </c>
      <c r="C16" s="1" t="s">
        <v>1796</v>
      </c>
      <c r="E16" s="1" t="s">
        <v>1797</v>
      </c>
      <c r="G16" s="1" t="s">
        <v>1716</v>
      </c>
      <c r="H16" s="1" t="s">
        <v>1726</v>
      </c>
      <c r="I16" s="1" t="s">
        <v>1798</v>
      </c>
      <c r="J16" s="1" t="s">
        <v>1799</v>
      </c>
      <c r="K16" s="1" t="s">
        <v>1800</v>
      </c>
      <c r="L16" s="1" t="s">
        <v>1801</v>
      </c>
      <c r="M16" s="1" t="s">
        <v>1802</v>
      </c>
      <c r="N16" s="1" t="s">
        <v>1803</v>
      </c>
    </row>
    <row r="17" spans="1:21" x14ac:dyDescent="0.25">
      <c r="A17" s="1" t="s">
        <v>118</v>
      </c>
      <c r="B17" s="1" t="s">
        <v>119</v>
      </c>
      <c r="C17" s="1" t="s">
        <v>1804</v>
      </c>
      <c r="E17" s="1" t="s">
        <v>1805</v>
      </c>
      <c r="G17" s="1" t="s">
        <v>1716</v>
      </c>
      <c r="H17" s="1" t="s">
        <v>1774</v>
      </c>
      <c r="I17" s="1" t="s">
        <v>1775</v>
      </c>
      <c r="J17" s="1" t="s">
        <v>1776</v>
      </c>
      <c r="K17" s="1" t="s">
        <v>1785</v>
      </c>
      <c r="L17" s="1" t="s">
        <v>1786</v>
      </c>
      <c r="M17" s="1" t="s">
        <v>1787</v>
      </c>
      <c r="N17" s="1" t="s">
        <v>1788</v>
      </c>
      <c r="O17" s="1" t="s">
        <v>1806</v>
      </c>
    </row>
    <row r="18" spans="1:21" x14ac:dyDescent="0.25">
      <c r="A18" s="1" t="s">
        <v>131</v>
      </c>
      <c r="B18" s="1" t="s">
        <v>132</v>
      </c>
      <c r="C18" s="1" t="s">
        <v>1724</v>
      </c>
      <c r="E18" s="1" t="s">
        <v>1725</v>
      </c>
      <c r="G18" s="1" t="s">
        <v>1716</v>
      </c>
      <c r="H18" s="1" t="s">
        <v>1726</v>
      </c>
      <c r="I18" s="1" t="s">
        <v>1727</v>
      </c>
      <c r="J18" s="1" t="s">
        <v>1728</v>
      </c>
      <c r="K18" s="1" t="s">
        <v>1729</v>
      </c>
      <c r="L18" s="1" t="s">
        <v>1730</v>
      </c>
      <c r="M18" s="1" t="s">
        <v>1731</v>
      </c>
      <c r="N18" s="1" t="s">
        <v>1732</v>
      </c>
      <c r="O18" s="1" t="s">
        <v>1733</v>
      </c>
      <c r="P18" s="1" t="s">
        <v>1734</v>
      </c>
      <c r="Q18" s="1" t="s">
        <v>1735</v>
      </c>
      <c r="R18" s="1" t="s">
        <v>1736</v>
      </c>
      <c r="S18" s="1" t="s">
        <v>1737</v>
      </c>
      <c r="T18" s="1" t="s">
        <v>1738</v>
      </c>
      <c r="U18" s="1" t="s">
        <v>1739</v>
      </c>
    </row>
    <row r="19" spans="1:21" x14ac:dyDescent="0.25">
      <c r="A19" s="1" t="s">
        <v>135</v>
      </c>
      <c r="B19" s="1" t="s">
        <v>136</v>
      </c>
      <c r="C19" s="1" t="s">
        <v>1724</v>
      </c>
      <c r="E19" s="1" t="s">
        <v>1725</v>
      </c>
      <c r="G19" s="1" t="s">
        <v>1716</v>
      </c>
      <c r="H19" s="1" t="s">
        <v>1726</v>
      </c>
      <c r="I19" s="1" t="s">
        <v>1727</v>
      </c>
      <c r="J19" s="1" t="s">
        <v>1728</v>
      </c>
      <c r="K19" s="1" t="s">
        <v>1729</v>
      </c>
      <c r="L19" s="1" t="s">
        <v>1730</v>
      </c>
      <c r="M19" s="1" t="s">
        <v>1731</v>
      </c>
      <c r="N19" s="1" t="s">
        <v>1732</v>
      </c>
      <c r="O19" s="1" t="s">
        <v>1733</v>
      </c>
      <c r="P19" s="1" t="s">
        <v>1734</v>
      </c>
      <c r="Q19" s="1" t="s">
        <v>1735</v>
      </c>
      <c r="R19" s="1" t="s">
        <v>1736</v>
      </c>
      <c r="S19" s="1" t="s">
        <v>1737</v>
      </c>
      <c r="T19" s="1" t="s">
        <v>1738</v>
      </c>
      <c r="U19" s="1" t="s">
        <v>1739</v>
      </c>
    </row>
    <row r="20" spans="1:21" x14ac:dyDescent="0.25">
      <c r="A20" s="1" t="s">
        <v>137</v>
      </c>
      <c r="B20" s="1" t="s">
        <v>138</v>
      </c>
      <c r="C20" s="1" t="s">
        <v>1807</v>
      </c>
      <c r="E20" s="1" t="s">
        <v>1808</v>
      </c>
      <c r="G20" s="1" t="s">
        <v>1716</v>
      </c>
      <c r="H20" s="1" t="s">
        <v>1726</v>
      </c>
      <c r="I20" s="1" t="s">
        <v>1727</v>
      </c>
      <c r="J20" s="1" t="s">
        <v>1728</v>
      </c>
      <c r="K20" s="1" t="s">
        <v>1729</v>
      </c>
      <c r="L20" s="1" t="s">
        <v>1730</v>
      </c>
      <c r="M20" s="1" t="s">
        <v>1731</v>
      </c>
      <c r="N20" s="1" t="s">
        <v>1732</v>
      </c>
      <c r="O20" s="1" t="s">
        <v>1733</v>
      </c>
      <c r="P20" s="1" t="s">
        <v>1734</v>
      </c>
      <c r="Q20" s="1" t="s">
        <v>1809</v>
      </c>
      <c r="R20" s="1" t="s">
        <v>1810</v>
      </c>
      <c r="S20" s="1" t="s">
        <v>1811</v>
      </c>
      <c r="T20" s="1" t="s">
        <v>1812</v>
      </c>
      <c r="U20" s="1" t="s">
        <v>1813</v>
      </c>
    </row>
    <row r="21" spans="1:21" x14ac:dyDescent="0.25">
      <c r="A21" s="1" t="s">
        <v>145</v>
      </c>
      <c r="B21" s="1" t="s">
        <v>146</v>
      </c>
      <c r="C21" s="1" t="s">
        <v>1807</v>
      </c>
      <c r="E21" s="1" t="s">
        <v>1808</v>
      </c>
      <c r="G21" s="1" t="s">
        <v>1716</v>
      </c>
      <c r="H21" s="1" t="s">
        <v>1726</v>
      </c>
      <c r="I21" s="1" t="s">
        <v>1727</v>
      </c>
      <c r="J21" s="1" t="s">
        <v>1728</v>
      </c>
      <c r="K21" s="1" t="s">
        <v>1729</v>
      </c>
      <c r="L21" s="1" t="s">
        <v>1730</v>
      </c>
      <c r="M21" s="1" t="s">
        <v>1731</v>
      </c>
      <c r="N21" s="1" t="s">
        <v>1732</v>
      </c>
      <c r="O21" s="1" t="s">
        <v>1733</v>
      </c>
      <c r="P21" s="1" t="s">
        <v>1734</v>
      </c>
      <c r="Q21" s="1" t="s">
        <v>1809</v>
      </c>
      <c r="R21" s="1" t="s">
        <v>1810</v>
      </c>
      <c r="S21" s="1" t="s">
        <v>1811</v>
      </c>
      <c r="T21" s="1" t="s">
        <v>1812</v>
      </c>
      <c r="U21" s="1" t="s">
        <v>1813</v>
      </c>
    </row>
    <row r="22" spans="1:21" x14ac:dyDescent="0.25">
      <c r="A22" s="1" t="s">
        <v>153</v>
      </c>
      <c r="B22" s="1" t="s">
        <v>154</v>
      </c>
      <c r="C22" s="1" t="s">
        <v>1814</v>
      </c>
      <c r="E22" s="1" t="s">
        <v>1815</v>
      </c>
      <c r="G22" s="1" t="s">
        <v>1716</v>
      </c>
      <c r="H22" s="1" t="s">
        <v>1774</v>
      </c>
      <c r="I22" s="1" t="s">
        <v>1775</v>
      </c>
      <c r="J22" s="1" t="s">
        <v>1816</v>
      </c>
      <c r="K22" s="1" t="s">
        <v>1817</v>
      </c>
      <c r="L22" s="1" t="s">
        <v>1818</v>
      </c>
      <c r="M22" s="1" t="s">
        <v>1819</v>
      </c>
      <c r="N22" s="1" t="s">
        <v>1820</v>
      </c>
      <c r="O22" s="1" t="s">
        <v>1821</v>
      </c>
      <c r="P22" s="1" t="s">
        <v>1822</v>
      </c>
    </row>
    <row r="23" spans="1:21" x14ac:dyDescent="0.25">
      <c r="A23" s="1" t="s">
        <v>163</v>
      </c>
      <c r="B23" s="1" t="s">
        <v>164</v>
      </c>
      <c r="C23" s="1" t="s">
        <v>1823</v>
      </c>
      <c r="E23" s="1" t="s">
        <v>1824</v>
      </c>
      <c r="G23" s="1" t="s">
        <v>1716</v>
      </c>
      <c r="H23" s="1" t="s">
        <v>1726</v>
      </c>
      <c r="I23" s="1" t="s">
        <v>1727</v>
      </c>
      <c r="J23" s="1" t="s">
        <v>1825</v>
      </c>
      <c r="K23" s="1" t="s">
        <v>1826</v>
      </c>
      <c r="L23" s="1" t="s">
        <v>1827</v>
      </c>
      <c r="M23" s="1" t="s">
        <v>1828</v>
      </c>
      <c r="N23" s="1" t="s">
        <v>1829</v>
      </c>
      <c r="O23" s="1" t="s">
        <v>1830</v>
      </c>
    </row>
    <row r="24" spans="1:21" x14ac:dyDescent="0.25">
      <c r="A24" s="1" t="s">
        <v>172</v>
      </c>
      <c r="B24" s="1" t="s">
        <v>173</v>
      </c>
      <c r="C24" s="1" t="s">
        <v>1831</v>
      </c>
      <c r="E24" s="1" t="s">
        <v>1832</v>
      </c>
      <c r="G24" s="1" t="s">
        <v>1716</v>
      </c>
      <c r="H24" s="1" t="s">
        <v>1774</v>
      </c>
      <c r="I24" s="1" t="s">
        <v>1775</v>
      </c>
      <c r="J24" s="1" t="s">
        <v>1816</v>
      </c>
      <c r="K24" s="1" t="s">
        <v>1833</v>
      </c>
      <c r="L24" s="1" t="s">
        <v>1834</v>
      </c>
      <c r="M24" s="1" t="s">
        <v>1835</v>
      </c>
      <c r="N24" s="1" t="s">
        <v>1836</v>
      </c>
      <c r="O24" s="1" t="s">
        <v>1837</v>
      </c>
    </row>
    <row r="25" spans="1:21" x14ac:dyDescent="0.25">
      <c r="A25" s="1" t="s">
        <v>177</v>
      </c>
      <c r="B25" s="1" t="s">
        <v>178</v>
      </c>
      <c r="C25" s="1" t="s">
        <v>1838</v>
      </c>
      <c r="E25" s="1" t="s">
        <v>1839</v>
      </c>
      <c r="G25" s="1" t="s">
        <v>1716</v>
      </c>
      <c r="H25" s="1" t="s">
        <v>1726</v>
      </c>
      <c r="I25" s="1" t="s">
        <v>1727</v>
      </c>
      <c r="J25" s="1" t="s">
        <v>1728</v>
      </c>
      <c r="K25" s="1" t="s">
        <v>1729</v>
      </c>
      <c r="L25" s="1" t="s">
        <v>1730</v>
      </c>
      <c r="M25" s="1" t="s">
        <v>1731</v>
      </c>
      <c r="N25" s="1" t="s">
        <v>1732</v>
      </c>
      <c r="O25" s="1" t="s">
        <v>1733</v>
      </c>
      <c r="P25" s="1" t="s">
        <v>1734</v>
      </c>
      <c r="Q25" s="1" t="s">
        <v>1735</v>
      </c>
      <c r="R25" s="1" t="s">
        <v>1736</v>
      </c>
      <c r="S25" s="1" t="s">
        <v>1737</v>
      </c>
      <c r="T25" s="1" t="s">
        <v>1738</v>
      </c>
      <c r="U25" s="1" t="s">
        <v>1840</v>
      </c>
    </row>
    <row r="26" spans="1:21" x14ac:dyDescent="0.25">
      <c r="A26" s="1" t="s">
        <v>185</v>
      </c>
      <c r="B26" s="1" t="s">
        <v>186</v>
      </c>
      <c r="C26" s="1" t="s">
        <v>1838</v>
      </c>
      <c r="E26" s="1" t="s">
        <v>1839</v>
      </c>
      <c r="G26" s="1" t="s">
        <v>1716</v>
      </c>
      <c r="H26" s="1" t="s">
        <v>1726</v>
      </c>
      <c r="I26" s="1" t="s">
        <v>1727</v>
      </c>
      <c r="J26" s="1" t="s">
        <v>1728</v>
      </c>
      <c r="K26" s="1" t="s">
        <v>1729</v>
      </c>
      <c r="L26" s="1" t="s">
        <v>1730</v>
      </c>
      <c r="M26" s="1" t="s">
        <v>1731</v>
      </c>
      <c r="N26" s="1" t="s">
        <v>1732</v>
      </c>
      <c r="O26" s="1" t="s">
        <v>1733</v>
      </c>
      <c r="P26" s="1" t="s">
        <v>1734</v>
      </c>
      <c r="Q26" s="1" t="s">
        <v>1735</v>
      </c>
      <c r="R26" s="1" t="s">
        <v>1736</v>
      </c>
      <c r="S26" s="1" t="s">
        <v>1737</v>
      </c>
      <c r="T26" s="1" t="s">
        <v>1738</v>
      </c>
      <c r="U26" s="1" t="s">
        <v>1840</v>
      </c>
    </row>
    <row r="27" spans="1:21" x14ac:dyDescent="0.25">
      <c r="A27" s="1" t="s">
        <v>187</v>
      </c>
      <c r="B27" s="1" t="s">
        <v>188</v>
      </c>
      <c r="C27" s="1" t="s">
        <v>1841</v>
      </c>
      <c r="E27" s="1" t="s">
        <v>1842</v>
      </c>
      <c r="G27" s="1" t="s">
        <v>1716</v>
      </c>
      <c r="H27" s="1" t="s">
        <v>1726</v>
      </c>
      <c r="I27" s="1" t="s">
        <v>1727</v>
      </c>
      <c r="J27" s="1" t="s">
        <v>1825</v>
      </c>
      <c r="K27" s="1" t="s">
        <v>1826</v>
      </c>
      <c r="L27" s="1" t="s">
        <v>1843</v>
      </c>
      <c r="M27" s="1" t="s">
        <v>1844</v>
      </c>
      <c r="N27" s="1" t="s">
        <v>1845</v>
      </c>
      <c r="O27" s="1" t="s">
        <v>1846</v>
      </c>
      <c r="P27" s="1" t="s">
        <v>1847</v>
      </c>
    </row>
    <row r="28" spans="1:21" x14ac:dyDescent="0.25">
      <c r="A28" s="1" t="s">
        <v>193</v>
      </c>
      <c r="B28" s="1" t="s">
        <v>194</v>
      </c>
      <c r="C28" s="1" t="s">
        <v>1848</v>
      </c>
      <c r="E28" s="1" t="s">
        <v>1849</v>
      </c>
      <c r="G28" s="1" t="s">
        <v>1716</v>
      </c>
      <c r="H28" s="1" t="s">
        <v>1752</v>
      </c>
      <c r="I28" s="1" t="s">
        <v>1850</v>
      </c>
      <c r="J28" s="1" t="s">
        <v>1851</v>
      </c>
      <c r="K28" s="1" t="s">
        <v>1852</v>
      </c>
      <c r="L28" s="1" t="s">
        <v>1853</v>
      </c>
      <c r="M28" s="1" t="s">
        <v>1854</v>
      </c>
      <c r="N28" s="1" t="s">
        <v>1855</v>
      </c>
      <c r="O28" s="1" t="s">
        <v>1856</v>
      </c>
      <c r="P28" s="1" t="s">
        <v>1857</v>
      </c>
      <c r="Q28" s="1" t="s">
        <v>1858</v>
      </c>
    </row>
    <row r="29" spans="1:21" x14ac:dyDescent="0.25">
      <c r="A29" s="1" t="s">
        <v>200</v>
      </c>
      <c r="B29" s="1" t="s">
        <v>201</v>
      </c>
      <c r="C29" s="1" t="s">
        <v>1859</v>
      </c>
      <c r="E29" s="1" t="s">
        <v>1860</v>
      </c>
      <c r="G29" s="1" t="s">
        <v>1716</v>
      </c>
      <c r="H29" s="1" t="s">
        <v>1861</v>
      </c>
      <c r="I29" s="1" t="s">
        <v>1862</v>
      </c>
      <c r="J29" s="1" t="s">
        <v>1863</v>
      </c>
    </row>
    <row r="30" spans="1:21" x14ac:dyDescent="0.25">
      <c r="A30" s="1" t="s">
        <v>207</v>
      </c>
      <c r="B30" s="1" t="s">
        <v>208</v>
      </c>
      <c r="C30" s="1" t="s">
        <v>1864</v>
      </c>
      <c r="E30" s="1" t="s">
        <v>1865</v>
      </c>
      <c r="G30" s="1" t="s">
        <v>1716</v>
      </c>
      <c r="H30" s="1" t="s">
        <v>1726</v>
      </c>
      <c r="I30" s="1" t="s">
        <v>1727</v>
      </c>
      <c r="J30" s="1" t="s">
        <v>1728</v>
      </c>
      <c r="K30" s="1" t="s">
        <v>1729</v>
      </c>
      <c r="L30" s="1" t="s">
        <v>1730</v>
      </c>
      <c r="M30" s="1" t="s">
        <v>1731</v>
      </c>
      <c r="N30" s="1" t="s">
        <v>1732</v>
      </c>
      <c r="O30" s="1" t="s">
        <v>1733</v>
      </c>
      <c r="P30" s="1" t="s">
        <v>1866</v>
      </c>
      <c r="Q30" s="1" t="s">
        <v>1867</v>
      </c>
      <c r="R30" s="1" t="s">
        <v>1868</v>
      </c>
      <c r="S30" s="1" t="s">
        <v>1869</v>
      </c>
      <c r="T30" s="1" t="s">
        <v>1870</v>
      </c>
      <c r="U30" s="1" t="s">
        <v>1871</v>
      </c>
    </row>
    <row r="31" spans="1:21" x14ac:dyDescent="0.25">
      <c r="A31" s="1" t="s">
        <v>212</v>
      </c>
      <c r="B31" s="1" t="s">
        <v>213</v>
      </c>
      <c r="C31" s="1" t="s">
        <v>1864</v>
      </c>
      <c r="E31" s="1" t="s">
        <v>1865</v>
      </c>
      <c r="G31" s="1" t="s">
        <v>1716</v>
      </c>
      <c r="H31" s="1" t="s">
        <v>1726</v>
      </c>
      <c r="I31" s="1" t="s">
        <v>1727</v>
      </c>
      <c r="J31" s="1" t="s">
        <v>1728</v>
      </c>
      <c r="K31" s="1" t="s">
        <v>1729</v>
      </c>
      <c r="L31" s="1" t="s">
        <v>1730</v>
      </c>
      <c r="M31" s="1" t="s">
        <v>1731</v>
      </c>
      <c r="N31" s="1" t="s">
        <v>1732</v>
      </c>
      <c r="O31" s="1" t="s">
        <v>1733</v>
      </c>
      <c r="P31" s="1" t="s">
        <v>1866</v>
      </c>
      <c r="Q31" s="1" t="s">
        <v>1867</v>
      </c>
      <c r="R31" s="1" t="s">
        <v>1868</v>
      </c>
      <c r="S31" s="1" t="s">
        <v>1869</v>
      </c>
      <c r="T31" s="1" t="s">
        <v>1870</v>
      </c>
      <c r="U31" s="1" t="s">
        <v>1871</v>
      </c>
    </row>
    <row r="32" spans="1:21" x14ac:dyDescent="0.25">
      <c r="A32" s="1" t="s">
        <v>215</v>
      </c>
      <c r="B32" s="1" t="s">
        <v>216</v>
      </c>
      <c r="C32" s="1" t="s">
        <v>1872</v>
      </c>
      <c r="E32" s="1" t="s">
        <v>1873</v>
      </c>
      <c r="G32" s="1" t="s">
        <v>1716</v>
      </c>
      <c r="H32" s="1" t="s">
        <v>1774</v>
      </c>
      <c r="I32" s="1" t="s">
        <v>1775</v>
      </c>
      <c r="J32" s="1" t="s">
        <v>1816</v>
      </c>
      <c r="K32" s="1" t="s">
        <v>1817</v>
      </c>
      <c r="L32" s="1" t="s">
        <v>1818</v>
      </c>
      <c r="M32" s="1" t="s">
        <v>1819</v>
      </c>
      <c r="N32" s="1" t="s">
        <v>1820</v>
      </c>
      <c r="O32" s="1" t="s">
        <v>1874</v>
      </c>
      <c r="P32" s="1" t="s">
        <v>1875</v>
      </c>
    </row>
    <row r="33" spans="1:23" x14ac:dyDescent="0.25">
      <c r="A33" s="1" t="s">
        <v>226</v>
      </c>
      <c r="B33" s="1" t="s">
        <v>227</v>
      </c>
      <c r="C33" s="1" t="s">
        <v>1876</v>
      </c>
      <c r="E33" s="1" t="s">
        <v>1877</v>
      </c>
      <c r="G33" s="1" t="s">
        <v>1716</v>
      </c>
      <c r="H33" s="1" t="s">
        <v>1726</v>
      </c>
      <c r="I33" s="1" t="s">
        <v>1727</v>
      </c>
      <c r="J33" s="1" t="s">
        <v>1728</v>
      </c>
      <c r="K33" s="1" t="s">
        <v>1729</v>
      </c>
      <c r="L33" s="1" t="s">
        <v>1730</v>
      </c>
      <c r="M33" s="1" t="s">
        <v>1731</v>
      </c>
      <c r="N33" s="1" t="s">
        <v>1732</v>
      </c>
      <c r="O33" s="1" t="s">
        <v>1733</v>
      </c>
      <c r="P33" s="1" t="s">
        <v>1734</v>
      </c>
      <c r="Q33" s="1" t="s">
        <v>1809</v>
      </c>
      <c r="R33" s="1" t="s">
        <v>1810</v>
      </c>
      <c r="S33" s="1" t="s">
        <v>1811</v>
      </c>
      <c r="T33" s="1" t="s">
        <v>1878</v>
      </c>
      <c r="U33" s="1" t="s">
        <v>1879</v>
      </c>
      <c r="V33" t="s">
        <v>1880</v>
      </c>
      <c r="W33" t="s">
        <v>1881</v>
      </c>
    </row>
    <row r="34" spans="1:23" x14ac:dyDescent="0.25">
      <c r="A34" s="1" t="s">
        <v>234</v>
      </c>
      <c r="B34" s="1" t="s">
        <v>235</v>
      </c>
      <c r="C34" s="1" t="s">
        <v>1876</v>
      </c>
      <c r="E34" s="1" t="s">
        <v>1877</v>
      </c>
      <c r="G34" s="1" t="s">
        <v>1716</v>
      </c>
      <c r="H34" s="1" t="s">
        <v>1726</v>
      </c>
      <c r="I34" s="1" t="s">
        <v>1727</v>
      </c>
      <c r="J34" s="1" t="s">
        <v>1728</v>
      </c>
      <c r="K34" s="1" t="s">
        <v>1729</v>
      </c>
      <c r="L34" s="1" t="s">
        <v>1730</v>
      </c>
      <c r="M34" s="1" t="s">
        <v>1731</v>
      </c>
      <c r="N34" s="1" t="s">
        <v>1732</v>
      </c>
      <c r="O34" s="1" t="s">
        <v>1733</v>
      </c>
      <c r="P34" s="1" t="s">
        <v>1734</v>
      </c>
      <c r="Q34" s="1" t="s">
        <v>1809</v>
      </c>
      <c r="R34" s="1" t="s">
        <v>1810</v>
      </c>
      <c r="S34" s="1" t="s">
        <v>1811</v>
      </c>
      <c r="T34" s="1" t="s">
        <v>1878</v>
      </c>
      <c r="U34" s="1" t="s">
        <v>1879</v>
      </c>
      <c r="V34" t="s">
        <v>1880</v>
      </c>
      <c r="W34" t="s">
        <v>1881</v>
      </c>
    </row>
    <row r="35" spans="1:23" x14ac:dyDescent="0.25">
      <c r="A35" s="1" t="s">
        <v>241</v>
      </c>
      <c r="B35" s="1" t="s">
        <v>242</v>
      </c>
      <c r="C35" s="1" t="s">
        <v>1882</v>
      </c>
      <c r="E35" s="1" t="s">
        <v>1883</v>
      </c>
      <c r="G35" s="1" t="s">
        <v>1716</v>
      </c>
      <c r="H35" s="1" t="s">
        <v>1774</v>
      </c>
      <c r="I35" s="1" t="s">
        <v>1775</v>
      </c>
      <c r="J35" s="1" t="s">
        <v>1776</v>
      </c>
      <c r="K35" s="1" t="s">
        <v>1777</v>
      </c>
      <c r="L35" s="1" t="s">
        <v>1778</v>
      </c>
      <c r="M35" s="1" t="s">
        <v>1779</v>
      </c>
      <c r="N35" s="1" t="s">
        <v>1884</v>
      </c>
      <c r="O35" s="1" t="s">
        <v>1885</v>
      </c>
      <c r="P35" s="1" t="s">
        <v>1886</v>
      </c>
    </row>
    <row r="36" spans="1:23" x14ac:dyDescent="0.25">
      <c r="A36" s="1" t="s">
        <v>247</v>
      </c>
      <c r="B36" s="1" t="s">
        <v>248</v>
      </c>
      <c r="C36" s="1" t="s">
        <v>1887</v>
      </c>
      <c r="E36" s="1" t="s">
        <v>1888</v>
      </c>
      <c r="G36" s="1" t="s">
        <v>1716</v>
      </c>
      <c r="H36" s="1" t="s">
        <v>1726</v>
      </c>
      <c r="I36" s="1" t="s">
        <v>1759</v>
      </c>
      <c r="J36" s="1" t="s">
        <v>1760</v>
      </c>
      <c r="K36" s="1" t="s">
        <v>1761</v>
      </c>
      <c r="L36" s="1" t="s">
        <v>1762</v>
      </c>
      <c r="M36" s="1" t="s">
        <v>1763</v>
      </c>
      <c r="N36" s="1" t="s">
        <v>1764</v>
      </c>
      <c r="O36" s="1" t="s">
        <v>1889</v>
      </c>
      <c r="P36" s="1" t="s">
        <v>1890</v>
      </c>
      <c r="Q36" s="1" t="s">
        <v>1891</v>
      </c>
      <c r="R36" s="1" t="s">
        <v>1892</v>
      </c>
      <c r="S36" s="1" t="s">
        <v>1893</v>
      </c>
      <c r="T36" s="1" t="s">
        <v>1894</v>
      </c>
      <c r="U36" s="1" t="s">
        <v>1895</v>
      </c>
      <c r="V36" t="s">
        <v>1896</v>
      </c>
    </row>
    <row r="37" spans="1:23" x14ac:dyDescent="0.25">
      <c r="A37" s="1" t="s">
        <v>251</v>
      </c>
      <c r="B37" s="1" t="s">
        <v>252</v>
      </c>
      <c r="C37" s="1" t="s">
        <v>1897</v>
      </c>
      <c r="E37" s="1" t="s">
        <v>1898</v>
      </c>
      <c r="G37" s="1" t="s">
        <v>1716</v>
      </c>
      <c r="H37" s="1" t="s">
        <v>1774</v>
      </c>
      <c r="I37" s="1" t="s">
        <v>1775</v>
      </c>
      <c r="J37" s="1" t="s">
        <v>1776</v>
      </c>
      <c r="K37" s="1" t="s">
        <v>1777</v>
      </c>
      <c r="L37" s="1" t="s">
        <v>1899</v>
      </c>
      <c r="M37" s="1" t="s">
        <v>1900</v>
      </c>
      <c r="N37" s="1" t="s">
        <v>1901</v>
      </c>
      <c r="O37" s="1" t="s">
        <v>1902</v>
      </c>
      <c r="P37" s="1" t="s">
        <v>1903</v>
      </c>
    </row>
    <row r="38" spans="1:23" x14ac:dyDescent="0.25">
      <c r="A38" s="1" t="s">
        <v>257</v>
      </c>
      <c r="B38" s="1" t="s">
        <v>258</v>
      </c>
      <c r="C38" s="1" t="s">
        <v>1904</v>
      </c>
      <c r="E38" s="1" t="s">
        <v>1905</v>
      </c>
      <c r="G38" s="1" t="s">
        <v>1716</v>
      </c>
      <c r="H38" s="1" t="s">
        <v>1774</v>
      </c>
      <c r="I38" s="1" t="s">
        <v>1775</v>
      </c>
      <c r="J38" s="1" t="s">
        <v>1776</v>
      </c>
      <c r="K38" s="1" t="s">
        <v>1785</v>
      </c>
      <c r="L38" s="1" t="s">
        <v>1786</v>
      </c>
      <c r="M38" s="1" t="s">
        <v>1787</v>
      </c>
      <c r="N38" s="1" t="s">
        <v>1788</v>
      </c>
      <c r="O38" s="1" t="s">
        <v>1906</v>
      </c>
    </row>
    <row r="39" spans="1:23" x14ac:dyDescent="0.25">
      <c r="A39" s="1" t="s">
        <v>264</v>
      </c>
      <c r="B39" s="1" t="s">
        <v>265</v>
      </c>
      <c r="C39" s="1" t="s">
        <v>1907</v>
      </c>
      <c r="E39" s="1" t="s">
        <v>1908</v>
      </c>
      <c r="G39" s="1" t="s">
        <v>1716</v>
      </c>
      <c r="H39" s="1" t="s">
        <v>1774</v>
      </c>
      <c r="I39" s="1" t="s">
        <v>1775</v>
      </c>
      <c r="J39" s="1" t="s">
        <v>1776</v>
      </c>
      <c r="K39" s="1" t="s">
        <v>1777</v>
      </c>
      <c r="L39" s="1" t="s">
        <v>1909</v>
      </c>
      <c r="M39" s="1" t="s">
        <v>1910</v>
      </c>
      <c r="N39" s="1" t="s">
        <v>1911</v>
      </c>
      <c r="O39" s="1" t="s">
        <v>1912</v>
      </c>
      <c r="P39" s="1" t="s">
        <v>1913</v>
      </c>
      <c r="Q39" s="1" t="s">
        <v>1914</v>
      </c>
    </row>
    <row r="40" spans="1:23" x14ac:dyDescent="0.25">
      <c r="A40" s="1" t="s">
        <v>269</v>
      </c>
      <c r="B40" s="1" t="s">
        <v>270</v>
      </c>
      <c r="C40" s="1" t="s">
        <v>1915</v>
      </c>
      <c r="E40" s="1" t="s">
        <v>1916</v>
      </c>
      <c r="G40" s="1" t="s">
        <v>1716</v>
      </c>
      <c r="H40" s="1" t="s">
        <v>1726</v>
      </c>
      <c r="I40" s="1" t="s">
        <v>1759</v>
      </c>
      <c r="J40" s="1" t="s">
        <v>1760</v>
      </c>
      <c r="K40" s="1" t="s">
        <v>1761</v>
      </c>
      <c r="L40" s="1" t="s">
        <v>1762</v>
      </c>
      <c r="M40" s="1" t="s">
        <v>1763</v>
      </c>
      <c r="N40" s="1" t="s">
        <v>1764</v>
      </c>
      <c r="O40" s="1" t="s">
        <v>1765</v>
      </c>
      <c r="P40" s="1" t="s">
        <v>1766</v>
      </c>
      <c r="Q40" s="1" t="s">
        <v>1767</v>
      </c>
      <c r="R40" s="1" t="s">
        <v>1768</v>
      </c>
      <c r="S40" s="1" t="s">
        <v>1769</v>
      </c>
      <c r="T40" s="1" t="s">
        <v>1917</v>
      </c>
      <c r="U40" s="1" t="s">
        <v>1918</v>
      </c>
    </row>
    <row r="41" spans="1:23" x14ac:dyDescent="0.25">
      <c r="A41" s="1" t="s">
        <v>276</v>
      </c>
      <c r="B41" s="1" t="s">
        <v>277</v>
      </c>
      <c r="C41" s="1" t="s">
        <v>1919</v>
      </c>
      <c r="E41" s="1" t="s">
        <v>1920</v>
      </c>
      <c r="G41" s="1" t="s">
        <v>1716</v>
      </c>
      <c r="H41" s="1" t="s">
        <v>1726</v>
      </c>
      <c r="I41" s="1" t="s">
        <v>1727</v>
      </c>
      <c r="J41" s="1" t="s">
        <v>1728</v>
      </c>
      <c r="K41" s="1" t="s">
        <v>1729</v>
      </c>
      <c r="L41" s="1" t="s">
        <v>1730</v>
      </c>
      <c r="M41" s="1" t="s">
        <v>1731</v>
      </c>
      <c r="N41" s="1" t="s">
        <v>1732</v>
      </c>
      <c r="O41" s="1" t="s">
        <v>1733</v>
      </c>
      <c r="P41" s="1" t="s">
        <v>1734</v>
      </c>
      <c r="Q41" s="1" t="s">
        <v>1735</v>
      </c>
      <c r="R41" s="1" t="s">
        <v>1736</v>
      </c>
      <c r="S41" s="1" t="s">
        <v>1737</v>
      </c>
      <c r="T41" s="1" t="s">
        <v>1738</v>
      </c>
      <c r="U41" s="1" t="s">
        <v>1739</v>
      </c>
    </row>
    <row r="42" spans="1:23" x14ac:dyDescent="0.25">
      <c r="A42" s="1" t="s">
        <v>279</v>
      </c>
      <c r="B42" s="1" t="s">
        <v>280</v>
      </c>
      <c r="C42" s="1" t="s">
        <v>1921</v>
      </c>
      <c r="E42" s="1" t="s">
        <v>1922</v>
      </c>
      <c r="G42" s="1" t="s">
        <v>1716</v>
      </c>
      <c r="H42" s="1" t="s">
        <v>1726</v>
      </c>
      <c r="I42" s="1" t="s">
        <v>1727</v>
      </c>
      <c r="J42" s="1" t="s">
        <v>1728</v>
      </c>
      <c r="K42" s="1" t="s">
        <v>1729</v>
      </c>
      <c r="L42" s="1" t="s">
        <v>1730</v>
      </c>
      <c r="M42" s="1" t="s">
        <v>1731</v>
      </c>
      <c r="N42" s="1" t="s">
        <v>1732</v>
      </c>
      <c r="O42" s="1" t="s">
        <v>1733</v>
      </c>
      <c r="P42" s="1" t="s">
        <v>1734</v>
      </c>
      <c r="Q42" s="1" t="s">
        <v>1735</v>
      </c>
      <c r="R42" s="1" t="s">
        <v>1736</v>
      </c>
      <c r="S42" s="1" t="s">
        <v>1737</v>
      </c>
      <c r="T42" s="1" t="s">
        <v>1738</v>
      </c>
      <c r="U42" s="1" t="s">
        <v>1739</v>
      </c>
    </row>
    <row r="43" spans="1:23" x14ac:dyDescent="0.25">
      <c r="A43" s="1" t="s">
        <v>281</v>
      </c>
      <c r="B43" s="1" t="s">
        <v>282</v>
      </c>
      <c r="C43" s="1" t="s">
        <v>1923</v>
      </c>
      <c r="E43" s="1" t="s">
        <v>1924</v>
      </c>
      <c r="G43" s="1" t="s">
        <v>1716</v>
      </c>
      <c r="H43" s="1" t="s">
        <v>1774</v>
      </c>
      <c r="I43" s="1" t="s">
        <v>1775</v>
      </c>
      <c r="J43" s="1" t="s">
        <v>1776</v>
      </c>
      <c r="K43" s="1" t="s">
        <v>1785</v>
      </c>
      <c r="L43" s="1" t="s">
        <v>1786</v>
      </c>
      <c r="M43" s="1" t="s">
        <v>1787</v>
      </c>
      <c r="N43" s="1" t="s">
        <v>1788</v>
      </c>
      <c r="O43" s="1" t="s">
        <v>1789</v>
      </c>
    </row>
    <row r="44" spans="1:23" x14ac:dyDescent="0.25">
      <c r="A44" s="1" t="s">
        <v>283</v>
      </c>
      <c r="B44" s="1" t="s">
        <v>284</v>
      </c>
      <c r="C44" s="1" t="s">
        <v>1925</v>
      </c>
      <c r="E44" s="1" t="s">
        <v>1926</v>
      </c>
      <c r="G44" s="1" t="s">
        <v>1716</v>
      </c>
      <c r="H44" s="1" t="s">
        <v>1726</v>
      </c>
      <c r="I44" s="1" t="s">
        <v>1727</v>
      </c>
      <c r="J44" s="1" t="s">
        <v>1728</v>
      </c>
      <c r="K44" s="1" t="s">
        <v>1729</v>
      </c>
      <c r="L44" s="1" t="s">
        <v>1730</v>
      </c>
      <c r="M44" s="1" t="s">
        <v>1731</v>
      </c>
      <c r="N44" s="1" t="s">
        <v>1732</v>
      </c>
      <c r="O44" s="1" t="s">
        <v>1733</v>
      </c>
      <c r="P44" s="1" t="s">
        <v>1734</v>
      </c>
      <c r="Q44" s="1" t="s">
        <v>1735</v>
      </c>
      <c r="R44" s="1" t="s">
        <v>1736</v>
      </c>
      <c r="S44" s="1" t="s">
        <v>1737</v>
      </c>
      <c r="T44" s="1" t="s">
        <v>1738</v>
      </c>
      <c r="U44" s="1" t="s">
        <v>1748</v>
      </c>
      <c r="V44" t="s">
        <v>1749</v>
      </c>
    </row>
    <row r="45" spans="1:23" x14ac:dyDescent="0.25">
      <c r="A45" s="1" t="s">
        <v>303</v>
      </c>
      <c r="B45" s="1" t="s">
        <v>304</v>
      </c>
      <c r="C45" s="1" t="s">
        <v>1925</v>
      </c>
      <c r="E45" s="1" t="s">
        <v>1926</v>
      </c>
      <c r="G45" s="1" t="s">
        <v>1716</v>
      </c>
      <c r="H45" s="1" t="s">
        <v>1726</v>
      </c>
      <c r="I45" s="1" t="s">
        <v>1727</v>
      </c>
      <c r="J45" s="1" t="s">
        <v>1728</v>
      </c>
      <c r="K45" s="1" t="s">
        <v>1729</v>
      </c>
      <c r="L45" s="1" t="s">
        <v>1730</v>
      </c>
      <c r="M45" s="1" t="s">
        <v>1731</v>
      </c>
      <c r="N45" s="1" t="s">
        <v>1732</v>
      </c>
      <c r="O45" s="1" t="s">
        <v>1733</v>
      </c>
      <c r="P45" s="1" t="s">
        <v>1734</v>
      </c>
      <c r="Q45" s="1" t="s">
        <v>1735</v>
      </c>
      <c r="R45" s="1" t="s">
        <v>1736</v>
      </c>
      <c r="S45" s="1" t="s">
        <v>1737</v>
      </c>
      <c r="T45" s="1" t="s">
        <v>1738</v>
      </c>
      <c r="U45" s="1" t="s">
        <v>1748</v>
      </c>
      <c r="V45" t="s">
        <v>1749</v>
      </c>
    </row>
    <row r="46" spans="1:23" x14ac:dyDescent="0.25">
      <c r="A46" s="1" t="s">
        <v>309</v>
      </c>
      <c r="B46" s="1" t="s">
        <v>310</v>
      </c>
      <c r="C46" s="1" t="s">
        <v>1927</v>
      </c>
      <c r="E46" s="1" t="s">
        <v>1928</v>
      </c>
      <c r="G46" s="1" t="s">
        <v>1716</v>
      </c>
      <c r="H46" s="1" t="s">
        <v>1726</v>
      </c>
      <c r="I46" s="1" t="s">
        <v>1727</v>
      </c>
      <c r="J46" s="1" t="s">
        <v>1728</v>
      </c>
      <c r="K46" s="1" t="s">
        <v>1729</v>
      </c>
      <c r="L46" s="1" t="s">
        <v>1730</v>
      </c>
      <c r="M46" s="1" t="s">
        <v>1731</v>
      </c>
      <c r="N46" s="1" t="s">
        <v>1732</v>
      </c>
      <c r="O46" s="1" t="s">
        <v>1733</v>
      </c>
      <c r="P46" s="1" t="s">
        <v>1734</v>
      </c>
      <c r="Q46" s="1" t="s">
        <v>1735</v>
      </c>
      <c r="R46" s="1" t="s">
        <v>1736</v>
      </c>
      <c r="S46" s="1" t="s">
        <v>1737</v>
      </c>
      <c r="T46" s="1" t="s">
        <v>1738</v>
      </c>
      <c r="U46" s="1" t="s">
        <v>1748</v>
      </c>
      <c r="V46" t="s">
        <v>1749</v>
      </c>
    </row>
    <row r="47" spans="1:23" x14ac:dyDescent="0.25">
      <c r="A47" s="1" t="s">
        <v>318</v>
      </c>
      <c r="B47" s="1" t="s">
        <v>319</v>
      </c>
      <c r="C47" s="1" t="s">
        <v>1927</v>
      </c>
      <c r="E47" s="1" t="s">
        <v>1928</v>
      </c>
      <c r="G47" s="1" t="s">
        <v>1716</v>
      </c>
      <c r="H47" s="1" t="s">
        <v>1726</v>
      </c>
      <c r="I47" s="1" t="s">
        <v>1727</v>
      </c>
      <c r="J47" s="1" t="s">
        <v>1728</v>
      </c>
      <c r="K47" s="1" t="s">
        <v>1729</v>
      </c>
      <c r="L47" s="1" t="s">
        <v>1730</v>
      </c>
      <c r="M47" s="1" t="s">
        <v>1731</v>
      </c>
      <c r="N47" s="1" t="s">
        <v>1732</v>
      </c>
      <c r="O47" s="1" t="s">
        <v>1733</v>
      </c>
      <c r="P47" s="1" t="s">
        <v>1734</v>
      </c>
      <c r="Q47" s="1" t="s">
        <v>1735</v>
      </c>
      <c r="R47" s="1" t="s">
        <v>1736</v>
      </c>
      <c r="S47" s="1" t="s">
        <v>1737</v>
      </c>
      <c r="T47" s="1" t="s">
        <v>1738</v>
      </c>
      <c r="U47" s="1" t="s">
        <v>1748</v>
      </c>
      <c r="V47" t="s">
        <v>1749</v>
      </c>
    </row>
    <row r="48" spans="1:23" x14ac:dyDescent="0.25">
      <c r="A48" s="1" t="s">
        <v>322</v>
      </c>
      <c r="B48" s="1" t="s">
        <v>323</v>
      </c>
      <c r="C48" s="1" t="s">
        <v>1929</v>
      </c>
      <c r="E48" s="1" t="s">
        <v>1930</v>
      </c>
      <c r="G48" s="1" t="s">
        <v>1716</v>
      </c>
      <c r="H48" s="1" t="s">
        <v>1726</v>
      </c>
      <c r="I48" s="1" t="s">
        <v>1931</v>
      </c>
      <c r="J48" s="1" t="s">
        <v>1932</v>
      </c>
    </row>
    <row r="49" spans="1:22" x14ac:dyDescent="0.25">
      <c r="A49" s="1" t="s">
        <v>327</v>
      </c>
      <c r="B49" s="1" t="s">
        <v>328</v>
      </c>
      <c r="C49" s="1" t="s">
        <v>1933</v>
      </c>
      <c r="E49" s="1" t="s">
        <v>1934</v>
      </c>
      <c r="G49" s="1" t="s">
        <v>1716</v>
      </c>
      <c r="H49" s="1" t="s">
        <v>1726</v>
      </c>
      <c r="I49" s="1" t="s">
        <v>1759</v>
      </c>
      <c r="J49" s="1" t="s">
        <v>1760</v>
      </c>
      <c r="K49" s="1" t="s">
        <v>1761</v>
      </c>
      <c r="L49" s="1" t="s">
        <v>1762</v>
      </c>
      <c r="M49" s="1" t="s">
        <v>1763</v>
      </c>
      <c r="N49" s="1" t="s">
        <v>1764</v>
      </c>
      <c r="O49" s="1" t="s">
        <v>1889</v>
      </c>
      <c r="P49" s="1" t="s">
        <v>1935</v>
      </c>
      <c r="Q49" s="1" t="s">
        <v>1936</v>
      </c>
      <c r="R49" s="1" t="s">
        <v>1937</v>
      </c>
      <c r="S49" s="1" t="s">
        <v>1938</v>
      </c>
      <c r="T49" s="1" t="s">
        <v>1939</v>
      </c>
    </row>
    <row r="50" spans="1:22" x14ac:dyDescent="0.25">
      <c r="A50" s="1" t="s">
        <v>331</v>
      </c>
      <c r="B50" s="1" t="s">
        <v>332</v>
      </c>
      <c r="C50" s="1" t="s">
        <v>1940</v>
      </c>
      <c r="E50" s="1" t="s">
        <v>1941</v>
      </c>
      <c r="G50" s="1" t="s">
        <v>1716</v>
      </c>
      <c r="H50" s="1" t="s">
        <v>1726</v>
      </c>
      <c r="I50" s="1" t="s">
        <v>1727</v>
      </c>
      <c r="J50" s="1" t="s">
        <v>1728</v>
      </c>
      <c r="K50" s="1" t="s">
        <v>1729</v>
      </c>
      <c r="L50" s="1" t="s">
        <v>1730</v>
      </c>
      <c r="M50" s="1" t="s">
        <v>1731</v>
      </c>
      <c r="N50" s="1" t="s">
        <v>1732</v>
      </c>
      <c r="O50" s="1" t="s">
        <v>1733</v>
      </c>
      <c r="P50" s="1" t="s">
        <v>1734</v>
      </c>
      <c r="Q50" s="1" t="s">
        <v>1735</v>
      </c>
      <c r="R50" s="1" t="s">
        <v>1736</v>
      </c>
      <c r="S50" s="1" t="s">
        <v>1737</v>
      </c>
      <c r="T50" s="1" t="s">
        <v>1738</v>
      </c>
      <c r="U50" s="1" t="s">
        <v>1748</v>
      </c>
      <c r="V50" t="s">
        <v>1749</v>
      </c>
    </row>
    <row r="51" spans="1:22" x14ac:dyDescent="0.25">
      <c r="A51" s="1" t="s">
        <v>336</v>
      </c>
      <c r="B51" s="1" t="s">
        <v>337</v>
      </c>
      <c r="C51" s="1" t="s">
        <v>1940</v>
      </c>
      <c r="E51" s="1" t="s">
        <v>1941</v>
      </c>
      <c r="G51" s="1" t="s">
        <v>1716</v>
      </c>
      <c r="H51" s="1" t="s">
        <v>1726</v>
      </c>
      <c r="I51" s="1" t="s">
        <v>1727</v>
      </c>
      <c r="J51" s="1" t="s">
        <v>1728</v>
      </c>
      <c r="K51" s="1" t="s">
        <v>1729</v>
      </c>
      <c r="L51" s="1" t="s">
        <v>1730</v>
      </c>
      <c r="M51" s="1" t="s">
        <v>1731</v>
      </c>
      <c r="N51" s="1" t="s">
        <v>1732</v>
      </c>
      <c r="O51" s="1" t="s">
        <v>1733</v>
      </c>
      <c r="P51" s="1" t="s">
        <v>1734</v>
      </c>
      <c r="Q51" s="1" t="s">
        <v>1735</v>
      </c>
      <c r="R51" s="1" t="s">
        <v>1736</v>
      </c>
      <c r="S51" s="1" t="s">
        <v>1737</v>
      </c>
      <c r="T51" s="1" t="s">
        <v>1738</v>
      </c>
      <c r="U51" s="1" t="s">
        <v>1748</v>
      </c>
      <c r="V51" t="s">
        <v>1749</v>
      </c>
    </row>
    <row r="52" spans="1:22" x14ac:dyDescent="0.25">
      <c r="A52" s="1" t="s">
        <v>348</v>
      </c>
      <c r="B52" s="1" t="s">
        <v>349</v>
      </c>
      <c r="C52" s="1" t="s">
        <v>1942</v>
      </c>
      <c r="E52" s="1" t="s">
        <v>1943</v>
      </c>
      <c r="G52" s="1" t="s">
        <v>1716</v>
      </c>
      <c r="H52" s="1" t="s">
        <v>1726</v>
      </c>
      <c r="I52" s="1" t="s">
        <v>1727</v>
      </c>
      <c r="J52" s="1" t="s">
        <v>1728</v>
      </c>
      <c r="K52" s="1" t="s">
        <v>1729</v>
      </c>
      <c r="L52" s="1" t="s">
        <v>1730</v>
      </c>
      <c r="M52" s="1" t="s">
        <v>1731</v>
      </c>
      <c r="N52" s="1" t="s">
        <v>1732</v>
      </c>
      <c r="O52" s="1" t="s">
        <v>1733</v>
      </c>
      <c r="P52" s="1" t="s">
        <v>1734</v>
      </c>
      <c r="Q52" s="1" t="s">
        <v>1735</v>
      </c>
      <c r="R52" s="1" t="s">
        <v>1736</v>
      </c>
      <c r="S52" s="1" t="s">
        <v>1737</v>
      </c>
      <c r="T52" s="1" t="s">
        <v>1738</v>
      </c>
      <c r="U52" s="1" t="s">
        <v>1748</v>
      </c>
      <c r="V52" t="s">
        <v>1749</v>
      </c>
    </row>
    <row r="53" spans="1:22" x14ac:dyDescent="0.25">
      <c r="A53" s="1" t="s">
        <v>352</v>
      </c>
      <c r="B53" s="1" t="s">
        <v>353</v>
      </c>
      <c r="C53" s="1" t="s">
        <v>1942</v>
      </c>
      <c r="E53" s="1" t="s">
        <v>1943</v>
      </c>
      <c r="G53" s="1" t="s">
        <v>1716</v>
      </c>
      <c r="H53" s="1" t="s">
        <v>1726</v>
      </c>
      <c r="I53" s="1" t="s">
        <v>1727</v>
      </c>
      <c r="J53" s="1" t="s">
        <v>1728</v>
      </c>
      <c r="K53" s="1" t="s">
        <v>1729</v>
      </c>
      <c r="L53" s="1" t="s">
        <v>1730</v>
      </c>
      <c r="M53" s="1" t="s">
        <v>1731</v>
      </c>
      <c r="N53" s="1" t="s">
        <v>1732</v>
      </c>
      <c r="O53" s="1" t="s">
        <v>1733</v>
      </c>
      <c r="P53" s="1" t="s">
        <v>1734</v>
      </c>
      <c r="Q53" s="1" t="s">
        <v>1735</v>
      </c>
      <c r="R53" s="1" t="s">
        <v>1736</v>
      </c>
      <c r="S53" s="1" t="s">
        <v>1737</v>
      </c>
      <c r="T53" s="1" t="s">
        <v>1738</v>
      </c>
      <c r="U53" s="1" t="s">
        <v>1748</v>
      </c>
      <c r="V53" t="s">
        <v>1749</v>
      </c>
    </row>
    <row r="54" spans="1:22" x14ac:dyDescent="0.25">
      <c r="A54" s="1" t="s">
        <v>357</v>
      </c>
      <c r="B54" s="1" t="s">
        <v>358</v>
      </c>
      <c r="C54" s="1" t="s">
        <v>1944</v>
      </c>
      <c r="E54" s="1" t="s">
        <v>1945</v>
      </c>
      <c r="G54" s="1" t="s">
        <v>1716</v>
      </c>
      <c r="H54" s="1" t="s">
        <v>1726</v>
      </c>
      <c r="I54" s="1" t="s">
        <v>1727</v>
      </c>
      <c r="J54" s="1" t="s">
        <v>1728</v>
      </c>
      <c r="K54" s="1" t="s">
        <v>1729</v>
      </c>
      <c r="L54" s="1" t="s">
        <v>1730</v>
      </c>
      <c r="M54" s="1" t="s">
        <v>1731</v>
      </c>
      <c r="N54" s="1" t="s">
        <v>1732</v>
      </c>
      <c r="O54" s="1" t="s">
        <v>1733</v>
      </c>
      <c r="P54" s="1" t="s">
        <v>1734</v>
      </c>
      <c r="Q54" s="1" t="s">
        <v>1735</v>
      </c>
      <c r="R54" s="1" t="s">
        <v>1736</v>
      </c>
      <c r="S54" s="1" t="s">
        <v>1737</v>
      </c>
      <c r="T54" s="1" t="s">
        <v>1738</v>
      </c>
      <c r="U54" s="1" t="s">
        <v>1748</v>
      </c>
      <c r="V54" t="s">
        <v>1946</v>
      </c>
    </row>
    <row r="55" spans="1:22" x14ac:dyDescent="0.25">
      <c r="A55" s="1" t="s">
        <v>361</v>
      </c>
      <c r="B55" s="1" t="s">
        <v>362</v>
      </c>
      <c r="C55" s="1" t="s">
        <v>1944</v>
      </c>
      <c r="E55" s="1" t="s">
        <v>1945</v>
      </c>
      <c r="G55" s="1" t="s">
        <v>1716</v>
      </c>
      <c r="H55" s="1" t="s">
        <v>1726</v>
      </c>
      <c r="I55" s="1" t="s">
        <v>1727</v>
      </c>
      <c r="J55" s="1" t="s">
        <v>1728</v>
      </c>
      <c r="K55" s="1" t="s">
        <v>1729</v>
      </c>
      <c r="L55" s="1" t="s">
        <v>1730</v>
      </c>
      <c r="M55" s="1" t="s">
        <v>1731</v>
      </c>
      <c r="N55" s="1" t="s">
        <v>1732</v>
      </c>
      <c r="O55" s="1" t="s">
        <v>1733</v>
      </c>
      <c r="P55" s="1" t="s">
        <v>1734</v>
      </c>
      <c r="Q55" s="1" t="s">
        <v>1735</v>
      </c>
      <c r="R55" s="1" t="s">
        <v>1736</v>
      </c>
      <c r="S55" s="1" t="s">
        <v>1737</v>
      </c>
      <c r="T55" s="1" t="s">
        <v>1738</v>
      </c>
      <c r="U55" s="1" t="s">
        <v>1748</v>
      </c>
      <c r="V55" t="s">
        <v>1946</v>
      </c>
    </row>
    <row r="56" spans="1:22" x14ac:dyDescent="0.25">
      <c r="A56" s="1" t="s">
        <v>368</v>
      </c>
      <c r="B56" s="1" t="s">
        <v>369</v>
      </c>
      <c r="C56" s="1" t="s">
        <v>1944</v>
      </c>
      <c r="E56" s="1" t="s">
        <v>1945</v>
      </c>
      <c r="G56" s="1" t="s">
        <v>1716</v>
      </c>
      <c r="H56" s="1" t="s">
        <v>1726</v>
      </c>
      <c r="I56" s="1" t="s">
        <v>1727</v>
      </c>
      <c r="J56" s="1" t="s">
        <v>1728</v>
      </c>
      <c r="K56" s="1" t="s">
        <v>1729</v>
      </c>
      <c r="L56" s="1" t="s">
        <v>1730</v>
      </c>
      <c r="M56" s="1" t="s">
        <v>1731</v>
      </c>
      <c r="N56" s="1" t="s">
        <v>1732</v>
      </c>
      <c r="O56" s="1" t="s">
        <v>1733</v>
      </c>
      <c r="P56" s="1" t="s">
        <v>1734</v>
      </c>
      <c r="Q56" s="1" t="s">
        <v>1735</v>
      </c>
      <c r="R56" s="1" t="s">
        <v>1736</v>
      </c>
      <c r="S56" s="1" t="s">
        <v>1737</v>
      </c>
      <c r="T56" s="1" t="s">
        <v>1738</v>
      </c>
      <c r="U56" s="1" t="s">
        <v>1748</v>
      </c>
      <c r="V56" t="s">
        <v>1946</v>
      </c>
    </row>
    <row r="57" spans="1:22" x14ac:dyDescent="0.25">
      <c r="A57" s="1" t="s">
        <v>372</v>
      </c>
      <c r="B57" s="1" t="s">
        <v>373</v>
      </c>
      <c r="C57" s="1" t="s">
        <v>1947</v>
      </c>
      <c r="E57" s="1" t="s">
        <v>1948</v>
      </c>
      <c r="G57" s="1" t="s">
        <v>1716</v>
      </c>
      <c r="H57" s="1" t="s">
        <v>1726</v>
      </c>
      <c r="I57" s="1" t="s">
        <v>1727</v>
      </c>
      <c r="J57" s="1" t="s">
        <v>1728</v>
      </c>
      <c r="K57" s="1" t="s">
        <v>1729</v>
      </c>
      <c r="L57" s="1" t="s">
        <v>1730</v>
      </c>
      <c r="M57" s="1" t="s">
        <v>1731</v>
      </c>
      <c r="N57" s="1" t="s">
        <v>1732</v>
      </c>
      <c r="O57" s="1" t="s">
        <v>1733</v>
      </c>
      <c r="P57" s="1" t="s">
        <v>1734</v>
      </c>
      <c r="Q57" s="1" t="s">
        <v>1735</v>
      </c>
      <c r="R57" s="1" t="s">
        <v>1736</v>
      </c>
      <c r="S57" s="1" t="s">
        <v>1737</v>
      </c>
      <c r="T57" s="1" t="s">
        <v>1738</v>
      </c>
      <c r="U57" s="1" t="s">
        <v>1739</v>
      </c>
    </row>
    <row r="58" spans="1:22" x14ac:dyDescent="0.25">
      <c r="A58" s="1" t="s">
        <v>375</v>
      </c>
      <c r="B58" s="1" t="s">
        <v>376</v>
      </c>
      <c r="C58" s="1" t="s">
        <v>1947</v>
      </c>
      <c r="E58" s="1" t="s">
        <v>1948</v>
      </c>
      <c r="G58" s="1" t="s">
        <v>1716</v>
      </c>
      <c r="H58" s="1" t="s">
        <v>1726</v>
      </c>
      <c r="I58" s="1" t="s">
        <v>1727</v>
      </c>
      <c r="J58" s="1" t="s">
        <v>1728</v>
      </c>
      <c r="K58" s="1" t="s">
        <v>1729</v>
      </c>
      <c r="L58" s="1" t="s">
        <v>1730</v>
      </c>
      <c r="M58" s="1" t="s">
        <v>1731</v>
      </c>
      <c r="N58" s="1" t="s">
        <v>1732</v>
      </c>
      <c r="O58" s="1" t="s">
        <v>1733</v>
      </c>
      <c r="P58" s="1" t="s">
        <v>1734</v>
      </c>
      <c r="Q58" s="1" t="s">
        <v>1735</v>
      </c>
      <c r="R58" s="1" t="s">
        <v>1736</v>
      </c>
      <c r="S58" s="1" t="s">
        <v>1737</v>
      </c>
      <c r="T58" s="1" t="s">
        <v>1738</v>
      </c>
      <c r="U58" s="1" t="s">
        <v>1739</v>
      </c>
    </row>
    <row r="59" spans="1:22" x14ac:dyDescent="0.25">
      <c r="A59" s="1" t="s">
        <v>381</v>
      </c>
      <c r="B59" s="1" t="s">
        <v>382</v>
      </c>
      <c r="C59" s="1" t="s">
        <v>1919</v>
      </c>
      <c r="E59" s="1" t="s">
        <v>1920</v>
      </c>
      <c r="G59" s="1" t="s">
        <v>1716</v>
      </c>
      <c r="H59" s="1" t="s">
        <v>1726</v>
      </c>
      <c r="I59" s="1" t="s">
        <v>1727</v>
      </c>
      <c r="J59" s="1" t="s">
        <v>1728</v>
      </c>
      <c r="K59" s="1" t="s">
        <v>1729</v>
      </c>
      <c r="L59" s="1" t="s">
        <v>1730</v>
      </c>
      <c r="M59" s="1" t="s">
        <v>1731</v>
      </c>
      <c r="N59" s="1" t="s">
        <v>1732</v>
      </c>
      <c r="O59" s="1" t="s">
        <v>1733</v>
      </c>
      <c r="P59" s="1" t="s">
        <v>1734</v>
      </c>
      <c r="Q59" s="1" t="s">
        <v>1735</v>
      </c>
      <c r="R59" s="1" t="s">
        <v>1736</v>
      </c>
      <c r="S59" s="1" t="s">
        <v>1737</v>
      </c>
      <c r="T59" s="1" t="s">
        <v>1738</v>
      </c>
      <c r="U59" s="1" t="s">
        <v>1739</v>
      </c>
    </row>
    <row r="60" spans="1:22" x14ac:dyDescent="0.25">
      <c r="A60" s="1" t="s">
        <v>386</v>
      </c>
      <c r="B60" s="1" t="s">
        <v>387</v>
      </c>
      <c r="C60" s="1" t="s">
        <v>1919</v>
      </c>
      <c r="E60" s="1" t="s">
        <v>1920</v>
      </c>
      <c r="G60" s="1" t="s">
        <v>1716</v>
      </c>
      <c r="H60" s="1" t="s">
        <v>1726</v>
      </c>
      <c r="I60" s="1" t="s">
        <v>1727</v>
      </c>
      <c r="J60" s="1" t="s">
        <v>1728</v>
      </c>
      <c r="K60" s="1" t="s">
        <v>1729</v>
      </c>
      <c r="L60" s="1" t="s">
        <v>1730</v>
      </c>
      <c r="M60" s="1" t="s">
        <v>1731</v>
      </c>
      <c r="N60" s="1" t="s">
        <v>1732</v>
      </c>
      <c r="O60" s="1" t="s">
        <v>1733</v>
      </c>
      <c r="P60" s="1" t="s">
        <v>1734</v>
      </c>
      <c r="Q60" s="1" t="s">
        <v>1735</v>
      </c>
      <c r="R60" s="1" t="s">
        <v>1736</v>
      </c>
      <c r="S60" s="1" t="s">
        <v>1737</v>
      </c>
      <c r="T60" s="1" t="s">
        <v>1738</v>
      </c>
      <c r="U60" s="1" t="s">
        <v>1739</v>
      </c>
    </row>
    <row r="61" spans="1:22" x14ac:dyDescent="0.25">
      <c r="A61" s="1" t="s">
        <v>391</v>
      </c>
      <c r="B61" s="1" t="s">
        <v>392</v>
      </c>
      <c r="C61" s="1" t="s">
        <v>1949</v>
      </c>
      <c r="E61" s="1" t="s">
        <v>1950</v>
      </c>
      <c r="G61" s="1" t="s">
        <v>1716</v>
      </c>
      <c r="H61" s="1" t="s">
        <v>1726</v>
      </c>
      <c r="I61" s="1" t="s">
        <v>1727</v>
      </c>
      <c r="J61" s="1" t="s">
        <v>1728</v>
      </c>
      <c r="K61" s="1" t="s">
        <v>1729</v>
      </c>
      <c r="L61" s="1" t="s">
        <v>1730</v>
      </c>
      <c r="M61" s="1" t="s">
        <v>1731</v>
      </c>
      <c r="N61" s="1" t="s">
        <v>1732</v>
      </c>
      <c r="O61" s="1" t="s">
        <v>1733</v>
      </c>
      <c r="P61" s="1" t="s">
        <v>1734</v>
      </c>
      <c r="Q61" s="1" t="s">
        <v>1735</v>
      </c>
      <c r="R61" s="1" t="s">
        <v>1736</v>
      </c>
      <c r="S61" s="1" t="s">
        <v>1737</v>
      </c>
      <c r="T61" s="1" t="s">
        <v>1738</v>
      </c>
      <c r="U61" s="1" t="s">
        <v>1748</v>
      </c>
      <c r="V61" t="s">
        <v>1749</v>
      </c>
    </row>
    <row r="62" spans="1:22" x14ac:dyDescent="0.25">
      <c r="A62" s="1" t="s">
        <v>398</v>
      </c>
      <c r="B62" s="1" t="s">
        <v>399</v>
      </c>
      <c r="C62" s="1" t="s">
        <v>1949</v>
      </c>
      <c r="E62" s="1" t="s">
        <v>1950</v>
      </c>
      <c r="G62" s="1" t="s">
        <v>1716</v>
      </c>
      <c r="H62" s="1" t="s">
        <v>1726</v>
      </c>
      <c r="I62" s="1" t="s">
        <v>1727</v>
      </c>
      <c r="J62" s="1" t="s">
        <v>1728</v>
      </c>
      <c r="K62" s="1" t="s">
        <v>1729</v>
      </c>
      <c r="L62" s="1" t="s">
        <v>1730</v>
      </c>
      <c r="M62" s="1" t="s">
        <v>1731</v>
      </c>
      <c r="N62" s="1" t="s">
        <v>1732</v>
      </c>
      <c r="O62" s="1" t="s">
        <v>1733</v>
      </c>
      <c r="P62" s="1" t="s">
        <v>1734</v>
      </c>
      <c r="Q62" s="1" t="s">
        <v>1735</v>
      </c>
      <c r="R62" s="1" t="s">
        <v>1736</v>
      </c>
      <c r="S62" s="1" t="s">
        <v>1737</v>
      </c>
      <c r="T62" s="1" t="s">
        <v>1738</v>
      </c>
      <c r="U62" s="1" t="s">
        <v>1748</v>
      </c>
      <c r="V62" t="s">
        <v>1749</v>
      </c>
    </row>
    <row r="63" spans="1:22" x14ac:dyDescent="0.25">
      <c r="A63" s="1" t="s">
        <v>412</v>
      </c>
      <c r="B63" s="1" t="s">
        <v>413</v>
      </c>
      <c r="C63" s="1" t="s">
        <v>1951</v>
      </c>
      <c r="E63" s="1" t="s">
        <v>1952</v>
      </c>
      <c r="G63" s="1" t="s">
        <v>1716</v>
      </c>
      <c r="H63" s="1" t="s">
        <v>1726</v>
      </c>
      <c r="I63" s="1" t="s">
        <v>1727</v>
      </c>
      <c r="J63" s="1" t="s">
        <v>1728</v>
      </c>
      <c r="K63" s="1" t="s">
        <v>1729</v>
      </c>
      <c r="L63" s="1" t="s">
        <v>1730</v>
      </c>
      <c r="M63" s="1" t="s">
        <v>1731</v>
      </c>
      <c r="N63" s="1" t="s">
        <v>1732</v>
      </c>
      <c r="O63" s="1" t="s">
        <v>1733</v>
      </c>
      <c r="P63" s="1" t="s">
        <v>1734</v>
      </c>
      <c r="Q63" s="1" t="s">
        <v>1735</v>
      </c>
      <c r="R63" s="1" t="s">
        <v>1736</v>
      </c>
      <c r="S63" s="1" t="s">
        <v>1737</v>
      </c>
      <c r="T63" s="1" t="s">
        <v>1738</v>
      </c>
      <c r="U63" s="1" t="s">
        <v>1748</v>
      </c>
      <c r="V63" t="s">
        <v>1749</v>
      </c>
    </row>
    <row r="64" spans="1:22" x14ac:dyDescent="0.25">
      <c r="A64" s="1" t="s">
        <v>416</v>
      </c>
      <c r="B64" s="1" t="s">
        <v>417</v>
      </c>
      <c r="C64" s="1" t="s">
        <v>1951</v>
      </c>
      <c r="E64" s="1" t="s">
        <v>1952</v>
      </c>
      <c r="G64" s="1" t="s">
        <v>1716</v>
      </c>
      <c r="H64" s="1" t="s">
        <v>1726</v>
      </c>
      <c r="I64" s="1" t="s">
        <v>1727</v>
      </c>
      <c r="J64" s="1" t="s">
        <v>1728</v>
      </c>
      <c r="K64" s="1" t="s">
        <v>1729</v>
      </c>
      <c r="L64" s="1" t="s">
        <v>1730</v>
      </c>
      <c r="M64" s="1" t="s">
        <v>1731</v>
      </c>
      <c r="N64" s="1" t="s">
        <v>1732</v>
      </c>
      <c r="O64" s="1" t="s">
        <v>1733</v>
      </c>
      <c r="P64" s="1" t="s">
        <v>1734</v>
      </c>
      <c r="Q64" s="1" t="s">
        <v>1735</v>
      </c>
      <c r="R64" s="1" t="s">
        <v>1736</v>
      </c>
      <c r="S64" s="1" t="s">
        <v>1737</v>
      </c>
      <c r="T64" s="1" t="s">
        <v>1738</v>
      </c>
      <c r="U64" s="1" t="s">
        <v>1748</v>
      </c>
      <c r="V64" t="s">
        <v>1749</v>
      </c>
    </row>
    <row r="65" spans="1:22" x14ac:dyDescent="0.25">
      <c r="A65" s="1" t="s">
        <v>431</v>
      </c>
      <c r="B65" s="1" t="s">
        <v>432</v>
      </c>
      <c r="C65" s="1" t="s">
        <v>1953</v>
      </c>
      <c r="E65" s="1" t="s">
        <v>1954</v>
      </c>
      <c r="G65" s="1" t="s">
        <v>1716</v>
      </c>
      <c r="H65" s="1" t="s">
        <v>1726</v>
      </c>
      <c r="I65" s="1" t="s">
        <v>1727</v>
      </c>
      <c r="J65" s="1" t="s">
        <v>1728</v>
      </c>
      <c r="K65" s="1" t="s">
        <v>1729</v>
      </c>
      <c r="L65" s="1" t="s">
        <v>1730</v>
      </c>
      <c r="M65" s="1" t="s">
        <v>1731</v>
      </c>
      <c r="N65" s="1" t="s">
        <v>1732</v>
      </c>
      <c r="O65" s="1" t="s">
        <v>1733</v>
      </c>
      <c r="P65" s="1" t="s">
        <v>1734</v>
      </c>
      <c r="Q65" s="1" t="s">
        <v>1735</v>
      </c>
      <c r="R65" s="1" t="s">
        <v>1736</v>
      </c>
      <c r="S65" s="1" t="s">
        <v>1737</v>
      </c>
      <c r="T65" s="1" t="s">
        <v>1738</v>
      </c>
      <c r="U65" s="1" t="s">
        <v>1748</v>
      </c>
      <c r="V65" t="s">
        <v>1749</v>
      </c>
    </row>
    <row r="66" spans="1:22" x14ac:dyDescent="0.25">
      <c r="A66" s="1" t="s">
        <v>438</v>
      </c>
      <c r="B66" s="1" t="s">
        <v>439</v>
      </c>
      <c r="C66" s="1" t="s">
        <v>1953</v>
      </c>
      <c r="E66" s="1" t="s">
        <v>1954</v>
      </c>
      <c r="G66" s="1" t="s">
        <v>1716</v>
      </c>
      <c r="H66" s="1" t="s">
        <v>1726</v>
      </c>
      <c r="I66" s="1" t="s">
        <v>1727</v>
      </c>
      <c r="J66" s="1" t="s">
        <v>1728</v>
      </c>
      <c r="K66" s="1" t="s">
        <v>1729</v>
      </c>
      <c r="L66" s="1" t="s">
        <v>1730</v>
      </c>
      <c r="M66" s="1" t="s">
        <v>1731</v>
      </c>
      <c r="N66" s="1" t="s">
        <v>1732</v>
      </c>
      <c r="O66" s="1" t="s">
        <v>1733</v>
      </c>
      <c r="P66" s="1" t="s">
        <v>1734</v>
      </c>
      <c r="Q66" s="1" t="s">
        <v>1735</v>
      </c>
      <c r="R66" s="1" t="s">
        <v>1736</v>
      </c>
      <c r="S66" s="1" t="s">
        <v>1737</v>
      </c>
      <c r="T66" s="1" t="s">
        <v>1738</v>
      </c>
      <c r="U66" s="1" t="s">
        <v>1748</v>
      </c>
      <c r="V66" t="s">
        <v>1749</v>
      </c>
    </row>
    <row r="67" spans="1:22" x14ac:dyDescent="0.25">
      <c r="A67" s="1" t="s">
        <v>446</v>
      </c>
      <c r="B67" s="1" t="s">
        <v>447</v>
      </c>
      <c r="C67" s="1" t="s">
        <v>1955</v>
      </c>
      <c r="E67" s="1" t="s">
        <v>1956</v>
      </c>
      <c r="G67" s="1" t="s">
        <v>1716</v>
      </c>
      <c r="H67" s="1" t="s">
        <v>1726</v>
      </c>
      <c r="I67" s="1" t="s">
        <v>1727</v>
      </c>
      <c r="J67" s="1" t="s">
        <v>1728</v>
      </c>
      <c r="K67" s="1" t="s">
        <v>1729</v>
      </c>
      <c r="L67" s="1" t="s">
        <v>1730</v>
      </c>
      <c r="M67" s="1" t="s">
        <v>1731</v>
      </c>
      <c r="N67" s="1" t="s">
        <v>1732</v>
      </c>
      <c r="O67" s="1" t="s">
        <v>1733</v>
      </c>
      <c r="P67" s="1" t="s">
        <v>1734</v>
      </c>
      <c r="Q67" s="1" t="s">
        <v>1735</v>
      </c>
      <c r="R67" s="1" t="s">
        <v>1736</v>
      </c>
      <c r="S67" s="1" t="s">
        <v>1737</v>
      </c>
      <c r="T67" s="1" t="s">
        <v>1738</v>
      </c>
      <c r="U67" s="1" t="s">
        <v>1748</v>
      </c>
      <c r="V67" t="s">
        <v>1749</v>
      </c>
    </row>
    <row r="68" spans="1:22" x14ac:dyDescent="0.25">
      <c r="A68" s="1" t="s">
        <v>452</v>
      </c>
      <c r="B68" s="1" t="s">
        <v>453</v>
      </c>
      <c r="C68" s="1" t="s">
        <v>1957</v>
      </c>
      <c r="E68" s="1" t="s">
        <v>1958</v>
      </c>
      <c r="G68" s="1" t="s">
        <v>1716</v>
      </c>
      <c r="H68" s="1" t="s">
        <v>1774</v>
      </c>
      <c r="I68" s="1" t="s">
        <v>1775</v>
      </c>
      <c r="J68" s="1" t="s">
        <v>1776</v>
      </c>
      <c r="K68" s="1" t="s">
        <v>1785</v>
      </c>
      <c r="L68" s="1" t="s">
        <v>1786</v>
      </c>
      <c r="M68" s="1" t="s">
        <v>1787</v>
      </c>
      <c r="N68" s="1" t="s">
        <v>1788</v>
      </c>
      <c r="O68" s="1" t="s">
        <v>1789</v>
      </c>
    </row>
    <row r="69" spans="1:22" x14ac:dyDescent="0.25">
      <c r="A69" s="1" t="s">
        <v>454</v>
      </c>
      <c r="B69" s="1" t="s">
        <v>455</v>
      </c>
      <c r="C69" s="1" t="s">
        <v>1959</v>
      </c>
      <c r="E69" s="1" t="s">
        <v>1960</v>
      </c>
      <c r="G69" s="1" t="s">
        <v>1716</v>
      </c>
      <c r="H69" s="1" t="s">
        <v>1961</v>
      </c>
      <c r="I69" s="1" t="s">
        <v>1962</v>
      </c>
      <c r="J69" s="1" t="s">
        <v>1963</v>
      </c>
      <c r="K69" s="1" t="s">
        <v>1964</v>
      </c>
      <c r="L69" s="1" t="s">
        <v>1965</v>
      </c>
      <c r="M69" s="1" t="s">
        <v>1966</v>
      </c>
      <c r="N69" s="1" t="s">
        <v>1967</v>
      </c>
    </row>
    <row r="70" spans="1:22" x14ac:dyDescent="0.25">
      <c r="A70" s="1" t="s">
        <v>459</v>
      </c>
      <c r="B70" s="1" t="s">
        <v>460</v>
      </c>
      <c r="C70" s="1" t="s">
        <v>1968</v>
      </c>
      <c r="E70" s="1" t="s">
        <v>1969</v>
      </c>
      <c r="G70" s="1" t="s">
        <v>1716</v>
      </c>
      <c r="H70" s="1" t="s">
        <v>1774</v>
      </c>
      <c r="I70" s="1" t="s">
        <v>1775</v>
      </c>
      <c r="J70" s="1" t="s">
        <v>1776</v>
      </c>
      <c r="K70" s="1" t="s">
        <v>1777</v>
      </c>
      <c r="L70" s="1" t="s">
        <v>1778</v>
      </c>
      <c r="M70" s="1" t="s">
        <v>1779</v>
      </c>
      <c r="N70" s="1" t="s">
        <v>1884</v>
      </c>
      <c r="O70" s="1" t="s">
        <v>1885</v>
      </c>
      <c r="P70" s="1" t="s">
        <v>1970</v>
      </c>
      <c r="Q70" s="1" t="s">
        <v>1971</v>
      </c>
    </row>
    <row r="71" spans="1:22" x14ac:dyDescent="0.25">
      <c r="A71" s="1" t="s">
        <v>463</v>
      </c>
      <c r="B71" s="1" t="s">
        <v>464</v>
      </c>
      <c r="C71" s="1" t="s">
        <v>1972</v>
      </c>
      <c r="E71" s="1" t="s">
        <v>1973</v>
      </c>
      <c r="G71" s="1" t="s">
        <v>1716</v>
      </c>
      <c r="H71" s="1" t="s">
        <v>1774</v>
      </c>
      <c r="I71" s="1" t="s">
        <v>1775</v>
      </c>
      <c r="J71" s="1" t="s">
        <v>1776</v>
      </c>
      <c r="K71" s="1" t="s">
        <v>1974</v>
      </c>
      <c r="L71" s="1" t="s">
        <v>1975</v>
      </c>
      <c r="M71" s="1" t="s">
        <v>1976</v>
      </c>
      <c r="N71" s="1" t="s">
        <v>1977</v>
      </c>
      <c r="O71" s="1" t="s">
        <v>1978</v>
      </c>
    </row>
    <row r="72" spans="1:22" x14ac:dyDescent="0.25">
      <c r="A72" s="1" t="s">
        <v>474</v>
      </c>
      <c r="B72" s="1" t="s">
        <v>475</v>
      </c>
      <c r="C72" s="1" t="s">
        <v>1979</v>
      </c>
      <c r="E72" s="1" t="s">
        <v>1980</v>
      </c>
      <c r="G72" s="1" t="s">
        <v>1716</v>
      </c>
      <c r="H72" s="1" t="s">
        <v>1774</v>
      </c>
      <c r="I72" s="1" t="s">
        <v>1775</v>
      </c>
      <c r="J72" s="1" t="s">
        <v>1776</v>
      </c>
      <c r="K72" s="1" t="s">
        <v>1777</v>
      </c>
      <c r="L72" s="1" t="s">
        <v>1778</v>
      </c>
      <c r="M72" s="1" t="s">
        <v>1779</v>
      </c>
      <c r="N72" s="1" t="s">
        <v>1884</v>
      </c>
      <c r="O72" s="1" t="s">
        <v>1981</v>
      </c>
      <c r="P72" s="1" t="s">
        <v>1982</v>
      </c>
    </row>
    <row r="73" spans="1:22" x14ac:dyDescent="0.25">
      <c r="A73" s="1" t="s">
        <v>478</v>
      </c>
      <c r="B73" s="1" t="s">
        <v>479</v>
      </c>
      <c r="C73" s="1" t="s">
        <v>1983</v>
      </c>
      <c r="E73" s="1" t="s">
        <v>1984</v>
      </c>
      <c r="G73" s="1" t="s">
        <v>1716</v>
      </c>
      <c r="H73" s="1" t="s">
        <v>1726</v>
      </c>
      <c r="I73" s="1" t="s">
        <v>1727</v>
      </c>
      <c r="J73" s="1" t="s">
        <v>1728</v>
      </c>
      <c r="K73" s="1" t="s">
        <v>1985</v>
      </c>
      <c r="L73" s="1" t="s">
        <v>1986</v>
      </c>
      <c r="M73" s="1" t="s">
        <v>1987</v>
      </c>
      <c r="N73" s="1" t="s">
        <v>1988</v>
      </c>
      <c r="O73" s="1" t="s">
        <v>1989</v>
      </c>
      <c r="P73" s="1" t="s">
        <v>1990</v>
      </c>
      <c r="Q73" s="1" t="s">
        <v>1991</v>
      </c>
      <c r="R73" s="1" t="s">
        <v>1992</v>
      </c>
      <c r="S73" s="1" t="s">
        <v>1993</v>
      </c>
    </row>
    <row r="74" spans="1:22" x14ac:dyDescent="0.25">
      <c r="A74" s="1" t="s">
        <v>482</v>
      </c>
      <c r="B74" s="1" t="s">
        <v>483</v>
      </c>
      <c r="C74" s="1" t="s">
        <v>1983</v>
      </c>
      <c r="E74" s="1" t="s">
        <v>1984</v>
      </c>
      <c r="G74" s="1" t="s">
        <v>1716</v>
      </c>
      <c r="H74" s="1" t="s">
        <v>1726</v>
      </c>
      <c r="I74" s="1" t="s">
        <v>1727</v>
      </c>
      <c r="J74" s="1" t="s">
        <v>1728</v>
      </c>
      <c r="K74" s="1" t="s">
        <v>1985</v>
      </c>
      <c r="L74" s="1" t="s">
        <v>1986</v>
      </c>
      <c r="M74" s="1" t="s">
        <v>1987</v>
      </c>
      <c r="N74" s="1" t="s">
        <v>1988</v>
      </c>
      <c r="O74" s="1" t="s">
        <v>1989</v>
      </c>
      <c r="P74" s="1" t="s">
        <v>1990</v>
      </c>
      <c r="Q74" s="1" t="s">
        <v>1991</v>
      </c>
      <c r="R74" s="1" t="s">
        <v>1992</v>
      </c>
      <c r="S74" s="1" t="s">
        <v>1993</v>
      </c>
    </row>
    <row r="75" spans="1:22" x14ac:dyDescent="0.25">
      <c r="A75" s="1" t="s">
        <v>492</v>
      </c>
      <c r="B75" s="1" t="s">
        <v>493</v>
      </c>
      <c r="C75" s="1" t="s">
        <v>1994</v>
      </c>
      <c r="E75" s="1" t="s">
        <v>1995</v>
      </c>
      <c r="G75" s="1" t="s">
        <v>1716</v>
      </c>
      <c r="H75" s="1" t="s">
        <v>1752</v>
      </c>
      <c r="I75" s="1" t="s">
        <v>1850</v>
      </c>
      <c r="J75" s="1" t="s">
        <v>1851</v>
      </c>
      <c r="K75" s="1" t="s">
        <v>1996</v>
      </c>
      <c r="L75" s="1" t="s">
        <v>1997</v>
      </c>
      <c r="M75" s="1" t="s">
        <v>1998</v>
      </c>
      <c r="N75" s="1" t="s">
        <v>1999</v>
      </c>
      <c r="O75" s="1" t="s">
        <v>2000</v>
      </c>
      <c r="P75" s="1" t="s">
        <v>2001</v>
      </c>
      <c r="Q75" s="1" t="s">
        <v>2002</v>
      </c>
      <c r="R75" s="1" t="s">
        <v>2003</v>
      </c>
      <c r="S75" s="1" t="s">
        <v>2004</v>
      </c>
      <c r="T75" s="1" t="s">
        <v>2005</v>
      </c>
    </row>
    <row r="76" spans="1:22" x14ac:dyDescent="0.25">
      <c r="A76" s="1" t="s">
        <v>500</v>
      </c>
      <c r="B76" s="1" t="s">
        <v>501</v>
      </c>
      <c r="C76" s="1" t="s">
        <v>2006</v>
      </c>
      <c r="E76" s="1" t="s">
        <v>2007</v>
      </c>
      <c r="G76" s="1" t="s">
        <v>1716</v>
      </c>
      <c r="H76" s="1" t="s">
        <v>1961</v>
      </c>
      <c r="I76" s="1" t="s">
        <v>1962</v>
      </c>
      <c r="J76" s="1" t="s">
        <v>2008</v>
      </c>
      <c r="K76" s="1" t="s">
        <v>2009</v>
      </c>
      <c r="L76" s="1" t="s">
        <v>2010</v>
      </c>
      <c r="M76" s="1" t="s">
        <v>2011</v>
      </c>
      <c r="N76" s="1" t="s">
        <v>2012</v>
      </c>
    </row>
    <row r="77" spans="1:22" x14ac:dyDescent="0.25">
      <c r="A77" s="1" t="s">
        <v>505</v>
      </c>
      <c r="B77" s="1" t="s">
        <v>506</v>
      </c>
      <c r="C77" s="1" t="s">
        <v>2013</v>
      </c>
      <c r="E77" s="1" t="s">
        <v>2014</v>
      </c>
      <c r="G77" s="1" t="s">
        <v>1716</v>
      </c>
      <c r="H77" s="1" t="s">
        <v>1774</v>
      </c>
      <c r="I77" s="1" t="s">
        <v>1775</v>
      </c>
      <c r="J77" s="1" t="s">
        <v>1776</v>
      </c>
      <c r="K77" s="1" t="s">
        <v>1777</v>
      </c>
      <c r="L77" s="1" t="s">
        <v>1778</v>
      </c>
      <c r="M77" s="1" t="s">
        <v>1779</v>
      </c>
      <c r="N77" s="1" t="s">
        <v>1884</v>
      </c>
      <c r="O77" s="1" t="s">
        <v>1981</v>
      </c>
      <c r="P77" s="1" t="s">
        <v>1982</v>
      </c>
    </row>
    <row r="78" spans="1:22" x14ac:dyDescent="0.25">
      <c r="A78" s="1" t="s">
        <v>509</v>
      </c>
      <c r="B78" s="1" t="s">
        <v>510</v>
      </c>
      <c r="C78" s="1" t="s">
        <v>2015</v>
      </c>
      <c r="E78" s="1" t="s">
        <v>2016</v>
      </c>
      <c r="G78" s="1" t="s">
        <v>1716</v>
      </c>
      <c r="H78" s="1" t="s">
        <v>1774</v>
      </c>
      <c r="I78" s="1" t="s">
        <v>1775</v>
      </c>
      <c r="J78" s="1" t="s">
        <v>1776</v>
      </c>
      <c r="K78" s="1" t="s">
        <v>1777</v>
      </c>
      <c r="L78" s="1" t="s">
        <v>1778</v>
      </c>
      <c r="M78" s="1" t="s">
        <v>1779</v>
      </c>
      <c r="N78" s="1" t="s">
        <v>1884</v>
      </c>
      <c r="O78" s="1" t="s">
        <v>1885</v>
      </c>
      <c r="P78" s="1" t="s">
        <v>1886</v>
      </c>
    </row>
    <row r="79" spans="1:22" x14ac:dyDescent="0.25">
      <c r="A79" s="1" t="s">
        <v>515</v>
      </c>
      <c r="B79" s="1" t="s">
        <v>516</v>
      </c>
      <c r="C79" s="1" t="s">
        <v>2017</v>
      </c>
      <c r="E79" s="1" t="s">
        <v>2018</v>
      </c>
      <c r="G79" s="1" t="s">
        <v>1716</v>
      </c>
      <c r="H79" s="1" t="s">
        <v>1774</v>
      </c>
      <c r="I79" s="1" t="s">
        <v>1775</v>
      </c>
      <c r="J79" s="1" t="s">
        <v>1816</v>
      </c>
      <c r="K79" s="1" t="s">
        <v>1817</v>
      </c>
      <c r="L79" s="1" t="s">
        <v>1818</v>
      </c>
      <c r="M79" s="1" t="s">
        <v>2019</v>
      </c>
      <c r="N79" s="1" t="s">
        <v>2020</v>
      </c>
    </row>
    <row r="80" spans="1:22" x14ac:dyDescent="0.25">
      <c r="A80" s="1" t="s">
        <v>522</v>
      </c>
      <c r="B80" s="1" t="s">
        <v>523</v>
      </c>
      <c r="C80" s="1" t="s">
        <v>2021</v>
      </c>
      <c r="E80" s="1" t="s">
        <v>2022</v>
      </c>
      <c r="G80" s="1" t="s">
        <v>1716</v>
      </c>
      <c r="H80" s="1" t="s">
        <v>1752</v>
      </c>
      <c r="I80" s="1" t="s">
        <v>1850</v>
      </c>
      <c r="J80" s="1" t="s">
        <v>1851</v>
      </c>
      <c r="K80" s="1" t="s">
        <v>1996</v>
      </c>
      <c r="L80" s="1" t="s">
        <v>1997</v>
      </c>
      <c r="M80" s="1" t="s">
        <v>1998</v>
      </c>
      <c r="N80" s="1" t="s">
        <v>1999</v>
      </c>
      <c r="O80" s="1" t="s">
        <v>2000</v>
      </c>
      <c r="P80" s="1" t="s">
        <v>2001</v>
      </c>
      <c r="Q80" s="1" t="s">
        <v>2002</v>
      </c>
      <c r="R80" s="1" t="s">
        <v>2003</v>
      </c>
      <c r="S80" s="1" t="s">
        <v>2004</v>
      </c>
      <c r="T80" s="1" t="s">
        <v>2005</v>
      </c>
    </row>
    <row r="81" spans="1:23" x14ac:dyDescent="0.25">
      <c r="A81" s="1" t="s">
        <v>537</v>
      </c>
      <c r="B81" s="1" t="s">
        <v>538</v>
      </c>
      <c r="C81" s="1" t="s">
        <v>2023</v>
      </c>
      <c r="E81" s="1" t="s">
        <v>2024</v>
      </c>
      <c r="G81" s="1" t="s">
        <v>1716</v>
      </c>
      <c r="H81" s="1" t="s">
        <v>1752</v>
      </c>
      <c r="I81" s="1" t="s">
        <v>1850</v>
      </c>
      <c r="J81" s="1" t="s">
        <v>1851</v>
      </c>
      <c r="K81" s="1" t="s">
        <v>1996</v>
      </c>
      <c r="L81" s="1" t="s">
        <v>1997</v>
      </c>
      <c r="M81" s="1" t="s">
        <v>1998</v>
      </c>
      <c r="N81" s="1" t="s">
        <v>2025</v>
      </c>
      <c r="O81" s="1" t="s">
        <v>2026</v>
      </c>
      <c r="P81" s="1" t="s">
        <v>2027</v>
      </c>
      <c r="Q81" s="1" t="s">
        <v>2028</v>
      </c>
      <c r="R81" s="1" t="s">
        <v>2029</v>
      </c>
      <c r="S81" s="1" t="s">
        <v>2030</v>
      </c>
      <c r="T81" s="1" t="s">
        <v>2031</v>
      </c>
      <c r="U81" s="1" t="s">
        <v>2032</v>
      </c>
      <c r="V81" t="s">
        <v>2033</v>
      </c>
      <c r="W81" t="s">
        <v>2034</v>
      </c>
    </row>
    <row r="82" spans="1:23" x14ac:dyDescent="0.25">
      <c r="A82" s="1" t="s">
        <v>541</v>
      </c>
      <c r="B82" s="1" t="s">
        <v>542</v>
      </c>
      <c r="C82" s="1" t="s">
        <v>2035</v>
      </c>
      <c r="E82" s="1" t="s">
        <v>2036</v>
      </c>
      <c r="G82" s="1" t="s">
        <v>1716</v>
      </c>
      <c r="H82" s="1" t="s">
        <v>1774</v>
      </c>
      <c r="I82" s="1" t="s">
        <v>1775</v>
      </c>
      <c r="J82" s="1" t="s">
        <v>1776</v>
      </c>
      <c r="K82" s="1" t="s">
        <v>1785</v>
      </c>
      <c r="L82" s="1" t="s">
        <v>1786</v>
      </c>
      <c r="M82" s="1" t="s">
        <v>1787</v>
      </c>
      <c r="N82" s="1" t="s">
        <v>2037</v>
      </c>
      <c r="O82" s="1" t="s">
        <v>2038</v>
      </c>
    </row>
    <row r="83" spans="1:23" x14ac:dyDescent="0.25">
      <c r="A83" s="1" t="s">
        <v>548</v>
      </c>
      <c r="B83" s="1" t="s">
        <v>549</v>
      </c>
      <c r="C83" s="1" t="s">
        <v>2039</v>
      </c>
      <c r="E83" s="1" t="s">
        <v>2040</v>
      </c>
      <c r="G83" s="1" t="s">
        <v>1716</v>
      </c>
      <c r="H83" s="1" t="s">
        <v>1774</v>
      </c>
      <c r="I83" s="1" t="s">
        <v>1775</v>
      </c>
      <c r="J83" s="1" t="s">
        <v>1776</v>
      </c>
      <c r="K83" s="1" t="s">
        <v>1777</v>
      </c>
      <c r="L83" s="1" t="s">
        <v>1778</v>
      </c>
      <c r="M83" s="1" t="s">
        <v>1779</v>
      </c>
      <c r="N83" s="1" t="s">
        <v>1780</v>
      </c>
      <c r="O83" s="1" t="s">
        <v>1781</v>
      </c>
      <c r="P83" s="1" t="s">
        <v>1782</v>
      </c>
    </row>
    <row r="84" spans="1:23" x14ac:dyDescent="0.25">
      <c r="A84" s="1" t="s">
        <v>552</v>
      </c>
      <c r="B84" s="1" t="s">
        <v>553</v>
      </c>
      <c r="C84" s="1" t="s">
        <v>2041</v>
      </c>
      <c r="E84" s="1" t="s">
        <v>2042</v>
      </c>
      <c r="G84" s="1" t="s">
        <v>1716</v>
      </c>
      <c r="H84" s="1" t="s">
        <v>1774</v>
      </c>
      <c r="I84" s="1" t="s">
        <v>1775</v>
      </c>
      <c r="J84" s="1" t="s">
        <v>1776</v>
      </c>
      <c r="K84" s="1" t="s">
        <v>1777</v>
      </c>
      <c r="L84" s="1" t="s">
        <v>1778</v>
      </c>
      <c r="M84" s="1" t="s">
        <v>1779</v>
      </c>
      <c r="N84" s="1" t="s">
        <v>1780</v>
      </c>
      <c r="O84" s="1" t="s">
        <v>2043</v>
      </c>
      <c r="P84" s="1" t="s">
        <v>2044</v>
      </c>
    </row>
    <row r="85" spans="1:23" x14ac:dyDescent="0.25">
      <c r="A85" s="1" t="s">
        <v>556</v>
      </c>
      <c r="B85" s="1" t="s">
        <v>557</v>
      </c>
      <c r="C85" s="1" t="s">
        <v>2045</v>
      </c>
      <c r="E85" s="1" t="s">
        <v>2046</v>
      </c>
      <c r="G85" s="1" t="s">
        <v>1716</v>
      </c>
      <c r="H85" s="1" t="s">
        <v>1752</v>
      </c>
      <c r="I85" s="1" t="s">
        <v>1753</v>
      </c>
      <c r="J85" s="1" t="s">
        <v>1754</v>
      </c>
      <c r="K85" s="1" t="s">
        <v>1755</v>
      </c>
      <c r="L85" s="1" t="s">
        <v>2047</v>
      </c>
    </row>
    <row r="86" spans="1:23" x14ac:dyDescent="0.25">
      <c r="A86" s="1" t="s">
        <v>561</v>
      </c>
      <c r="B86" s="1" t="s">
        <v>562</v>
      </c>
      <c r="C86" s="1" t="s">
        <v>2048</v>
      </c>
      <c r="E86" s="1" t="s">
        <v>2049</v>
      </c>
      <c r="G86" s="1" t="s">
        <v>1716</v>
      </c>
      <c r="H86" s="1" t="s">
        <v>1774</v>
      </c>
      <c r="I86" s="1" t="s">
        <v>1775</v>
      </c>
      <c r="J86" s="1" t="s">
        <v>1776</v>
      </c>
      <c r="K86" s="1" t="s">
        <v>1777</v>
      </c>
      <c r="L86" s="1" t="s">
        <v>1778</v>
      </c>
      <c r="M86" s="1" t="s">
        <v>1779</v>
      </c>
      <c r="N86" s="1" t="s">
        <v>1780</v>
      </c>
      <c r="O86" s="1" t="s">
        <v>2043</v>
      </c>
      <c r="P86" s="1" t="s">
        <v>2044</v>
      </c>
    </row>
    <row r="87" spans="1:23" x14ac:dyDescent="0.25">
      <c r="A87" s="1" t="s">
        <v>567</v>
      </c>
      <c r="B87" s="1" t="s">
        <v>568</v>
      </c>
      <c r="C87" s="1" t="s">
        <v>2050</v>
      </c>
      <c r="E87" s="1" t="s">
        <v>2051</v>
      </c>
      <c r="G87" s="1" t="s">
        <v>1716</v>
      </c>
      <c r="H87" s="1" t="s">
        <v>1774</v>
      </c>
      <c r="I87" s="1" t="s">
        <v>1775</v>
      </c>
      <c r="J87" s="1" t="s">
        <v>1776</v>
      </c>
      <c r="K87" s="1" t="s">
        <v>1777</v>
      </c>
      <c r="L87" s="1" t="s">
        <v>1778</v>
      </c>
      <c r="M87" s="1" t="s">
        <v>1779</v>
      </c>
      <c r="N87" s="1" t="s">
        <v>1780</v>
      </c>
      <c r="O87" s="1" t="s">
        <v>2043</v>
      </c>
      <c r="P87" s="1" t="s">
        <v>2044</v>
      </c>
    </row>
    <row r="88" spans="1:23" x14ac:dyDescent="0.25">
      <c r="A88" s="1" t="s">
        <v>572</v>
      </c>
      <c r="B88" s="1" t="s">
        <v>573</v>
      </c>
      <c r="C88" s="1" t="s">
        <v>2052</v>
      </c>
      <c r="E88" s="1" t="s">
        <v>2053</v>
      </c>
      <c r="G88" s="1" t="s">
        <v>1716</v>
      </c>
      <c r="H88" s="1" t="s">
        <v>1752</v>
      </c>
      <c r="I88" s="1" t="s">
        <v>1753</v>
      </c>
      <c r="J88" s="1" t="s">
        <v>1754</v>
      </c>
      <c r="K88" s="1" t="s">
        <v>1755</v>
      </c>
      <c r="L88" s="1" t="s">
        <v>2047</v>
      </c>
    </row>
    <row r="89" spans="1:23" x14ac:dyDescent="0.25">
      <c r="A89" s="1" t="s">
        <v>574</v>
      </c>
      <c r="B89" s="1" t="s">
        <v>575</v>
      </c>
      <c r="C89" s="1" t="s">
        <v>2054</v>
      </c>
      <c r="E89" s="1" t="s">
        <v>2055</v>
      </c>
      <c r="G89" s="1" t="s">
        <v>1716</v>
      </c>
      <c r="H89" s="1" t="s">
        <v>1726</v>
      </c>
      <c r="I89" s="1" t="s">
        <v>1759</v>
      </c>
      <c r="J89" s="1" t="s">
        <v>2056</v>
      </c>
      <c r="K89" s="1" t="s">
        <v>2057</v>
      </c>
      <c r="L89" s="1" t="s">
        <v>2058</v>
      </c>
    </row>
    <row r="90" spans="1:23" x14ac:dyDescent="0.25">
      <c r="A90" s="1" t="s">
        <v>577</v>
      </c>
      <c r="B90" s="1" t="s">
        <v>578</v>
      </c>
      <c r="C90" s="1" t="s">
        <v>2059</v>
      </c>
      <c r="E90" s="1" t="s">
        <v>2060</v>
      </c>
      <c r="G90" s="1" t="s">
        <v>1716</v>
      </c>
      <c r="H90" s="1" t="s">
        <v>1774</v>
      </c>
      <c r="I90" s="1" t="s">
        <v>1775</v>
      </c>
      <c r="J90" s="1" t="s">
        <v>1776</v>
      </c>
      <c r="K90" s="1" t="s">
        <v>1777</v>
      </c>
      <c r="L90" s="1" t="s">
        <v>1778</v>
      </c>
      <c r="M90" s="1" t="s">
        <v>1779</v>
      </c>
      <c r="N90" s="1" t="s">
        <v>1780</v>
      </c>
      <c r="O90" s="1" t="s">
        <v>2061</v>
      </c>
      <c r="P90" s="1" t="s">
        <v>2062</v>
      </c>
    </row>
    <row r="91" spans="1:23" x14ac:dyDescent="0.25">
      <c r="A91" s="1" t="s">
        <v>581</v>
      </c>
      <c r="B91" s="1" t="s">
        <v>582</v>
      </c>
      <c r="C91" s="1" t="s">
        <v>2063</v>
      </c>
      <c r="E91" s="1" t="s">
        <v>2064</v>
      </c>
      <c r="G91" s="1" t="s">
        <v>1716</v>
      </c>
      <c r="H91" s="1" t="s">
        <v>1774</v>
      </c>
      <c r="I91" s="1" t="s">
        <v>1775</v>
      </c>
      <c r="J91" s="1" t="s">
        <v>1776</v>
      </c>
      <c r="K91" s="1" t="s">
        <v>1785</v>
      </c>
      <c r="L91" s="1" t="s">
        <v>1786</v>
      </c>
      <c r="M91" s="1" t="s">
        <v>1787</v>
      </c>
      <c r="N91" s="1" t="s">
        <v>1788</v>
      </c>
      <c r="O91" s="1" t="s">
        <v>2065</v>
      </c>
    </row>
    <row r="92" spans="1:23" x14ac:dyDescent="0.25">
      <c r="A92" s="1" t="s">
        <v>585</v>
      </c>
      <c r="B92" s="1" t="s">
        <v>586</v>
      </c>
      <c r="C92" s="1" t="s">
        <v>2066</v>
      </c>
      <c r="E92" s="1" t="s">
        <v>2067</v>
      </c>
      <c r="G92" s="1" t="s">
        <v>1716</v>
      </c>
      <c r="H92" s="1" t="s">
        <v>1774</v>
      </c>
      <c r="I92" s="1" t="s">
        <v>1775</v>
      </c>
      <c r="J92" s="1" t="s">
        <v>1776</v>
      </c>
      <c r="K92" s="1" t="s">
        <v>1785</v>
      </c>
      <c r="L92" s="1" t="s">
        <v>1786</v>
      </c>
      <c r="M92" s="1" t="s">
        <v>1787</v>
      </c>
      <c r="N92" s="1" t="s">
        <v>2068</v>
      </c>
      <c r="O92" s="1" t="s">
        <v>2069</v>
      </c>
    </row>
    <row r="93" spans="1:23" x14ac:dyDescent="0.25">
      <c r="A93" s="1" t="s">
        <v>595</v>
      </c>
      <c r="B93" s="1" t="s">
        <v>596</v>
      </c>
      <c r="C93" s="1" t="s">
        <v>2070</v>
      </c>
      <c r="E93" s="1" t="s">
        <v>2071</v>
      </c>
      <c r="G93" s="1" t="s">
        <v>1716</v>
      </c>
      <c r="H93" s="1" t="s">
        <v>1774</v>
      </c>
      <c r="I93" s="1" t="s">
        <v>1775</v>
      </c>
      <c r="J93" s="1" t="s">
        <v>1776</v>
      </c>
      <c r="K93" s="1" t="s">
        <v>1785</v>
      </c>
      <c r="L93" s="1" t="s">
        <v>1786</v>
      </c>
      <c r="M93" s="1" t="s">
        <v>1787</v>
      </c>
      <c r="N93" s="1" t="s">
        <v>2037</v>
      </c>
      <c r="O93" s="1" t="s">
        <v>2038</v>
      </c>
    </row>
    <row r="94" spans="1:23" x14ac:dyDescent="0.25">
      <c r="A94" s="1" t="s">
        <v>603</v>
      </c>
      <c r="B94" s="1" t="s">
        <v>604</v>
      </c>
      <c r="C94" s="1" t="s">
        <v>2072</v>
      </c>
      <c r="E94" s="1" t="s">
        <v>2073</v>
      </c>
      <c r="G94" s="1" t="s">
        <v>1716</v>
      </c>
      <c r="H94" s="1" t="s">
        <v>1774</v>
      </c>
      <c r="I94" s="1" t="s">
        <v>1775</v>
      </c>
      <c r="J94" s="1" t="s">
        <v>1776</v>
      </c>
      <c r="K94" s="1" t="s">
        <v>1785</v>
      </c>
      <c r="L94" s="1" t="s">
        <v>1786</v>
      </c>
      <c r="M94" s="1" t="s">
        <v>1787</v>
      </c>
      <c r="N94" s="1" t="s">
        <v>1788</v>
      </c>
      <c r="O94" s="1" t="s">
        <v>2074</v>
      </c>
    </row>
    <row r="95" spans="1:23" x14ac:dyDescent="0.25">
      <c r="A95" s="1" t="s">
        <v>610</v>
      </c>
      <c r="B95" s="1" t="s">
        <v>611</v>
      </c>
      <c r="C95" s="1" t="s">
        <v>2075</v>
      </c>
      <c r="E95" s="1" t="s">
        <v>2076</v>
      </c>
      <c r="G95" s="1" t="s">
        <v>1716</v>
      </c>
      <c r="H95" s="1" t="s">
        <v>1774</v>
      </c>
      <c r="I95" s="1" t="s">
        <v>1775</v>
      </c>
      <c r="J95" s="1" t="s">
        <v>1776</v>
      </c>
      <c r="K95" s="1" t="s">
        <v>1785</v>
      </c>
      <c r="L95" s="1" t="s">
        <v>1786</v>
      </c>
      <c r="M95" s="1" t="s">
        <v>1787</v>
      </c>
      <c r="N95" s="1" t="s">
        <v>1788</v>
      </c>
      <c r="O95" s="1" t="s">
        <v>1906</v>
      </c>
    </row>
    <row r="96" spans="1:23" x14ac:dyDescent="0.25">
      <c r="A96" s="1" t="s">
        <v>612</v>
      </c>
      <c r="B96" s="1" t="s">
        <v>613</v>
      </c>
      <c r="C96" s="1" t="s">
        <v>2077</v>
      </c>
      <c r="E96" s="1" t="s">
        <v>2078</v>
      </c>
      <c r="G96" s="1" t="s">
        <v>1716</v>
      </c>
      <c r="H96" s="1" t="s">
        <v>1774</v>
      </c>
      <c r="I96" s="1" t="s">
        <v>1775</v>
      </c>
      <c r="J96" s="1" t="s">
        <v>1776</v>
      </c>
      <c r="K96" s="1" t="s">
        <v>1777</v>
      </c>
      <c r="L96" s="1" t="s">
        <v>1778</v>
      </c>
      <c r="M96" s="1" t="s">
        <v>1779</v>
      </c>
      <c r="N96" s="1" t="s">
        <v>1780</v>
      </c>
      <c r="O96" s="1" t="s">
        <v>2079</v>
      </c>
      <c r="P96" s="1" t="s">
        <v>2080</v>
      </c>
    </row>
    <row r="97" spans="1:22" x14ac:dyDescent="0.25">
      <c r="A97" s="1" t="s">
        <v>616</v>
      </c>
      <c r="B97" s="1" t="s">
        <v>617</v>
      </c>
      <c r="C97" s="1" t="s">
        <v>2081</v>
      </c>
      <c r="E97" s="1" t="s">
        <v>2082</v>
      </c>
      <c r="G97" s="1" t="s">
        <v>1716</v>
      </c>
      <c r="H97" s="1" t="s">
        <v>1774</v>
      </c>
      <c r="I97" s="1" t="s">
        <v>1775</v>
      </c>
      <c r="J97" s="1" t="s">
        <v>1776</v>
      </c>
      <c r="K97" s="1" t="s">
        <v>1777</v>
      </c>
      <c r="L97" s="1" t="s">
        <v>1778</v>
      </c>
      <c r="M97" s="1" t="s">
        <v>1779</v>
      </c>
      <c r="N97" s="1" t="s">
        <v>1780</v>
      </c>
      <c r="O97" s="1" t="s">
        <v>1781</v>
      </c>
      <c r="P97" s="1" t="s">
        <v>1782</v>
      </c>
    </row>
    <row r="98" spans="1:22" x14ac:dyDescent="0.25">
      <c r="A98" s="1" t="s">
        <v>623</v>
      </c>
      <c r="B98" s="1" t="s">
        <v>624</v>
      </c>
      <c r="C98" s="1" t="s">
        <v>2083</v>
      </c>
      <c r="E98" s="1" t="s">
        <v>2084</v>
      </c>
      <c r="G98" s="1" t="s">
        <v>1716</v>
      </c>
      <c r="H98" s="1" t="s">
        <v>1774</v>
      </c>
      <c r="I98" s="1" t="s">
        <v>1775</v>
      </c>
      <c r="J98" s="1" t="s">
        <v>1776</v>
      </c>
      <c r="K98" s="1" t="s">
        <v>1777</v>
      </c>
      <c r="L98" s="1" t="s">
        <v>1778</v>
      </c>
      <c r="M98" s="1" t="s">
        <v>1779</v>
      </c>
      <c r="N98" s="1" t="s">
        <v>1780</v>
      </c>
      <c r="O98" s="1" t="s">
        <v>1781</v>
      </c>
      <c r="P98" s="1" t="s">
        <v>1782</v>
      </c>
    </row>
    <row r="99" spans="1:22" x14ac:dyDescent="0.25">
      <c r="A99" s="1" t="s">
        <v>627</v>
      </c>
      <c r="B99" s="1" t="s">
        <v>628</v>
      </c>
      <c r="C99" s="1" t="s">
        <v>2085</v>
      </c>
      <c r="E99" s="1" t="s">
        <v>2086</v>
      </c>
      <c r="G99" s="1" t="s">
        <v>1716</v>
      </c>
      <c r="H99" s="1" t="s">
        <v>1717</v>
      </c>
      <c r="I99" s="1" t="s">
        <v>2087</v>
      </c>
      <c r="J99" s="1" t="s">
        <v>2088</v>
      </c>
      <c r="K99" s="1" t="s">
        <v>2089</v>
      </c>
      <c r="L99" s="1" t="s">
        <v>2090</v>
      </c>
    </row>
    <row r="100" spans="1:22" x14ac:dyDescent="0.25">
      <c r="A100" s="1" t="s">
        <v>635</v>
      </c>
      <c r="B100" s="1" t="s">
        <v>636</v>
      </c>
      <c r="C100" s="1" t="s">
        <v>2091</v>
      </c>
      <c r="E100" s="1" t="s">
        <v>2092</v>
      </c>
      <c r="G100" s="1" t="s">
        <v>1716</v>
      </c>
      <c r="H100" s="1" t="s">
        <v>1774</v>
      </c>
      <c r="I100" s="1" t="s">
        <v>1775</v>
      </c>
      <c r="J100" s="1" t="s">
        <v>1776</v>
      </c>
      <c r="K100" s="1" t="s">
        <v>1785</v>
      </c>
      <c r="L100" s="1" t="s">
        <v>1786</v>
      </c>
      <c r="M100" s="1" t="s">
        <v>1787</v>
      </c>
      <c r="N100" s="1" t="s">
        <v>2037</v>
      </c>
      <c r="O100" s="1" t="s">
        <v>2038</v>
      </c>
    </row>
    <row r="101" spans="1:22" x14ac:dyDescent="0.25">
      <c r="A101" s="1" t="s">
        <v>641</v>
      </c>
      <c r="B101" s="1" t="s">
        <v>642</v>
      </c>
      <c r="C101" s="1" t="s">
        <v>2093</v>
      </c>
      <c r="E101" s="1" t="s">
        <v>2094</v>
      </c>
      <c r="G101" s="1" t="s">
        <v>1716</v>
      </c>
      <c r="H101" s="1" t="s">
        <v>1774</v>
      </c>
      <c r="I101" s="1" t="s">
        <v>1775</v>
      </c>
      <c r="J101" s="1" t="s">
        <v>1776</v>
      </c>
      <c r="K101" s="1" t="s">
        <v>1777</v>
      </c>
      <c r="L101" s="1" t="s">
        <v>1778</v>
      </c>
      <c r="M101" s="1" t="s">
        <v>1779</v>
      </c>
      <c r="N101" s="1" t="s">
        <v>1780</v>
      </c>
      <c r="O101" s="1" t="s">
        <v>2043</v>
      </c>
      <c r="P101" s="1" t="s">
        <v>2095</v>
      </c>
    </row>
    <row r="102" spans="1:22" x14ac:dyDescent="0.25">
      <c r="A102" s="1" t="s">
        <v>644</v>
      </c>
      <c r="B102" s="1" t="s">
        <v>645</v>
      </c>
      <c r="C102" s="1" t="s">
        <v>2096</v>
      </c>
      <c r="E102" s="1" t="s">
        <v>2097</v>
      </c>
      <c r="G102" s="1" t="s">
        <v>1716</v>
      </c>
      <c r="H102" s="1" t="s">
        <v>1752</v>
      </c>
      <c r="I102" s="1" t="s">
        <v>1850</v>
      </c>
      <c r="J102" s="1" t="s">
        <v>1851</v>
      </c>
      <c r="K102" s="1" t="s">
        <v>1996</v>
      </c>
      <c r="L102" s="1" t="s">
        <v>1997</v>
      </c>
      <c r="M102" s="1" t="s">
        <v>1998</v>
      </c>
      <c r="N102" s="1" t="s">
        <v>1999</v>
      </c>
      <c r="O102" s="1" t="s">
        <v>2000</v>
      </c>
      <c r="P102" s="1" t="s">
        <v>2001</v>
      </c>
      <c r="Q102" s="1" t="s">
        <v>2098</v>
      </c>
      <c r="R102" s="1" t="s">
        <v>2099</v>
      </c>
      <c r="S102" s="1" t="s">
        <v>2100</v>
      </c>
      <c r="T102" s="1" t="s">
        <v>2101</v>
      </c>
    </row>
    <row r="103" spans="1:22" x14ac:dyDescent="0.25">
      <c r="A103" s="1" t="s">
        <v>650</v>
      </c>
      <c r="B103" s="1" t="s">
        <v>651</v>
      </c>
      <c r="C103" s="1" t="s">
        <v>2102</v>
      </c>
      <c r="E103" s="1" t="s">
        <v>2103</v>
      </c>
      <c r="G103" s="1" t="s">
        <v>1716</v>
      </c>
      <c r="H103" s="1" t="s">
        <v>1774</v>
      </c>
      <c r="I103" s="1" t="s">
        <v>1775</v>
      </c>
      <c r="J103" s="1" t="s">
        <v>1776</v>
      </c>
      <c r="K103" s="1" t="s">
        <v>1777</v>
      </c>
      <c r="L103" s="1" t="s">
        <v>1778</v>
      </c>
      <c r="M103" s="1" t="s">
        <v>1779</v>
      </c>
      <c r="N103" s="1" t="s">
        <v>1780</v>
      </c>
      <c r="O103" s="1" t="s">
        <v>1781</v>
      </c>
      <c r="P103" s="1" t="s">
        <v>1782</v>
      </c>
    </row>
    <row r="104" spans="1:22" x14ac:dyDescent="0.25">
      <c r="A104" s="1" t="s">
        <v>654</v>
      </c>
      <c r="B104" s="1" t="s">
        <v>655</v>
      </c>
      <c r="C104" s="1" t="s">
        <v>2104</v>
      </c>
      <c r="E104" s="1" t="s">
        <v>2105</v>
      </c>
      <c r="G104" s="1" t="s">
        <v>1716</v>
      </c>
      <c r="H104" s="1" t="s">
        <v>1774</v>
      </c>
      <c r="I104" s="1" t="s">
        <v>1775</v>
      </c>
      <c r="J104" s="1" t="s">
        <v>1776</v>
      </c>
      <c r="K104" s="1" t="s">
        <v>1785</v>
      </c>
      <c r="L104" s="1" t="s">
        <v>1786</v>
      </c>
      <c r="M104" s="1" t="s">
        <v>1787</v>
      </c>
      <c r="N104" s="1" t="s">
        <v>1788</v>
      </c>
      <c r="O104" s="1" t="s">
        <v>1789</v>
      </c>
    </row>
    <row r="105" spans="1:22" x14ac:dyDescent="0.25">
      <c r="A105" s="1" t="s">
        <v>656</v>
      </c>
      <c r="B105" s="1" t="s">
        <v>657</v>
      </c>
      <c r="C105" s="1" t="s">
        <v>2106</v>
      </c>
      <c r="E105" s="1" t="s">
        <v>2107</v>
      </c>
      <c r="G105" s="1" t="s">
        <v>1716</v>
      </c>
      <c r="H105" s="1" t="s">
        <v>1774</v>
      </c>
      <c r="I105" s="1" t="s">
        <v>1775</v>
      </c>
      <c r="J105" s="1" t="s">
        <v>1776</v>
      </c>
      <c r="K105" s="1" t="s">
        <v>1777</v>
      </c>
      <c r="L105" s="1" t="s">
        <v>1899</v>
      </c>
      <c r="M105" s="1" t="s">
        <v>2108</v>
      </c>
      <c r="N105" s="1" t="s">
        <v>2109</v>
      </c>
      <c r="O105" s="1" t="s">
        <v>2110</v>
      </c>
      <c r="P105" s="1" t="s">
        <v>2111</v>
      </c>
      <c r="Q105" s="1" t="s">
        <v>2112</v>
      </c>
    </row>
    <row r="106" spans="1:22" x14ac:dyDescent="0.25">
      <c r="A106" s="1" t="s">
        <v>663</v>
      </c>
      <c r="B106" s="1" t="s">
        <v>664</v>
      </c>
      <c r="C106" s="1" t="s">
        <v>2113</v>
      </c>
      <c r="E106" s="1" t="s">
        <v>2114</v>
      </c>
      <c r="G106" s="1" t="s">
        <v>1716</v>
      </c>
      <c r="H106" s="1" t="s">
        <v>1774</v>
      </c>
      <c r="I106" s="1" t="s">
        <v>1775</v>
      </c>
      <c r="J106" s="1" t="s">
        <v>1776</v>
      </c>
      <c r="K106" s="1" t="s">
        <v>1785</v>
      </c>
      <c r="L106" s="1" t="s">
        <v>1786</v>
      </c>
      <c r="M106" s="1" t="s">
        <v>1787</v>
      </c>
      <c r="N106" s="1" t="s">
        <v>1788</v>
      </c>
      <c r="O106" s="1" t="s">
        <v>1789</v>
      </c>
    </row>
    <row r="107" spans="1:22" x14ac:dyDescent="0.25">
      <c r="A107" s="1" t="s">
        <v>671</v>
      </c>
      <c r="B107" s="1" t="s">
        <v>672</v>
      </c>
      <c r="C107" s="1" t="s">
        <v>2115</v>
      </c>
      <c r="E107" s="1" t="s">
        <v>2116</v>
      </c>
      <c r="G107" s="1" t="s">
        <v>1716</v>
      </c>
      <c r="H107" s="1" t="s">
        <v>1774</v>
      </c>
      <c r="I107" s="1" t="s">
        <v>1775</v>
      </c>
      <c r="J107" s="1" t="s">
        <v>1776</v>
      </c>
      <c r="K107" s="1" t="s">
        <v>1777</v>
      </c>
      <c r="L107" s="1" t="s">
        <v>1899</v>
      </c>
      <c r="M107" s="1" t="s">
        <v>2108</v>
      </c>
      <c r="N107" s="1" t="s">
        <v>2117</v>
      </c>
      <c r="O107" s="1" t="s">
        <v>2118</v>
      </c>
      <c r="P107" s="1" t="s">
        <v>2119</v>
      </c>
      <c r="Q107" s="1" t="s">
        <v>2120</v>
      </c>
    </row>
    <row r="108" spans="1:22" x14ac:dyDescent="0.25">
      <c r="A108" s="1" t="s">
        <v>675</v>
      </c>
      <c r="B108" s="1" t="s">
        <v>676</v>
      </c>
      <c r="C108" s="1" t="s">
        <v>2121</v>
      </c>
      <c r="E108" s="1" t="s">
        <v>2122</v>
      </c>
      <c r="G108" s="1" t="s">
        <v>1716</v>
      </c>
      <c r="H108" s="1" t="s">
        <v>1961</v>
      </c>
      <c r="I108" s="1" t="s">
        <v>2123</v>
      </c>
      <c r="J108" s="1" t="s">
        <v>2124</v>
      </c>
      <c r="K108" s="1" t="s">
        <v>2125</v>
      </c>
    </row>
    <row r="109" spans="1:22" x14ac:dyDescent="0.25">
      <c r="A109" s="1" t="s">
        <v>682</v>
      </c>
      <c r="B109" s="1" t="s">
        <v>683</v>
      </c>
      <c r="C109" s="1" t="s">
        <v>2126</v>
      </c>
      <c r="E109" s="1" t="s">
        <v>2127</v>
      </c>
      <c r="G109" s="1" t="s">
        <v>1716</v>
      </c>
      <c r="H109" s="1" t="s">
        <v>1726</v>
      </c>
      <c r="I109" s="1" t="s">
        <v>1759</v>
      </c>
      <c r="J109" s="1" t="s">
        <v>1760</v>
      </c>
      <c r="K109" s="1" t="s">
        <v>1761</v>
      </c>
      <c r="L109" s="1" t="s">
        <v>1762</v>
      </c>
      <c r="M109" s="1" t="s">
        <v>1763</v>
      </c>
      <c r="N109" s="1" t="s">
        <v>1764</v>
      </c>
      <c r="O109" s="1" t="s">
        <v>1765</v>
      </c>
      <c r="P109" s="1" t="s">
        <v>2128</v>
      </c>
      <c r="Q109" s="1" t="s">
        <v>2129</v>
      </c>
      <c r="R109" s="1" t="s">
        <v>2130</v>
      </c>
      <c r="S109" s="1" t="s">
        <v>2131</v>
      </c>
    </row>
    <row r="110" spans="1:22" x14ac:dyDescent="0.25">
      <c r="A110" s="1" t="s">
        <v>689</v>
      </c>
      <c r="B110" s="1" t="s">
        <v>690</v>
      </c>
      <c r="C110" s="1" t="s">
        <v>2132</v>
      </c>
      <c r="E110" s="1" t="s">
        <v>2133</v>
      </c>
      <c r="G110" s="1" t="s">
        <v>1716</v>
      </c>
      <c r="H110" s="1" t="s">
        <v>1726</v>
      </c>
      <c r="I110" s="1" t="s">
        <v>1727</v>
      </c>
      <c r="J110" s="1" t="s">
        <v>1728</v>
      </c>
      <c r="K110" s="1" t="s">
        <v>1729</v>
      </c>
      <c r="L110" s="1" t="s">
        <v>1730</v>
      </c>
      <c r="M110" s="1" t="s">
        <v>1731</v>
      </c>
      <c r="N110" s="1" t="s">
        <v>1732</v>
      </c>
      <c r="O110" s="1" t="s">
        <v>2134</v>
      </c>
      <c r="P110" s="1" t="s">
        <v>2135</v>
      </c>
      <c r="Q110" s="1" t="s">
        <v>2136</v>
      </c>
      <c r="R110" s="1" t="s">
        <v>2137</v>
      </c>
      <c r="S110" s="1" t="s">
        <v>2138</v>
      </c>
      <c r="T110" s="1" t="s">
        <v>2139</v>
      </c>
      <c r="U110" s="1" t="s">
        <v>2140</v>
      </c>
      <c r="V110" t="s">
        <v>2141</v>
      </c>
    </row>
    <row r="111" spans="1:22" x14ac:dyDescent="0.25">
      <c r="A111" s="1" t="s">
        <v>693</v>
      </c>
      <c r="B111" s="1" t="s">
        <v>694</v>
      </c>
      <c r="C111" s="1" t="s">
        <v>2142</v>
      </c>
      <c r="E111" s="1" t="s">
        <v>2143</v>
      </c>
      <c r="G111" s="1" t="s">
        <v>1716</v>
      </c>
      <c r="H111" s="1" t="s">
        <v>2144</v>
      </c>
      <c r="I111" s="1" t="s">
        <v>2145</v>
      </c>
      <c r="J111" s="1" t="s">
        <v>2146</v>
      </c>
      <c r="K111" s="1" t="s">
        <v>2147</v>
      </c>
    </row>
    <row r="112" spans="1:22" x14ac:dyDescent="0.25">
      <c r="A112" s="1" t="s">
        <v>696</v>
      </c>
      <c r="B112" s="1" t="s">
        <v>697</v>
      </c>
      <c r="C112" s="1" t="s">
        <v>2148</v>
      </c>
      <c r="E112" s="1" t="s">
        <v>2149</v>
      </c>
      <c r="G112" s="1" t="s">
        <v>1716</v>
      </c>
      <c r="H112" s="1" t="s">
        <v>1774</v>
      </c>
      <c r="I112" s="1" t="s">
        <v>1775</v>
      </c>
      <c r="J112" s="1" t="s">
        <v>1776</v>
      </c>
      <c r="K112" s="1" t="s">
        <v>1777</v>
      </c>
      <c r="L112" s="1" t="s">
        <v>1778</v>
      </c>
      <c r="M112" s="1" t="s">
        <v>1779</v>
      </c>
      <c r="N112" s="1" t="s">
        <v>1780</v>
      </c>
      <c r="O112" s="1" t="s">
        <v>2079</v>
      </c>
      <c r="P112" s="1" t="s">
        <v>2080</v>
      </c>
    </row>
    <row r="113" spans="1:23" x14ac:dyDescent="0.25">
      <c r="A113" s="1" t="s">
        <v>703</v>
      </c>
      <c r="B113" s="1" t="s">
        <v>704</v>
      </c>
      <c r="C113" s="1" t="s">
        <v>2150</v>
      </c>
      <c r="E113" s="1" t="s">
        <v>2151</v>
      </c>
      <c r="G113" s="1" t="s">
        <v>1716</v>
      </c>
      <c r="H113" s="1" t="s">
        <v>1774</v>
      </c>
      <c r="I113" s="1" t="s">
        <v>1775</v>
      </c>
      <c r="J113" s="1" t="s">
        <v>1776</v>
      </c>
      <c r="K113" s="1" t="s">
        <v>1777</v>
      </c>
      <c r="L113" s="1" t="s">
        <v>1778</v>
      </c>
      <c r="M113" s="1" t="s">
        <v>1779</v>
      </c>
      <c r="N113" s="1" t="s">
        <v>1780</v>
      </c>
      <c r="O113" s="1" t="s">
        <v>2079</v>
      </c>
      <c r="P113" s="1" t="s">
        <v>2152</v>
      </c>
      <c r="Q113" s="1" t="s">
        <v>2153</v>
      </c>
    </row>
    <row r="114" spans="1:23" x14ac:dyDescent="0.25">
      <c r="A114" s="1" t="s">
        <v>708</v>
      </c>
      <c r="B114" s="1" t="s">
        <v>709</v>
      </c>
      <c r="C114" s="1" t="s">
        <v>2154</v>
      </c>
      <c r="E114" s="1" t="s">
        <v>2155</v>
      </c>
      <c r="G114" s="1" t="s">
        <v>1716</v>
      </c>
      <c r="H114" s="1" t="s">
        <v>1774</v>
      </c>
      <c r="I114" s="1" t="s">
        <v>1775</v>
      </c>
      <c r="J114" s="1" t="s">
        <v>1776</v>
      </c>
      <c r="K114" s="1" t="s">
        <v>1777</v>
      </c>
      <c r="L114" s="1" t="s">
        <v>2156</v>
      </c>
      <c r="M114" s="1" t="s">
        <v>2157</v>
      </c>
      <c r="N114" s="1" t="s">
        <v>2158</v>
      </c>
      <c r="O114" s="1" t="s">
        <v>2159</v>
      </c>
    </row>
    <row r="115" spans="1:23" x14ac:dyDescent="0.25">
      <c r="A115" s="1" t="s">
        <v>715</v>
      </c>
      <c r="B115" s="1" t="s">
        <v>716</v>
      </c>
      <c r="C115" s="1" t="s">
        <v>1864</v>
      </c>
      <c r="E115" s="1" t="s">
        <v>1865</v>
      </c>
      <c r="G115" s="1" t="s">
        <v>1716</v>
      </c>
      <c r="H115" s="1" t="s">
        <v>1726</v>
      </c>
      <c r="I115" s="1" t="s">
        <v>1727</v>
      </c>
      <c r="J115" s="1" t="s">
        <v>1728</v>
      </c>
      <c r="K115" s="1" t="s">
        <v>1729</v>
      </c>
      <c r="L115" s="1" t="s">
        <v>1730</v>
      </c>
      <c r="M115" s="1" t="s">
        <v>1731</v>
      </c>
      <c r="N115" s="1" t="s">
        <v>1732</v>
      </c>
      <c r="O115" s="1" t="s">
        <v>1733</v>
      </c>
      <c r="P115" s="1" t="s">
        <v>1866</v>
      </c>
      <c r="Q115" s="1" t="s">
        <v>1867</v>
      </c>
      <c r="R115" s="1" t="s">
        <v>1868</v>
      </c>
      <c r="S115" s="1" t="s">
        <v>1869</v>
      </c>
      <c r="T115" s="1" t="s">
        <v>1870</v>
      </c>
      <c r="U115" s="1" t="s">
        <v>1871</v>
      </c>
    </row>
    <row r="116" spans="1:23" x14ac:dyDescent="0.25">
      <c r="A116" s="1" t="s">
        <v>718</v>
      </c>
      <c r="B116" s="1" t="s">
        <v>719</v>
      </c>
      <c r="C116" s="1" t="s">
        <v>1864</v>
      </c>
      <c r="E116" s="1" t="s">
        <v>1865</v>
      </c>
      <c r="G116" s="1" t="s">
        <v>1716</v>
      </c>
      <c r="H116" s="1" t="s">
        <v>1726</v>
      </c>
      <c r="I116" s="1" t="s">
        <v>1727</v>
      </c>
      <c r="J116" s="1" t="s">
        <v>1728</v>
      </c>
      <c r="K116" s="1" t="s">
        <v>1729</v>
      </c>
      <c r="L116" s="1" t="s">
        <v>1730</v>
      </c>
      <c r="M116" s="1" t="s">
        <v>1731</v>
      </c>
      <c r="N116" s="1" t="s">
        <v>1732</v>
      </c>
      <c r="O116" s="1" t="s">
        <v>1733</v>
      </c>
      <c r="P116" s="1" t="s">
        <v>1866</v>
      </c>
      <c r="Q116" s="1" t="s">
        <v>1867</v>
      </c>
      <c r="R116" s="1" t="s">
        <v>1868</v>
      </c>
      <c r="S116" s="1" t="s">
        <v>1869</v>
      </c>
      <c r="T116" s="1" t="s">
        <v>1870</v>
      </c>
      <c r="U116" s="1" t="s">
        <v>1871</v>
      </c>
    </row>
    <row r="117" spans="1:23" x14ac:dyDescent="0.25">
      <c r="A117" s="1" t="s">
        <v>720</v>
      </c>
      <c r="B117" s="1" t="s">
        <v>721</v>
      </c>
      <c r="C117" s="1" t="s">
        <v>2160</v>
      </c>
      <c r="E117" s="1" t="s">
        <v>2161</v>
      </c>
      <c r="G117" s="1" t="s">
        <v>1716</v>
      </c>
      <c r="H117" s="1" t="s">
        <v>1752</v>
      </c>
      <c r="I117" s="1" t="s">
        <v>1850</v>
      </c>
      <c r="J117" s="1" t="s">
        <v>1851</v>
      </c>
      <c r="K117" s="1" t="s">
        <v>1996</v>
      </c>
      <c r="L117" s="1" t="s">
        <v>1997</v>
      </c>
      <c r="M117" s="1" t="s">
        <v>1998</v>
      </c>
      <c r="N117" s="1" t="s">
        <v>2025</v>
      </c>
      <c r="O117" s="1" t="s">
        <v>2026</v>
      </c>
      <c r="P117" s="1" t="s">
        <v>2027</v>
      </c>
      <c r="Q117" s="1" t="s">
        <v>2028</v>
      </c>
      <c r="R117" s="1" t="s">
        <v>2162</v>
      </c>
      <c r="S117" s="1" t="s">
        <v>2163</v>
      </c>
      <c r="T117" s="1" t="s">
        <v>2164</v>
      </c>
      <c r="U117" s="1" t="s">
        <v>2165</v>
      </c>
      <c r="V117" t="s">
        <v>2166</v>
      </c>
    </row>
    <row r="118" spans="1:23" x14ac:dyDescent="0.25">
      <c r="A118" s="1" t="s">
        <v>726</v>
      </c>
      <c r="B118" s="1" t="s">
        <v>727</v>
      </c>
      <c r="C118" s="1" t="s">
        <v>2167</v>
      </c>
      <c r="E118" s="1" t="s">
        <v>2168</v>
      </c>
      <c r="G118" s="1" t="s">
        <v>1716</v>
      </c>
      <c r="H118" s="1" t="s">
        <v>1961</v>
      </c>
      <c r="I118" s="1" t="s">
        <v>2169</v>
      </c>
      <c r="J118" s="1" t="s">
        <v>2170</v>
      </c>
      <c r="K118" s="1" t="s">
        <v>2171</v>
      </c>
      <c r="L118" s="1" t="s">
        <v>2172</v>
      </c>
      <c r="M118" s="1" t="s">
        <v>2173</v>
      </c>
    </row>
    <row r="119" spans="1:23" x14ac:dyDescent="0.25">
      <c r="A119" s="1" t="s">
        <v>729</v>
      </c>
      <c r="B119" s="1" t="s">
        <v>730</v>
      </c>
      <c r="C119" s="1" t="s">
        <v>2174</v>
      </c>
      <c r="E119" s="1" t="s">
        <v>2175</v>
      </c>
      <c r="G119" s="1" t="s">
        <v>1716</v>
      </c>
      <c r="H119" s="1" t="s">
        <v>1774</v>
      </c>
      <c r="I119" s="1" t="s">
        <v>1775</v>
      </c>
      <c r="J119" s="1" t="s">
        <v>1816</v>
      </c>
      <c r="K119" s="1" t="s">
        <v>1817</v>
      </c>
      <c r="L119" s="1" t="s">
        <v>1818</v>
      </c>
      <c r="M119" s="1" t="s">
        <v>1819</v>
      </c>
      <c r="N119" s="1" t="s">
        <v>1820</v>
      </c>
      <c r="O119" s="1" t="s">
        <v>2176</v>
      </c>
      <c r="P119" s="1" t="s">
        <v>2177</v>
      </c>
    </row>
    <row r="120" spans="1:23" x14ac:dyDescent="0.25">
      <c r="A120" s="1" t="s">
        <v>739</v>
      </c>
      <c r="B120" s="1" t="s">
        <v>740</v>
      </c>
      <c r="C120" s="1" t="s">
        <v>2178</v>
      </c>
      <c r="E120" s="1" t="s">
        <v>2179</v>
      </c>
      <c r="G120" s="1" t="s">
        <v>1716</v>
      </c>
      <c r="H120" s="1" t="s">
        <v>1752</v>
      </c>
      <c r="I120" s="1" t="s">
        <v>1850</v>
      </c>
      <c r="J120" s="1" t="s">
        <v>1851</v>
      </c>
      <c r="K120" s="1" t="s">
        <v>1996</v>
      </c>
      <c r="L120" s="1" t="s">
        <v>2180</v>
      </c>
      <c r="M120" s="1" t="s">
        <v>2181</v>
      </c>
      <c r="N120" s="1" t="s">
        <v>2182</v>
      </c>
      <c r="O120" s="1" t="s">
        <v>2183</v>
      </c>
      <c r="P120" s="1" t="s">
        <v>2184</v>
      </c>
    </row>
    <row r="121" spans="1:23" x14ac:dyDescent="0.25">
      <c r="A121" s="1" t="s">
        <v>745</v>
      </c>
      <c r="B121" s="1" t="s">
        <v>746</v>
      </c>
      <c r="C121" s="1" t="s">
        <v>2178</v>
      </c>
      <c r="E121" s="1" t="s">
        <v>2179</v>
      </c>
      <c r="G121" s="1" t="s">
        <v>1716</v>
      </c>
      <c r="H121" s="1" t="s">
        <v>1752</v>
      </c>
      <c r="I121" s="1" t="s">
        <v>1850</v>
      </c>
      <c r="J121" s="1" t="s">
        <v>1851</v>
      </c>
      <c r="K121" s="1" t="s">
        <v>1996</v>
      </c>
      <c r="L121" s="1" t="s">
        <v>2180</v>
      </c>
      <c r="M121" s="1" t="s">
        <v>2181</v>
      </c>
      <c r="N121" s="1" t="s">
        <v>2182</v>
      </c>
      <c r="O121" s="1" t="s">
        <v>2183</v>
      </c>
      <c r="P121" s="1" t="s">
        <v>2184</v>
      </c>
    </row>
    <row r="122" spans="1:23" x14ac:dyDescent="0.25">
      <c r="A122" s="1" t="s">
        <v>747</v>
      </c>
      <c r="B122" s="1" t="s">
        <v>748</v>
      </c>
      <c r="C122" s="1" t="s">
        <v>2185</v>
      </c>
      <c r="E122" s="1" t="s">
        <v>2186</v>
      </c>
      <c r="G122" s="1" t="s">
        <v>1716</v>
      </c>
      <c r="H122" s="1" t="s">
        <v>1752</v>
      </c>
      <c r="I122" s="1" t="s">
        <v>1753</v>
      </c>
      <c r="J122" s="1" t="s">
        <v>2187</v>
      </c>
      <c r="K122" s="1" t="s">
        <v>2188</v>
      </c>
      <c r="L122" s="1" t="s">
        <v>2189</v>
      </c>
      <c r="M122" s="1" t="s">
        <v>2190</v>
      </c>
    </row>
    <row r="123" spans="1:23" x14ac:dyDescent="0.25">
      <c r="A123" s="1" t="s">
        <v>754</v>
      </c>
      <c r="B123" s="1" t="s">
        <v>755</v>
      </c>
      <c r="C123" s="1" t="s">
        <v>2191</v>
      </c>
      <c r="E123" s="1" t="s">
        <v>2192</v>
      </c>
      <c r="G123" s="1" t="s">
        <v>1716</v>
      </c>
      <c r="H123" s="1" t="s">
        <v>1726</v>
      </c>
      <c r="I123" s="1" t="s">
        <v>1727</v>
      </c>
      <c r="J123" s="1" t="s">
        <v>1728</v>
      </c>
      <c r="K123" s="1" t="s">
        <v>1729</v>
      </c>
      <c r="L123" s="1" t="s">
        <v>1730</v>
      </c>
      <c r="M123" s="1" t="s">
        <v>1731</v>
      </c>
      <c r="N123" s="1" t="s">
        <v>1732</v>
      </c>
      <c r="O123" s="1" t="s">
        <v>2193</v>
      </c>
      <c r="P123" s="1" t="s">
        <v>2194</v>
      </c>
      <c r="Q123" s="1" t="s">
        <v>2195</v>
      </c>
      <c r="R123" s="1" t="s">
        <v>2196</v>
      </c>
      <c r="S123" s="1" t="s">
        <v>2197</v>
      </c>
      <c r="T123" s="1" t="s">
        <v>2198</v>
      </c>
      <c r="U123" s="1" t="s">
        <v>2199</v>
      </c>
    </row>
    <row r="124" spans="1:23" x14ac:dyDescent="0.25">
      <c r="A124" s="1" t="s">
        <v>757</v>
      </c>
      <c r="B124" s="1" t="s">
        <v>758</v>
      </c>
      <c r="C124" s="1" t="s">
        <v>2200</v>
      </c>
      <c r="E124" s="1" t="s">
        <v>2201</v>
      </c>
      <c r="G124" s="1" t="s">
        <v>1716</v>
      </c>
      <c r="H124" s="1" t="s">
        <v>1726</v>
      </c>
      <c r="I124" s="1" t="s">
        <v>1727</v>
      </c>
      <c r="J124" s="1" t="s">
        <v>1728</v>
      </c>
      <c r="K124" s="1" t="s">
        <v>1729</v>
      </c>
      <c r="L124" s="1" t="s">
        <v>1730</v>
      </c>
      <c r="M124" s="1" t="s">
        <v>1731</v>
      </c>
      <c r="N124" s="1" t="s">
        <v>1732</v>
      </c>
      <c r="O124" s="1" t="s">
        <v>2134</v>
      </c>
      <c r="P124" s="1" t="s">
        <v>2202</v>
      </c>
      <c r="Q124" s="1" t="s">
        <v>2203</v>
      </c>
      <c r="R124" s="1" t="s">
        <v>2204</v>
      </c>
      <c r="S124" s="1" t="s">
        <v>2205</v>
      </c>
    </row>
    <row r="125" spans="1:23" x14ac:dyDescent="0.25">
      <c r="A125" s="1" t="s">
        <v>761</v>
      </c>
      <c r="B125" s="1" t="s">
        <v>762</v>
      </c>
      <c r="C125" s="1" t="s">
        <v>2200</v>
      </c>
      <c r="E125" s="1" t="s">
        <v>2201</v>
      </c>
      <c r="G125" s="1" t="s">
        <v>1716</v>
      </c>
      <c r="H125" s="1" t="s">
        <v>1726</v>
      </c>
      <c r="I125" s="1" t="s">
        <v>1727</v>
      </c>
      <c r="J125" s="1" t="s">
        <v>1728</v>
      </c>
      <c r="K125" s="1" t="s">
        <v>1729</v>
      </c>
      <c r="L125" s="1" t="s">
        <v>1730</v>
      </c>
      <c r="M125" s="1" t="s">
        <v>1731</v>
      </c>
      <c r="N125" s="1" t="s">
        <v>1732</v>
      </c>
      <c r="O125" s="1" t="s">
        <v>2134</v>
      </c>
      <c r="P125" s="1" t="s">
        <v>2202</v>
      </c>
      <c r="Q125" s="1" t="s">
        <v>2203</v>
      </c>
      <c r="R125" s="1" t="s">
        <v>2204</v>
      </c>
      <c r="S125" s="1" t="s">
        <v>2205</v>
      </c>
    </row>
    <row r="126" spans="1:23" x14ac:dyDescent="0.25">
      <c r="A126" s="1" t="s">
        <v>776</v>
      </c>
      <c r="B126" s="1" t="s">
        <v>777</v>
      </c>
      <c r="C126" s="1" t="s">
        <v>2206</v>
      </c>
      <c r="E126" s="1" t="s">
        <v>2207</v>
      </c>
      <c r="G126" s="1" t="s">
        <v>1716</v>
      </c>
      <c r="H126" s="1" t="s">
        <v>1752</v>
      </c>
      <c r="I126" s="1" t="s">
        <v>1753</v>
      </c>
      <c r="J126" s="1" t="s">
        <v>2208</v>
      </c>
      <c r="K126" s="1" t="s">
        <v>2209</v>
      </c>
      <c r="L126" s="1" t="s">
        <v>2210</v>
      </c>
      <c r="M126" s="1" t="s">
        <v>2211</v>
      </c>
    </row>
    <row r="127" spans="1:23" x14ac:dyDescent="0.25">
      <c r="A127" s="1" t="s">
        <v>780</v>
      </c>
      <c r="B127" s="1" t="s">
        <v>781</v>
      </c>
      <c r="C127" s="1" t="s">
        <v>2212</v>
      </c>
      <c r="E127" s="1" t="s">
        <v>2213</v>
      </c>
      <c r="G127" s="1" t="s">
        <v>1716</v>
      </c>
      <c r="H127" s="1" t="s">
        <v>1726</v>
      </c>
      <c r="I127" s="1" t="s">
        <v>1727</v>
      </c>
      <c r="J127" s="1" t="s">
        <v>1728</v>
      </c>
      <c r="K127" s="1" t="s">
        <v>1729</v>
      </c>
      <c r="L127" s="1" t="s">
        <v>1730</v>
      </c>
      <c r="M127" s="1" t="s">
        <v>1731</v>
      </c>
      <c r="N127" s="1" t="s">
        <v>1732</v>
      </c>
      <c r="O127" s="1" t="s">
        <v>1733</v>
      </c>
      <c r="P127" s="1" t="s">
        <v>2214</v>
      </c>
      <c r="Q127" s="1" t="s">
        <v>2215</v>
      </c>
      <c r="R127" s="1" t="s">
        <v>2216</v>
      </c>
      <c r="S127" s="1" t="s">
        <v>2217</v>
      </c>
      <c r="T127" s="1" t="s">
        <v>2218</v>
      </c>
      <c r="U127" s="1" t="s">
        <v>2219</v>
      </c>
      <c r="V127" t="s">
        <v>2220</v>
      </c>
    </row>
    <row r="128" spans="1:23" x14ac:dyDescent="0.25">
      <c r="A128" s="1" t="s">
        <v>787</v>
      </c>
      <c r="B128" s="1" t="s">
        <v>788</v>
      </c>
      <c r="C128" s="1" t="s">
        <v>2221</v>
      </c>
      <c r="E128" s="1" t="s">
        <v>2222</v>
      </c>
      <c r="G128" s="1" t="s">
        <v>1716</v>
      </c>
      <c r="H128" s="1" t="s">
        <v>1726</v>
      </c>
      <c r="I128" s="1" t="s">
        <v>1727</v>
      </c>
      <c r="J128" s="1" t="s">
        <v>1728</v>
      </c>
      <c r="K128" s="1" t="s">
        <v>1729</v>
      </c>
      <c r="L128" s="1" t="s">
        <v>1730</v>
      </c>
      <c r="M128" s="1" t="s">
        <v>1731</v>
      </c>
      <c r="N128" s="1" t="s">
        <v>1732</v>
      </c>
      <c r="O128" s="1" t="s">
        <v>1733</v>
      </c>
      <c r="P128" s="1" t="s">
        <v>2214</v>
      </c>
      <c r="Q128" s="1" t="s">
        <v>2215</v>
      </c>
      <c r="R128" s="1" t="s">
        <v>2216</v>
      </c>
      <c r="S128" s="1" t="s">
        <v>2217</v>
      </c>
      <c r="T128" s="1" t="s">
        <v>2218</v>
      </c>
      <c r="U128" s="1" t="s">
        <v>2223</v>
      </c>
      <c r="V128" t="s">
        <v>2224</v>
      </c>
      <c r="W128" t="s">
        <v>2225</v>
      </c>
    </row>
    <row r="129" spans="1:20" x14ac:dyDescent="0.25">
      <c r="A129" s="1" t="s">
        <v>796</v>
      </c>
      <c r="B129" s="1" t="s">
        <v>797</v>
      </c>
      <c r="C129" s="1" t="s">
        <v>2226</v>
      </c>
      <c r="E129" s="1" t="s">
        <v>2227</v>
      </c>
      <c r="G129" s="1" t="s">
        <v>1716</v>
      </c>
      <c r="H129" s="1" t="s">
        <v>1774</v>
      </c>
      <c r="I129" s="1" t="s">
        <v>1775</v>
      </c>
      <c r="J129" s="1" t="s">
        <v>1816</v>
      </c>
      <c r="K129" s="1" t="s">
        <v>2228</v>
      </c>
      <c r="L129" s="1" t="s">
        <v>2229</v>
      </c>
      <c r="M129" s="1" t="s">
        <v>2230</v>
      </c>
      <c r="N129" s="1" t="s">
        <v>2231</v>
      </c>
      <c r="O129" s="1" t="s">
        <v>2232</v>
      </c>
    </row>
    <row r="130" spans="1:20" x14ac:dyDescent="0.25">
      <c r="A130" s="1" t="s">
        <v>808</v>
      </c>
      <c r="B130" s="1" t="s">
        <v>809</v>
      </c>
      <c r="C130" s="1" t="s">
        <v>2233</v>
      </c>
      <c r="E130" s="1" t="s">
        <v>2234</v>
      </c>
      <c r="G130" s="1" t="s">
        <v>1716</v>
      </c>
      <c r="H130" s="1" t="s">
        <v>1726</v>
      </c>
      <c r="I130" s="1" t="s">
        <v>1727</v>
      </c>
      <c r="J130" s="1" t="s">
        <v>1825</v>
      </c>
      <c r="K130" s="1" t="s">
        <v>1826</v>
      </c>
      <c r="L130" s="1" t="s">
        <v>1843</v>
      </c>
      <c r="M130" s="1" t="s">
        <v>1844</v>
      </c>
      <c r="N130" s="1" t="s">
        <v>1845</v>
      </c>
      <c r="O130" s="1" t="s">
        <v>1846</v>
      </c>
      <c r="P130" s="1" t="s">
        <v>1847</v>
      </c>
    </row>
    <row r="131" spans="1:20" x14ac:dyDescent="0.25">
      <c r="A131" s="1" t="s">
        <v>811</v>
      </c>
      <c r="B131" s="1" t="s">
        <v>812</v>
      </c>
      <c r="C131" s="1" t="s">
        <v>2235</v>
      </c>
      <c r="E131" s="1" t="s">
        <v>2236</v>
      </c>
      <c r="G131" s="1" t="s">
        <v>1716</v>
      </c>
      <c r="H131" s="1" t="s">
        <v>1774</v>
      </c>
      <c r="I131" s="1" t="s">
        <v>1775</v>
      </c>
      <c r="J131" s="1" t="s">
        <v>1776</v>
      </c>
      <c r="K131" s="1" t="s">
        <v>1777</v>
      </c>
      <c r="L131" s="1" t="s">
        <v>1899</v>
      </c>
      <c r="M131" s="1" t="s">
        <v>2108</v>
      </c>
      <c r="N131" s="1" t="s">
        <v>2117</v>
      </c>
      <c r="O131" s="1" t="s">
        <v>2237</v>
      </c>
      <c r="P131" s="1" t="s">
        <v>2238</v>
      </c>
      <c r="Q131" s="1" t="s">
        <v>2239</v>
      </c>
    </row>
    <row r="132" spans="1:20" x14ac:dyDescent="0.25">
      <c r="A132" s="1" t="s">
        <v>816</v>
      </c>
      <c r="B132" s="1" t="s">
        <v>817</v>
      </c>
      <c r="C132" s="1" t="s">
        <v>2240</v>
      </c>
      <c r="E132" s="1" t="s">
        <v>2241</v>
      </c>
      <c r="G132" s="1" t="s">
        <v>1716</v>
      </c>
      <c r="H132" s="1" t="s">
        <v>1774</v>
      </c>
      <c r="I132" s="1" t="s">
        <v>1775</v>
      </c>
      <c r="J132" s="1" t="s">
        <v>1776</v>
      </c>
      <c r="K132" s="1" t="s">
        <v>1777</v>
      </c>
      <c r="L132" s="1" t="s">
        <v>1909</v>
      </c>
      <c r="M132" s="1" t="s">
        <v>1910</v>
      </c>
      <c r="N132" s="1" t="s">
        <v>1911</v>
      </c>
      <c r="O132" s="1" t="s">
        <v>1912</v>
      </c>
      <c r="P132" s="1" t="s">
        <v>1913</v>
      </c>
      <c r="Q132" s="1" t="s">
        <v>1914</v>
      </c>
    </row>
    <row r="133" spans="1:20" x14ac:dyDescent="0.25">
      <c r="A133" s="1" t="s">
        <v>825</v>
      </c>
      <c r="B133" s="1" t="s">
        <v>826</v>
      </c>
      <c r="C133" s="1" t="s">
        <v>2242</v>
      </c>
      <c r="E133" s="1" t="s">
        <v>2243</v>
      </c>
      <c r="G133" s="1" t="s">
        <v>1716</v>
      </c>
      <c r="H133" s="1" t="s">
        <v>1774</v>
      </c>
      <c r="I133" s="1" t="s">
        <v>1775</v>
      </c>
      <c r="J133" s="1" t="s">
        <v>1776</v>
      </c>
      <c r="K133" s="1" t="s">
        <v>1777</v>
      </c>
      <c r="L133" s="1" t="s">
        <v>1778</v>
      </c>
      <c r="M133" s="1" t="s">
        <v>1779</v>
      </c>
      <c r="N133" s="1" t="s">
        <v>1780</v>
      </c>
      <c r="O133" s="1" t="s">
        <v>2079</v>
      </c>
      <c r="P133" s="1" t="s">
        <v>2080</v>
      </c>
    </row>
    <row r="134" spans="1:20" x14ac:dyDescent="0.25">
      <c r="A134" s="1" t="s">
        <v>828</v>
      </c>
      <c r="B134" s="1" t="s">
        <v>829</v>
      </c>
      <c r="C134" s="1" t="s">
        <v>2244</v>
      </c>
      <c r="E134" s="1" t="s">
        <v>2245</v>
      </c>
      <c r="G134" s="1" t="s">
        <v>1716</v>
      </c>
      <c r="H134" s="1" t="s">
        <v>1726</v>
      </c>
      <c r="I134" s="1" t="s">
        <v>1759</v>
      </c>
      <c r="J134" s="1" t="s">
        <v>2246</v>
      </c>
      <c r="K134" s="1" t="s">
        <v>2247</v>
      </c>
      <c r="L134" s="1" t="s">
        <v>2248</v>
      </c>
      <c r="M134" s="1" t="s">
        <v>2249</v>
      </c>
    </row>
    <row r="135" spans="1:20" x14ac:dyDescent="0.25">
      <c r="A135" s="1" t="s">
        <v>831</v>
      </c>
      <c r="B135" s="1" t="s">
        <v>832</v>
      </c>
      <c r="C135" s="1" t="s">
        <v>2250</v>
      </c>
      <c r="E135" s="1" t="s">
        <v>2251</v>
      </c>
      <c r="G135" s="1" t="s">
        <v>1716</v>
      </c>
      <c r="H135" s="1" t="s">
        <v>1726</v>
      </c>
      <c r="I135" s="1" t="s">
        <v>1727</v>
      </c>
      <c r="J135" s="1" t="s">
        <v>1825</v>
      </c>
      <c r="K135" s="1" t="s">
        <v>2252</v>
      </c>
      <c r="L135" s="1" t="s">
        <v>2253</v>
      </c>
      <c r="M135" s="1" t="s">
        <v>2254</v>
      </c>
      <c r="N135" s="1" t="s">
        <v>2255</v>
      </c>
      <c r="O135" s="1" t="s">
        <v>2256</v>
      </c>
    </row>
    <row r="136" spans="1:20" x14ac:dyDescent="0.25">
      <c r="A136" s="1" t="s">
        <v>835</v>
      </c>
      <c r="B136" s="1" t="s">
        <v>836</v>
      </c>
      <c r="C136" s="1" t="s">
        <v>2257</v>
      </c>
      <c r="E136" s="1" t="s">
        <v>2258</v>
      </c>
      <c r="G136" s="1" t="s">
        <v>1716</v>
      </c>
      <c r="H136" s="1" t="s">
        <v>1774</v>
      </c>
      <c r="I136" s="1" t="s">
        <v>1775</v>
      </c>
      <c r="J136" s="1" t="s">
        <v>1816</v>
      </c>
      <c r="K136" s="1" t="s">
        <v>1817</v>
      </c>
      <c r="L136" s="1" t="s">
        <v>2259</v>
      </c>
      <c r="M136" s="1" t="s">
        <v>2260</v>
      </c>
      <c r="N136" s="1" t="s">
        <v>2261</v>
      </c>
      <c r="O136" s="1" t="s">
        <v>2262</v>
      </c>
      <c r="P136" s="1" t="s">
        <v>2263</v>
      </c>
    </row>
    <row r="137" spans="1:20" x14ac:dyDescent="0.25">
      <c r="A137" s="1" t="s">
        <v>840</v>
      </c>
      <c r="B137" s="1" t="s">
        <v>841</v>
      </c>
      <c r="C137" s="1" t="s">
        <v>2264</v>
      </c>
      <c r="E137" s="1" t="s">
        <v>2265</v>
      </c>
      <c r="G137" s="1" t="s">
        <v>1716</v>
      </c>
      <c r="H137" s="1" t="s">
        <v>1774</v>
      </c>
      <c r="I137" s="1" t="s">
        <v>1775</v>
      </c>
      <c r="J137" s="1" t="s">
        <v>1816</v>
      </c>
      <c r="K137" s="1" t="s">
        <v>1833</v>
      </c>
      <c r="L137" s="1" t="s">
        <v>2266</v>
      </c>
      <c r="M137" s="1" t="s">
        <v>2267</v>
      </c>
      <c r="N137" s="1" t="s">
        <v>2268</v>
      </c>
      <c r="O137" s="1" t="s">
        <v>2269</v>
      </c>
    </row>
    <row r="138" spans="1:20" x14ac:dyDescent="0.25">
      <c r="A138" s="1" t="s">
        <v>846</v>
      </c>
      <c r="B138" s="1" t="s">
        <v>847</v>
      </c>
      <c r="C138" s="1" t="s">
        <v>1933</v>
      </c>
      <c r="E138" s="1" t="s">
        <v>1934</v>
      </c>
      <c r="G138" s="1" t="s">
        <v>1716</v>
      </c>
      <c r="H138" s="1" t="s">
        <v>1726</v>
      </c>
      <c r="I138" s="1" t="s">
        <v>1759</v>
      </c>
      <c r="J138" s="1" t="s">
        <v>1760</v>
      </c>
      <c r="K138" s="1" t="s">
        <v>1761</v>
      </c>
      <c r="L138" s="1" t="s">
        <v>1762</v>
      </c>
      <c r="M138" s="1" t="s">
        <v>1763</v>
      </c>
      <c r="N138" s="1" t="s">
        <v>1764</v>
      </c>
      <c r="O138" s="1" t="s">
        <v>1889</v>
      </c>
      <c r="P138" s="1" t="s">
        <v>1935</v>
      </c>
      <c r="Q138" s="1" t="s">
        <v>1936</v>
      </c>
      <c r="R138" s="1" t="s">
        <v>1937</v>
      </c>
      <c r="S138" s="1" t="s">
        <v>1938</v>
      </c>
      <c r="T138" s="1" t="s">
        <v>1939</v>
      </c>
    </row>
    <row r="139" spans="1:20" x14ac:dyDescent="0.25">
      <c r="A139" s="1" t="s">
        <v>848</v>
      </c>
      <c r="B139" s="1" t="s">
        <v>849</v>
      </c>
      <c r="C139" s="1" t="s">
        <v>2270</v>
      </c>
      <c r="E139" s="1" t="s">
        <v>2271</v>
      </c>
      <c r="G139" s="1" t="s">
        <v>1716</v>
      </c>
      <c r="H139" s="1" t="s">
        <v>1726</v>
      </c>
      <c r="I139" s="1" t="s">
        <v>1759</v>
      </c>
      <c r="J139" s="1" t="s">
        <v>1760</v>
      </c>
      <c r="K139" s="1" t="s">
        <v>1761</v>
      </c>
      <c r="L139" s="1" t="s">
        <v>1762</v>
      </c>
      <c r="M139" s="1" t="s">
        <v>2272</v>
      </c>
      <c r="N139" s="1" t="s">
        <v>2273</v>
      </c>
      <c r="O139" s="1" t="s">
        <v>2274</v>
      </c>
      <c r="P139" s="1" t="s">
        <v>2275</v>
      </c>
      <c r="Q139" s="1" t="s">
        <v>2276</v>
      </c>
      <c r="R139" s="1" t="s">
        <v>2277</v>
      </c>
      <c r="S139" s="1" t="s">
        <v>2278</v>
      </c>
    </row>
    <row r="140" spans="1:20" x14ac:dyDescent="0.25">
      <c r="A140" s="1" t="s">
        <v>852</v>
      </c>
      <c r="B140" s="1" t="s">
        <v>853</v>
      </c>
      <c r="C140" s="1" t="s">
        <v>2279</v>
      </c>
      <c r="E140" s="1" t="s">
        <v>2280</v>
      </c>
      <c r="G140" s="1" t="s">
        <v>1716</v>
      </c>
      <c r="H140" s="1" t="s">
        <v>1774</v>
      </c>
      <c r="I140" s="1" t="s">
        <v>1775</v>
      </c>
      <c r="J140" s="1" t="s">
        <v>1776</v>
      </c>
      <c r="K140" s="1" t="s">
        <v>1785</v>
      </c>
      <c r="L140" s="1" t="s">
        <v>1786</v>
      </c>
      <c r="M140" s="1" t="s">
        <v>1787</v>
      </c>
      <c r="N140" s="1" t="s">
        <v>1788</v>
      </c>
      <c r="O140" s="1" t="s">
        <v>1789</v>
      </c>
    </row>
    <row r="141" spans="1:20" x14ac:dyDescent="0.25">
      <c r="A141" s="1" t="s">
        <v>870</v>
      </c>
      <c r="B141" s="1" t="s">
        <v>871</v>
      </c>
      <c r="C141" s="1" t="s">
        <v>2281</v>
      </c>
      <c r="E141" s="1" t="s">
        <v>2282</v>
      </c>
      <c r="G141" s="1" t="s">
        <v>1716</v>
      </c>
      <c r="H141" s="1" t="s">
        <v>2283</v>
      </c>
      <c r="I141" s="1" t="s">
        <v>2284</v>
      </c>
    </row>
    <row r="142" spans="1:20" x14ac:dyDescent="0.25">
      <c r="A142" s="1" t="s">
        <v>874</v>
      </c>
      <c r="B142" s="1" t="s">
        <v>875</v>
      </c>
      <c r="C142" s="1" t="s">
        <v>2285</v>
      </c>
      <c r="E142" s="1" t="s">
        <v>2286</v>
      </c>
      <c r="G142" s="1" t="s">
        <v>1716</v>
      </c>
      <c r="H142" s="1" t="s">
        <v>1774</v>
      </c>
      <c r="I142" s="1" t="s">
        <v>1775</v>
      </c>
      <c r="J142" s="1" t="s">
        <v>1776</v>
      </c>
      <c r="K142" s="1" t="s">
        <v>1777</v>
      </c>
      <c r="L142" s="1" t="s">
        <v>1778</v>
      </c>
      <c r="M142" s="1" t="s">
        <v>1779</v>
      </c>
      <c r="N142" s="1" t="s">
        <v>1780</v>
      </c>
      <c r="O142" s="1" t="s">
        <v>2043</v>
      </c>
      <c r="P142" s="1" t="s">
        <v>2095</v>
      </c>
    </row>
    <row r="143" spans="1:20" x14ac:dyDescent="0.25">
      <c r="A143" s="1" t="s">
        <v>876</v>
      </c>
      <c r="B143" s="1" t="s">
        <v>877</v>
      </c>
      <c r="C143" s="1" t="s">
        <v>2287</v>
      </c>
      <c r="E143" s="1" t="s">
        <v>2288</v>
      </c>
      <c r="G143" s="1" t="s">
        <v>1716</v>
      </c>
      <c r="H143" s="1" t="s">
        <v>1774</v>
      </c>
      <c r="I143" s="1" t="s">
        <v>1775</v>
      </c>
      <c r="J143" s="1" t="s">
        <v>1776</v>
      </c>
      <c r="K143" s="1" t="s">
        <v>1777</v>
      </c>
      <c r="L143" s="1" t="s">
        <v>1899</v>
      </c>
      <c r="M143" s="1" t="s">
        <v>2108</v>
      </c>
      <c r="N143" s="1" t="s">
        <v>2109</v>
      </c>
      <c r="O143" s="1" t="s">
        <v>2289</v>
      </c>
      <c r="P143" s="1" t="s">
        <v>2290</v>
      </c>
      <c r="Q143" s="1" t="s">
        <v>2291</v>
      </c>
    </row>
    <row r="144" spans="1:20" x14ac:dyDescent="0.25">
      <c r="A144" s="1" t="s">
        <v>880</v>
      </c>
      <c r="B144" s="1" t="s">
        <v>881</v>
      </c>
      <c r="C144" s="1" t="s">
        <v>2292</v>
      </c>
      <c r="E144" s="1" t="s">
        <v>2293</v>
      </c>
      <c r="G144" s="1" t="s">
        <v>1716</v>
      </c>
      <c r="H144" s="1" t="s">
        <v>1774</v>
      </c>
      <c r="I144" s="1" t="s">
        <v>1775</v>
      </c>
      <c r="J144" s="1" t="s">
        <v>1776</v>
      </c>
      <c r="K144" s="1" t="s">
        <v>1777</v>
      </c>
      <c r="L144" s="1" t="s">
        <v>1899</v>
      </c>
      <c r="M144" s="1" t="s">
        <v>2108</v>
      </c>
      <c r="N144" s="1" t="s">
        <v>2109</v>
      </c>
      <c r="O144" s="1" t="s">
        <v>2289</v>
      </c>
      <c r="P144" s="1" t="s">
        <v>2290</v>
      </c>
      <c r="Q144" s="1" t="s">
        <v>2291</v>
      </c>
    </row>
    <row r="145" spans="1:22" x14ac:dyDescent="0.25">
      <c r="A145" s="1" t="s">
        <v>886</v>
      </c>
      <c r="B145" s="1" t="s">
        <v>887</v>
      </c>
      <c r="C145" s="1" t="s">
        <v>2294</v>
      </c>
      <c r="E145" s="1" t="s">
        <v>2295</v>
      </c>
      <c r="G145" s="1" t="s">
        <v>1716</v>
      </c>
      <c r="H145" s="1" t="s">
        <v>1726</v>
      </c>
      <c r="I145" s="1" t="s">
        <v>1727</v>
      </c>
      <c r="J145" s="1" t="s">
        <v>1728</v>
      </c>
      <c r="K145" s="1" t="s">
        <v>2296</v>
      </c>
      <c r="L145" s="1" t="s">
        <v>2297</v>
      </c>
      <c r="M145" s="1" t="s">
        <v>2298</v>
      </c>
      <c r="N145" s="1" t="s">
        <v>2299</v>
      </c>
      <c r="O145" s="1" t="s">
        <v>2300</v>
      </c>
      <c r="P145" s="1" t="s">
        <v>2301</v>
      </c>
      <c r="Q145" s="1" t="s">
        <v>2302</v>
      </c>
    </row>
    <row r="146" spans="1:22" x14ac:dyDescent="0.25">
      <c r="A146" s="1" t="s">
        <v>893</v>
      </c>
      <c r="B146" s="1" t="s">
        <v>894</v>
      </c>
      <c r="C146" s="1" t="s">
        <v>2294</v>
      </c>
      <c r="E146" s="1" t="s">
        <v>2295</v>
      </c>
      <c r="G146" s="1" t="s">
        <v>1716</v>
      </c>
      <c r="H146" s="1" t="s">
        <v>1726</v>
      </c>
      <c r="I146" s="1" t="s">
        <v>1727</v>
      </c>
      <c r="J146" s="1" t="s">
        <v>1728</v>
      </c>
      <c r="K146" s="1" t="s">
        <v>2296</v>
      </c>
      <c r="L146" s="1" t="s">
        <v>2297</v>
      </c>
      <c r="M146" s="1" t="s">
        <v>2298</v>
      </c>
      <c r="N146" s="1" t="s">
        <v>2299</v>
      </c>
      <c r="O146" s="1" t="s">
        <v>2300</v>
      </c>
      <c r="P146" s="1" t="s">
        <v>2301</v>
      </c>
      <c r="Q146" s="1" t="s">
        <v>2302</v>
      </c>
    </row>
    <row r="147" spans="1:22" x14ac:dyDescent="0.25">
      <c r="A147" s="1" t="s">
        <v>896</v>
      </c>
      <c r="B147" s="1" t="s">
        <v>897</v>
      </c>
      <c r="C147" s="1" t="s">
        <v>2294</v>
      </c>
      <c r="E147" s="1" t="s">
        <v>2295</v>
      </c>
      <c r="G147" s="1" t="s">
        <v>1716</v>
      </c>
      <c r="H147" s="1" t="s">
        <v>1726</v>
      </c>
      <c r="I147" s="1" t="s">
        <v>1727</v>
      </c>
      <c r="J147" s="1" t="s">
        <v>1728</v>
      </c>
      <c r="K147" s="1" t="s">
        <v>2296</v>
      </c>
      <c r="L147" s="1" t="s">
        <v>2297</v>
      </c>
      <c r="M147" s="1" t="s">
        <v>2298</v>
      </c>
      <c r="N147" s="1" t="s">
        <v>2299</v>
      </c>
      <c r="O147" s="1" t="s">
        <v>2300</v>
      </c>
      <c r="P147" s="1" t="s">
        <v>2301</v>
      </c>
      <c r="Q147" s="1" t="s">
        <v>2302</v>
      </c>
    </row>
    <row r="148" spans="1:22" x14ac:dyDescent="0.25">
      <c r="A148" s="1" t="s">
        <v>901</v>
      </c>
      <c r="B148" s="1" t="s">
        <v>902</v>
      </c>
      <c r="C148" s="1" t="s">
        <v>2294</v>
      </c>
      <c r="E148" s="1" t="s">
        <v>2295</v>
      </c>
      <c r="G148" s="1" t="s">
        <v>1716</v>
      </c>
      <c r="H148" s="1" t="s">
        <v>1726</v>
      </c>
      <c r="I148" s="1" t="s">
        <v>1727</v>
      </c>
      <c r="J148" s="1" t="s">
        <v>1728</v>
      </c>
      <c r="K148" s="1" t="s">
        <v>2296</v>
      </c>
      <c r="L148" s="1" t="s">
        <v>2297</v>
      </c>
      <c r="M148" s="1" t="s">
        <v>2298</v>
      </c>
      <c r="N148" s="1" t="s">
        <v>2299</v>
      </c>
      <c r="O148" s="1" t="s">
        <v>2300</v>
      </c>
      <c r="P148" s="1" t="s">
        <v>2301</v>
      </c>
      <c r="Q148" s="1" t="s">
        <v>2302</v>
      </c>
    </row>
    <row r="149" spans="1:22" x14ac:dyDescent="0.25">
      <c r="A149" s="1" t="s">
        <v>909</v>
      </c>
      <c r="B149" s="1" t="s">
        <v>910</v>
      </c>
      <c r="C149" s="1" t="s">
        <v>2294</v>
      </c>
      <c r="E149" s="1" t="s">
        <v>2295</v>
      </c>
      <c r="G149" s="1" t="s">
        <v>1716</v>
      </c>
      <c r="H149" s="1" t="s">
        <v>1726</v>
      </c>
      <c r="I149" s="1" t="s">
        <v>1727</v>
      </c>
      <c r="J149" s="1" t="s">
        <v>1728</v>
      </c>
      <c r="K149" s="1" t="s">
        <v>2296</v>
      </c>
      <c r="L149" s="1" t="s">
        <v>2297</v>
      </c>
      <c r="M149" s="1" t="s">
        <v>2298</v>
      </c>
      <c r="N149" s="1" t="s">
        <v>2299</v>
      </c>
      <c r="O149" s="1" t="s">
        <v>2300</v>
      </c>
      <c r="P149" s="1" t="s">
        <v>2301</v>
      </c>
      <c r="Q149" s="1" t="s">
        <v>2302</v>
      </c>
    </row>
    <row r="150" spans="1:22" x14ac:dyDescent="0.25">
      <c r="A150" s="1" t="s">
        <v>915</v>
      </c>
      <c r="B150" s="1" t="s">
        <v>916</v>
      </c>
      <c r="C150" s="1" t="s">
        <v>2294</v>
      </c>
      <c r="E150" s="1" t="s">
        <v>2295</v>
      </c>
      <c r="G150" s="1" t="s">
        <v>1716</v>
      </c>
      <c r="H150" s="1" t="s">
        <v>1726</v>
      </c>
      <c r="I150" s="1" t="s">
        <v>1727</v>
      </c>
      <c r="J150" s="1" t="s">
        <v>1728</v>
      </c>
      <c r="K150" s="1" t="s">
        <v>2296</v>
      </c>
      <c r="L150" s="1" t="s">
        <v>2297</v>
      </c>
      <c r="M150" s="1" t="s">
        <v>2298</v>
      </c>
      <c r="N150" s="1" t="s">
        <v>2299</v>
      </c>
      <c r="O150" s="1" t="s">
        <v>2300</v>
      </c>
      <c r="P150" s="1" t="s">
        <v>2301</v>
      </c>
      <c r="Q150" s="1" t="s">
        <v>2302</v>
      </c>
    </row>
    <row r="151" spans="1:22" x14ac:dyDescent="0.25">
      <c r="A151" s="1" t="s">
        <v>918</v>
      </c>
      <c r="B151" s="1" t="s">
        <v>919</v>
      </c>
      <c r="C151" s="1" t="s">
        <v>2294</v>
      </c>
      <c r="E151" s="1" t="s">
        <v>2295</v>
      </c>
      <c r="G151" s="1" t="s">
        <v>1716</v>
      </c>
      <c r="H151" s="1" t="s">
        <v>1726</v>
      </c>
      <c r="I151" s="1" t="s">
        <v>1727</v>
      </c>
      <c r="J151" s="1" t="s">
        <v>1728</v>
      </c>
      <c r="K151" s="1" t="s">
        <v>2296</v>
      </c>
      <c r="L151" s="1" t="s">
        <v>2297</v>
      </c>
      <c r="M151" s="1" t="s">
        <v>2298</v>
      </c>
      <c r="N151" s="1" t="s">
        <v>2299</v>
      </c>
      <c r="O151" s="1" t="s">
        <v>2300</v>
      </c>
      <c r="P151" s="1" t="s">
        <v>2301</v>
      </c>
      <c r="Q151" s="1" t="s">
        <v>2302</v>
      </c>
    </row>
    <row r="152" spans="1:22" x14ac:dyDescent="0.25">
      <c r="A152" s="1" t="s">
        <v>921</v>
      </c>
      <c r="B152" s="1" t="s">
        <v>922</v>
      </c>
      <c r="C152" s="1" t="s">
        <v>2294</v>
      </c>
      <c r="E152" s="1" t="s">
        <v>2295</v>
      </c>
      <c r="G152" s="1" t="s">
        <v>1716</v>
      </c>
      <c r="H152" s="1" t="s">
        <v>1726</v>
      </c>
      <c r="I152" s="1" t="s">
        <v>1727</v>
      </c>
      <c r="J152" s="1" t="s">
        <v>1728</v>
      </c>
      <c r="K152" s="1" t="s">
        <v>2296</v>
      </c>
      <c r="L152" s="1" t="s">
        <v>2297</v>
      </c>
      <c r="M152" s="1" t="s">
        <v>2298</v>
      </c>
      <c r="N152" s="1" t="s">
        <v>2299</v>
      </c>
      <c r="O152" s="1" t="s">
        <v>2300</v>
      </c>
      <c r="P152" s="1" t="s">
        <v>2301</v>
      </c>
      <c r="Q152" s="1" t="s">
        <v>2302</v>
      </c>
    </row>
    <row r="153" spans="1:22" x14ac:dyDescent="0.25">
      <c r="A153" s="1" t="s">
        <v>930</v>
      </c>
      <c r="B153" s="1" t="s">
        <v>931</v>
      </c>
      <c r="C153" s="1" t="s">
        <v>2294</v>
      </c>
      <c r="E153" s="1" t="s">
        <v>2295</v>
      </c>
      <c r="G153" s="1" t="s">
        <v>1716</v>
      </c>
      <c r="H153" s="1" t="s">
        <v>1726</v>
      </c>
      <c r="I153" s="1" t="s">
        <v>1727</v>
      </c>
      <c r="J153" s="1" t="s">
        <v>1728</v>
      </c>
      <c r="K153" s="1" t="s">
        <v>2296</v>
      </c>
      <c r="L153" s="1" t="s">
        <v>2297</v>
      </c>
      <c r="M153" s="1" t="s">
        <v>2298</v>
      </c>
      <c r="N153" s="1" t="s">
        <v>2299</v>
      </c>
      <c r="O153" s="1" t="s">
        <v>2300</v>
      </c>
      <c r="P153" s="1" t="s">
        <v>2301</v>
      </c>
      <c r="Q153" s="1" t="s">
        <v>2302</v>
      </c>
    </row>
    <row r="154" spans="1:22" x14ac:dyDescent="0.25">
      <c r="A154" s="1" t="s">
        <v>937</v>
      </c>
      <c r="B154" s="1" t="s">
        <v>938</v>
      </c>
      <c r="C154" s="1" t="s">
        <v>2294</v>
      </c>
      <c r="E154" s="1" t="s">
        <v>2295</v>
      </c>
      <c r="G154" s="1" t="s">
        <v>1716</v>
      </c>
      <c r="H154" s="1" t="s">
        <v>1726</v>
      </c>
      <c r="I154" s="1" t="s">
        <v>1727</v>
      </c>
      <c r="J154" s="1" t="s">
        <v>1728</v>
      </c>
      <c r="K154" s="1" t="s">
        <v>2296</v>
      </c>
      <c r="L154" s="1" t="s">
        <v>2297</v>
      </c>
      <c r="M154" s="1" t="s">
        <v>2298</v>
      </c>
      <c r="N154" s="1" t="s">
        <v>2299</v>
      </c>
      <c r="O154" s="1" t="s">
        <v>2300</v>
      </c>
      <c r="P154" s="1" t="s">
        <v>2301</v>
      </c>
      <c r="Q154" s="1" t="s">
        <v>2302</v>
      </c>
    </row>
    <row r="155" spans="1:22" x14ac:dyDescent="0.25">
      <c r="A155" s="1" t="s">
        <v>942</v>
      </c>
      <c r="B155" s="1" t="s">
        <v>943</v>
      </c>
      <c r="C155" s="1" t="s">
        <v>2294</v>
      </c>
      <c r="E155" s="1" t="s">
        <v>2295</v>
      </c>
      <c r="G155" s="1" t="s">
        <v>1716</v>
      </c>
      <c r="H155" s="1" t="s">
        <v>1726</v>
      </c>
      <c r="I155" s="1" t="s">
        <v>1727</v>
      </c>
      <c r="J155" s="1" t="s">
        <v>1728</v>
      </c>
      <c r="K155" s="1" t="s">
        <v>2296</v>
      </c>
      <c r="L155" s="1" t="s">
        <v>2297</v>
      </c>
      <c r="M155" s="1" t="s">
        <v>2298</v>
      </c>
      <c r="N155" s="1" t="s">
        <v>2299</v>
      </c>
      <c r="O155" s="1" t="s">
        <v>2300</v>
      </c>
      <c r="P155" s="1" t="s">
        <v>2301</v>
      </c>
      <c r="Q155" s="1" t="s">
        <v>2302</v>
      </c>
    </row>
    <row r="156" spans="1:22" x14ac:dyDescent="0.25">
      <c r="A156" s="1" t="s">
        <v>946</v>
      </c>
      <c r="B156" s="1" t="s">
        <v>947</v>
      </c>
      <c r="C156" s="1" t="s">
        <v>2303</v>
      </c>
      <c r="E156" s="1" t="s">
        <v>2304</v>
      </c>
      <c r="G156" s="1" t="s">
        <v>1716</v>
      </c>
      <c r="H156" s="1" t="s">
        <v>1726</v>
      </c>
      <c r="I156" s="1" t="s">
        <v>1727</v>
      </c>
      <c r="J156" s="1" t="s">
        <v>1728</v>
      </c>
      <c r="K156" s="1" t="s">
        <v>1729</v>
      </c>
      <c r="L156" s="1" t="s">
        <v>1730</v>
      </c>
      <c r="M156" s="1" t="s">
        <v>1731</v>
      </c>
      <c r="N156" s="1" t="s">
        <v>1732</v>
      </c>
      <c r="O156" s="1" t="s">
        <v>1733</v>
      </c>
      <c r="P156" s="1" t="s">
        <v>2214</v>
      </c>
      <c r="Q156" s="1" t="s">
        <v>2215</v>
      </c>
      <c r="R156" s="1" t="s">
        <v>2216</v>
      </c>
      <c r="S156" s="1" t="s">
        <v>2217</v>
      </c>
      <c r="T156" s="1" t="s">
        <v>2218</v>
      </c>
      <c r="U156" s="1" t="s">
        <v>2305</v>
      </c>
      <c r="V156" t="s">
        <v>2306</v>
      </c>
    </row>
    <row r="157" spans="1:22" x14ac:dyDescent="0.25">
      <c r="A157" s="1" t="s">
        <v>949</v>
      </c>
      <c r="B157" s="1" t="s">
        <v>950</v>
      </c>
      <c r="C157" s="1" t="s">
        <v>1887</v>
      </c>
      <c r="E157" s="1" t="s">
        <v>1888</v>
      </c>
      <c r="G157" s="1" t="s">
        <v>1716</v>
      </c>
      <c r="H157" s="1" t="s">
        <v>1726</v>
      </c>
      <c r="I157" s="1" t="s">
        <v>1759</v>
      </c>
      <c r="J157" s="1" t="s">
        <v>1760</v>
      </c>
      <c r="K157" s="1" t="s">
        <v>1761</v>
      </c>
      <c r="L157" s="1" t="s">
        <v>1762</v>
      </c>
      <c r="M157" s="1" t="s">
        <v>1763</v>
      </c>
      <c r="N157" s="1" t="s">
        <v>1764</v>
      </c>
      <c r="O157" s="1" t="s">
        <v>1889</v>
      </c>
      <c r="P157" s="1" t="s">
        <v>1890</v>
      </c>
      <c r="Q157" s="1" t="s">
        <v>1891</v>
      </c>
      <c r="R157" s="1" t="s">
        <v>1892</v>
      </c>
      <c r="S157" s="1" t="s">
        <v>1893</v>
      </c>
      <c r="T157" s="1" t="s">
        <v>1894</v>
      </c>
      <c r="U157" s="1" t="s">
        <v>1895</v>
      </c>
      <c r="V157" t="s">
        <v>1896</v>
      </c>
    </row>
    <row r="158" spans="1:22" x14ac:dyDescent="0.25">
      <c r="A158" s="1" t="s">
        <v>958</v>
      </c>
      <c r="B158" s="1" t="s">
        <v>959</v>
      </c>
      <c r="C158" s="1" t="s">
        <v>2307</v>
      </c>
      <c r="E158" s="1" t="s">
        <v>2308</v>
      </c>
      <c r="G158" s="1" t="s">
        <v>1716</v>
      </c>
      <c r="H158" s="1" t="s">
        <v>1774</v>
      </c>
      <c r="I158" s="1" t="s">
        <v>1775</v>
      </c>
      <c r="J158" s="1" t="s">
        <v>1776</v>
      </c>
      <c r="K158" s="1" t="s">
        <v>1777</v>
      </c>
      <c r="L158" s="1" t="s">
        <v>1778</v>
      </c>
      <c r="M158" s="1" t="s">
        <v>1779</v>
      </c>
      <c r="N158" s="1" t="s">
        <v>1780</v>
      </c>
      <c r="O158" s="1" t="s">
        <v>1781</v>
      </c>
      <c r="P158" s="1" t="s">
        <v>1782</v>
      </c>
    </row>
    <row r="159" spans="1:22" x14ac:dyDescent="0.25">
      <c r="A159" s="1" t="s">
        <v>961</v>
      </c>
      <c r="B159" s="1" t="s">
        <v>962</v>
      </c>
      <c r="C159" s="1" t="s">
        <v>2309</v>
      </c>
      <c r="E159" s="1" t="s">
        <v>2310</v>
      </c>
      <c r="G159" s="1" t="s">
        <v>1716</v>
      </c>
      <c r="H159" s="1" t="s">
        <v>1961</v>
      </c>
      <c r="I159" s="1" t="s">
        <v>2123</v>
      </c>
      <c r="J159" s="1" t="s">
        <v>2311</v>
      </c>
      <c r="K159" s="1" t="s">
        <v>2312</v>
      </c>
      <c r="L159" s="1" t="s">
        <v>2313</v>
      </c>
    </row>
    <row r="160" spans="1:22" x14ac:dyDescent="0.25">
      <c r="A160" s="1" t="s">
        <v>963</v>
      </c>
      <c r="B160" s="1" t="s">
        <v>964</v>
      </c>
      <c r="C160" s="1" t="s">
        <v>2314</v>
      </c>
      <c r="E160" s="1" t="s">
        <v>2315</v>
      </c>
      <c r="G160" s="1" t="s">
        <v>1716</v>
      </c>
      <c r="H160" s="1" t="s">
        <v>1774</v>
      </c>
      <c r="I160" s="1" t="s">
        <v>1775</v>
      </c>
      <c r="J160" s="1" t="s">
        <v>1776</v>
      </c>
      <c r="K160" s="1" t="s">
        <v>1777</v>
      </c>
      <c r="L160" s="1" t="s">
        <v>1899</v>
      </c>
      <c r="M160" s="1" t="s">
        <v>1900</v>
      </c>
      <c r="N160" s="1" t="s">
        <v>2316</v>
      </c>
      <c r="O160" s="1" t="s">
        <v>2317</v>
      </c>
      <c r="P160" s="1" t="s">
        <v>2318</v>
      </c>
    </row>
    <row r="161" spans="1:22" x14ac:dyDescent="0.25">
      <c r="A161" s="1" t="s">
        <v>967</v>
      </c>
      <c r="B161" s="1" t="s">
        <v>968</v>
      </c>
      <c r="C161" s="1" t="s">
        <v>2319</v>
      </c>
      <c r="E161" s="1" t="s">
        <v>2320</v>
      </c>
      <c r="G161" s="1" t="s">
        <v>1716</v>
      </c>
      <c r="H161" s="1" t="s">
        <v>2144</v>
      </c>
      <c r="I161" s="1" t="s">
        <v>2145</v>
      </c>
      <c r="J161" s="1" t="s">
        <v>2146</v>
      </c>
      <c r="K161" s="1" t="s">
        <v>2321</v>
      </c>
    </row>
    <row r="162" spans="1:22" x14ac:dyDescent="0.25">
      <c r="A162" s="1" t="s">
        <v>971</v>
      </c>
      <c r="B162" s="1" t="s">
        <v>972</v>
      </c>
      <c r="C162" s="1" t="s">
        <v>2322</v>
      </c>
      <c r="E162" s="1" t="s">
        <v>2323</v>
      </c>
      <c r="G162" s="1" t="s">
        <v>1716</v>
      </c>
      <c r="H162" s="1" t="s">
        <v>1726</v>
      </c>
      <c r="I162" s="1" t="s">
        <v>1727</v>
      </c>
      <c r="J162" s="1" t="s">
        <v>1825</v>
      </c>
      <c r="K162" s="1" t="s">
        <v>1826</v>
      </c>
      <c r="L162" s="1" t="s">
        <v>2324</v>
      </c>
      <c r="M162" s="1" t="s">
        <v>2325</v>
      </c>
      <c r="N162" s="1" t="s">
        <v>2326</v>
      </c>
      <c r="O162" s="1" t="s">
        <v>2327</v>
      </c>
    </row>
    <row r="163" spans="1:22" x14ac:dyDescent="0.25">
      <c r="A163" s="1" t="s">
        <v>980</v>
      </c>
      <c r="B163" s="1" t="s">
        <v>981</v>
      </c>
      <c r="C163" s="1" t="s">
        <v>1757</v>
      </c>
      <c r="E163" s="1" t="s">
        <v>1758</v>
      </c>
      <c r="G163" s="1" t="s">
        <v>1716</v>
      </c>
      <c r="H163" s="1" t="s">
        <v>1726</v>
      </c>
      <c r="I163" s="1" t="s">
        <v>1759</v>
      </c>
      <c r="J163" s="1" t="s">
        <v>1760</v>
      </c>
      <c r="K163" s="1" t="s">
        <v>1761</v>
      </c>
      <c r="L163" s="1" t="s">
        <v>1762</v>
      </c>
      <c r="M163" s="1" t="s">
        <v>1763</v>
      </c>
      <c r="N163" s="1" t="s">
        <v>1764</v>
      </c>
      <c r="O163" s="1" t="s">
        <v>1765</v>
      </c>
      <c r="P163" s="1" t="s">
        <v>1766</v>
      </c>
      <c r="Q163" s="1" t="s">
        <v>1767</v>
      </c>
      <c r="R163" s="1" t="s">
        <v>1768</v>
      </c>
      <c r="S163" s="1" t="s">
        <v>1769</v>
      </c>
      <c r="T163" s="1" t="s">
        <v>1770</v>
      </c>
      <c r="U163" s="1" t="s">
        <v>1771</v>
      </c>
    </row>
    <row r="164" spans="1:22" x14ac:dyDescent="0.25">
      <c r="A164" s="1" t="s">
        <v>984</v>
      </c>
      <c r="B164" s="1" t="s">
        <v>985</v>
      </c>
      <c r="C164" s="1" t="s">
        <v>2328</v>
      </c>
      <c r="E164" s="1" t="s">
        <v>2329</v>
      </c>
      <c r="G164" s="1" t="s">
        <v>1716</v>
      </c>
      <c r="H164" s="1" t="s">
        <v>1726</v>
      </c>
      <c r="I164" s="1" t="s">
        <v>1759</v>
      </c>
      <c r="J164" s="1" t="s">
        <v>1760</v>
      </c>
      <c r="K164" s="1" t="s">
        <v>1761</v>
      </c>
      <c r="L164" s="1" t="s">
        <v>1762</v>
      </c>
      <c r="M164" s="1" t="s">
        <v>1763</v>
      </c>
      <c r="N164" s="1" t="s">
        <v>1764</v>
      </c>
      <c r="O164" s="1" t="s">
        <v>1765</v>
      </c>
      <c r="P164" s="1" t="s">
        <v>1766</v>
      </c>
      <c r="Q164" s="1" t="s">
        <v>2330</v>
      </c>
      <c r="R164" s="1" t="s">
        <v>2331</v>
      </c>
      <c r="S164" s="1" t="s">
        <v>2332</v>
      </c>
    </row>
    <row r="165" spans="1:22" x14ac:dyDescent="0.25">
      <c r="A165" s="1" t="s">
        <v>989</v>
      </c>
      <c r="B165" s="1" t="s">
        <v>990</v>
      </c>
      <c r="C165" s="1" t="s">
        <v>2333</v>
      </c>
      <c r="E165" s="1" t="s">
        <v>2334</v>
      </c>
      <c r="G165" s="1" t="s">
        <v>1716</v>
      </c>
      <c r="H165" s="1" t="s">
        <v>1774</v>
      </c>
      <c r="I165" s="1" t="s">
        <v>1775</v>
      </c>
      <c r="J165" s="1" t="s">
        <v>1776</v>
      </c>
      <c r="K165" s="1" t="s">
        <v>1777</v>
      </c>
      <c r="L165" s="1" t="s">
        <v>1778</v>
      </c>
      <c r="M165" s="1" t="s">
        <v>1779</v>
      </c>
      <c r="N165" s="1" t="s">
        <v>1780</v>
      </c>
      <c r="O165" s="1" t="s">
        <v>2079</v>
      </c>
      <c r="P165" s="1" t="s">
        <v>2152</v>
      </c>
      <c r="Q165" s="1" t="s">
        <v>2153</v>
      </c>
    </row>
    <row r="166" spans="1:22" x14ac:dyDescent="0.25">
      <c r="A166" s="1" t="s">
        <v>991</v>
      </c>
      <c r="B166" s="1" t="s">
        <v>992</v>
      </c>
      <c r="C166" s="1" t="s">
        <v>2335</v>
      </c>
      <c r="E166" s="1" t="s">
        <v>2336</v>
      </c>
      <c r="G166" s="1" t="s">
        <v>1716</v>
      </c>
      <c r="H166" s="1" t="s">
        <v>1774</v>
      </c>
      <c r="I166" s="1" t="s">
        <v>1775</v>
      </c>
      <c r="J166" s="1" t="s">
        <v>1776</v>
      </c>
      <c r="K166" s="1" t="s">
        <v>1785</v>
      </c>
      <c r="L166" s="1" t="s">
        <v>1786</v>
      </c>
      <c r="M166" s="1" t="s">
        <v>1787</v>
      </c>
      <c r="N166" s="1" t="s">
        <v>1788</v>
      </c>
      <c r="O166" s="1" t="s">
        <v>2065</v>
      </c>
    </row>
    <row r="167" spans="1:22" x14ac:dyDescent="0.25">
      <c r="A167" s="1" t="s">
        <v>993</v>
      </c>
      <c r="B167" s="1" t="s">
        <v>994</v>
      </c>
      <c r="C167" s="1" t="s">
        <v>2337</v>
      </c>
      <c r="E167" s="1" t="s">
        <v>2338</v>
      </c>
      <c r="G167" s="1" t="s">
        <v>1716</v>
      </c>
      <c r="H167" s="1" t="s">
        <v>1774</v>
      </c>
      <c r="I167" s="1" t="s">
        <v>1775</v>
      </c>
      <c r="J167" s="1" t="s">
        <v>1776</v>
      </c>
      <c r="K167" s="1" t="s">
        <v>1777</v>
      </c>
      <c r="L167" s="1" t="s">
        <v>1778</v>
      </c>
      <c r="M167" s="1" t="s">
        <v>1779</v>
      </c>
      <c r="N167" s="1" t="s">
        <v>1780</v>
      </c>
      <c r="O167" s="1" t="s">
        <v>2079</v>
      </c>
      <c r="P167" s="1" t="s">
        <v>2152</v>
      </c>
      <c r="Q167" s="1" t="s">
        <v>2153</v>
      </c>
    </row>
    <row r="168" spans="1:22" x14ac:dyDescent="0.25">
      <c r="A168" s="1" t="s">
        <v>996</v>
      </c>
      <c r="B168" s="1" t="s">
        <v>997</v>
      </c>
      <c r="C168" s="1" t="s">
        <v>2339</v>
      </c>
      <c r="E168" s="1" t="s">
        <v>2340</v>
      </c>
      <c r="G168" s="1" t="s">
        <v>1716</v>
      </c>
      <c r="H168" s="1" t="s">
        <v>1774</v>
      </c>
      <c r="I168" s="1" t="s">
        <v>1775</v>
      </c>
      <c r="J168" s="1" t="s">
        <v>1776</v>
      </c>
      <c r="K168" s="1" t="s">
        <v>1777</v>
      </c>
      <c r="L168" s="1" t="s">
        <v>1778</v>
      </c>
      <c r="M168" s="1" t="s">
        <v>1779</v>
      </c>
      <c r="N168" s="1" t="s">
        <v>1780</v>
      </c>
      <c r="O168" s="1" t="s">
        <v>2079</v>
      </c>
      <c r="P168" s="1" t="s">
        <v>2152</v>
      </c>
      <c r="Q168" s="1" t="s">
        <v>2153</v>
      </c>
    </row>
    <row r="169" spans="1:22" x14ac:dyDescent="0.25">
      <c r="A169" s="1" t="s">
        <v>998</v>
      </c>
      <c r="B169" s="1" t="s">
        <v>999</v>
      </c>
      <c r="C169" s="1" t="s">
        <v>2341</v>
      </c>
      <c r="E169" s="1" t="s">
        <v>2342</v>
      </c>
      <c r="G169" s="1" t="s">
        <v>1716</v>
      </c>
      <c r="H169" s="1" t="s">
        <v>1774</v>
      </c>
      <c r="I169" s="1" t="s">
        <v>1775</v>
      </c>
      <c r="J169" s="1" t="s">
        <v>1776</v>
      </c>
      <c r="K169" s="1" t="s">
        <v>1777</v>
      </c>
      <c r="L169" s="1" t="s">
        <v>1778</v>
      </c>
      <c r="M169" s="1" t="s">
        <v>1779</v>
      </c>
      <c r="N169" s="1" t="s">
        <v>1780</v>
      </c>
      <c r="O169" s="1" t="s">
        <v>1781</v>
      </c>
      <c r="P169" s="1" t="s">
        <v>1782</v>
      </c>
    </row>
    <row r="170" spans="1:22" x14ac:dyDescent="0.25">
      <c r="A170" s="1" t="s">
        <v>2343</v>
      </c>
      <c r="B170" s="1" t="s">
        <v>1003</v>
      </c>
      <c r="C170" s="1" t="s">
        <v>2344</v>
      </c>
      <c r="E170" s="1" t="s">
        <v>2345</v>
      </c>
      <c r="G170" s="1" t="s">
        <v>1716</v>
      </c>
      <c r="H170" s="1" t="s">
        <v>1861</v>
      </c>
      <c r="I170" s="1" t="s">
        <v>2346</v>
      </c>
      <c r="J170" s="1" t="s">
        <v>2347</v>
      </c>
    </row>
    <row r="171" spans="1:22" x14ac:dyDescent="0.25">
      <c r="A171" s="1" t="s">
        <v>1018</v>
      </c>
      <c r="B171" s="1" t="s">
        <v>1019</v>
      </c>
      <c r="C171" s="1" t="s">
        <v>2348</v>
      </c>
      <c r="E171" s="1" t="s">
        <v>2349</v>
      </c>
      <c r="G171" s="1" t="s">
        <v>1716</v>
      </c>
      <c r="H171" s="1" t="s">
        <v>1774</v>
      </c>
      <c r="I171" s="1" t="s">
        <v>2350</v>
      </c>
      <c r="J171" s="1" t="s">
        <v>2351</v>
      </c>
      <c r="K171" s="1" t="s">
        <v>2352</v>
      </c>
      <c r="L171" s="1" t="s">
        <v>2353</v>
      </c>
      <c r="M171" s="1" t="s">
        <v>2354</v>
      </c>
    </row>
    <row r="172" spans="1:22" x14ac:dyDescent="0.25">
      <c r="A172" s="1" t="s">
        <v>1021</v>
      </c>
      <c r="B172" s="1" t="s">
        <v>1022</v>
      </c>
      <c r="C172" s="1" t="s">
        <v>2355</v>
      </c>
      <c r="E172" s="1" t="s">
        <v>2356</v>
      </c>
      <c r="G172" s="1" t="s">
        <v>1716</v>
      </c>
      <c r="H172" s="1" t="s">
        <v>2144</v>
      </c>
      <c r="I172" s="1" t="s">
        <v>2145</v>
      </c>
      <c r="J172" s="1" t="s">
        <v>2146</v>
      </c>
      <c r="K172" s="1" t="s">
        <v>2321</v>
      </c>
    </row>
    <row r="173" spans="1:22" x14ac:dyDescent="0.25">
      <c r="A173" s="1" t="s">
        <v>1024</v>
      </c>
      <c r="B173" s="1" t="s">
        <v>1025</v>
      </c>
      <c r="C173" s="1" t="s">
        <v>2357</v>
      </c>
      <c r="E173" s="1" t="s">
        <v>2358</v>
      </c>
      <c r="G173" s="1" t="s">
        <v>1716</v>
      </c>
      <c r="H173" s="1" t="s">
        <v>1774</v>
      </c>
      <c r="I173" s="1" t="s">
        <v>1775</v>
      </c>
      <c r="J173" s="1" t="s">
        <v>1816</v>
      </c>
      <c r="K173" s="1" t="s">
        <v>2228</v>
      </c>
      <c r="L173" s="1" t="s">
        <v>2229</v>
      </c>
      <c r="M173" s="1" t="s">
        <v>2230</v>
      </c>
      <c r="N173" s="1" t="s">
        <v>2359</v>
      </c>
      <c r="O173" s="1" t="s">
        <v>2360</v>
      </c>
    </row>
    <row r="174" spans="1:22" x14ac:dyDescent="0.25">
      <c r="A174" s="1" t="s">
        <v>1030</v>
      </c>
      <c r="B174" s="1" t="s">
        <v>1031</v>
      </c>
      <c r="C174" s="1" t="s">
        <v>2361</v>
      </c>
      <c r="E174" s="1" t="s">
        <v>2362</v>
      </c>
      <c r="G174" s="1" t="s">
        <v>1716</v>
      </c>
      <c r="H174" s="1" t="s">
        <v>1726</v>
      </c>
      <c r="I174" s="1" t="s">
        <v>1727</v>
      </c>
      <c r="J174" s="1" t="s">
        <v>1728</v>
      </c>
      <c r="K174" s="1" t="s">
        <v>1729</v>
      </c>
      <c r="L174" s="1" t="s">
        <v>1730</v>
      </c>
      <c r="M174" s="1" t="s">
        <v>1731</v>
      </c>
      <c r="N174" s="1" t="s">
        <v>1732</v>
      </c>
      <c r="O174" s="1" t="s">
        <v>1733</v>
      </c>
      <c r="P174" s="1" t="s">
        <v>2214</v>
      </c>
      <c r="Q174" s="1" t="s">
        <v>2215</v>
      </c>
      <c r="R174" s="1" t="s">
        <v>2216</v>
      </c>
      <c r="S174" s="1" t="s">
        <v>2217</v>
      </c>
      <c r="T174" s="1" t="s">
        <v>2218</v>
      </c>
      <c r="U174" s="1" t="s">
        <v>2305</v>
      </c>
      <c r="V174" t="s">
        <v>2363</v>
      </c>
    </row>
    <row r="175" spans="1:22" x14ac:dyDescent="0.25">
      <c r="A175" s="1" t="s">
        <v>1034</v>
      </c>
      <c r="B175" s="1" t="s">
        <v>1035</v>
      </c>
      <c r="C175" s="1" t="s">
        <v>2364</v>
      </c>
      <c r="E175" s="1" t="s">
        <v>2365</v>
      </c>
      <c r="G175" s="1" t="s">
        <v>1716</v>
      </c>
      <c r="H175" s="1" t="s">
        <v>1752</v>
      </c>
      <c r="I175" s="1" t="s">
        <v>1850</v>
      </c>
      <c r="J175" s="1" t="s">
        <v>1851</v>
      </c>
      <c r="K175" s="1" t="s">
        <v>1996</v>
      </c>
      <c r="L175" s="1" t="s">
        <v>1997</v>
      </c>
      <c r="M175" s="1" t="s">
        <v>1998</v>
      </c>
      <c r="N175" s="1" t="s">
        <v>2025</v>
      </c>
      <c r="O175" s="1" t="s">
        <v>2026</v>
      </c>
      <c r="P175" s="1" t="s">
        <v>2027</v>
      </c>
      <c r="Q175" s="1" t="s">
        <v>2028</v>
      </c>
      <c r="R175" s="1" t="s">
        <v>2366</v>
      </c>
      <c r="S175" s="1" t="s">
        <v>2367</v>
      </c>
      <c r="T175" s="1" t="s">
        <v>2368</v>
      </c>
    </row>
    <row r="176" spans="1:22" x14ac:dyDescent="0.25">
      <c r="A176" s="1" t="s">
        <v>1037</v>
      </c>
      <c r="B176" s="1" t="s">
        <v>1038</v>
      </c>
      <c r="C176" s="1" t="s">
        <v>2364</v>
      </c>
      <c r="E176" s="1" t="s">
        <v>2365</v>
      </c>
      <c r="G176" s="1" t="s">
        <v>1716</v>
      </c>
      <c r="H176" s="1" t="s">
        <v>1752</v>
      </c>
      <c r="I176" s="1" t="s">
        <v>1850</v>
      </c>
      <c r="J176" s="1" t="s">
        <v>1851</v>
      </c>
      <c r="K176" s="1" t="s">
        <v>1996</v>
      </c>
      <c r="L176" s="1" t="s">
        <v>1997</v>
      </c>
      <c r="M176" s="1" t="s">
        <v>1998</v>
      </c>
      <c r="N176" s="1" t="s">
        <v>2025</v>
      </c>
      <c r="O176" s="1" t="s">
        <v>2026</v>
      </c>
      <c r="P176" s="1" t="s">
        <v>2027</v>
      </c>
      <c r="Q176" s="1" t="s">
        <v>2028</v>
      </c>
      <c r="R176" s="1" t="s">
        <v>2366</v>
      </c>
      <c r="S176" s="1" t="s">
        <v>2367</v>
      </c>
      <c r="T176" s="1" t="s">
        <v>2368</v>
      </c>
    </row>
    <row r="177" spans="1:21" x14ac:dyDescent="0.25">
      <c r="A177" s="1" t="s">
        <v>1042</v>
      </c>
      <c r="B177" s="1" t="s">
        <v>1043</v>
      </c>
      <c r="C177" s="1" t="s">
        <v>2369</v>
      </c>
      <c r="E177" s="1" t="s">
        <v>2370</v>
      </c>
      <c r="G177" s="1" t="s">
        <v>1716</v>
      </c>
      <c r="H177" s="1" t="s">
        <v>1726</v>
      </c>
      <c r="I177" s="1" t="s">
        <v>1759</v>
      </c>
      <c r="J177" s="1" t="s">
        <v>1760</v>
      </c>
      <c r="K177" s="1" t="s">
        <v>1761</v>
      </c>
      <c r="L177" s="1" t="s">
        <v>1762</v>
      </c>
      <c r="M177" s="1" t="s">
        <v>1763</v>
      </c>
      <c r="N177" s="1" t="s">
        <v>1764</v>
      </c>
      <c r="O177" s="1" t="s">
        <v>1889</v>
      </c>
      <c r="P177" s="1" t="s">
        <v>1935</v>
      </c>
      <c r="Q177" s="1" t="s">
        <v>1936</v>
      </c>
      <c r="R177" s="1" t="s">
        <v>1937</v>
      </c>
      <c r="S177" s="1" t="s">
        <v>2371</v>
      </c>
      <c r="T177" s="1" t="s">
        <v>2372</v>
      </c>
      <c r="U177" s="1" t="s">
        <v>2373</v>
      </c>
    </row>
    <row r="178" spans="1:21" x14ac:dyDescent="0.25">
      <c r="A178" s="1" t="s">
        <v>1045</v>
      </c>
      <c r="B178" s="1" t="s">
        <v>1046</v>
      </c>
      <c r="C178" s="1" t="s">
        <v>2374</v>
      </c>
      <c r="E178" s="1" t="s">
        <v>2375</v>
      </c>
      <c r="G178" s="1" t="s">
        <v>1716</v>
      </c>
      <c r="H178" s="1" t="s">
        <v>1726</v>
      </c>
      <c r="I178" s="1" t="s">
        <v>1759</v>
      </c>
      <c r="J178" s="1" t="s">
        <v>1760</v>
      </c>
      <c r="K178" s="1" t="s">
        <v>1761</v>
      </c>
      <c r="L178" s="1" t="s">
        <v>1762</v>
      </c>
      <c r="M178" s="1" t="s">
        <v>1763</v>
      </c>
      <c r="N178" s="1" t="s">
        <v>1764</v>
      </c>
      <c r="O178" s="1" t="s">
        <v>1765</v>
      </c>
      <c r="P178" s="1" t="s">
        <v>2376</v>
      </c>
      <c r="Q178" s="1" t="s">
        <v>2377</v>
      </c>
      <c r="R178" s="1" t="s">
        <v>2378</v>
      </c>
    </row>
    <row r="179" spans="1:21" x14ac:dyDescent="0.25">
      <c r="A179" s="1" t="s">
        <v>1048</v>
      </c>
      <c r="B179" s="1" t="s">
        <v>1049</v>
      </c>
      <c r="C179" s="1" t="s">
        <v>2379</v>
      </c>
      <c r="E179" s="1" t="s">
        <v>2380</v>
      </c>
      <c r="G179" s="1" t="s">
        <v>1716</v>
      </c>
      <c r="H179" s="1" t="s">
        <v>1726</v>
      </c>
      <c r="I179" s="1" t="s">
        <v>1759</v>
      </c>
      <c r="J179" s="1" t="s">
        <v>2246</v>
      </c>
      <c r="K179" s="1" t="s">
        <v>2381</v>
      </c>
      <c r="L179" s="1" t="s">
        <v>2382</v>
      </c>
      <c r="M179" s="1" t="s">
        <v>2383</v>
      </c>
      <c r="N179" s="1" t="s">
        <v>2384</v>
      </c>
      <c r="O179" s="1" t="s">
        <v>2385</v>
      </c>
    </row>
    <row r="180" spans="1:21" x14ac:dyDescent="0.25">
      <c r="A180" s="1" t="s">
        <v>1056</v>
      </c>
      <c r="B180" s="1" t="s">
        <v>1057</v>
      </c>
      <c r="C180" s="1" t="s">
        <v>2379</v>
      </c>
      <c r="E180" s="1" t="s">
        <v>2380</v>
      </c>
      <c r="G180" s="1" t="s">
        <v>1716</v>
      </c>
      <c r="H180" s="1" t="s">
        <v>1726</v>
      </c>
      <c r="I180" s="1" t="s">
        <v>1759</v>
      </c>
      <c r="J180" s="1" t="s">
        <v>2246</v>
      </c>
      <c r="K180" s="1" t="s">
        <v>2381</v>
      </c>
      <c r="L180" s="1" t="s">
        <v>2382</v>
      </c>
      <c r="M180" s="1" t="s">
        <v>2383</v>
      </c>
      <c r="N180" s="1" t="s">
        <v>2384</v>
      </c>
      <c r="O180" s="1" t="s">
        <v>2385</v>
      </c>
    </row>
    <row r="181" spans="1:21" x14ac:dyDescent="0.25">
      <c r="A181" s="1" t="s">
        <v>1060</v>
      </c>
      <c r="B181" s="1" t="s">
        <v>1061</v>
      </c>
      <c r="C181" s="1" t="s">
        <v>2386</v>
      </c>
      <c r="E181" s="1" t="s">
        <v>2387</v>
      </c>
      <c r="G181" s="1" t="s">
        <v>1716</v>
      </c>
      <c r="H181" s="1" t="s">
        <v>1726</v>
      </c>
      <c r="I181" s="1" t="s">
        <v>1759</v>
      </c>
      <c r="J181" s="1" t="s">
        <v>1760</v>
      </c>
      <c r="K181" s="1" t="s">
        <v>1761</v>
      </c>
      <c r="L181" s="1" t="s">
        <v>1762</v>
      </c>
      <c r="M181" s="1" t="s">
        <v>2388</v>
      </c>
      <c r="N181" s="1" t="s">
        <v>2389</v>
      </c>
      <c r="O181" s="1" t="s">
        <v>2390</v>
      </c>
      <c r="P181" s="1" t="s">
        <v>2391</v>
      </c>
      <c r="Q181" s="1" t="s">
        <v>2392</v>
      </c>
      <c r="R181" s="1" t="s">
        <v>2393</v>
      </c>
      <c r="S181" s="1" t="s">
        <v>2394</v>
      </c>
      <c r="T181" s="1" t="s">
        <v>2395</v>
      </c>
    </row>
    <row r="182" spans="1:21" x14ac:dyDescent="0.25">
      <c r="A182" s="1" t="s">
        <v>1063</v>
      </c>
      <c r="B182" s="1" t="s">
        <v>1064</v>
      </c>
      <c r="C182" s="1" t="s">
        <v>2396</v>
      </c>
      <c r="E182" s="1" t="s">
        <v>2397</v>
      </c>
      <c r="G182" s="1" t="s">
        <v>1716</v>
      </c>
      <c r="H182" s="1" t="s">
        <v>1726</v>
      </c>
      <c r="I182" s="1" t="s">
        <v>1759</v>
      </c>
      <c r="J182" s="1" t="s">
        <v>1760</v>
      </c>
      <c r="K182" s="1" t="s">
        <v>1761</v>
      </c>
      <c r="L182" s="1" t="s">
        <v>1762</v>
      </c>
      <c r="M182" s="1" t="s">
        <v>1763</v>
      </c>
      <c r="N182" s="1" t="s">
        <v>2398</v>
      </c>
      <c r="O182" s="1" t="s">
        <v>2399</v>
      </c>
      <c r="P182" s="1" t="s">
        <v>2400</v>
      </c>
    </row>
    <row r="183" spans="1:21" x14ac:dyDescent="0.25">
      <c r="A183" s="1" t="s">
        <v>1066</v>
      </c>
      <c r="B183" s="1" t="s">
        <v>1067</v>
      </c>
      <c r="C183" s="1" t="s">
        <v>2401</v>
      </c>
      <c r="E183" s="1" t="s">
        <v>2402</v>
      </c>
      <c r="G183" s="1" t="s">
        <v>1716</v>
      </c>
      <c r="H183" s="1" t="s">
        <v>1726</v>
      </c>
      <c r="I183" s="1" t="s">
        <v>1759</v>
      </c>
      <c r="J183" s="1" t="s">
        <v>1760</v>
      </c>
      <c r="K183" s="1" t="s">
        <v>1761</v>
      </c>
      <c r="L183" s="1" t="s">
        <v>1762</v>
      </c>
      <c r="M183" s="1" t="s">
        <v>1763</v>
      </c>
      <c r="N183" s="1" t="s">
        <v>1764</v>
      </c>
      <c r="O183" s="1" t="s">
        <v>1889</v>
      </c>
      <c r="P183" s="1" t="s">
        <v>1935</v>
      </c>
      <c r="Q183" s="1" t="s">
        <v>1936</v>
      </c>
      <c r="R183" s="1" t="s">
        <v>2403</v>
      </c>
      <c r="S183" s="1" t="s">
        <v>2404</v>
      </c>
      <c r="T183" s="1" t="s">
        <v>2405</v>
      </c>
      <c r="U183" s="1" t="s">
        <v>2406</v>
      </c>
    </row>
    <row r="184" spans="1:21" x14ac:dyDescent="0.25">
      <c r="A184" s="1" t="s">
        <v>1070</v>
      </c>
      <c r="B184" s="1" t="s">
        <v>1071</v>
      </c>
      <c r="C184" s="1" t="s">
        <v>2401</v>
      </c>
      <c r="E184" s="1" t="s">
        <v>2402</v>
      </c>
      <c r="G184" s="1" t="s">
        <v>1716</v>
      </c>
      <c r="H184" s="1" t="s">
        <v>1726</v>
      </c>
      <c r="I184" s="1" t="s">
        <v>1759</v>
      </c>
      <c r="J184" s="1" t="s">
        <v>1760</v>
      </c>
      <c r="K184" s="1" t="s">
        <v>1761</v>
      </c>
      <c r="L184" s="1" t="s">
        <v>1762</v>
      </c>
      <c r="M184" s="1" t="s">
        <v>1763</v>
      </c>
      <c r="N184" s="1" t="s">
        <v>1764</v>
      </c>
      <c r="O184" s="1" t="s">
        <v>1889</v>
      </c>
      <c r="P184" s="1" t="s">
        <v>1935</v>
      </c>
      <c r="Q184" s="1" t="s">
        <v>1936</v>
      </c>
      <c r="R184" s="1" t="s">
        <v>2403</v>
      </c>
      <c r="S184" s="1" t="s">
        <v>2404</v>
      </c>
      <c r="T184" s="1" t="s">
        <v>2405</v>
      </c>
      <c r="U184" s="1" t="s">
        <v>2406</v>
      </c>
    </row>
    <row r="185" spans="1:21" x14ac:dyDescent="0.25">
      <c r="A185" s="1" t="s">
        <v>1075</v>
      </c>
      <c r="B185" s="1" t="s">
        <v>1076</v>
      </c>
      <c r="C185" s="1" t="s">
        <v>2401</v>
      </c>
      <c r="E185" s="1" t="s">
        <v>2402</v>
      </c>
      <c r="G185" s="1" t="s">
        <v>1716</v>
      </c>
      <c r="H185" s="1" t="s">
        <v>1726</v>
      </c>
      <c r="I185" s="1" t="s">
        <v>1759</v>
      </c>
      <c r="J185" s="1" t="s">
        <v>1760</v>
      </c>
      <c r="K185" s="1" t="s">
        <v>1761</v>
      </c>
      <c r="L185" s="1" t="s">
        <v>1762</v>
      </c>
      <c r="M185" s="1" t="s">
        <v>1763</v>
      </c>
      <c r="N185" s="1" t="s">
        <v>1764</v>
      </c>
      <c r="O185" s="1" t="s">
        <v>1889</v>
      </c>
      <c r="P185" s="1" t="s">
        <v>1935</v>
      </c>
      <c r="Q185" s="1" t="s">
        <v>1936</v>
      </c>
      <c r="R185" s="1" t="s">
        <v>2403</v>
      </c>
      <c r="S185" s="1" t="s">
        <v>2404</v>
      </c>
      <c r="T185" s="1" t="s">
        <v>2405</v>
      </c>
      <c r="U185" s="1" t="s">
        <v>2406</v>
      </c>
    </row>
    <row r="186" spans="1:21" x14ac:dyDescent="0.25">
      <c r="A186" s="1" t="s">
        <v>1079</v>
      </c>
      <c r="B186" s="1" t="s">
        <v>1080</v>
      </c>
      <c r="C186" s="1" t="s">
        <v>2407</v>
      </c>
      <c r="E186" s="1" t="s">
        <v>2408</v>
      </c>
      <c r="G186" s="1" t="s">
        <v>1716</v>
      </c>
      <c r="H186" s="1" t="s">
        <v>1774</v>
      </c>
      <c r="I186" s="1" t="s">
        <v>1775</v>
      </c>
      <c r="J186" s="1" t="s">
        <v>1776</v>
      </c>
      <c r="K186" s="1" t="s">
        <v>1777</v>
      </c>
      <c r="L186" s="1" t="s">
        <v>1899</v>
      </c>
      <c r="M186" s="1" t="s">
        <v>1900</v>
      </c>
      <c r="N186" s="1" t="s">
        <v>1901</v>
      </c>
      <c r="O186" s="1" t="s">
        <v>2409</v>
      </c>
      <c r="P186" s="1" t="s">
        <v>2410</v>
      </c>
    </row>
    <row r="187" spans="1:21" x14ac:dyDescent="0.25">
      <c r="A187" s="1" t="s">
        <v>1084</v>
      </c>
      <c r="B187" s="1" t="s">
        <v>1085</v>
      </c>
      <c r="C187" s="1" t="s">
        <v>2411</v>
      </c>
      <c r="E187" s="1" t="s">
        <v>2412</v>
      </c>
      <c r="G187" s="1" t="s">
        <v>1716</v>
      </c>
      <c r="H187" s="1" t="s">
        <v>1774</v>
      </c>
      <c r="I187" s="1" t="s">
        <v>1775</v>
      </c>
      <c r="J187" s="1" t="s">
        <v>1776</v>
      </c>
      <c r="K187" s="1" t="s">
        <v>1777</v>
      </c>
      <c r="L187" s="1" t="s">
        <v>1899</v>
      </c>
      <c r="M187" s="1" t="s">
        <v>1900</v>
      </c>
      <c r="N187" s="1" t="s">
        <v>1901</v>
      </c>
      <c r="O187" s="1" t="s">
        <v>2409</v>
      </c>
      <c r="P187" s="1" t="s">
        <v>2413</v>
      </c>
    </row>
    <row r="188" spans="1:21" x14ac:dyDescent="0.25">
      <c r="A188" s="1" t="s">
        <v>1087</v>
      </c>
      <c r="B188" s="1" t="s">
        <v>1088</v>
      </c>
      <c r="C188" s="1" t="s">
        <v>2414</v>
      </c>
      <c r="E188" s="1" t="s">
        <v>2415</v>
      </c>
      <c r="G188" s="1" t="s">
        <v>1716</v>
      </c>
      <c r="H188" s="1" t="s">
        <v>1774</v>
      </c>
      <c r="I188" s="1" t="s">
        <v>1775</v>
      </c>
      <c r="J188" s="1" t="s">
        <v>1816</v>
      </c>
      <c r="K188" s="1" t="s">
        <v>1817</v>
      </c>
      <c r="L188" s="1" t="s">
        <v>1818</v>
      </c>
      <c r="M188" s="1" t="s">
        <v>1819</v>
      </c>
      <c r="N188" s="1" t="s">
        <v>2416</v>
      </c>
      <c r="O188" s="1" t="s">
        <v>2417</v>
      </c>
      <c r="P188" s="1" t="s">
        <v>2418</v>
      </c>
      <c r="Q188" s="1" t="s">
        <v>2419</v>
      </c>
    </row>
    <row r="189" spans="1:21" x14ac:dyDescent="0.25">
      <c r="A189" s="1" t="s">
        <v>1096</v>
      </c>
      <c r="B189" s="1" t="s">
        <v>1097</v>
      </c>
      <c r="C189" s="1" t="s">
        <v>2420</v>
      </c>
      <c r="E189" s="1" t="s">
        <v>2421</v>
      </c>
      <c r="G189" s="1" t="s">
        <v>1716</v>
      </c>
      <c r="H189" s="1" t="s">
        <v>1774</v>
      </c>
      <c r="I189" s="1" t="s">
        <v>1775</v>
      </c>
      <c r="J189" s="1" t="s">
        <v>1816</v>
      </c>
      <c r="K189" s="1" t="s">
        <v>1817</v>
      </c>
      <c r="L189" s="1" t="s">
        <v>1818</v>
      </c>
      <c r="M189" s="1" t="s">
        <v>1819</v>
      </c>
      <c r="N189" s="1" t="s">
        <v>2416</v>
      </c>
      <c r="O189" s="1" t="s">
        <v>2417</v>
      </c>
      <c r="P189" s="1" t="s">
        <v>2418</v>
      </c>
      <c r="Q189" s="1" t="s">
        <v>2419</v>
      </c>
    </row>
    <row r="190" spans="1:21" x14ac:dyDescent="0.25">
      <c r="A190" s="1" t="s">
        <v>1101</v>
      </c>
      <c r="B190" s="1" t="s">
        <v>1102</v>
      </c>
      <c r="C190" s="1" t="s">
        <v>2422</v>
      </c>
      <c r="E190" s="1" t="s">
        <v>2423</v>
      </c>
      <c r="G190" s="1" t="s">
        <v>1716</v>
      </c>
      <c r="H190" s="1" t="s">
        <v>1774</v>
      </c>
      <c r="I190" s="1" t="s">
        <v>1775</v>
      </c>
      <c r="J190" s="1" t="s">
        <v>1776</v>
      </c>
      <c r="K190" s="1" t="s">
        <v>1777</v>
      </c>
      <c r="L190" s="1" t="s">
        <v>1899</v>
      </c>
      <c r="M190" s="1" t="s">
        <v>2108</v>
      </c>
      <c r="N190" s="1" t="s">
        <v>2109</v>
      </c>
      <c r="O190" s="1" t="s">
        <v>2110</v>
      </c>
      <c r="P190" s="1" t="s">
        <v>2111</v>
      </c>
      <c r="Q190" s="1" t="s">
        <v>2424</v>
      </c>
    </row>
    <row r="191" spans="1:21" x14ac:dyDescent="0.25">
      <c r="A191" s="1" t="s">
        <v>1104</v>
      </c>
      <c r="B191" s="1" t="s">
        <v>1105</v>
      </c>
      <c r="C191" s="1" t="s">
        <v>2425</v>
      </c>
      <c r="E191" s="1" t="s">
        <v>2426</v>
      </c>
      <c r="G191" s="1" t="s">
        <v>1716</v>
      </c>
      <c r="H191" s="1" t="s">
        <v>1774</v>
      </c>
      <c r="I191" s="1" t="s">
        <v>1775</v>
      </c>
      <c r="J191" s="1" t="s">
        <v>1776</v>
      </c>
      <c r="K191" s="1" t="s">
        <v>1777</v>
      </c>
      <c r="L191" s="1" t="s">
        <v>1909</v>
      </c>
      <c r="M191" s="1" t="s">
        <v>2427</v>
      </c>
      <c r="N191" s="1" t="s">
        <v>2428</v>
      </c>
      <c r="O191" s="1" t="s">
        <v>2429</v>
      </c>
      <c r="P191" s="1" t="s">
        <v>2430</v>
      </c>
    </row>
    <row r="192" spans="1:21" x14ac:dyDescent="0.25">
      <c r="A192" s="1" t="s">
        <v>1111</v>
      </c>
      <c r="B192" s="1" t="s">
        <v>1112</v>
      </c>
      <c r="C192" s="1" t="s">
        <v>2431</v>
      </c>
      <c r="E192" s="1" t="s">
        <v>2432</v>
      </c>
      <c r="G192" s="1" t="s">
        <v>1716</v>
      </c>
      <c r="H192" s="1" t="s">
        <v>1726</v>
      </c>
      <c r="I192" s="1" t="s">
        <v>1727</v>
      </c>
      <c r="J192" s="1" t="s">
        <v>1825</v>
      </c>
      <c r="K192" s="1" t="s">
        <v>1826</v>
      </c>
      <c r="L192" s="1" t="s">
        <v>1843</v>
      </c>
      <c r="M192" s="1" t="s">
        <v>1844</v>
      </c>
      <c r="N192" s="1" t="s">
        <v>1845</v>
      </c>
      <c r="O192" s="1" t="s">
        <v>1846</v>
      </c>
      <c r="P192" s="1" t="s">
        <v>1847</v>
      </c>
    </row>
    <row r="193" spans="1:22" x14ac:dyDescent="0.25">
      <c r="A193" s="1" t="s">
        <v>1116</v>
      </c>
      <c r="B193" s="1" t="s">
        <v>1117</v>
      </c>
      <c r="C193" s="1" t="s">
        <v>2433</v>
      </c>
      <c r="E193" s="1" t="s">
        <v>2434</v>
      </c>
      <c r="G193" s="1" t="s">
        <v>1716</v>
      </c>
      <c r="H193" s="1" t="s">
        <v>1774</v>
      </c>
      <c r="I193" s="1" t="s">
        <v>1775</v>
      </c>
      <c r="J193" s="1" t="s">
        <v>1776</v>
      </c>
      <c r="K193" s="1" t="s">
        <v>1777</v>
      </c>
      <c r="L193" s="1" t="s">
        <v>1899</v>
      </c>
      <c r="M193" s="1" t="s">
        <v>2108</v>
      </c>
      <c r="N193" s="1" t="s">
        <v>2109</v>
      </c>
      <c r="O193" s="1" t="s">
        <v>2435</v>
      </c>
      <c r="P193" s="1" t="s">
        <v>2436</v>
      </c>
    </row>
    <row r="194" spans="1:22" x14ac:dyDescent="0.25">
      <c r="A194" s="1" t="s">
        <v>1119</v>
      </c>
      <c r="B194" s="1" t="s">
        <v>1120</v>
      </c>
      <c r="C194" s="1" t="s">
        <v>2437</v>
      </c>
      <c r="E194" s="1" t="s">
        <v>2438</v>
      </c>
      <c r="G194" s="1" t="s">
        <v>1716</v>
      </c>
      <c r="H194" s="1" t="s">
        <v>1774</v>
      </c>
      <c r="I194" s="1" t="s">
        <v>1775</v>
      </c>
      <c r="J194" s="1" t="s">
        <v>1776</v>
      </c>
      <c r="K194" s="1" t="s">
        <v>1777</v>
      </c>
      <c r="L194" s="1" t="s">
        <v>1899</v>
      </c>
      <c r="M194" s="1" t="s">
        <v>1900</v>
      </c>
      <c r="N194" s="1" t="s">
        <v>1901</v>
      </c>
      <c r="O194" s="1" t="s">
        <v>2439</v>
      </c>
      <c r="P194" s="1" t="s">
        <v>2440</v>
      </c>
    </row>
    <row r="195" spans="1:22" x14ac:dyDescent="0.25">
      <c r="A195" s="1" t="s">
        <v>1122</v>
      </c>
      <c r="B195" s="1" t="s">
        <v>1123</v>
      </c>
      <c r="C195" s="1" t="s">
        <v>2441</v>
      </c>
      <c r="E195" s="1" t="s">
        <v>2442</v>
      </c>
      <c r="G195" s="1" t="s">
        <v>1716</v>
      </c>
      <c r="H195" s="1" t="s">
        <v>1774</v>
      </c>
      <c r="I195" s="1" t="s">
        <v>1775</v>
      </c>
      <c r="J195" s="1" t="s">
        <v>1776</v>
      </c>
      <c r="K195" s="1" t="s">
        <v>1785</v>
      </c>
      <c r="L195" s="1" t="s">
        <v>1786</v>
      </c>
      <c r="M195" s="1" t="s">
        <v>1787</v>
      </c>
      <c r="N195" s="1" t="s">
        <v>1788</v>
      </c>
      <c r="O195" s="1" t="s">
        <v>2443</v>
      </c>
    </row>
    <row r="196" spans="1:22" x14ac:dyDescent="0.25">
      <c r="A196" s="1" t="s">
        <v>1130</v>
      </c>
      <c r="B196" s="1" t="s">
        <v>1131</v>
      </c>
      <c r="C196" s="1" t="s">
        <v>2444</v>
      </c>
      <c r="E196" s="1" t="s">
        <v>2445</v>
      </c>
      <c r="G196" s="1" t="s">
        <v>1716</v>
      </c>
      <c r="H196" s="1" t="s">
        <v>1774</v>
      </c>
      <c r="I196" s="1" t="s">
        <v>1775</v>
      </c>
      <c r="J196" s="1" t="s">
        <v>1776</v>
      </c>
      <c r="K196" s="1" t="s">
        <v>1785</v>
      </c>
      <c r="L196" s="1" t="s">
        <v>1786</v>
      </c>
      <c r="M196" s="1" t="s">
        <v>1787</v>
      </c>
      <c r="N196" s="1" t="s">
        <v>1788</v>
      </c>
      <c r="O196" s="1" t="s">
        <v>2443</v>
      </c>
    </row>
    <row r="197" spans="1:22" x14ac:dyDescent="0.25">
      <c r="A197" s="1" t="s">
        <v>1135</v>
      </c>
      <c r="B197" s="1" t="s">
        <v>1136</v>
      </c>
      <c r="C197" s="1" t="s">
        <v>2446</v>
      </c>
      <c r="E197" s="1" t="s">
        <v>2447</v>
      </c>
      <c r="G197" s="1" t="s">
        <v>1716</v>
      </c>
      <c r="H197" s="1" t="s">
        <v>1726</v>
      </c>
      <c r="I197" s="1" t="s">
        <v>1727</v>
      </c>
      <c r="J197" s="1" t="s">
        <v>1728</v>
      </c>
      <c r="K197" s="1" t="s">
        <v>1729</v>
      </c>
      <c r="L197" s="1" t="s">
        <v>1730</v>
      </c>
      <c r="M197" s="1" t="s">
        <v>1731</v>
      </c>
      <c r="N197" s="1" t="s">
        <v>1732</v>
      </c>
      <c r="O197" s="1" t="s">
        <v>1733</v>
      </c>
      <c r="P197" s="1" t="s">
        <v>2448</v>
      </c>
      <c r="Q197" s="1" t="s">
        <v>2449</v>
      </c>
      <c r="R197" s="1" t="s">
        <v>2450</v>
      </c>
      <c r="S197" s="1" t="s">
        <v>2451</v>
      </c>
      <c r="T197" s="1" t="s">
        <v>2452</v>
      </c>
      <c r="U197" s="1" t="s">
        <v>2453</v>
      </c>
      <c r="V197" t="s">
        <v>2454</v>
      </c>
    </row>
    <row r="198" spans="1:22" x14ac:dyDescent="0.25">
      <c r="A198" s="1" t="s">
        <v>1141</v>
      </c>
      <c r="B198" s="1" t="s">
        <v>1142</v>
      </c>
      <c r="C198" s="1" t="s">
        <v>2455</v>
      </c>
      <c r="E198" s="1" t="s">
        <v>2456</v>
      </c>
      <c r="G198" s="1" t="s">
        <v>1716</v>
      </c>
      <c r="H198" s="1" t="s">
        <v>1726</v>
      </c>
      <c r="I198" s="1" t="s">
        <v>1759</v>
      </c>
      <c r="J198" s="1" t="s">
        <v>1760</v>
      </c>
      <c r="K198" s="1" t="s">
        <v>1761</v>
      </c>
      <c r="L198" s="1" t="s">
        <v>1762</v>
      </c>
      <c r="M198" s="1" t="s">
        <v>2457</v>
      </c>
      <c r="N198" s="1" t="s">
        <v>2458</v>
      </c>
      <c r="O198" s="1" t="s">
        <v>2459</v>
      </c>
      <c r="P198" s="1" t="s">
        <v>2460</v>
      </c>
      <c r="Q198" s="1" t="s">
        <v>2461</v>
      </c>
      <c r="R198" s="1" t="s">
        <v>2462</v>
      </c>
      <c r="S198" s="1" t="s">
        <v>2463</v>
      </c>
      <c r="T198" s="1" t="s">
        <v>2464</v>
      </c>
      <c r="U198" s="1" t="s">
        <v>2465</v>
      </c>
      <c r="V198" t="s">
        <v>2466</v>
      </c>
    </row>
    <row r="199" spans="1:22" x14ac:dyDescent="0.25">
      <c r="A199" s="1" t="s">
        <v>1143</v>
      </c>
      <c r="B199" s="1" t="s">
        <v>1144</v>
      </c>
      <c r="C199" s="1" t="s">
        <v>2126</v>
      </c>
      <c r="E199" s="1" t="s">
        <v>2127</v>
      </c>
      <c r="G199" s="1" t="s">
        <v>1716</v>
      </c>
      <c r="H199" s="1" t="s">
        <v>1726</v>
      </c>
      <c r="I199" s="1" t="s">
        <v>1759</v>
      </c>
      <c r="J199" s="1" t="s">
        <v>1760</v>
      </c>
      <c r="K199" s="1" t="s">
        <v>1761</v>
      </c>
      <c r="L199" s="1" t="s">
        <v>1762</v>
      </c>
      <c r="M199" s="1" t="s">
        <v>1763</v>
      </c>
      <c r="N199" s="1" t="s">
        <v>1764</v>
      </c>
      <c r="O199" s="1" t="s">
        <v>1765</v>
      </c>
      <c r="P199" s="1" t="s">
        <v>2128</v>
      </c>
      <c r="Q199" s="1" t="s">
        <v>2129</v>
      </c>
      <c r="R199" s="1" t="s">
        <v>2130</v>
      </c>
      <c r="S199" s="1" t="s">
        <v>2131</v>
      </c>
    </row>
    <row r="200" spans="1:22" x14ac:dyDescent="0.25">
      <c r="A200" s="1" t="s">
        <v>1146</v>
      </c>
      <c r="B200" s="1" t="s">
        <v>1147</v>
      </c>
      <c r="C200" s="1" t="s">
        <v>2467</v>
      </c>
      <c r="E200" s="1" t="s">
        <v>2468</v>
      </c>
      <c r="G200" s="1" t="s">
        <v>1716</v>
      </c>
      <c r="H200" s="1" t="s">
        <v>1726</v>
      </c>
      <c r="I200" s="1" t="s">
        <v>1759</v>
      </c>
      <c r="J200" s="1" t="s">
        <v>1760</v>
      </c>
      <c r="K200" s="1" t="s">
        <v>1761</v>
      </c>
      <c r="L200" s="1" t="s">
        <v>1762</v>
      </c>
      <c r="M200" s="1" t="s">
        <v>1763</v>
      </c>
      <c r="N200" s="1" t="s">
        <v>1764</v>
      </c>
      <c r="O200" s="1" t="s">
        <v>1765</v>
      </c>
      <c r="P200" s="1" t="s">
        <v>2469</v>
      </c>
      <c r="Q200" s="1" t="s">
        <v>2470</v>
      </c>
      <c r="R200" s="1" t="s">
        <v>2471</v>
      </c>
      <c r="S200" s="1" t="s">
        <v>2472</v>
      </c>
    </row>
    <row r="201" spans="1:22" x14ac:dyDescent="0.25">
      <c r="A201" s="1" t="s">
        <v>1150</v>
      </c>
      <c r="B201" s="1" t="s">
        <v>1151</v>
      </c>
      <c r="C201" s="1" t="s">
        <v>2473</v>
      </c>
      <c r="E201" s="1" t="s">
        <v>2474</v>
      </c>
      <c r="G201" s="1" t="s">
        <v>1716</v>
      </c>
      <c r="H201" s="1" t="s">
        <v>1726</v>
      </c>
      <c r="I201" s="1" t="s">
        <v>1759</v>
      </c>
      <c r="J201" s="1" t="s">
        <v>1760</v>
      </c>
      <c r="K201" s="1" t="s">
        <v>1761</v>
      </c>
      <c r="L201" s="1" t="s">
        <v>1762</v>
      </c>
      <c r="M201" s="1" t="s">
        <v>1763</v>
      </c>
      <c r="N201" s="1" t="s">
        <v>1764</v>
      </c>
      <c r="O201" s="1" t="s">
        <v>1889</v>
      </c>
      <c r="P201" s="1" t="s">
        <v>1935</v>
      </c>
      <c r="Q201" s="1" t="s">
        <v>1936</v>
      </c>
      <c r="R201" s="1" t="s">
        <v>1937</v>
      </c>
      <c r="S201" s="1" t="s">
        <v>2475</v>
      </c>
      <c r="T201" s="1" t="s">
        <v>2476</v>
      </c>
    </row>
    <row r="202" spans="1:22" x14ac:dyDescent="0.25">
      <c r="A202" s="1" t="s">
        <v>1157</v>
      </c>
      <c r="B202" s="1" t="s">
        <v>1158</v>
      </c>
      <c r="C202" s="1" t="s">
        <v>2477</v>
      </c>
      <c r="E202" s="1" t="s">
        <v>2478</v>
      </c>
      <c r="G202" s="1" t="s">
        <v>1716</v>
      </c>
      <c r="H202" s="1" t="s">
        <v>1726</v>
      </c>
      <c r="I202" s="1" t="s">
        <v>1759</v>
      </c>
      <c r="J202" s="1" t="s">
        <v>1760</v>
      </c>
      <c r="K202" s="1" t="s">
        <v>1761</v>
      </c>
      <c r="L202" s="1" t="s">
        <v>1762</v>
      </c>
      <c r="M202" s="1" t="s">
        <v>1763</v>
      </c>
      <c r="N202" s="1" t="s">
        <v>1764</v>
      </c>
      <c r="O202" s="1" t="s">
        <v>1889</v>
      </c>
      <c r="P202" s="1" t="s">
        <v>1890</v>
      </c>
      <c r="Q202" s="1" t="s">
        <v>2479</v>
      </c>
      <c r="R202" s="1" t="s">
        <v>2480</v>
      </c>
      <c r="S202" s="1" t="s">
        <v>2481</v>
      </c>
    </row>
    <row r="203" spans="1:22" x14ac:dyDescent="0.25">
      <c r="A203" s="1" t="s">
        <v>1162</v>
      </c>
      <c r="B203" s="1" t="s">
        <v>1163</v>
      </c>
      <c r="C203" s="1" t="s">
        <v>2482</v>
      </c>
      <c r="E203" s="1" t="s">
        <v>2483</v>
      </c>
      <c r="G203" s="1" t="s">
        <v>1716</v>
      </c>
      <c r="H203" s="1" t="s">
        <v>1774</v>
      </c>
      <c r="I203" s="1" t="s">
        <v>1775</v>
      </c>
      <c r="J203" s="1" t="s">
        <v>1776</v>
      </c>
      <c r="K203" s="1" t="s">
        <v>1777</v>
      </c>
      <c r="L203" s="1" t="s">
        <v>2484</v>
      </c>
      <c r="M203" s="1" t="s">
        <v>2485</v>
      </c>
      <c r="N203" s="1" t="s">
        <v>2486</v>
      </c>
      <c r="O203" s="1" t="s">
        <v>2487</v>
      </c>
    </row>
    <row r="204" spans="1:22" x14ac:dyDescent="0.25">
      <c r="A204" s="1" t="s">
        <v>1165</v>
      </c>
      <c r="B204" s="1" t="s">
        <v>1166</v>
      </c>
      <c r="C204" s="1" t="s">
        <v>2488</v>
      </c>
      <c r="E204" s="1" t="s">
        <v>2489</v>
      </c>
      <c r="G204" s="1" t="s">
        <v>1716</v>
      </c>
      <c r="H204" s="1" t="s">
        <v>1774</v>
      </c>
      <c r="I204" s="1" t="s">
        <v>1775</v>
      </c>
      <c r="J204" s="1" t="s">
        <v>1776</v>
      </c>
      <c r="K204" s="1" t="s">
        <v>1777</v>
      </c>
      <c r="L204" s="1" t="s">
        <v>1899</v>
      </c>
      <c r="M204" s="1" t="s">
        <v>1900</v>
      </c>
      <c r="N204" s="1" t="s">
        <v>1901</v>
      </c>
      <c r="O204" s="1" t="s">
        <v>2439</v>
      </c>
      <c r="P204" s="1" t="s">
        <v>2490</v>
      </c>
    </row>
    <row r="205" spans="1:22" x14ac:dyDescent="0.25">
      <c r="A205" s="1" t="s">
        <v>1169</v>
      </c>
      <c r="B205" s="1" t="s">
        <v>1170</v>
      </c>
      <c r="C205" s="1" t="s">
        <v>2491</v>
      </c>
      <c r="E205" s="1" t="s">
        <v>2492</v>
      </c>
      <c r="G205" s="1" t="s">
        <v>1716</v>
      </c>
      <c r="H205" s="1" t="s">
        <v>1774</v>
      </c>
      <c r="I205" s="1" t="s">
        <v>1775</v>
      </c>
      <c r="J205" s="1" t="s">
        <v>1776</v>
      </c>
      <c r="K205" s="1" t="s">
        <v>1777</v>
      </c>
      <c r="L205" s="1" t="s">
        <v>1899</v>
      </c>
      <c r="M205" s="1" t="s">
        <v>1900</v>
      </c>
      <c r="N205" s="1" t="s">
        <v>1901</v>
      </c>
      <c r="O205" s="1" t="s">
        <v>2439</v>
      </c>
      <c r="P205" s="1" t="s">
        <v>2493</v>
      </c>
    </row>
    <row r="206" spans="1:22" x14ac:dyDescent="0.25">
      <c r="A206" s="1" t="s">
        <v>1172</v>
      </c>
      <c r="B206" s="1" t="s">
        <v>1173</v>
      </c>
      <c r="C206" s="1" t="s">
        <v>2494</v>
      </c>
      <c r="E206" s="1" t="s">
        <v>2495</v>
      </c>
      <c r="G206" s="1" t="s">
        <v>1716</v>
      </c>
      <c r="H206" s="1" t="s">
        <v>1774</v>
      </c>
      <c r="I206" s="1" t="s">
        <v>1775</v>
      </c>
      <c r="J206" s="1" t="s">
        <v>1776</v>
      </c>
      <c r="K206" s="1" t="s">
        <v>1785</v>
      </c>
      <c r="L206" s="1" t="s">
        <v>1786</v>
      </c>
      <c r="M206" s="1" t="s">
        <v>1787</v>
      </c>
      <c r="N206" s="1" t="s">
        <v>1788</v>
      </c>
      <c r="O206" s="1" t="s">
        <v>1789</v>
      </c>
    </row>
    <row r="207" spans="1:22" x14ac:dyDescent="0.25">
      <c r="A207" s="1" t="s">
        <v>1174</v>
      </c>
      <c r="B207" s="1" t="s">
        <v>1175</v>
      </c>
      <c r="C207" s="1" t="s">
        <v>2496</v>
      </c>
      <c r="E207" s="1" t="s">
        <v>2497</v>
      </c>
      <c r="G207" s="1" t="s">
        <v>1716</v>
      </c>
      <c r="H207" s="1" t="s">
        <v>1774</v>
      </c>
      <c r="I207" s="1" t="s">
        <v>1775</v>
      </c>
      <c r="J207" s="1" t="s">
        <v>1776</v>
      </c>
      <c r="K207" s="1" t="s">
        <v>1777</v>
      </c>
      <c r="L207" s="1" t="s">
        <v>1899</v>
      </c>
      <c r="M207" s="1" t="s">
        <v>2108</v>
      </c>
      <c r="N207" s="1" t="s">
        <v>2117</v>
      </c>
      <c r="O207" s="1" t="s">
        <v>2118</v>
      </c>
      <c r="P207" s="1" t="s">
        <v>2119</v>
      </c>
      <c r="Q207" s="1" t="s">
        <v>2120</v>
      </c>
    </row>
    <row r="208" spans="1:22" x14ac:dyDescent="0.25">
      <c r="A208" s="1" t="s">
        <v>1178</v>
      </c>
      <c r="B208" s="1" t="s">
        <v>1179</v>
      </c>
      <c r="C208" s="1" t="s">
        <v>2498</v>
      </c>
      <c r="E208" s="1" t="s">
        <v>2499</v>
      </c>
      <c r="G208" s="1" t="s">
        <v>1716</v>
      </c>
      <c r="H208" s="1" t="s">
        <v>1774</v>
      </c>
      <c r="I208" s="1" t="s">
        <v>1775</v>
      </c>
      <c r="J208" s="1" t="s">
        <v>1776</v>
      </c>
      <c r="K208" s="1" t="s">
        <v>1785</v>
      </c>
      <c r="L208" s="1" t="s">
        <v>1786</v>
      </c>
      <c r="M208" s="1" t="s">
        <v>1787</v>
      </c>
      <c r="N208" s="1" t="s">
        <v>2500</v>
      </c>
      <c r="O208" s="1" t="s">
        <v>2501</v>
      </c>
    </row>
    <row r="209" spans="1:25" x14ac:dyDescent="0.25">
      <c r="A209" s="1" t="s">
        <v>1185</v>
      </c>
      <c r="B209" s="1" t="s">
        <v>1186</v>
      </c>
      <c r="C209" s="1" t="s">
        <v>2502</v>
      </c>
      <c r="E209" s="1" t="s">
        <v>2503</v>
      </c>
      <c r="G209" s="1" t="s">
        <v>1716</v>
      </c>
      <c r="H209" s="1" t="s">
        <v>1774</v>
      </c>
      <c r="I209" s="1" t="s">
        <v>1775</v>
      </c>
      <c r="J209" s="1" t="s">
        <v>1776</v>
      </c>
      <c r="K209" s="1" t="s">
        <v>1785</v>
      </c>
      <c r="L209" s="1" t="s">
        <v>1786</v>
      </c>
      <c r="M209" s="1" t="s">
        <v>1787</v>
      </c>
      <c r="N209" s="1" t="s">
        <v>2037</v>
      </c>
      <c r="O209" s="1" t="s">
        <v>2038</v>
      </c>
    </row>
    <row r="210" spans="1:25" x14ac:dyDescent="0.25">
      <c r="A210" s="1" t="s">
        <v>1191</v>
      </c>
      <c r="B210" s="1" t="s">
        <v>1192</v>
      </c>
      <c r="C210" s="1" t="s">
        <v>2504</v>
      </c>
      <c r="E210" s="1" t="s">
        <v>2505</v>
      </c>
      <c r="G210" s="1" t="s">
        <v>1716</v>
      </c>
      <c r="H210" s="1" t="s">
        <v>1726</v>
      </c>
      <c r="I210" s="1" t="s">
        <v>1759</v>
      </c>
      <c r="J210" s="1" t="s">
        <v>1760</v>
      </c>
      <c r="K210" s="1" t="s">
        <v>1761</v>
      </c>
      <c r="L210" s="1" t="s">
        <v>1762</v>
      </c>
      <c r="M210" s="1" t="s">
        <v>1763</v>
      </c>
      <c r="N210" s="1" t="s">
        <v>1764</v>
      </c>
      <c r="O210" s="1" t="s">
        <v>1889</v>
      </c>
      <c r="P210" s="1" t="s">
        <v>1890</v>
      </c>
      <c r="Q210" s="1" t="s">
        <v>1891</v>
      </c>
      <c r="R210" s="1" t="s">
        <v>1892</v>
      </c>
      <c r="S210" s="1" t="s">
        <v>1893</v>
      </c>
      <c r="T210" s="1" t="s">
        <v>2506</v>
      </c>
      <c r="U210" s="1" t="s">
        <v>2507</v>
      </c>
      <c r="V210" t="s">
        <v>2508</v>
      </c>
    </row>
    <row r="211" spans="1:25" x14ac:dyDescent="0.25">
      <c r="A211" s="1" t="s">
        <v>1196</v>
      </c>
      <c r="B211" s="1" t="s">
        <v>1197</v>
      </c>
      <c r="C211" s="1" t="s">
        <v>2509</v>
      </c>
      <c r="E211" s="1" t="s">
        <v>2510</v>
      </c>
      <c r="G211" s="1" t="s">
        <v>1716</v>
      </c>
      <c r="H211" s="1" t="s">
        <v>1774</v>
      </c>
      <c r="I211" s="1" t="s">
        <v>1775</v>
      </c>
      <c r="J211" s="1" t="s">
        <v>1776</v>
      </c>
      <c r="K211" s="1" t="s">
        <v>1777</v>
      </c>
      <c r="L211" s="1" t="s">
        <v>1899</v>
      </c>
      <c r="M211" s="1" t="s">
        <v>2108</v>
      </c>
      <c r="N211" s="1" t="s">
        <v>2109</v>
      </c>
      <c r="O211" s="1" t="s">
        <v>2511</v>
      </c>
      <c r="P211" s="1" t="s">
        <v>2512</v>
      </c>
    </row>
    <row r="212" spans="1:25" x14ac:dyDescent="0.25">
      <c r="A212" s="1" t="s">
        <v>1200</v>
      </c>
      <c r="B212" s="1" t="s">
        <v>1201</v>
      </c>
      <c r="C212" s="1" t="s">
        <v>2513</v>
      </c>
      <c r="E212" s="1" t="s">
        <v>2514</v>
      </c>
      <c r="G212" s="1" t="s">
        <v>1716</v>
      </c>
      <c r="H212" s="1" t="s">
        <v>1726</v>
      </c>
      <c r="I212" s="1" t="s">
        <v>1759</v>
      </c>
      <c r="J212" s="1" t="s">
        <v>1760</v>
      </c>
      <c r="K212" s="1" t="s">
        <v>1761</v>
      </c>
      <c r="L212" s="1" t="s">
        <v>1762</v>
      </c>
      <c r="M212" s="1" t="s">
        <v>2272</v>
      </c>
      <c r="N212" s="1" t="s">
        <v>2273</v>
      </c>
      <c r="O212" s="1" t="s">
        <v>2274</v>
      </c>
      <c r="P212" s="1" t="s">
        <v>2515</v>
      </c>
      <c r="Q212" s="1" t="s">
        <v>2516</v>
      </c>
      <c r="R212" s="1" t="s">
        <v>2517</v>
      </c>
      <c r="S212" s="1" t="s">
        <v>2518</v>
      </c>
      <c r="T212" s="1" t="s">
        <v>2519</v>
      </c>
      <c r="U212" s="1" t="s">
        <v>2520</v>
      </c>
      <c r="V212" t="s">
        <v>2521</v>
      </c>
      <c r="W212" t="s">
        <v>2522</v>
      </c>
    </row>
    <row r="213" spans="1:25" x14ac:dyDescent="0.25">
      <c r="A213" s="1" t="s">
        <v>1202</v>
      </c>
      <c r="B213" s="1" t="s">
        <v>1203</v>
      </c>
      <c r="C213" s="1" t="s">
        <v>2523</v>
      </c>
      <c r="E213" s="1" t="s">
        <v>2524</v>
      </c>
      <c r="G213" s="1" t="s">
        <v>1716</v>
      </c>
      <c r="H213" s="1" t="s">
        <v>1726</v>
      </c>
      <c r="I213" s="1" t="s">
        <v>1759</v>
      </c>
      <c r="J213" s="1" t="s">
        <v>1760</v>
      </c>
      <c r="K213" s="1" t="s">
        <v>1761</v>
      </c>
      <c r="L213" s="1" t="s">
        <v>1762</v>
      </c>
      <c r="M213" s="1" t="s">
        <v>1763</v>
      </c>
      <c r="N213" s="1" t="s">
        <v>1764</v>
      </c>
      <c r="O213" s="1" t="s">
        <v>1889</v>
      </c>
      <c r="P213" s="1" t="s">
        <v>1935</v>
      </c>
      <c r="Q213" s="1" t="s">
        <v>1936</v>
      </c>
      <c r="R213" s="1" t="s">
        <v>1937</v>
      </c>
      <c r="S213" s="1" t="s">
        <v>1938</v>
      </c>
      <c r="T213" s="1" t="s">
        <v>2525</v>
      </c>
    </row>
    <row r="214" spans="1:25" x14ac:dyDescent="0.25">
      <c r="A214" s="1" t="s">
        <v>1208</v>
      </c>
      <c r="B214" s="1" t="s">
        <v>1209</v>
      </c>
      <c r="C214" s="1" t="s">
        <v>2523</v>
      </c>
      <c r="E214" s="1" t="s">
        <v>2524</v>
      </c>
      <c r="G214" s="1" t="s">
        <v>1716</v>
      </c>
      <c r="H214" s="1" t="s">
        <v>1726</v>
      </c>
      <c r="I214" s="1" t="s">
        <v>1759</v>
      </c>
      <c r="J214" s="1" t="s">
        <v>1760</v>
      </c>
      <c r="K214" s="1" t="s">
        <v>1761</v>
      </c>
      <c r="L214" s="1" t="s">
        <v>1762</v>
      </c>
      <c r="M214" s="1" t="s">
        <v>1763</v>
      </c>
      <c r="N214" s="1" t="s">
        <v>1764</v>
      </c>
      <c r="O214" s="1" t="s">
        <v>1889</v>
      </c>
      <c r="P214" s="1" t="s">
        <v>1935</v>
      </c>
      <c r="Q214" s="1" t="s">
        <v>1936</v>
      </c>
      <c r="R214" s="1" t="s">
        <v>1937</v>
      </c>
      <c r="S214" s="1" t="s">
        <v>1938</v>
      </c>
      <c r="T214" s="1" t="s">
        <v>2525</v>
      </c>
    </row>
    <row r="215" spans="1:25" x14ac:dyDescent="0.25">
      <c r="A215" s="1" t="s">
        <v>1213</v>
      </c>
      <c r="B215" s="1" t="s">
        <v>1214</v>
      </c>
      <c r="C215" s="1" t="s">
        <v>2526</v>
      </c>
      <c r="E215" s="1" t="s">
        <v>2527</v>
      </c>
      <c r="G215" s="1" t="s">
        <v>1716</v>
      </c>
      <c r="H215" s="1" t="s">
        <v>1726</v>
      </c>
      <c r="I215" s="1" t="s">
        <v>1759</v>
      </c>
      <c r="J215" s="1" t="s">
        <v>1760</v>
      </c>
      <c r="K215" s="1" t="s">
        <v>1761</v>
      </c>
      <c r="L215" s="1" t="s">
        <v>1762</v>
      </c>
      <c r="M215" s="1" t="s">
        <v>1763</v>
      </c>
      <c r="N215" s="1" t="s">
        <v>1764</v>
      </c>
      <c r="O215" s="1" t="s">
        <v>2528</v>
      </c>
      <c r="P215" s="1" t="s">
        <v>2529</v>
      </c>
      <c r="Q215" s="1" t="s">
        <v>2530</v>
      </c>
      <c r="R215" s="1" t="s">
        <v>2531</v>
      </c>
    </row>
    <row r="216" spans="1:25" x14ac:dyDescent="0.25">
      <c r="A216" s="1" t="s">
        <v>1215</v>
      </c>
      <c r="B216" s="1" t="s">
        <v>1216</v>
      </c>
      <c r="C216" s="1" t="s">
        <v>2526</v>
      </c>
      <c r="E216" s="1" t="s">
        <v>2527</v>
      </c>
      <c r="G216" s="1" t="s">
        <v>1716</v>
      </c>
      <c r="H216" s="1" t="s">
        <v>1726</v>
      </c>
      <c r="I216" s="1" t="s">
        <v>1759</v>
      </c>
      <c r="J216" s="1" t="s">
        <v>1760</v>
      </c>
      <c r="K216" s="1" t="s">
        <v>1761</v>
      </c>
      <c r="L216" s="1" t="s">
        <v>1762</v>
      </c>
      <c r="M216" s="1" t="s">
        <v>1763</v>
      </c>
      <c r="N216" s="1" t="s">
        <v>1764</v>
      </c>
      <c r="O216" s="1" t="s">
        <v>2528</v>
      </c>
      <c r="P216" s="1" t="s">
        <v>2529</v>
      </c>
      <c r="Q216" s="1" t="s">
        <v>2530</v>
      </c>
      <c r="R216" s="1" t="s">
        <v>2531</v>
      </c>
    </row>
    <row r="217" spans="1:25" x14ac:dyDescent="0.25">
      <c r="A217" s="1" t="s">
        <v>1218</v>
      </c>
      <c r="B217" s="1" t="s">
        <v>1219</v>
      </c>
      <c r="C217" s="1" t="s">
        <v>2532</v>
      </c>
      <c r="E217" s="1" t="s">
        <v>2533</v>
      </c>
      <c r="G217" s="1" t="s">
        <v>1716</v>
      </c>
      <c r="H217" s="1" t="s">
        <v>1726</v>
      </c>
      <c r="I217" s="1" t="s">
        <v>1759</v>
      </c>
      <c r="J217" s="1" t="s">
        <v>1760</v>
      </c>
      <c r="K217" s="1" t="s">
        <v>1761</v>
      </c>
      <c r="L217" s="1" t="s">
        <v>1762</v>
      </c>
      <c r="M217" s="1" t="s">
        <v>1763</v>
      </c>
      <c r="N217" s="1" t="s">
        <v>2534</v>
      </c>
      <c r="O217" s="1" t="s">
        <v>2535</v>
      </c>
      <c r="P217" s="1" t="s">
        <v>2536</v>
      </c>
      <c r="Q217" s="1" t="s">
        <v>2537</v>
      </c>
    </row>
    <row r="218" spans="1:25" x14ac:dyDescent="0.25">
      <c r="A218" s="1" t="s">
        <v>1220</v>
      </c>
      <c r="B218" s="1" t="s">
        <v>1221</v>
      </c>
      <c r="C218" s="1" t="s">
        <v>2538</v>
      </c>
      <c r="E218" s="1" t="s">
        <v>2539</v>
      </c>
      <c r="G218" s="1" t="s">
        <v>1716</v>
      </c>
      <c r="H218" s="1" t="s">
        <v>1774</v>
      </c>
      <c r="I218" s="1" t="s">
        <v>1775</v>
      </c>
      <c r="J218" s="1" t="s">
        <v>1776</v>
      </c>
      <c r="K218" s="1" t="s">
        <v>1777</v>
      </c>
      <c r="L218" s="1" t="s">
        <v>1778</v>
      </c>
      <c r="M218" s="1" t="s">
        <v>1779</v>
      </c>
      <c r="N218" s="1" t="s">
        <v>1884</v>
      </c>
      <c r="O218" s="1" t="s">
        <v>1885</v>
      </c>
      <c r="P218" s="1" t="s">
        <v>1886</v>
      </c>
    </row>
    <row r="219" spans="1:25" x14ac:dyDescent="0.25">
      <c r="A219" s="1" t="s">
        <v>1225</v>
      </c>
      <c r="B219" s="1" t="s">
        <v>1226</v>
      </c>
      <c r="C219" s="1" t="s">
        <v>2540</v>
      </c>
      <c r="E219" s="1" t="s">
        <v>2541</v>
      </c>
      <c r="G219" s="1" t="s">
        <v>1716</v>
      </c>
      <c r="H219" s="1" t="s">
        <v>1726</v>
      </c>
      <c r="I219" s="1" t="s">
        <v>2542</v>
      </c>
      <c r="J219" s="1" t="s">
        <v>2543</v>
      </c>
      <c r="K219" s="1" t="s">
        <v>2544</v>
      </c>
      <c r="L219" s="1" t="s">
        <v>2545</v>
      </c>
      <c r="M219" s="1" t="s">
        <v>2546</v>
      </c>
      <c r="N219" s="1" t="s">
        <v>2547</v>
      </c>
      <c r="O219" s="1" t="s">
        <v>2548</v>
      </c>
    </row>
    <row r="220" spans="1:25" x14ac:dyDescent="0.25">
      <c r="A220" s="1" t="s">
        <v>1230</v>
      </c>
      <c r="B220" s="1" t="s">
        <v>1231</v>
      </c>
      <c r="C220" s="1" t="s">
        <v>2549</v>
      </c>
      <c r="E220" s="1" t="s">
        <v>2550</v>
      </c>
      <c r="G220" s="1" t="s">
        <v>1716</v>
      </c>
      <c r="H220" s="1" t="s">
        <v>1774</v>
      </c>
      <c r="I220" s="1" t="s">
        <v>1775</v>
      </c>
      <c r="J220" s="1" t="s">
        <v>1816</v>
      </c>
      <c r="K220" s="1" t="s">
        <v>1817</v>
      </c>
      <c r="L220" s="1" t="s">
        <v>1818</v>
      </c>
      <c r="M220" s="1" t="s">
        <v>2551</v>
      </c>
      <c r="N220" s="1" t="s">
        <v>2552</v>
      </c>
      <c r="O220" s="1" t="s">
        <v>2553</v>
      </c>
    </row>
    <row r="221" spans="1:25" x14ac:dyDescent="0.25">
      <c r="A221" s="1" t="s">
        <v>1238</v>
      </c>
      <c r="B221" s="1" t="s">
        <v>1239</v>
      </c>
      <c r="C221" s="1" t="s">
        <v>2554</v>
      </c>
      <c r="E221" s="1" t="s">
        <v>2555</v>
      </c>
      <c r="G221" s="1" t="s">
        <v>1716</v>
      </c>
      <c r="H221" s="1" t="s">
        <v>1774</v>
      </c>
      <c r="I221" s="1" t="s">
        <v>1775</v>
      </c>
      <c r="J221" s="1" t="s">
        <v>1776</v>
      </c>
      <c r="K221" s="1" t="s">
        <v>1777</v>
      </c>
      <c r="L221" s="1" t="s">
        <v>1899</v>
      </c>
      <c r="M221" s="1" t="s">
        <v>1900</v>
      </c>
      <c r="N221" s="1" t="s">
        <v>1901</v>
      </c>
      <c r="O221" s="1" t="s">
        <v>2409</v>
      </c>
      <c r="P221" s="1" t="s">
        <v>2413</v>
      </c>
    </row>
    <row r="222" spans="1:25" x14ac:dyDescent="0.25">
      <c r="A222" s="1" t="s">
        <v>1240</v>
      </c>
      <c r="B222" s="1" t="s">
        <v>1241</v>
      </c>
      <c r="C222" s="1" t="s">
        <v>2556</v>
      </c>
      <c r="E222" s="1" t="s">
        <v>2557</v>
      </c>
      <c r="G222" s="1" t="s">
        <v>1716</v>
      </c>
      <c r="H222" s="1" t="s">
        <v>1961</v>
      </c>
      <c r="I222" s="1" t="s">
        <v>2123</v>
      </c>
      <c r="J222" s="1" t="s">
        <v>2124</v>
      </c>
      <c r="K222" s="1" t="s">
        <v>2125</v>
      </c>
    </row>
    <row r="223" spans="1:25" x14ac:dyDescent="0.25">
      <c r="A223" s="1" t="s">
        <v>1245</v>
      </c>
      <c r="B223" s="1" t="s">
        <v>1246</v>
      </c>
      <c r="C223" s="1" t="s">
        <v>2558</v>
      </c>
      <c r="E223" s="1" t="s">
        <v>2559</v>
      </c>
      <c r="G223" s="1" t="s">
        <v>1716</v>
      </c>
      <c r="H223" s="1" t="s">
        <v>1726</v>
      </c>
      <c r="I223" s="1" t="s">
        <v>1727</v>
      </c>
      <c r="J223" s="1" t="s">
        <v>1825</v>
      </c>
      <c r="K223" s="1" t="s">
        <v>1826</v>
      </c>
      <c r="L223" s="1" t="s">
        <v>1843</v>
      </c>
      <c r="M223" s="1" t="s">
        <v>1844</v>
      </c>
      <c r="N223" s="1" t="s">
        <v>1845</v>
      </c>
      <c r="O223" s="1" t="s">
        <v>1846</v>
      </c>
      <c r="P223" s="1" t="s">
        <v>1847</v>
      </c>
    </row>
    <row r="224" spans="1:25" x14ac:dyDescent="0.25">
      <c r="A224" s="1" t="s">
        <v>1250</v>
      </c>
      <c r="B224" s="1" t="s">
        <v>1251</v>
      </c>
      <c r="C224" s="1" t="s">
        <v>2560</v>
      </c>
      <c r="E224" s="1" t="s">
        <v>2561</v>
      </c>
      <c r="G224" s="1" t="s">
        <v>1716</v>
      </c>
      <c r="H224" s="1" t="s">
        <v>1726</v>
      </c>
      <c r="I224" s="1" t="s">
        <v>1727</v>
      </c>
      <c r="J224" s="1" t="s">
        <v>1728</v>
      </c>
      <c r="K224" s="1" t="s">
        <v>1729</v>
      </c>
      <c r="L224" s="1" t="s">
        <v>1730</v>
      </c>
      <c r="M224" s="1" t="s">
        <v>1731</v>
      </c>
      <c r="N224" s="1" t="s">
        <v>1732</v>
      </c>
      <c r="O224" s="1" t="s">
        <v>1733</v>
      </c>
      <c r="P224" s="1" t="s">
        <v>2448</v>
      </c>
      <c r="Q224" s="1" t="s">
        <v>2449</v>
      </c>
      <c r="R224" s="1" t="s">
        <v>2450</v>
      </c>
      <c r="S224" s="1" t="s">
        <v>2562</v>
      </c>
      <c r="T224" s="1" t="s">
        <v>2563</v>
      </c>
      <c r="U224" s="1" t="s">
        <v>2564</v>
      </c>
      <c r="V224" t="s">
        <v>2565</v>
      </c>
      <c r="W224" t="s">
        <v>2566</v>
      </c>
      <c r="X224" t="s">
        <v>2567</v>
      </c>
      <c r="Y224" t="s">
        <v>2568</v>
      </c>
    </row>
    <row r="225" spans="1:25" x14ac:dyDescent="0.25">
      <c r="A225" s="1" t="s">
        <v>1252</v>
      </c>
      <c r="B225" s="1" t="s">
        <v>1253</v>
      </c>
      <c r="C225" s="1" t="s">
        <v>2560</v>
      </c>
      <c r="E225" s="1" t="s">
        <v>2561</v>
      </c>
      <c r="G225" s="1" t="s">
        <v>1716</v>
      </c>
      <c r="H225" s="1" t="s">
        <v>1726</v>
      </c>
      <c r="I225" s="1" t="s">
        <v>1727</v>
      </c>
      <c r="J225" s="1" t="s">
        <v>1728</v>
      </c>
      <c r="K225" s="1" t="s">
        <v>1729</v>
      </c>
      <c r="L225" s="1" t="s">
        <v>1730</v>
      </c>
      <c r="M225" s="1" t="s">
        <v>1731</v>
      </c>
      <c r="N225" s="1" t="s">
        <v>1732</v>
      </c>
      <c r="O225" s="1" t="s">
        <v>1733</v>
      </c>
      <c r="P225" s="1" t="s">
        <v>2448</v>
      </c>
      <c r="Q225" s="1" t="s">
        <v>2449</v>
      </c>
      <c r="R225" s="1" t="s">
        <v>2450</v>
      </c>
      <c r="S225" s="1" t="s">
        <v>2562</v>
      </c>
      <c r="T225" s="1" t="s">
        <v>2563</v>
      </c>
      <c r="U225" s="1" t="s">
        <v>2564</v>
      </c>
      <c r="V225" t="s">
        <v>2565</v>
      </c>
      <c r="W225" t="s">
        <v>2566</v>
      </c>
      <c r="X225" t="s">
        <v>2567</v>
      </c>
      <c r="Y225" t="s">
        <v>2568</v>
      </c>
    </row>
    <row r="226" spans="1:25" x14ac:dyDescent="0.25">
      <c r="A226" s="1" t="s">
        <v>1254</v>
      </c>
      <c r="B226" s="1" t="s">
        <v>1255</v>
      </c>
      <c r="C226" s="1" t="s">
        <v>2569</v>
      </c>
      <c r="E226" s="1" t="s">
        <v>2570</v>
      </c>
      <c r="G226" s="1" t="s">
        <v>1716</v>
      </c>
      <c r="H226" s="1" t="s">
        <v>1774</v>
      </c>
      <c r="I226" s="1" t="s">
        <v>1775</v>
      </c>
      <c r="J226" s="1" t="s">
        <v>1816</v>
      </c>
      <c r="K226" s="1" t="s">
        <v>2228</v>
      </c>
      <c r="L226" s="1" t="s">
        <v>2571</v>
      </c>
      <c r="M226" s="1" t="s">
        <v>2572</v>
      </c>
      <c r="N226" s="1" t="s">
        <v>2573</v>
      </c>
      <c r="O226" s="1" t="s">
        <v>2574</v>
      </c>
    </row>
    <row r="227" spans="1:25" x14ac:dyDescent="0.25">
      <c r="A227" s="1" t="s">
        <v>1258</v>
      </c>
      <c r="B227" s="1" t="s">
        <v>1259</v>
      </c>
      <c r="C227" s="1" t="s">
        <v>2575</v>
      </c>
      <c r="E227" s="1" t="s">
        <v>2576</v>
      </c>
      <c r="G227" s="1" t="s">
        <v>1716</v>
      </c>
      <c r="H227" s="1" t="s">
        <v>1752</v>
      </c>
      <c r="I227" s="1" t="s">
        <v>1850</v>
      </c>
      <c r="J227" s="1" t="s">
        <v>1851</v>
      </c>
      <c r="K227" s="1" t="s">
        <v>1996</v>
      </c>
      <c r="L227" s="1" t="s">
        <v>1997</v>
      </c>
      <c r="M227" s="1" t="s">
        <v>1998</v>
      </c>
      <c r="N227" s="1" t="s">
        <v>2025</v>
      </c>
      <c r="O227" s="1" t="s">
        <v>2026</v>
      </c>
      <c r="P227" s="1" t="s">
        <v>2027</v>
      </c>
      <c r="Q227" s="1" t="s">
        <v>2028</v>
      </c>
      <c r="R227" s="1" t="s">
        <v>2029</v>
      </c>
      <c r="S227" s="1" t="s">
        <v>2577</v>
      </c>
      <c r="T227" s="1" t="s">
        <v>2578</v>
      </c>
      <c r="U227" s="1" t="s">
        <v>2579</v>
      </c>
      <c r="V227" t="s">
        <v>2580</v>
      </c>
      <c r="W227" t="s">
        <v>2581</v>
      </c>
    </row>
    <row r="228" spans="1:25" x14ac:dyDescent="0.25">
      <c r="A228" s="1" t="s">
        <v>1261</v>
      </c>
      <c r="B228" s="1" t="s">
        <v>1262</v>
      </c>
      <c r="C228" s="1" t="s">
        <v>2369</v>
      </c>
      <c r="E228" s="1" t="s">
        <v>2370</v>
      </c>
      <c r="G228" s="1" t="s">
        <v>1716</v>
      </c>
      <c r="H228" s="1" t="s">
        <v>1726</v>
      </c>
      <c r="I228" s="1" t="s">
        <v>1759</v>
      </c>
      <c r="J228" s="1" t="s">
        <v>1760</v>
      </c>
      <c r="K228" s="1" t="s">
        <v>1761</v>
      </c>
      <c r="L228" s="1" t="s">
        <v>1762</v>
      </c>
      <c r="M228" s="1" t="s">
        <v>1763</v>
      </c>
      <c r="N228" s="1" t="s">
        <v>1764</v>
      </c>
      <c r="O228" s="1" t="s">
        <v>1889</v>
      </c>
      <c r="P228" s="1" t="s">
        <v>1935</v>
      </c>
      <c r="Q228" s="1" t="s">
        <v>1936</v>
      </c>
      <c r="R228" s="1" t="s">
        <v>1937</v>
      </c>
      <c r="S228" s="1" t="s">
        <v>2371</v>
      </c>
      <c r="T228" s="1" t="s">
        <v>2372</v>
      </c>
      <c r="U228" s="1" t="s">
        <v>2373</v>
      </c>
    </row>
    <row r="229" spans="1:25" x14ac:dyDescent="0.25">
      <c r="A229" s="1" t="s">
        <v>1263</v>
      </c>
      <c r="B229" s="1" t="s">
        <v>1264</v>
      </c>
      <c r="C229" s="1" t="s">
        <v>2582</v>
      </c>
      <c r="E229" s="1" t="s">
        <v>2583</v>
      </c>
      <c r="G229" s="1" t="s">
        <v>1716</v>
      </c>
      <c r="H229" s="1" t="s">
        <v>1726</v>
      </c>
      <c r="I229" s="1" t="s">
        <v>1759</v>
      </c>
      <c r="J229" s="1" t="s">
        <v>1760</v>
      </c>
      <c r="K229" s="1" t="s">
        <v>1761</v>
      </c>
      <c r="L229" s="1" t="s">
        <v>1762</v>
      </c>
      <c r="M229" s="1" t="s">
        <v>1763</v>
      </c>
      <c r="N229" s="1" t="s">
        <v>1764</v>
      </c>
      <c r="O229" s="1" t="s">
        <v>1889</v>
      </c>
      <c r="P229" s="1" t="s">
        <v>1935</v>
      </c>
      <c r="Q229" s="1" t="s">
        <v>1936</v>
      </c>
      <c r="R229" s="1" t="s">
        <v>1937</v>
      </c>
      <c r="S229" s="1" t="s">
        <v>2371</v>
      </c>
      <c r="T229" s="1" t="s">
        <v>2372</v>
      </c>
      <c r="U229" s="1" t="s">
        <v>2373</v>
      </c>
    </row>
    <row r="230" spans="1:25" x14ac:dyDescent="0.25">
      <c r="A230" s="1" t="s">
        <v>1265</v>
      </c>
      <c r="B230" s="1" t="s">
        <v>1266</v>
      </c>
      <c r="C230" s="1" t="s">
        <v>2584</v>
      </c>
      <c r="E230" s="1" t="s">
        <v>2585</v>
      </c>
      <c r="G230" s="1" t="s">
        <v>1716</v>
      </c>
      <c r="H230" s="1" t="s">
        <v>1774</v>
      </c>
      <c r="I230" s="1" t="s">
        <v>1775</v>
      </c>
      <c r="J230" s="1" t="s">
        <v>1776</v>
      </c>
      <c r="K230" s="1" t="s">
        <v>1777</v>
      </c>
      <c r="L230" s="1" t="s">
        <v>1778</v>
      </c>
      <c r="M230" s="1" t="s">
        <v>1779</v>
      </c>
      <c r="N230" s="1" t="s">
        <v>1884</v>
      </c>
      <c r="O230" s="1" t="s">
        <v>1885</v>
      </c>
      <c r="P230" s="1" t="s">
        <v>1886</v>
      </c>
    </row>
    <row r="231" spans="1:25" x14ac:dyDescent="0.25">
      <c r="A231" s="1" t="s">
        <v>1270</v>
      </c>
      <c r="B231" s="1" t="s">
        <v>1271</v>
      </c>
      <c r="C231" s="1" t="s">
        <v>2586</v>
      </c>
      <c r="E231" s="1" t="s">
        <v>2587</v>
      </c>
      <c r="G231" s="1" t="s">
        <v>1716</v>
      </c>
      <c r="H231" s="1" t="s">
        <v>1774</v>
      </c>
      <c r="I231" s="1" t="s">
        <v>1775</v>
      </c>
      <c r="J231" s="1" t="s">
        <v>1776</v>
      </c>
      <c r="K231" s="1" t="s">
        <v>1785</v>
      </c>
      <c r="L231" s="1" t="s">
        <v>1786</v>
      </c>
      <c r="M231" s="1" t="s">
        <v>1787</v>
      </c>
      <c r="N231" s="1" t="s">
        <v>2037</v>
      </c>
      <c r="O231" s="1" t="s">
        <v>2038</v>
      </c>
    </row>
    <row r="232" spans="1:25" x14ac:dyDescent="0.25">
      <c r="A232" s="1" t="s">
        <v>1276</v>
      </c>
      <c r="B232" s="1" t="s">
        <v>1277</v>
      </c>
      <c r="C232" s="1" t="s">
        <v>2588</v>
      </c>
      <c r="E232" s="1" t="s">
        <v>2589</v>
      </c>
      <c r="G232" s="1" t="s">
        <v>1716</v>
      </c>
      <c r="H232" s="1" t="s">
        <v>1774</v>
      </c>
      <c r="I232" s="1" t="s">
        <v>1775</v>
      </c>
      <c r="J232" s="1" t="s">
        <v>1776</v>
      </c>
      <c r="K232" s="1" t="s">
        <v>1785</v>
      </c>
      <c r="L232" s="1" t="s">
        <v>1786</v>
      </c>
      <c r="M232" s="1" t="s">
        <v>1787</v>
      </c>
      <c r="N232" s="1" t="s">
        <v>1788</v>
      </c>
      <c r="O232" s="1" t="s">
        <v>2590</v>
      </c>
    </row>
    <row r="233" spans="1:25" x14ac:dyDescent="0.25">
      <c r="A233" s="1" t="s">
        <v>1280</v>
      </c>
      <c r="B233" s="1" t="s">
        <v>1281</v>
      </c>
      <c r="C233" s="1" t="s">
        <v>2591</v>
      </c>
      <c r="E233" s="1" t="s">
        <v>2592</v>
      </c>
      <c r="G233" s="1" t="s">
        <v>1716</v>
      </c>
      <c r="H233" s="1" t="s">
        <v>1774</v>
      </c>
      <c r="I233" s="1" t="s">
        <v>1775</v>
      </c>
      <c r="J233" s="1" t="s">
        <v>1776</v>
      </c>
      <c r="K233" s="1" t="s">
        <v>1785</v>
      </c>
      <c r="L233" s="1" t="s">
        <v>1786</v>
      </c>
      <c r="M233" s="1" t="s">
        <v>1787</v>
      </c>
      <c r="N233" s="1" t="s">
        <v>1788</v>
      </c>
      <c r="O233" s="1" t="s">
        <v>2593</v>
      </c>
    </row>
    <row r="234" spans="1:25" x14ac:dyDescent="0.25">
      <c r="A234" s="1" t="s">
        <v>1290</v>
      </c>
      <c r="B234" s="1" t="s">
        <v>1291</v>
      </c>
      <c r="C234" s="1" t="s">
        <v>2594</v>
      </c>
      <c r="E234" s="1" t="s">
        <v>2595</v>
      </c>
      <c r="G234" s="1" t="s">
        <v>1716</v>
      </c>
      <c r="H234" s="1" t="s">
        <v>1774</v>
      </c>
      <c r="I234" s="1" t="s">
        <v>1775</v>
      </c>
      <c r="J234" s="1" t="s">
        <v>1776</v>
      </c>
      <c r="K234" s="1" t="s">
        <v>1785</v>
      </c>
      <c r="L234" s="1" t="s">
        <v>1786</v>
      </c>
      <c r="M234" s="1" t="s">
        <v>1787</v>
      </c>
      <c r="N234" s="1" t="s">
        <v>2500</v>
      </c>
      <c r="O234" s="1" t="s">
        <v>2596</v>
      </c>
    </row>
    <row r="235" spans="1:25" x14ac:dyDescent="0.25">
      <c r="A235" s="1" t="s">
        <v>1294</v>
      </c>
      <c r="B235" s="1" t="s">
        <v>1295</v>
      </c>
      <c r="C235" s="1" t="s">
        <v>2594</v>
      </c>
      <c r="E235" s="1" t="s">
        <v>2595</v>
      </c>
      <c r="G235" s="1" t="s">
        <v>1716</v>
      </c>
      <c r="H235" s="1" t="s">
        <v>1774</v>
      </c>
      <c r="I235" s="1" t="s">
        <v>1775</v>
      </c>
      <c r="J235" s="1" t="s">
        <v>1776</v>
      </c>
      <c r="K235" s="1" t="s">
        <v>1785</v>
      </c>
      <c r="L235" s="1" t="s">
        <v>1786</v>
      </c>
      <c r="M235" s="1" t="s">
        <v>1787</v>
      </c>
      <c r="N235" s="1" t="s">
        <v>2500</v>
      </c>
      <c r="O235" s="1" t="s">
        <v>2596</v>
      </c>
    </row>
    <row r="236" spans="1:25" x14ac:dyDescent="0.25">
      <c r="A236" s="1" t="s">
        <v>1299</v>
      </c>
      <c r="B236" s="1" t="s">
        <v>1300</v>
      </c>
      <c r="C236" s="1" t="s">
        <v>2597</v>
      </c>
      <c r="E236" s="1" t="s">
        <v>2598</v>
      </c>
      <c r="G236" s="1" t="s">
        <v>1716</v>
      </c>
      <c r="H236" s="1" t="s">
        <v>1774</v>
      </c>
      <c r="I236" s="1" t="s">
        <v>1775</v>
      </c>
      <c r="J236" s="1" t="s">
        <v>1776</v>
      </c>
      <c r="K236" s="1" t="s">
        <v>1785</v>
      </c>
      <c r="L236" s="1" t="s">
        <v>1786</v>
      </c>
      <c r="M236" s="1" t="s">
        <v>1787</v>
      </c>
      <c r="N236" s="1" t="s">
        <v>1788</v>
      </c>
      <c r="O236" s="1" t="s">
        <v>2599</v>
      </c>
    </row>
    <row r="237" spans="1:25" x14ac:dyDescent="0.25">
      <c r="A237" s="1" t="s">
        <v>1305</v>
      </c>
      <c r="B237" s="1" t="s">
        <v>1306</v>
      </c>
      <c r="C237" s="1" t="s">
        <v>2600</v>
      </c>
      <c r="E237" s="1" t="s">
        <v>2601</v>
      </c>
      <c r="G237" s="1" t="s">
        <v>1716</v>
      </c>
      <c r="H237" s="1" t="s">
        <v>1726</v>
      </c>
      <c r="I237" s="1" t="s">
        <v>1727</v>
      </c>
      <c r="J237" s="1" t="s">
        <v>1728</v>
      </c>
      <c r="K237" s="1" t="s">
        <v>1729</v>
      </c>
      <c r="L237" s="1" t="s">
        <v>1730</v>
      </c>
      <c r="M237" s="1" t="s">
        <v>2602</v>
      </c>
      <c r="N237" s="1" t="s">
        <v>2603</v>
      </c>
      <c r="O237" s="1" t="s">
        <v>2604</v>
      </c>
    </row>
    <row r="238" spans="1:25" x14ac:dyDescent="0.25">
      <c r="A238" s="1" t="s">
        <v>1307</v>
      </c>
      <c r="B238" s="1" t="s">
        <v>1308</v>
      </c>
      <c r="C238" s="1" t="s">
        <v>2605</v>
      </c>
      <c r="E238" s="1" t="s">
        <v>2606</v>
      </c>
      <c r="G238" s="1" t="s">
        <v>1716</v>
      </c>
      <c r="H238" s="1" t="s">
        <v>1774</v>
      </c>
      <c r="I238" s="1" t="s">
        <v>1775</v>
      </c>
      <c r="J238" s="1" t="s">
        <v>1776</v>
      </c>
      <c r="K238" s="1" t="s">
        <v>1777</v>
      </c>
      <c r="L238" s="1" t="s">
        <v>1899</v>
      </c>
      <c r="M238" s="1" t="s">
        <v>2108</v>
      </c>
      <c r="N238" s="1" t="s">
        <v>2109</v>
      </c>
      <c r="O238" s="1" t="s">
        <v>2435</v>
      </c>
      <c r="P238" s="1" t="s">
        <v>2436</v>
      </c>
    </row>
    <row r="239" spans="1:25" x14ac:dyDescent="0.25">
      <c r="A239" s="1" t="s">
        <v>1311</v>
      </c>
      <c r="B239" s="1" t="s">
        <v>1312</v>
      </c>
      <c r="C239" s="1" t="s">
        <v>2607</v>
      </c>
      <c r="E239" s="1" t="s">
        <v>2608</v>
      </c>
      <c r="G239" s="1" t="s">
        <v>1716</v>
      </c>
      <c r="H239" s="1" t="s">
        <v>1774</v>
      </c>
      <c r="I239" s="1" t="s">
        <v>1775</v>
      </c>
      <c r="J239" s="1" t="s">
        <v>1776</v>
      </c>
      <c r="K239" s="1" t="s">
        <v>1777</v>
      </c>
      <c r="L239" s="1" t="s">
        <v>1899</v>
      </c>
      <c r="M239" s="1" t="s">
        <v>2108</v>
      </c>
      <c r="N239" s="1" t="s">
        <v>2109</v>
      </c>
      <c r="O239" s="1" t="s">
        <v>2435</v>
      </c>
      <c r="P239" s="1" t="s">
        <v>2436</v>
      </c>
    </row>
    <row r="240" spans="1:25" x14ac:dyDescent="0.25">
      <c r="A240" s="1" t="s">
        <v>2609</v>
      </c>
      <c r="B240" s="1" t="s">
        <v>1317</v>
      </c>
      <c r="C240" s="1" t="s">
        <v>2610</v>
      </c>
      <c r="E240" s="1" t="s">
        <v>2611</v>
      </c>
      <c r="G240" s="1" t="s">
        <v>1716</v>
      </c>
      <c r="H240" s="1" t="s">
        <v>1774</v>
      </c>
      <c r="I240" s="1" t="s">
        <v>1775</v>
      </c>
      <c r="J240" s="1" t="s">
        <v>1776</v>
      </c>
      <c r="K240" s="1" t="s">
        <v>1785</v>
      </c>
      <c r="L240" s="1" t="s">
        <v>1786</v>
      </c>
      <c r="M240" s="1" t="s">
        <v>1787</v>
      </c>
      <c r="N240" s="1" t="s">
        <v>1788</v>
      </c>
      <c r="O240" s="1" t="s">
        <v>1789</v>
      </c>
    </row>
    <row r="241" spans="1:23" x14ac:dyDescent="0.25">
      <c r="A241" s="1" t="s">
        <v>1318</v>
      </c>
      <c r="B241" s="1" t="s">
        <v>1319</v>
      </c>
      <c r="C241" s="1" t="s">
        <v>2612</v>
      </c>
      <c r="E241" s="1" t="s">
        <v>2613</v>
      </c>
      <c r="G241" s="1" t="s">
        <v>1716</v>
      </c>
      <c r="H241" s="1" t="s">
        <v>1726</v>
      </c>
      <c r="I241" s="1" t="s">
        <v>1759</v>
      </c>
      <c r="J241" s="1" t="s">
        <v>1760</v>
      </c>
      <c r="K241" s="1" t="s">
        <v>1761</v>
      </c>
      <c r="L241" s="1" t="s">
        <v>1762</v>
      </c>
      <c r="M241" s="1" t="s">
        <v>1763</v>
      </c>
      <c r="N241" s="1" t="s">
        <v>1764</v>
      </c>
      <c r="O241" s="1" t="s">
        <v>1889</v>
      </c>
      <c r="P241" s="1" t="s">
        <v>1890</v>
      </c>
      <c r="Q241" s="1" t="s">
        <v>1891</v>
      </c>
      <c r="R241" s="1" t="s">
        <v>2614</v>
      </c>
      <c r="S241" s="1" t="s">
        <v>2615</v>
      </c>
      <c r="T241" s="1" t="s">
        <v>2616</v>
      </c>
    </row>
    <row r="242" spans="1:23" x14ac:dyDescent="0.25">
      <c r="A242" s="1" t="s">
        <v>1322</v>
      </c>
      <c r="B242" s="1" t="s">
        <v>1323</v>
      </c>
      <c r="C242" s="1" t="s">
        <v>2617</v>
      </c>
      <c r="E242" s="1" t="s">
        <v>2618</v>
      </c>
      <c r="G242" s="1" t="s">
        <v>1716</v>
      </c>
      <c r="H242" s="1" t="s">
        <v>1726</v>
      </c>
      <c r="I242" s="1" t="s">
        <v>1759</v>
      </c>
      <c r="J242" s="1" t="s">
        <v>1760</v>
      </c>
      <c r="K242" s="1" t="s">
        <v>1761</v>
      </c>
      <c r="L242" s="1" t="s">
        <v>1762</v>
      </c>
      <c r="M242" s="1" t="s">
        <v>1763</v>
      </c>
      <c r="N242" s="1" t="s">
        <v>1764</v>
      </c>
      <c r="O242" s="1" t="s">
        <v>1889</v>
      </c>
      <c r="P242" s="1" t="s">
        <v>1935</v>
      </c>
      <c r="Q242" s="1" t="s">
        <v>2619</v>
      </c>
      <c r="R242" s="1" t="s">
        <v>2620</v>
      </c>
      <c r="S242" s="1" t="s">
        <v>2621</v>
      </c>
      <c r="T242" s="1" t="s">
        <v>2622</v>
      </c>
    </row>
    <row r="243" spans="1:23" x14ac:dyDescent="0.25">
      <c r="A243" s="1" t="s">
        <v>1324</v>
      </c>
      <c r="B243" s="1" t="s">
        <v>1325</v>
      </c>
      <c r="C243" s="1" t="s">
        <v>2623</v>
      </c>
      <c r="E243" s="1" t="s">
        <v>2624</v>
      </c>
      <c r="G243" s="1" t="s">
        <v>1716</v>
      </c>
      <c r="H243" s="1" t="s">
        <v>1774</v>
      </c>
      <c r="I243" s="1" t="s">
        <v>1775</v>
      </c>
      <c r="J243" s="1" t="s">
        <v>1776</v>
      </c>
      <c r="K243" s="1" t="s">
        <v>1777</v>
      </c>
      <c r="L243" s="1" t="s">
        <v>1899</v>
      </c>
      <c r="M243" s="1" t="s">
        <v>2108</v>
      </c>
      <c r="N243" s="1" t="s">
        <v>2117</v>
      </c>
      <c r="O243" s="1" t="s">
        <v>2237</v>
      </c>
      <c r="P243" s="1" t="s">
        <v>2238</v>
      </c>
      <c r="Q243" s="1" t="s">
        <v>2239</v>
      </c>
    </row>
    <row r="244" spans="1:23" x14ac:dyDescent="0.25">
      <c r="A244" s="1" t="s">
        <v>1327</v>
      </c>
      <c r="B244" s="1" t="s">
        <v>1328</v>
      </c>
      <c r="C244" s="1" t="s">
        <v>2625</v>
      </c>
      <c r="E244" s="1" t="s">
        <v>2626</v>
      </c>
      <c r="G244" s="1" t="s">
        <v>1716</v>
      </c>
      <c r="H244" s="1" t="s">
        <v>1774</v>
      </c>
      <c r="I244" s="1" t="s">
        <v>1775</v>
      </c>
      <c r="J244" s="1" t="s">
        <v>1776</v>
      </c>
      <c r="K244" s="1" t="s">
        <v>1785</v>
      </c>
      <c r="L244" s="1" t="s">
        <v>1786</v>
      </c>
      <c r="M244" s="1" t="s">
        <v>1787</v>
      </c>
      <c r="N244" s="1" t="s">
        <v>1788</v>
      </c>
      <c r="O244" s="1" t="s">
        <v>2627</v>
      </c>
    </row>
    <row r="245" spans="1:23" x14ac:dyDescent="0.25">
      <c r="A245" s="1" t="s">
        <v>1335</v>
      </c>
      <c r="B245" s="1" t="s">
        <v>1336</v>
      </c>
      <c r="C245" s="1" t="s">
        <v>2628</v>
      </c>
      <c r="E245" s="1" t="s">
        <v>2629</v>
      </c>
      <c r="G245" s="1" t="s">
        <v>1716</v>
      </c>
      <c r="H245" s="1" t="s">
        <v>1726</v>
      </c>
      <c r="I245" s="1" t="s">
        <v>1727</v>
      </c>
      <c r="J245" s="1" t="s">
        <v>1728</v>
      </c>
      <c r="K245" s="1" t="s">
        <v>1729</v>
      </c>
      <c r="L245" s="1" t="s">
        <v>1730</v>
      </c>
      <c r="M245" s="1" t="s">
        <v>1731</v>
      </c>
      <c r="N245" s="1" t="s">
        <v>1732</v>
      </c>
      <c r="O245" s="1" t="s">
        <v>1733</v>
      </c>
      <c r="P245" s="1" t="s">
        <v>1734</v>
      </c>
      <c r="Q245" s="1" t="s">
        <v>1809</v>
      </c>
      <c r="R245" s="1" t="s">
        <v>1810</v>
      </c>
      <c r="S245" s="1" t="s">
        <v>1811</v>
      </c>
      <c r="T245" s="1" t="s">
        <v>1878</v>
      </c>
      <c r="U245" s="1" t="s">
        <v>2630</v>
      </c>
      <c r="V245" t="s">
        <v>2631</v>
      </c>
      <c r="W245" t="s">
        <v>2632</v>
      </c>
    </row>
    <row r="246" spans="1:23" x14ac:dyDescent="0.25">
      <c r="A246" s="1" t="s">
        <v>1337</v>
      </c>
      <c r="B246" s="1" t="s">
        <v>1338</v>
      </c>
      <c r="C246" s="1" t="s">
        <v>2633</v>
      </c>
      <c r="E246" s="1" t="s">
        <v>2634</v>
      </c>
      <c r="G246" s="1" t="s">
        <v>1716</v>
      </c>
      <c r="H246" s="1" t="s">
        <v>1726</v>
      </c>
      <c r="I246" s="1" t="s">
        <v>2542</v>
      </c>
      <c r="J246" s="1" t="s">
        <v>2543</v>
      </c>
      <c r="K246" s="1" t="s">
        <v>2544</v>
      </c>
      <c r="L246" s="1" t="s">
        <v>2635</v>
      </c>
      <c r="M246" s="1" t="s">
        <v>2636</v>
      </c>
      <c r="N246" s="1" t="s">
        <v>2637</v>
      </c>
      <c r="O246" s="1" t="s">
        <v>2638</v>
      </c>
    </row>
    <row r="247" spans="1:23" x14ac:dyDescent="0.25">
      <c r="A247" s="1" t="s">
        <v>1341</v>
      </c>
      <c r="B247" s="1" t="s">
        <v>1342</v>
      </c>
      <c r="C247" s="1" t="s">
        <v>2639</v>
      </c>
      <c r="E247" s="1" t="s">
        <v>2640</v>
      </c>
      <c r="G247" s="1" t="s">
        <v>1716</v>
      </c>
      <c r="H247" s="1" t="s">
        <v>1726</v>
      </c>
      <c r="I247" s="1" t="s">
        <v>1759</v>
      </c>
      <c r="J247" s="1" t="s">
        <v>1760</v>
      </c>
      <c r="K247" s="1" t="s">
        <v>1761</v>
      </c>
      <c r="L247" s="1" t="s">
        <v>1762</v>
      </c>
      <c r="M247" s="1" t="s">
        <v>2272</v>
      </c>
      <c r="N247" s="1" t="s">
        <v>2273</v>
      </c>
      <c r="O247" s="1" t="s">
        <v>2274</v>
      </c>
      <c r="P247" s="1" t="s">
        <v>2515</v>
      </c>
      <c r="Q247" s="1" t="s">
        <v>2516</v>
      </c>
      <c r="R247" s="1" t="s">
        <v>2641</v>
      </c>
      <c r="S247" s="1" t="s">
        <v>2642</v>
      </c>
      <c r="T247" s="1" t="s">
        <v>2643</v>
      </c>
      <c r="U247" s="1" t="s">
        <v>2644</v>
      </c>
      <c r="V247" t="s">
        <v>2645</v>
      </c>
      <c r="W247" t="s">
        <v>2646</v>
      </c>
    </row>
    <row r="248" spans="1:23" x14ac:dyDescent="0.25">
      <c r="A248" s="1" t="s">
        <v>1344</v>
      </c>
      <c r="B248" s="1" t="s">
        <v>1345</v>
      </c>
      <c r="C248" s="1" t="s">
        <v>2647</v>
      </c>
      <c r="E248" s="1" t="s">
        <v>2648</v>
      </c>
      <c r="G248" s="1" t="s">
        <v>1716</v>
      </c>
      <c r="H248" s="1" t="s">
        <v>1726</v>
      </c>
      <c r="I248" s="1" t="s">
        <v>1759</v>
      </c>
      <c r="J248" s="1" t="s">
        <v>1760</v>
      </c>
      <c r="K248" s="1" t="s">
        <v>1761</v>
      </c>
      <c r="L248" s="1" t="s">
        <v>1762</v>
      </c>
      <c r="M248" s="1" t="s">
        <v>1763</v>
      </c>
      <c r="N248" s="1" t="s">
        <v>1764</v>
      </c>
      <c r="O248" s="1" t="s">
        <v>1889</v>
      </c>
      <c r="P248" s="1" t="s">
        <v>1935</v>
      </c>
      <c r="Q248" s="1" t="s">
        <v>1936</v>
      </c>
      <c r="R248" s="1" t="s">
        <v>1937</v>
      </c>
      <c r="S248" s="1" t="s">
        <v>1938</v>
      </c>
      <c r="T248" s="1" t="s">
        <v>2649</v>
      </c>
    </row>
    <row r="249" spans="1:23" x14ac:dyDescent="0.25">
      <c r="A249" s="1" t="s">
        <v>1346</v>
      </c>
      <c r="B249" s="1" t="s">
        <v>1347</v>
      </c>
      <c r="C249" s="1" t="s">
        <v>2650</v>
      </c>
      <c r="E249" s="1" t="s">
        <v>2651</v>
      </c>
      <c r="G249" s="1" t="s">
        <v>1716</v>
      </c>
      <c r="H249" s="1" t="s">
        <v>1726</v>
      </c>
      <c r="I249" s="1" t="s">
        <v>1759</v>
      </c>
      <c r="J249" s="1" t="s">
        <v>1760</v>
      </c>
      <c r="K249" s="1" t="s">
        <v>1761</v>
      </c>
      <c r="L249" s="1" t="s">
        <v>1762</v>
      </c>
      <c r="M249" s="1" t="s">
        <v>1763</v>
      </c>
      <c r="N249" s="1" t="s">
        <v>1764</v>
      </c>
      <c r="O249" s="1" t="s">
        <v>1889</v>
      </c>
      <c r="P249" s="1" t="s">
        <v>1935</v>
      </c>
      <c r="Q249" s="1" t="s">
        <v>1936</v>
      </c>
      <c r="R249" s="1" t="s">
        <v>1937</v>
      </c>
      <c r="S249" s="1" t="s">
        <v>1938</v>
      </c>
      <c r="T249" s="1" t="s">
        <v>2652</v>
      </c>
    </row>
    <row r="250" spans="1:23" x14ac:dyDescent="0.25">
      <c r="A250" s="1" t="s">
        <v>1348</v>
      </c>
      <c r="B250" s="1" t="s">
        <v>1349</v>
      </c>
      <c r="C250" s="1" t="s">
        <v>2653</v>
      </c>
      <c r="E250" s="1" t="s">
        <v>2654</v>
      </c>
      <c r="G250" s="1" t="s">
        <v>1716</v>
      </c>
      <c r="H250" s="1" t="s">
        <v>1726</v>
      </c>
      <c r="I250" s="1" t="s">
        <v>1759</v>
      </c>
      <c r="J250" s="1" t="s">
        <v>1760</v>
      </c>
      <c r="K250" s="1" t="s">
        <v>1761</v>
      </c>
      <c r="L250" s="1" t="s">
        <v>1762</v>
      </c>
      <c r="M250" s="1" t="s">
        <v>2272</v>
      </c>
      <c r="N250" s="1" t="s">
        <v>2273</v>
      </c>
      <c r="O250" s="1" t="s">
        <v>2274</v>
      </c>
      <c r="P250" s="1" t="s">
        <v>2515</v>
      </c>
      <c r="Q250" s="1" t="s">
        <v>2516</v>
      </c>
      <c r="R250" s="1" t="s">
        <v>2517</v>
      </c>
      <c r="S250" s="1" t="s">
        <v>2655</v>
      </c>
      <c r="T250" s="1" t="s">
        <v>2656</v>
      </c>
      <c r="U250" s="1" t="s">
        <v>2657</v>
      </c>
      <c r="V250" t="s">
        <v>2658</v>
      </c>
    </row>
    <row r="251" spans="1:23" x14ac:dyDescent="0.25">
      <c r="A251" s="1" t="s">
        <v>1350</v>
      </c>
      <c r="B251" s="1" t="s">
        <v>1351</v>
      </c>
      <c r="C251" s="1" t="s">
        <v>2653</v>
      </c>
      <c r="E251" s="1" t="s">
        <v>2654</v>
      </c>
      <c r="G251" s="1" t="s">
        <v>1716</v>
      </c>
      <c r="H251" s="1" t="s">
        <v>1726</v>
      </c>
      <c r="I251" s="1" t="s">
        <v>1759</v>
      </c>
      <c r="J251" s="1" t="s">
        <v>1760</v>
      </c>
      <c r="K251" s="1" t="s">
        <v>1761</v>
      </c>
      <c r="L251" s="1" t="s">
        <v>1762</v>
      </c>
      <c r="M251" s="1" t="s">
        <v>2272</v>
      </c>
      <c r="N251" s="1" t="s">
        <v>2273</v>
      </c>
      <c r="O251" s="1" t="s">
        <v>2274</v>
      </c>
      <c r="P251" s="1" t="s">
        <v>2515</v>
      </c>
      <c r="Q251" s="1" t="s">
        <v>2516</v>
      </c>
      <c r="R251" s="1" t="s">
        <v>2517</v>
      </c>
      <c r="S251" s="1" t="s">
        <v>2655</v>
      </c>
      <c r="T251" s="1" t="s">
        <v>2656</v>
      </c>
      <c r="U251" s="1" t="s">
        <v>2657</v>
      </c>
      <c r="V251" t="s">
        <v>2658</v>
      </c>
    </row>
    <row r="252" spans="1:23" x14ac:dyDescent="0.25">
      <c r="A252" s="1" t="s">
        <v>1352</v>
      </c>
      <c r="B252" s="1" t="s">
        <v>1353</v>
      </c>
      <c r="C252" s="1" t="s">
        <v>2653</v>
      </c>
      <c r="E252" s="1" t="s">
        <v>2654</v>
      </c>
      <c r="G252" s="1" t="s">
        <v>1716</v>
      </c>
      <c r="H252" s="1" t="s">
        <v>1726</v>
      </c>
      <c r="I252" s="1" t="s">
        <v>1759</v>
      </c>
      <c r="J252" s="1" t="s">
        <v>1760</v>
      </c>
      <c r="K252" s="1" t="s">
        <v>1761</v>
      </c>
      <c r="L252" s="1" t="s">
        <v>1762</v>
      </c>
      <c r="M252" s="1" t="s">
        <v>2272</v>
      </c>
      <c r="N252" s="1" t="s">
        <v>2273</v>
      </c>
      <c r="O252" s="1" t="s">
        <v>2274</v>
      </c>
      <c r="P252" s="1" t="s">
        <v>2515</v>
      </c>
      <c r="Q252" s="1" t="s">
        <v>2516</v>
      </c>
      <c r="R252" s="1" t="s">
        <v>2517</v>
      </c>
      <c r="S252" s="1" t="s">
        <v>2655</v>
      </c>
      <c r="T252" s="1" t="s">
        <v>2656</v>
      </c>
      <c r="U252" s="1" t="s">
        <v>2657</v>
      </c>
      <c r="V252" t="s">
        <v>2658</v>
      </c>
    </row>
    <row r="253" spans="1:23" x14ac:dyDescent="0.25">
      <c r="A253" s="1" t="s">
        <v>1355</v>
      </c>
      <c r="B253" s="1" t="s">
        <v>1356</v>
      </c>
      <c r="C253" s="1" t="s">
        <v>2659</v>
      </c>
      <c r="E253" s="1" t="s">
        <v>2660</v>
      </c>
      <c r="G253" s="1" t="s">
        <v>1716</v>
      </c>
      <c r="H253" s="1" t="s">
        <v>1726</v>
      </c>
      <c r="I253" s="1" t="s">
        <v>1727</v>
      </c>
      <c r="J253" s="1" t="s">
        <v>1825</v>
      </c>
      <c r="K253" s="1" t="s">
        <v>1826</v>
      </c>
      <c r="L253" s="1" t="s">
        <v>1843</v>
      </c>
      <c r="M253" s="1" t="s">
        <v>1844</v>
      </c>
      <c r="N253" s="1" t="s">
        <v>1845</v>
      </c>
      <c r="O253" s="1" t="s">
        <v>1846</v>
      </c>
      <c r="P253" s="1" t="s">
        <v>1847</v>
      </c>
    </row>
    <row r="254" spans="1:23" x14ac:dyDescent="0.25">
      <c r="A254" s="1" t="s">
        <v>1357</v>
      </c>
      <c r="B254" s="1" t="s">
        <v>1358</v>
      </c>
      <c r="C254" s="1" t="s">
        <v>2661</v>
      </c>
      <c r="E254" s="1" t="s">
        <v>2662</v>
      </c>
      <c r="G254" s="1" t="s">
        <v>1716</v>
      </c>
      <c r="H254" s="1" t="s">
        <v>1726</v>
      </c>
      <c r="I254" s="1" t="s">
        <v>1759</v>
      </c>
      <c r="J254" s="1" t="s">
        <v>2246</v>
      </c>
      <c r="K254" s="1" t="s">
        <v>2381</v>
      </c>
      <c r="L254" s="1" t="s">
        <v>2382</v>
      </c>
      <c r="M254" s="1" t="s">
        <v>2383</v>
      </c>
      <c r="N254" s="1" t="s">
        <v>2384</v>
      </c>
      <c r="O254" s="1" t="s">
        <v>2385</v>
      </c>
    </row>
    <row r="255" spans="1:23" x14ac:dyDescent="0.25">
      <c r="A255" s="1" t="s">
        <v>1362</v>
      </c>
      <c r="B255" s="1" t="s">
        <v>1363</v>
      </c>
      <c r="C255" s="1" t="s">
        <v>2663</v>
      </c>
      <c r="E255" s="1" t="s">
        <v>2664</v>
      </c>
      <c r="G255" s="1" t="s">
        <v>1716</v>
      </c>
      <c r="H255" s="1" t="s">
        <v>1726</v>
      </c>
      <c r="I255" s="1" t="s">
        <v>1759</v>
      </c>
      <c r="J255" s="1" t="s">
        <v>1760</v>
      </c>
      <c r="K255" s="1" t="s">
        <v>1761</v>
      </c>
      <c r="L255" s="1" t="s">
        <v>1762</v>
      </c>
      <c r="M255" s="1" t="s">
        <v>2665</v>
      </c>
      <c r="N255" s="1" t="s">
        <v>2666</v>
      </c>
      <c r="O255" s="1" t="s">
        <v>2667</v>
      </c>
    </row>
    <row r="256" spans="1:23" x14ac:dyDescent="0.25">
      <c r="A256" s="1" t="s">
        <v>1366</v>
      </c>
      <c r="B256" s="1" t="s">
        <v>1367</v>
      </c>
      <c r="C256" s="1" t="s">
        <v>2668</v>
      </c>
      <c r="E256" s="1" t="s">
        <v>2669</v>
      </c>
      <c r="G256" s="1" t="s">
        <v>1716</v>
      </c>
      <c r="H256" s="1" t="s">
        <v>1726</v>
      </c>
      <c r="I256" s="1" t="s">
        <v>1759</v>
      </c>
      <c r="J256" s="1" t="s">
        <v>1760</v>
      </c>
      <c r="K256" s="1" t="s">
        <v>1761</v>
      </c>
      <c r="L256" s="1" t="s">
        <v>1762</v>
      </c>
      <c r="M256" s="1" t="s">
        <v>2272</v>
      </c>
      <c r="N256" s="1" t="s">
        <v>2273</v>
      </c>
      <c r="O256" s="1" t="s">
        <v>2274</v>
      </c>
      <c r="P256" s="1" t="s">
        <v>2515</v>
      </c>
      <c r="Q256" s="1" t="s">
        <v>2516</v>
      </c>
      <c r="R256" s="1" t="s">
        <v>2517</v>
      </c>
      <c r="S256" s="1" t="s">
        <v>2655</v>
      </c>
      <c r="T256" s="1" t="s">
        <v>2656</v>
      </c>
      <c r="U256" s="1" t="s">
        <v>2657</v>
      </c>
      <c r="V256" t="s">
        <v>2670</v>
      </c>
    </row>
    <row r="257" spans="1:24" x14ac:dyDescent="0.25">
      <c r="A257" s="1" t="s">
        <v>1368</v>
      </c>
      <c r="B257" s="1" t="s">
        <v>1369</v>
      </c>
      <c r="C257" s="1" t="s">
        <v>2671</v>
      </c>
      <c r="E257" s="1" t="s">
        <v>2672</v>
      </c>
      <c r="G257" s="1" t="s">
        <v>1716</v>
      </c>
      <c r="H257" s="1" t="s">
        <v>1726</v>
      </c>
      <c r="I257" s="1" t="s">
        <v>1727</v>
      </c>
      <c r="J257" s="1" t="s">
        <v>1825</v>
      </c>
      <c r="K257" s="1" t="s">
        <v>1826</v>
      </c>
      <c r="L257" s="1" t="s">
        <v>2673</v>
      </c>
      <c r="M257" s="1" t="s">
        <v>2674</v>
      </c>
      <c r="N257" s="1" t="s">
        <v>2675</v>
      </c>
    </row>
    <row r="258" spans="1:24" x14ac:dyDescent="0.25">
      <c r="A258" s="1" t="s">
        <v>1370</v>
      </c>
      <c r="B258" s="1" t="s">
        <v>1371</v>
      </c>
      <c r="C258" s="1" t="s">
        <v>2676</v>
      </c>
      <c r="E258" s="1" t="s">
        <v>2677</v>
      </c>
      <c r="G258" s="1" t="s">
        <v>1716</v>
      </c>
      <c r="H258" s="1" t="s">
        <v>1961</v>
      </c>
      <c r="I258" s="1" t="s">
        <v>2123</v>
      </c>
      <c r="J258" s="1" t="s">
        <v>2124</v>
      </c>
      <c r="K258" s="1" t="s">
        <v>2125</v>
      </c>
    </row>
    <row r="259" spans="1:24" x14ac:dyDescent="0.25">
      <c r="A259" s="1" t="s">
        <v>1385</v>
      </c>
      <c r="B259" s="1" t="s">
        <v>1386</v>
      </c>
      <c r="C259" s="1" t="s">
        <v>2678</v>
      </c>
      <c r="E259" s="1" t="s">
        <v>2679</v>
      </c>
      <c r="G259" s="1" t="s">
        <v>1716</v>
      </c>
      <c r="H259" s="1" t="s">
        <v>1774</v>
      </c>
      <c r="I259" s="1" t="s">
        <v>1775</v>
      </c>
      <c r="J259" s="1" t="s">
        <v>1776</v>
      </c>
      <c r="K259" s="1" t="s">
        <v>1777</v>
      </c>
      <c r="L259" s="1" t="s">
        <v>1778</v>
      </c>
      <c r="M259" s="1" t="s">
        <v>2680</v>
      </c>
      <c r="N259" s="1" t="s">
        <v>2681</v>
      </c>
      <c r="O259" s="1" t="s">
        <v>2682</v>
      </c>
      <c r="P259" s="1" t="s">
        <v>2683</v>
      </c>
    </row>
    <row r="260" spans="1:24" x14ac:dyDescent="0.25">
      <c r="A260" s="1" t="s">
        <v>1387</v>
      </c>
      <c r="B260" s="1" t="s">
        <v>1388</v>
      </c>
      <c r="C260" s="1" t="s">
        <v>2684</v>
      </c>
      <c r="E260" s="1" t="s">
        <v>2685</v>
      </c>
      <c r="G260" s="1" t="s">
        <v>1716</v>
      </c>
      <c r="H260" s="1" t="s">
        <v>1726</v>
      </c>
      <c r="I260" s="1" t="s">
        <v>1759</v>
      </c>
      <c r="J260" s="1" t="s">
        <v>1760</v>
      </c>
      <c r="K260" s="1" t="s">
        <v>1761</v>
      </c>
      <c r="L260" s="1" t="s">
        <v>1762</v>
      </c>
      <c r="M260" s="1" t="s">
        <v>2272</v>
      </c>
      <c r="N260" s="1" t="s">
        <v>2273</v>
      </c>
      <c r="O260" s="1" t="s">
        <v>2274</v>
      </c>
      <c r="P260" s="1" t="s">
        <v>2515</v>
      </c>
      <c r="Q260" s="1" t="s">
        <v>2516</v>
      </c>
      <c r="R260" s="1" t="s">
        <v>2686</v>
      </c>
      <c r="S260" s="1" t="s">
        <v>2687</v>
      </c>
      <c r="T260" s="1" t="s">
        <v>2688</v>
      </c>
      <c r="U260" s="1" t="s">
        <v>2689</v>
      </c>
      <c r="V260" t="s">
        <v>2690</v>
      </c>
      <c r="W260" t="s">
        <v>2691</v>
      </c>
    </row>
    <row r="261" spans="1:24" x14ac:dyDescent="0.25">
      <c r="A261" s="1" t="s">
        <v>1391</v>
      </c>
      <c r="B261" s="1" t="s">
        <v>1392</v>
      </c>
      <c r="C261" s="1" t="s">
        <v>2692</v>
      </c>
      <c r="E261" s="1" t="s">
        <v>2693</v>
      </c>
      <c r="G261" s="1" t="s">
        <v>1716</v>
      </c>
      <c r="H261" s="1" t="s">
        <v>1726</v>
      </c>
      <c r="I261" s="1" t="s">
        <v>1759</v>
      </c>
      <c r="J261" s="1" t="s">
        <v>1760</v>
      </c>
      <c r="K261" s="1" t="s">
        <v>1761</v>
      </c>
      <c r="L261" s="1" t="s">
        <v>1762</v>
      </c>
      <c r="M261" s="1" t="s">
        <v>1763</v>
      </c>
      <c r="N261" s="1" t="s">
        <v>1764</v>
      </c>
      <c r="O261" s="1" t="s">
        <v>1889</v>
      </c>
      <c r="P261" s="1" t="s">
        <v>1890</v>
      </c>
      <c r="Q261" s="1" t="s">
        <v>1891</v>
      </c>
      <c r="R261" s="1" t="s">
        <v>1892</v>
      </c>
      <c r="S261" s="1" t="s">
        <v>1893</v>
      </c>
      <c r="T261" s="1" t="s">
        <v>1894</v>
      </c>
      <c r="U261" s="1" t="s">
        <v>1895</v>
      </c>
      <c r="V261" t="s">
        <v>2694</v>
      </c>
      <c r="W261" t="s">
        <v>2695</v>
      </c>
    </row>
    <row r="262" spans="1:24" x14ac:dyDescent="0.25">
      <c r="A262" s="1" t="s">
        <v>2696</v>
      </c>
      <c r="B262" s="1" t="s">
        <v>1395</v>
      </c>
      <c r="C262" s="1" t="s">
        <v>2697</v>
      </c>
      <c r="E262" s="1" t="s">
        <v>2698</v>
      </c>
      <c r="G262" s="1" t="s">
        <v>1716</v>
      </c>
      <c r="H262" s="1" t="s">
        <v>1774</v>
      </c>
      <c r="I262" s="1" t="s">
        <v>1775</v>
      </c>
      <c r="J262" s="1" t="s">
        <v>1776</v>
      </c>
      <c r="K262" s="1" t="s">
        <v>1785</v>
      </c>
      <c r="L262" s="1" t="s">
        <v>1786</v>
      </c>
      <c r="M262" s="1" t="s">
        <v>1787</v>
      </c>
      <c r="N262" s="1" t="s">
        <v>2037</v>
      </c>
      <c r="O262" s="1" t="s">
        <v>2038</v>
      </c>
    </row>
    <row r="263" spans="1:24" x14ac:dyDescent="0.25">
      <c r="A263" s="1" t="s">
        <v>1399</v>
      </c>
      <c r="B263" s="1" t="s">
        <v>1400</v>
      </c>
      <c r="C263" s="1" t="s">
        <v>2699</v>
      </c>
      <c r="E263" s="1" t="s">
        <v>2700</v>
      </c>
      <c r="G263" s="1" t="s">
        <v>1716</v>
      </c>
      <c r="H263" s="1" t="s">
        <v>1726</v>
      </c>
      <c r="I263" s="1" t="s">
        <v>1759</v>
      </c>
      <c r="J263" s="1" t="s">
        <v>1760</v>
      </c>
      <c r="K263" s="1" t="s">
        <v>1761</v>
      </c>
      <c r="L263" s="1" t="s">
        <v>1762</v>
      </c>
      <c r="M263" s="1" t="s">
        <v>2701</v>
      </c>
      <c r="N263" s="1" t="s">
        <v>2702</v>
      </c>
      <c r="O263" s="1" t="s">
        <v>2703</v>
      </c>
      <c r="P263" s="1" t="s">
        <v>2704</v>
      </c>
      <c r="Q263" s="1" t="s">
        <v>2705</v>
      </c>
      <c r="R263" s="1" t="s">
        <v>2706</v>
      </c>
      <c r="S263" s="1" t="s">
        <v>2707</v>
      </c>
      <c r="T263" s="1" t="s">
        <v>2708</v>
      </c>
      <c r="U263" s="1" t="s">
        <v>2709</v>
      </c>
      <c r="V263" t="s">
        <v>2710</v>
      </c>
      <c r="W263" t="s">
        <v>2711</v>
      </c>
      <c r="X263" t="s">
        <v>2712</v>
      </c>
    </row>
    <row r="264" spans="1:24" x14ac:dyDescent="0.25">
      <c r="A264" s="1" t="s">
        <v>1406</v>
      </c>
      <c r="B264" s="1" t="s">
        <v>1407</v>
      </c>
      <c r="C264" s="1" t="s">
        <v>2713</v>
      </c>
      <c r="E264" s="1" t="s">
        <v>2714</v>
      </c>
      <c r="G264" s="1" t="s">
        <v>1716</v>
      </c>
      <c r="H264" s="1" t="s">
        <v>1726</v>
      </c>
      <c r="I264" s="1" t="s">
        <v>1727</v>
      </c>
      <c r="J264" s="1" t="s">
        <v>1728</v>
      </c>
      <c r="K264" s="1" t="s">
        <v>1729</v>
      </c>
      <c r="L264" s="1" t="s">
        <v>1730</v>
      </c>
      <c r="M264" s="1" t="s">
        <v>1731</v>
      </c>
      <c r="N264" s="1" t="s">
        <v>1732</v>
      </c>
      <c r="O264" s="1" t="s">
        <v>1733</v>
      </c>
      <c r="P264" s="1" t="s">
        <v>2448</v>
      </c>
      <c r="Q264" s="1" t="s">
        <v>2449</v>
      </c>
      <c r="R264" s="1" t="s">
        <v>2450</v>
      </c>
      <c r="S264" s="1" t="s">
        <v>2715</v>
      </c>
      <c r="T264" s="1" t="s">
        <v>2716</v>
      </c>
      <c r="U264" s="1" t="s">
        <v>2717</v>
      </c>
      <c r="V264" t="s">
        <v>2718</v>
      </c>
    </row>
    <row r="265" spans="1:24" x14ac:dyDescent="0.25">
      <c r="A265" s="1" t="s">
        <v>1409</v>
      </c>
      <c r="B265" s="1" t="s">
        <v>1410</v>
      </c>
      <c r="C265" s="1" t="s">
        <v>2713</v>
      </c>
      <c r="E265" s="1" t="s">
        <v>2714</v>
      </c>
      <c r="G265" s="1" t="s">
        <v>1716</v>
      </c>
      <c r="H265" s="1" t="s">
        <v>1726</v>
      </c>
      <c r="I265" s="1" t="s">
        <v>1727</v>
      </c>
      <c r="J265" s="1" t="s">
        <v>1728</v>
      </c>
      <c r="K265" s="1" t="s">
        <v>1729</v>
      </c>
      <c r="L265" s="1" t="s">
        <v>1730</v>
      </c>
      <c r="M265" s="1" t="s">
        <v>1731</v>
      </c>
      <c r="N265" s="1" t="s">
        <v>1732</v>
      </c>
      <c r="O265" s="1" t="s">
        <v>1733</v>
      </c>
      <c r="P265" s="1" t="s">
        <v>2448</v>
      </c>
      <c r="Q265" s="1" t="s">
        <v>2449</v>
      </c>
      <c r="R265" s="1" t="s">
        <v>2450</v>
      </c>
      <c r="S265" s="1" t="s">
        <v>2715</v>
      </c>
      <c r="T265" s="1" t="s">
        <v>2716</v>
      </c>
      <c r="U265" s="1" t="s">
        <v>2717</v>
      </c>
      <c r="V265" t="s">
        <v>2718</v>
      </c>
    </row>
    <row r="266" spans="1:24" x14ac:dyDescent="0.25">
      <c r="A266" s="1" t="s">
        <v>1412</v>
      </c>
      <c r="B266" s="1" t="s">
        <v>1413</v>
      </c>
      <c r="C266" s="1" t="s">
        <v>2719</v>
      </c>
      <c r="E266" s="1" t="s">
        <v>2720</v>
      </c>
      <c r="G266" s="1" t="s">
        <v>1716</v>
      </c>
      <c r="H266" s="1" t="s">
        <v>1726</v>
      </c>
      <c r="I266" s="1" t="s">
        <v>1727</v>
      </c>
      <c r="J266" s="1" t="s">
        <v>1728</v>
      </c>
      <c r="K266" s="1" t="s">
        <v>1729</v>
      </c>
      <c r="L266" s="1" t="s">
        <v>1730</v>
      </c>
      <c r="M266" s="1" t="s">
        <v>1731</v>
      </c>
      <c r="N266" s="1" t="s">
        <v>1732</v>
      </c>
      <c r="O266" s="1" t="s">
        <v>1733</v>
      </c>
      <c r="P266" s="1" t="s">
        <v>2214</v>
      </c>
      <c r="Q266" s="1" t="s">
        <v>2215</v>
      </c>
      <c r="R266" s="1" t="s">
        <v>2216</v>
      </c>
      <c r="S266" s="1" t="s">
        <v>2721</v>
      </c>
      <c r="T266" s="1" t="s">
        <v>2722</v>
      </c>
      <c r="U266" s="1" t="s">
        <v>2723</v>
      </c>
    </row>
    <row r="267" spans="1:24" x14ac:dyDescent="0.25">
      <c r="A267" s="1" t="s">
        <v>1415</v>
      </c>
      <c r="B267" s="1" t="s">
        <v>1416</v>
      </c>
      <c r="C267" s="1" t="s">
        <v>2719</v>
      </c>
      <c r="E267" s="1" t="s">
        <v>2720</v>
      </c>
      <c r="G267" s="1" t="s">
        <v>1716</v>
      </c>
      <c r="H267" s="1" t="s">
        <v>1726</v>
      </c>
      <c r="I267" s="1" t="s">
        <v>1727</v>
      </c>
      <c r="J267" s="1" t="s">
        <v>1728</v>
      </c>
      <c r="K267" s="1" t="s">
        <v>1729</v>
      </c>
      <c r="L267" s="1" t="s">
        <v>1730</v>
      </c>
      <c r="M267" s="1" t="s">
        <v>1731</v>
      </c>
      <c r="N267" s="1" t="s">
        <v>1732</v>
      </c>
      <c r="O267" s="1" t="s">
        <v>1733</v>
      </c>
      <c r="P267" s="1" t="s">
        <v>2214</v>
      </c>
      <c r="Q267" s="1" t="s">
        <v>2215</v>
      </c>
      <c r="R267" s="1" t="s">
        <v>2216</v>
      </c>
      <c r="S267" s="1" t="s">
        <v>2721</v>
      </c>
      <c r="T267" s="1" t="s">
        <v>2722</v>
      </c>
      <c r="U267" s="1" t="s">
        <v>2723</v>
      </c>
    </row>
    <row r="268" spans="1:24" x14ac:dyDescent="0.25">
      <c r="A268" s="1" t="s">
        <v>1420</v>
      </c>
      <c r="B268" s="1" t="s">
        <v>1421</v>
      </c>
      <c r="C268" s="1" t="s">
        <v>2724</v>
      </c>
      <c r="E268" s="1" t="s">
        <v>2725</v>
      </c>
      <c r="G268" s="1" t="s">
        <v>1716</v>
      </c>
      <c r="H268" s="1" t="s">
        <v>1752</v>
      </c>
      <c r="I268" s="1" t="s">
        <v>1753</v>
      </c>
      <c r="J268" s="1" t="s">
        <v>2208</v>
      </c>
      <c r="K268" s="1" t="s">
        <v>2726</v>
      </c>
      <c r="L268" s="1" t="s">
        <v>2727</v>
      </c>
    </row>
    <row r="269" spans="1:24" x14ac:dyDescent="0.25">
      <c r="A269" s="1" t="s">
        <v>1424</v>
      </c>
      <c r="B269" s="1" t="s">
        <v>1425</v>
      </c>
      <c r="C269" s="1" t="s">
        <v>2728</v>
      </c>
      <c r="E269" s="1" t="s">
        <v>2729</v>
      </c>
      <c r="G269" s="1" t="s">
        <v>1716</v>
      </c>
      <c r="H269" s="1" t="s">
        <v>1774</v>
      </c>
      <c r="I269" s="1" t="s">
        <v>2730</v>
      </c>
      <c r="J269" s="1" t="s">
        <v>2731</v>
      </c>
      <c r="K269" s="1" t="s">
        <v>2732</v>
      </c>
      <c r="L269" s="1" t="s">
        <v>2733</v>
      </c>
      <c r="M269" s="1" t="s">
        <v>2734</v>
      </c>
      <c r="N269" s="1" t="s">
        <v>2735</v>
      </c>
      <c r="O269" s="1" t="s">
        <v>2736</v>
      </c>
    </row>
    <row r="270" spans="1:24" x14ac:dyDescent="0.25">
      <c r="A270" s="1" t="s">
        <v>1427</v>
      </c>
      <c r="B270" s="1" t="s">
        <v>1428</v>
      </c>
      <c r="C270" s="1" t="s">
        <v>2737</v>
      </c>
      <c r="E270" s="1" t="s">
        <v>2738</v>
      </c>
      <c r="G270" s="1" t="s">
        <v>1716</v>
      </c>
      <c r="H270" s="1" t="s">
        <v>1726</v>
      </c>
      <c r="I270" s="1" t="s">
        <v>2739</v>
      </c>
      <c r="J270" s="1" t="s">
        <v>2740</v>
      </c>
      <c r="K270" s="1" t="s">
        <v>2741</v>
      </c>
      <c r="L270" s="1" t="s">
        <v>2742</v>
      </c>
      <c r="M270" s="1" t="s">
        <v>2743</v>
      </c>
    </row>
    <row r="271" spans="1:24" x14ac:dyDescent="0.25">
      <c r="A271" s="1" t="s">
        <v>1432</v>
      </c>
      <c r="B271" s="1" t="s">
        <v>1433</v>
      </c>
      <c r="C271" s="1" t="s">
        <v>2737</v>
      </c>
      <c r="E271" s="1" t="s">
        <v>2738</v>
      </c>
      <c r="G271" s="1" t="s">
        <v>1716</v>
      </c>
      <c r="H271" s="1" t="s">
        <v>1726</v>
      </c>
      <c r="I271" s="1" t="s">
        <v>2739</v>
      </c>
      <c r="J271" s="1" t="s">
        <v>2740</v>
      </c>
      <c r="K271" s="1" t="s">
        <v>2741</v>
      </c>
      <c r="L271" s="1" t="s">
        <v>2742</v>
      </c>
      <c r="M271" s="1" t="s">
        <v>2743</v>
      </c>
    </row>
    <row r="272" spans="1:24" x14ac:dyDescent="0.25">
      <c r="A272" s="1" t="s">
        <v>1435</v>
      </c>
      <c r="B272" s="1" t="s">
        <v>1436</v>
      </c>
      <c r="C272" s="1" t="s">
        <v>2737</v>
      </c>
      <c r="E272" s="1" t="s">
        <v>2738</v>
      </c>
      <c r="G272" s="1" t="s">
        <v>1716</v>
      </c>
      <c r="H272" s="1" t="s">
        <v>1726</v>
      </c>
      <c r="I272" s="1" t="s">
        <v>2739</v>
      </c>
      <c r="J272" s="1" t="s">
        <v>2740</v>
      </c>
      <c r="K272" s="1" t="s">
        <v>2741</v>
      </c>
      <c r="L272" s="1" t="s">
        <v>2742</v>
      </c>
      <c r="M272" s="1" t="s">
        <v>2743</v>
      </c>
    </row>
    <row r="273" spans="1:24" x14ac:dyDescent="0.25">
      <c r="A273" s="1" t="s">
        <v>1439</v>
      </c>
      <c r="B273" s="1" t="s">
        <v>1440</v>
      </c>
      <c r="C273" s="1" t="s">
        <v>2744</v>
      </c>
      <c r="E273" s="1" t="s">
        <v>2745</v>
      </c>
      <c r="G273" s="1" t="s">
        <v>1716</v>
      </c>
      <c r="H273" s="1" t="s">
        <v>1752</v>
      </c>
      <c r="I273" s="1" t="s">
        <v>1850</v>
      </c>
      <c r="J273" s="1" t="s">
        <v>1851</v>
      </c>
      <c r="K273" s="1" t="s">
        <v>1996</v>
      </c>
      <c r="L273" s="1" t="s">
        <v>1997</v>
      </c>
      <c r="M273" s="1" t="s">
        <v>1998</v>
      </c>
      <c r="N273" s="1" t="s">
        <v>1999</v>
      </c>
      <c r="O273" s="1" t="s">
        <v>2000</v>
      </c>
      <c r="P273" s="1" t="s">
        <v>2001</v>
      </c>
      <c r="Q273" s="1" t="s">
        <v>2002</v>
      </c>
      <c r="R273" s="1" t="s">
        <v>2746</v>
      </c>
      <c r="S273" s="1" t="s">
        <v>2747</v>
      </c>
      <c r="T273" s="1" t="s">
        <v>2748</v>
      </c>
    </row>
    <row r="274" spans="1:24" x14ac:dyDescent="0.25">
      <c r="A274" s="1" t="s">
        <v>1444</v>
      </c>
      <c r="B274" s="1" t="s">
        <v>1445</v>
      </c>
      <c r="C274" s="1" t="s">
        <v>2749</v>
      </c>
      <c r="E274" s="1" t="s">
        <v>2750</v>
      </c>
      <c r="G274" s="1" t="s">
        <v>1716</v>
      </c>
      <c r="H274" s="1" t="s">
        <v>1752</v>
      </c>
      <c r="I274" s="1" t="s">
        <v>1850</v>
      </c>
      <c r="J274" s="1" t="s">
        <v>1851</v>
      </c>
      <c r="K274" s="1" t="s">
        <v>1996</v>
      </c>
      <c r="L274" s="1" t="s">
        <v>1997</v>
      </c>
      <c r="M274" s="1" t="s">
        <v>1998</v>
      </c>
      <c r="N274" s="1" t="s">
        <v>2025</v>
      </c>
      <c r="O274" s="1" t="s">
        <v>2026</v>
      </c>
      <c r="P274" s="1" t="s">
        <v>2027</v>
      </c>
      <c r="Q274" s="1" t="s">
        <v>2028</v>
      </c>
      <c r="R274" s="1" t="s">
        <v>2029</v>
      </c>
      <c r="S274" s="1" t="s">
        <v>2577</v>
      </c>
      <c r="T274" s="1" t="s">
        <v>2578</v>
      </c>
      <c r="U274" s="1" t="s">
        <v>2579</v>
      </c>
      <c r="V274" t="s">
        <v>2751</v>
      </c>
      <c r="W274" t="s">
        <v>2752</v>
      </c>
      <c r="X274" t="s">
        <v>2753</v>
      </c>
    </row>
    <row r="275" spans="1:24" x14ac:dyDescent="0.25">
      <c r="A275" s="1" t="s">
        <v>1447</v>
      </c>
      <c r="B275" s="1" t="s">
        <v>1448</v>
      </c>
      <c r="C275" s="1" t="s">
        <v>2749</v>
      </c>
      <c r="E275" s="1" t="s">
        <v>2750</v>
      </c>
      <c r="G275" s="1" t="s">
        <v>1716</v>
      </c>
      <c r="H275" s="1" t="s">
        <v>1752</v>
      </c>
      <c r="I275" s="1" t="s">
        <v>1850</v>
      </c>
      <c r="J275" s="1" t="s">
        <v>1851</v>
      </c>
      <c r="K275" s="1" t="s">
        <v>1996</v>
      </c>
      <c r="L275" s="1" t="s">
        <v>1997</v>
      </c>
      <c r="M275" s="1" t="s">
        <v>1998</v>
      </c>
      <c r="N275" s="1" t="s">
        <v>2025</v>
      </c>
      <c r="O275" s="1" t="s">
        <v>2026</v>
      </c>
      <c r="P275" s="1" t="s">
        <v>2027</v>
      </c>
      <c r="Q275" s="1" t="s">
        <v>2028</v>
      </c>
      <c r="R275" s="1" t="s">
        <v>2029</v>
      </c>
      <c r="S275" s="1" t="s">
        <v>2577</v>
      </c>
      <c r="T275" s="1" t="s">
        <v>2578</v>
      </c>
      <c r="U275" s="1" t="s">
        <v>2579</v>
      </c>
      <c r="V275" t="s">
        <v>2751</v>
      </c>
      <c r="W275" t="s">
        <v>2752</v>
      </c>
      <c r="X275" t="s">
        <v>2753</v>
      </c>
    </row>
    <row r="276" spans="1:24" x14ac:dyDescent="0.25">
      <c r="A276" s="1" t="s">
        <v>1451</v>
      </c>
      <c r="B276" s="1" t="s">
        <v>1452</v>
      </c>
      <c r="C276" s="1" t="s">
        <v>2754</v>
      </c>
      <c r="E276" s="1" t="s">
        <v>2755</v>
      </c>
      <c r="G276" s="1" t="s">
        <v>1716</v>
      </c>
      <c r="H276" s="1" t="s">
        <v>1752</v>
      </c>
      <c r="I276" s="1" t="s">
        <v>1850</v>
      </c>
      <c r="J276" s="1" t="s">
        <v>1851</v>
      </c>
      <c r="K276" s="1" t="s">
        <v>1996</v>
      </c>
      <c r="L276" s="1" t="s">
        <v>1997</v>
      </c>
      <c r="M276" s="1" t="s">
        <v>1998</v>
      </c>
      <c r="N276" s="1" t="s">
        <v>1999</v>
      </c>
      <c r="O276" s="1" t="s">
        <v>2000</v>
      </c>
      <c r="P276" s="1" t="s">
        <v>2001</v>
      </c>
      <c r="Q276" s="1" t="s">
        <v>2002</v>
      </c>
      <c r="R276" s="1" t="s">
        <v>2003</v>
      </c>
      <c r="S276" s="1" t="s">
        <v>2004</v>
      </c>
      <c r="T276" s="1" t="s">
        <v>2005</v>
      </c>
    </row>
    <row r="277" spans="1:24" x14ac:dyDescent="0.25">
      <c r="A277" s="1" t="s">
        <v>1455</v>
      </c>
      <c r="B277" s="1" t="s">
        <v>1456</v>
      </c>
      <c r="C277" s="1" t="s">
        <v>2756</v>
      </c>
      <c r="E277" s="1" t="s">
        <v>2757</v>
      </c>
      <c r="G277" s="1" t="s">
        <v>1716</v>
      </c>
      <c r="H277" s="1" t="s">
        <v>1774</v>
      </c>
      <c r="I277" s="1" t="s">
        <v>1775</v>
      </c>
      <c r="J277" s="1" t="s">
        <v>1776</v>
      </c>
      <c r="K277" s="1" t="s">
        <v>1777</v>
      </c>
      <c r="L277" s="1" t="s">
        <v>1899</v>
      </c>
      <c r="M277" s="1" t="s">
        <v>2108</v>
      </c>
      <c r="N277" s="1" t="s">
        <v>2109</v>
      </c>
      <c r="O277" s="1" t="s">
        <v>2110</v>
      </c>
      <c r="P277" s="1" t="s">
        <v>2758</v>
      </c>
    </row>
    <row r="278" spans="1:24" x14ac:dyDescent="0.25">
      <c r="A278" s="1" t="s">
        <v>1458</v>
      </c>
      <c r="B278" s="1" t="s">
        <v>1459</v>
      </c>
      <c r="C278" s="1" t="s">
        <v>1757</v>
      </c>
      <c r="E278" s="1" t="s">
        <v>1758</v>
      </c>
      <c r="G278" s="1" t="s">
        <v>1716</v>
      </c>
      <c r="H278" s="1" t="s">
        <v>1726</v>
      </c>
      <c r="I278" s="1" t="s">
        <v>1759</v>
      </c>
      <c r="J278" s="1" t="s">
        <v>1760</v>
      </c>
      <c r="K278" s="1" t="s">
        <v>1761</v>
      </c>
      <c r="L278" s="1" t="s">
        <v>1762</v>
      </c>
      <c r="M278" s="1" t="s">
        <v>1763</v>
      </c>
      <c r="N278" s="1" t="s">
        <v>1764</v>
      </c>
      <c r="O278" s="1" t="s">
        <v>1765</v>
      </c>
      <c r="P278" s="1" t="s">
        <v>1766</v>
      </c>
      <c r="Q278" s="1" t="s">
        <v>1767</v>
      </c>
      <c r="R278" s="1" t="s">
        <v>1768</v>
      </c>
      <c r="S278" s="1" t="s">
        <v>1769</v>
      </c>
      <c r="T278" s="1" t="s">
        <v>1770</v>
      </c>
      <c r="U278" s="1" t="s">
        <v>1771</v>
      </c>
    </row>
    <row r="279" spans="1:24" x14ac:dyDescent="0.25">
      <c r="A279" s="1" t="s">
        <v>1461</v>
      </c>
      <c r="B279" s="1" t="s">
        <v>1462</v>
      </c>
      <c r="C279" s="1" t="s">
        <v>2759</v>
      </c>
      <c r="E279" s="1" t="s">
        <v>2760</v>
      </c>
      <c r="G279" s="1" t="s">
        <v>1716</v>
      </c>
      <c r="H279" s="1" t="s">
        <v>1752</v>
      </c>
      <c r="I279" s="1" t="s">
        <v>1753</v>
      </c>
      <c r="J279" s="1" t="s">
        <v>1754</v>
      </c>
      <c r="K279" s="1" t="s">
        <v>1755</v>
      </c>
      <c r="L279" s="1" t="s">
        <v>1756</v>
      </c>
    </row>
    <row r="280" spans="1:24" x14ac:dyDescent="0.25">
      <c r="A280" s="1" t="s">
        <v>1466</v>
      </c>
      <c r="B280" s="1" t="s">
        <v>1467</v>
      </c>
      <c r="C280" s="1" t="s">
        <v>2761</v>
      </c>
      <c r="E280" s="1" t="s">
        <v>2762</v>
      </c>
      <c r="G280" s="1" t="s">
        <v>1716</v>
      </c>
      <c r="H280" s="1" t="s">
        <v>1726</v>
      </c>
      <c r="I280" s="1" t="s">
        <v>1727</v>
      </c>
      <c r="J280" s="1" t="s">
        <v>1728</v>
      </c>
      <c r="K280" s="1" t="s">
        <v>1729</v>
      </c>
      <c r="L280" s="1" t="s">
        <v>1730</v>
      </c>
      <c r="M280" s="1" t="s">
        <v>1731</v>
      </c>
      <c r="N280" s="1" t="s">
        <v>1732</v>
      </c>
      <c r="O280" s="1" t="s">
        <v>1733</v>
      </c>
      <c r="P280" s="1" t="s">
        <v>1734</v>
      </c>
      <c r="Q280" s="1" t="s">
        <v>1809</v>
      </c>
      <c r="R280" s="1" t="s">
        <v>1810</v>
      </c>
      <c r="S280" s="1" t="s">
        <v>1811</v>
      </c>
      <c r="T280" s="1" t="s">
        <v>1878</v>
      </c>
      <c r="U280" s="1" t="s">
        <v>2630</v>
      </c>
      <c r="V280" t="s">
        <v>2631</v>
      </c>
      <c r="W280" t="s">
        <v>2632</v>
      </c>
    </row>
    <row r="281" spans="1:24" x14ac:dyDescent="0.25">
      <c r="A281" s="1" t="s">
        <v>1472</v>
      </c>
      <c r="B281" s="1" t="s">
        <v>1473</v>
      </c>
      <c r="C281" s="1" t="s">
        <v>2761</v>
      </c>
      <c r="E281" s="1" t="s">
        <v>2762</v>
      </c>
      <c r="G281" s="1" t="s">
        <v>1716</v>
      </c>
      <c r="H281" s="1" t="s">
        <v>1726</v>
      </c>
      <c r="I281" s="1" t="s">
        <v>1727</v>
      </c>
      <c r="J281" s="1" t="s">
        <v>1728</v>
      </c>
      <c r="K281" s="1" t="s">
        <v>1729</v>
      </c>
      <c r="L281" s="1" t="s">
        <v>1730</v>
      </c>
      <c r="M281" s="1" t="s">
        <v>1731</v>
      </c>
      <c r="N281" s="1" t="s">
        <v>1732</v>
      </c>
      <c r="O281" s="1" t="s">
        <v>1733</v>
      </c>
      <c r="P281" s="1" t="s">
        <v>1734</v>
      </c>
      <c r="Q281" s="1" t="s">
        <v>1809</v>
      </c>
      <c r="R281" s="1" t="s">
        <v>1810</v>
      </c>
      <c r="S281" s="1" t="s">
        <v>1811</v>
      </c>
      <c r="T281" s="1" t="s">
        <v>1878</v>
      </c>
      <c r="U281" s="1" t="s">
        <v>2630</v>
      </c>
      <c r="V281" t="s">
        <v>2631</v>
      </c>
      <c r="W281" t="s">
        <v>2632</v>
      </c>
    </row>
    <row r="282" spans="1:24" x14ac:dyDescent="0.25">
      <c r="A282" s="1" t="s">
        <v>1475</v>
      </c>
      <c r="B282" s="1" t="s">
        <v>1476</v>
      </c>
      <c r="C282" s="1" t="s">
        <v>2761</v>
      </c>
      <c r="E282" s="1" t="s">
        <v>2762</v>
      </c>
      <c r="G282" s="1" t="s">
        <v>1716</v>
      </c>
      <c r="H282" s="1" t="s">
        <v>1726</v>
      </c>
      <c r="I282" s="1" t="s">
        <v>1727</v>
      </c>
      <c r="J282" s="1" t="s">
        <v>1728</v>
      </c>
      <c r="K282" s="1" t="s">
        <v>1729</v>
      </c>
      <c r="L282" s="1" t="s">
        <v>1730</v>
      </c>
      <c r="M282" s="1" t="s">
        <v>1731</v>
      </c>
      <c r="N282" s="1" t="s">
        <v>1732</v>
      </c>
      <c r="O282" s="1" t="s">
        <v>1733</v>
      </c>
      <c r="P282" s="1" t="s">
        <v>1734</v>
      </c>
      <c r="Q282" s="1" t="s">
        <v>1809</v>
      </c>
      <c r="R282" s="1" t="s">
        <v>1810</v>
      </c>
      <c r="S282" s="1" t="s">
        <v>1811</v>
      </c>
      <c r="T282" s="1" t="s">
        <v>1878</v>
      </c>
      <c r="U282" s="1" t="s">
        <v>2630</v>
      </c>
      <c r="V282" t="s">
        <v>2631</v>
      </c>
      <c r="W282" t="s">
        <v>2632</v>
      </c>
    </row>
    <row r="283" spans="1:24" x14ac:dyDescent="0.25">
      <c r="A283" s="1" t="s">
        <v>1477</v>
      </c>
      <c r="B283" s="1" t="s">
        <v>1478</v>
      </c>
      <c r="C283" s="1" t="s">
        <v>2761</v>
      </c>
      <c r="E283" s="1" t="s">
        <v>2762</v>
      </c>
      <c r="G283" s="1" t="s">
        <v>1716</v>
      </c>
      <c r="H283" s="1" t="s">
        <v>1726</v>
      </c>
      <c r="I283" s="1" t="s">
        <v>1727</v>
      </c>
      <c r="J283" s="1" t="s">
        <v>1728</v>
      </c>
      <c r="K283" s="1" t="s">
        <v>1729</v>
      </c>
      <c r="L283" s="1" t="s">
        <v>1730</v>
      </c>
      <c r="M283" s="1" t="s">
        <v>1731</v>
      </c>
      <c r="N283" s="1" t="s">
        <v>1732</v>
      </c>
      <c r="O283" s="1" t="s">
        <v>1733</v>
      </c>
      <c r="P283" s="1" t="s">
        <v>1734</v>
      </c>
      <c r="Q283" s="1" t="s">
        <v>1809</v>
      </c>
      <c r="R283" s="1" t="s">
        <v>1810</v>
      </c>
      <c r="S283" s="1" t="s">
        <v>1811</v>
      </c>
      <c r="T283" s="1" t="s">
        <v>1878</v>
      </c>
      <c r="U283" s="1" t="s">
        <v>2630</v>
      </c>
      <c r="V283" t="s">
        <v>2631</v>
      </c>
      <c r="W283" t="s">
        <v>2632</v>
      </c>
    </row>
    <row r="284" spans="1:24" x14ac:dyDescent="0.25">
      <c r="A284" s="1" t="s">
        <v>1480</v>
      </c>
      <c r="B284" s="1" t="s">
        <v>1481</v>
      </c>
      <c r="C284" s="1" t="s">
        <v>2713</v>
      </c>
      <c r="E284" s="1" t="s">
        <v>2714</v>
      </c>
      <c r="G284" s="1" t="s">
        <v>1716</v>
      </c>
      <c r="H284" s="1" t="s">
        <v>1726</v>
      </c>
      <c r="I284" s="1" t="s">
        <v>1727</v>
      </c>
      <c r="J284" s="1" t="s">
        <v>1728</v>
      </c>
      <c r="K284" s="1" t="s">
        <v>1729</v>
      </c>
      <c r="L284" s="1" t="s">
        <v>1730</v>
      </c>
      <c r="M284" s="1" t="s">
        <v>1731</v>
      </c>
      <c r="N284" s="1" t="s">
        <v>1732</v>
      </c>
      <c r="O284" s="1" t="s">
        <v>1733</v>
      </c>
      <c r="P284" s="1" t="s">
        <v>2448</v>
      </c>
      <c r="Q284" s="1" t="s">
        <v>2449</v>
      </c>
      <c r="R284" s="1" t="s">
        <v>2450</v>
      </c>
      <c r="S284" s="1" t="s">
        <v>2715</v>
      </c>
      <c r="T284" s="1" t="s">
        <v>2716</v>
      </c>
      <c r="U284" s="1" t="s">
        <v>2717</v>
      </c>
      <c r="V284" t="s">
        <v>2718</v>
      </c>
    </row>
    <row r="285" spans="1:24" x14ac:dyDescent="0.25">
      <c r="A285" s="1" t="s">
        <v>1489</v>
      </c>
      <c r="B285" s="1" t="s">
        <v>1490</v>
      </c>
      <c r="C285" s="1" t="s">
        <v>2763</v>
      </c>
      <c r="E285" s="1" t="s">
        <v>2764</v>
      </c>
      <c r="G285" s="1" t="s">
        <v>1716</v>
      </c>
      <c r="H285" s="1" t="s">
        <v>1717</v>
      </c>
      <c r="I285" s="1" t="s">
        <v>1718</v>
      </c>
      <c r="J285" s="1" t="s">
        <v>1719</v>
      </c>
      <c r="K285" s="1" t="s">
        <v>1720</v>
      </c>
      <c r="L285" s="1" t="s">
        <v>2765</v>
      </c>
      <c r="M285" s="1" t="s">
        <v>2766</v>
      </c>
      <c r="N285" s="1" t="s">
        <v>2767</v>
      </c>
      <c r="O285" s="1" t="s">
        <v>2768</v>
      </c>
    </row>
    <row r="286" spans="1:24" x14ac:dyDescent="0.25">
      <c r="A286" s="1" t="s">
        <v>1499</v>
      </c>
      <c r="B286" s="1" t="s">
        <v>1500</v>
      </c>
      <c r="C286" s="1" t="s">
        <v>1955</v>
      </c>
      <c r="E286" s="1" t="s">
        <v>1956</v>
      </c>
      <c r="G286" s="1" t="s">
        <v>1716</v>
      </c>
      <c r="H286" s="1" t="s">
        <v>1726</v>
      </c>
      <c r="I286" s="1" t="s">
        <v>1727</v>
      </c>
      <c r="J286" s="1" t="s">
        <v>1728</v>
      </c>
      <c r="K286" s="1" t="s">
        <v>1729</v>
      </c>
      <c r="L286" s="1" t="s">
        <v>1730</v>
      </c>
      <c r="M286" s="1" t="s">
        <v>1731</v>
      </c>
      <c r="N286" s="1" t="s">
        <v>1732</v>
      </c>
      <c r="O286" s="1" t="s">
        <v>1733</v>
      </c>
      <c r="P286" s="1" t="s">
        <v>1734</v>
      </c>
      <c r="Q286" s="1" t="s">
        <v>1735</v>
      </c>
      <c r="R286" s="1" t="s">
        <v>1736</v>
      </c>
      <c r="S286" s="1" t="s">
        <v>1737</v>
      </c>
      <c r="T286" s="1" t="s">
        <v>1738</v>
      </c>
      <c r="U286" s="1" t="s">
        <v>1748</v>
      </c>
      <c r="V286" t="s">
        <v>1749</v>
      </c>
    </row>
    <row r="287" spans="1:24" x14ac:dyDescent="0.25">
      <c r="A287" s="1" t="s">
        <v>1504</v>
      </c>
      <c r="B287" s="1" t="s">
        <v>1505</v>
      </c>
      <c r="C287" s="1" t="s">
        <v>1955</v>
      </c>
      <c r="E287" s="1" t="s">
        <v>1956</v>
      </c>
      <c r="G287" s="1" t="s">
        <v>1716</v>
      </c>
      <c r="H287" s="1" t="s">
        <v>1726</v>
      </c>
      <c r="I287" s="1" t="s">
        <v>1727</v>
      </c>
      <c r="J287" s="1" t="s">
        <v>1728</v>
      </c>
      <c r="K287" s="1" t="s">
        <v>1729</v>
      </c>
      <c r="L287" s="1" t="s">
        <v>1730</v>
      </c>
      <c r="M287" s="1" t="s">
        <v>1731</v>
      </c>
      <c r="N287" s="1" t="s">
        <v>1732</v>
      </c>
      <c r="O287" s="1" t="s">
        <v>1733</v>
      </c>
      <c r="P287" s="1" t="s">
        <v>1734</v>
      </c>
      <c r="Q287" s="1" t="s">
        <v>1735</v>
      </c>
      <c r="R287" s="1" t="s">
        <v>1736</v>
      </c>
      <c r="S287" s="1" t="s">
        <v>1737</v>
      </c>
      <c r="T287" s="1" t="s">
        <v>1738</v>
      </c>
      <c r="U287" s="1" t="s">
        <v>1748</v>
      </c>
      <c r="V287" t="s">
        <v>1749</v>
      </c>
    </row>
    <row r="288" spans="1:24" x14ac:dyDescent="0.25">
      <c r="A288" s="1" t="s">
        <v>1507</v>
      </c>
      <c r="B288" s="1" t="s">
        <v>1508</v>
      </c>
      <c r="C288" s="1" t="s">
        <v>2769</v>
      </c>
      <c r="E288" s="1" t="s">
        <v>2770</v>
      </c>
      <c r="G288" s="1" t="s">
        <v>1716</v>
      </c>
      <c r="H288" s="1" t="s">
        <v>1726</v>
      </c>
      <c r="I288" s="1" t="s">
        <v>1759</v>
      </c>
      <c r="J288" s="1" t="s">
        <v>1760</v>
      </c>
      <c r="K288" s="1" t="s">
        <v>1761</v>
      </c>
      <c r="L288" s="1" t="s">
        <v>1762</v>
      </c>
      <c r="M288" s="1" t="s">
        <v>2388</v>
      </c>
      <c r="N288" s="1" t="s">
        <v>2389</v>
      </c>
      <c r="O288" s="1" t="s">
        <v>2390</v>
      </c>
      <c r="P288" s="1" t="s">
        <v>2391</v>
      </c>
      <c r="Q288" s="1" t="s">
        <v>2392</v>
      </c>
      <c r="R288" s="1" t="s">
        <v>2393</v>
      </c>
      <c r="S288" s="1" t="s">
        <v>2394</v>
      </c>
      <c r="T288" s="1" t="s">
        <v>2771</v>
      </c>
    </row>
    <row r="289" spans="1:25" x14ac:dyDescent="0.25">
      <c r="A289" s="1" t="s">
        <v>1511</v>
      </c>
      <c r="B289" s="1" t="s">
        <v>1512</v>
      </c>
      <c r="C289" s="1" t="s">
        <v>2692</v>
      </c>
      <c r="E289" s="1" t="s">
        <v>2693</v>
      </c>
      <c r="G289" s="1" t="s">
        <v>1716</v>
      </c>
      <c r="H289" s="1" t="s">
        <v>1726</v>
      </c>
      <c r="I289" s="1" t="s">
        <v>1759</v>
      </c>
      <c r="J289" s="1" t="s">
        <v>1760</v>
      </c>
      <c r="K289" s="1" t="s">
        <v>1761</v>
      </c>
      <c r="L289" s="1" t="s">
        <v>1762</v>
      </c>
      <c r="M289" s="1" t="s">
        <v>1763</v>
      </c>
      <c r="N289" s="1" t="s">
        <v>1764</v>
      </c>
      <c r="O289" s="1" t="s">
        <v>1889</v>
      </c>
      <c r="P289" s="1" t="s">
        <v>1890</v>
      </c>
      <c r="Q289" s="1" t="s">
        <v>1891</v>
      </c>
      <c r="R289" s="1" t="s">
        <v>1892</v>
      </c>
      <c r="S289" s="1" t="s">
        <v>1893</v>
      </c>
      <c r="T289" s="1" t="s">
        <v>1894</v>
      </c>
      <c r="U289" s="1" t="s">
        <v>1895</v>
      </c>
      <c r="V289" t="s">
        <v>2694</v>
      </c>
      <c r="W289" t="s">
        <v>2695</v>
      </c>
    </row>
    <row r="290" spans="1:25" x14ac:dyDescent="0.25">
      <c r="A290" s="1" t="s">
        <v>1513</v>
      </c>
      <c r="B290" s="1" t="s">
        <v>1514</v>
      </c>
      <c r="C290" s="1" t="s">
        <v>2560</v>
      </c>
      <c r="E290" s="1" t="s">
        <v>2561</v>
      </c>
      <c r="G290" s="1" t="s">
        <v>1716</v>
      </c>
      <c r="H290" s="1" t="s">
        <v>1726</v>
      </c>
      <c r="I290" s="1" t="s">
        <v>1727</v>
      </c>
      <c r="J290" s="1" t="s">
        <v>1728</v>
      </c>
      <c r="K290" s="1" t="s">
        <v>1729</v>
      </c>
      <c r="L290" s="1" t="s">
        <v>1730</v>
      </c>
      <c r="M290" s="1" t="s">
        <v>1731</v>
      </c>
      <c r="N290" s="1" t="s">
        <v>1732</v>
      </c>
      <c r="O290" s="1" t="s">
        <v>1733</v>
      </c>
      <c r="P290" s="1" t="s">
        <v>2448</v>
      </c>
      <c r="Q290" s="1" t="s">
        <v>2449</v>
      </c>
      <c r="R290" s="1" t="s">
        <v>2450</v>
      </c>
      <c r="S290" s="1" t="s">
        <v>2562</v>
      </c>
      <c r="T290" s="1" t="s">
        <v>2563</v>
      </c>
      <c r="U290" s="1" t="s">
        <v>2564</v>
      </c>
      <c r="V290" t="s">
        <v>2565</v>
      </c>
      <c r="W290" t="s">
        <v>2566</v>
      </c>
      <c r="X290" t="s">
        <v>2567</v>
      </c>
      <c r="Y290" t="s">
        <v>2568</v>
      </c>
    </row>
    <row r="291" spans="1:25" x14ac:dyDescent="0.25">
      <c r="A291" s="1" t="s">
        <v>1515</v>
      </c>
      <c r="B291" s="1" t="s">
        <v>1516</v>
      </c>
      <c r="C291" s="1" t="s">
        <v>2668</v>
      </c>
      <c r="E291" s="1" t="s">
        <v>2669</v>
      </c>
      <c r="G291" s="1" t="s">
        <v>1716</v>
      </c>
      <c r="H291" s="1" t="s">
        <v>1726</v>
      </c>
      <c r="I291" s="1" t="s">
        <v>1759</v>
      </c>
      <c r="J291" s="1" t="s">
        <v>1760</v>
      </c>
      <c r="K291" s="1" t="s">
        <v>1761</v>
      </c>
      <c r="L291" s="1" t="s">
        <v>1762</v>
      </c>
      <c r="M291" s="1" t="s">
        <v>2272</v>
      </c>
      <c r="N291" s="1" t="s">
        <v>2273</v>
      </c>
      <c r="O291" s="1" t="s">
        <v>2274</v>
      </c>
      <c r="P291" s="1" t="s">
        <v>2515</v>
      </c>
      <c r="Q291" s="1" t="s">
        <v>2516</v>
      </c>
      <c r="R291" s="1" t="s">
        <v>2517</v>
      </c>
      <c r="S291" s="1" t="s">
        <v>2655</v>
      </c>
      <c r="T291" s="1" t="s">
        <v>2656</v>
      </c>
      <c r="U291" s="1" t="s">
        <v>2657</v>
      </c>
      <c r="V291" t="s">
        <v>2670</v>
      </c>
    </row>
    <row r="292" spans="1:25" x14ac:dyDescent="0.25">
      <c r="A292" s="1" t="s">
        <v>1518</v>
      </c>
      <c r="B292" s="1" t="s">
        <v>1519</v>
      </c>
      <c r="C292" s="1" t="s">
        <v>2772</v>
      </c>
      <c r="E292" s="1" t="s">
        <v>2773</v>
      </c>
      <c r="G292" s="1" t="s">
        <v>1716</v>
      </c>
      <c r="H292" s="1" t="s">
        <v>2144</v>
      </c>
      <c r="I292" s="1" t="s">
        <v>2145</v>
      </c>
      <c r="J292" s="1" t="s">
        <v>2146</v>
      </c>
      <c r="K292" s="1" t="s">
        <v>2321</v>
      </c>
    </row>
    <row r="293" spans="1:25" x14ac:dyDescent="0.25">
      <c r="A293" s="1" t="s">
        <v>1528</v>
      </c>
      <c r="B293" s="1" t="s">
        <v>1529</v>
      </c>
      <c r="C293" s="1" t="s">
        <v>1953</v>
      </c>
      <c r="E293" s="1" t="s">
        <v>1954</v>
      </c>
      <c r="G293" s="1" t="s">
        <v>1716</v>
      </c>
      <c r="H293" s="1" t="s">
        <v>1726</v>
      </c>
      <c r="I293" s="1" t="s">
        <v>1727</v>
      </c>
      <c r="J293" s="1" t="s">
        <v>1728</v>
      </c>
      <c r="K293" s="1" t="s">
        <v>1729</v>
      </c>
      <c r="L293" s="1" t="s">
        <v>1730</v>
      </c>
      <c r="M293" s="1" t="s">
        <v>1731</v>
      </c>
      <c r="N293" s="1" t="s">
        <v>1732</v>
      </c>
      <c r="O293" s="1" t="s">
        <v>1733</v>
      </c>
      <c r="P293" s="1" t="s">
        <v>1734</v>
      </c>
      <c r="Q293" s="1" t="s">
        <v>1735</v>
      </c>
      <c r="R293" s="1" t="s">
        <v>1736</v>
      </c>
      <c r="S293" s="1" t="s">
        <v>1737</v>
      </c>
      <c r="T293" s="1" t="s">
        <v>1738</v>
      </c>
      <c r="U293" s="1" t="s">
        <v>1748</v>
      </c>
      <c r="V293" t="s">
        <v>1749</v>
      </c>
    </row>
    <row r="294" spans="1:25" x14ac:dyDescent="0.25">
      <c r="A294" s="1" t="s">
        <v>1530</v>
      </c>
      <c r="B294" s="1" t="s">
        <v>1531</v>
      </c>
      <c r="C294" s="1" t="s">
        <v>1746</v>
      </c>
      <c r="E294" s="1" t="s">
        <v>1747</v>
      </c>
      <c r="G294" s="1" t="s">
        <v>1716</v>
      </c>
      <c r="H294" s="1" t="s">
        <v>1726</v>
      </c>
      <c r="I294" s="1" t="s">
        <v>1727</v>
      </c>
      <c r="J294" s="1" t="s">
        <v>1728</v>
      </c>
      <c r="K294" s="1" t="s">
        <v>1729</v>
      </c>
      <c r="L294" s="1" t="s">
        <v>1730</v>
      </c>
      <c r="M294" s="1" t="s">
        <v>1731</v>
      </c>
      <c r="N294" s="1" t="s">
        <v>1732</v>
      </c>
      <c r="O294" s="1" t="s">
        <v>1733</v>
      </c>
      <c r="P294" s="1" t="s">
        <v>1734</v>
      </c>
      <c r="Q294" s="1" t="s">
        <v>1735</v>
      </c>
      <c r="R294" s="1" t="s">
        <v>1736</v>
      </c>
      <c r="S294" s="1" t="s">
        <v>1737</v>
      </c>
      <c r="T294" s="1" t="s">
        <v>1738</v>
      </c>
      <c r="U294" s="1" t="s">
        <v>1748</v>
      </c>
      <c r="V294" t="s">
        <v>1749</v>
      </c>
    </row>
    <row r="295" spans="1:25" x14ac:dyDescent="0.25">
      <c r="A295" s="1" t="s">
        <v>1533</v>
      </c>
      <c r="B295" s="1" t="s">
        <v>1534</v>
      </c>
      <c r="C295" s="1" t="s">
        <v>1746</v>
      </c>
      <c r="E295" s="1" t="s">
        <v>1747</v>
      </c>
      <c r="G295" s="1" t="s">
        <v>1716</v>
      </c>
      <c r="H295" s="1" t="s">
        <v>1726</v>
      </c>
      <c r="I295" s="1" t="s">
        <v>1727</v>
      </c>
      <c r="J295" s="1" t="s">
        <v>1728</v>
      </c>
      <c r="K295" s="1" t="s">
        <v>1729</v>
      </c>
      <c r="L295" s="1" t="s">
        <v>1730</v>
      </c>
      <c r="M295" s="1" t="s">
        <v>1731</v>
      </c>
      <c r="N295" s="1" t="s">
        <v>1732</v>
      </c>
      <c r="O295" s="1" t="s">
        <v>1733</v>
      </c>
      <c r="P295" s="1" t="s">
        <v>1734</v>
      </c>
      <c r="Q295" s="1" t="s">
        <v>1735</v>
      </c>
      <c r="R295" s="1" t="s">
        <v>1736</v>
      </c>
      <c r="S295" s="1" t="s">
        <v>1737</v>
      </c>
      <c r="T295" s="1" t="s">
        <v>1738</v>
      </c>
      <c r="U295" s="1" t="s">
        <v>1748</v>
      </c>
      <c r="V295" t="s">
        <v>1749</v>
      </c>
    </row>
    <row r="296" spans="1:25" x14ac:dyDescent="0.25">
      <c r="A296" s="1" t="s">
        <v>1535</v>
      </c>
      <c r="B296" s="1" t="s">
        <v>1536</v>
      </c>
      <c r="C296" s="1" t="s">
        <v>1746</v>
      </c>
      <c r="E296" s="1" t="s">
        <v>1747</v>
      </c>
      <c r="G296" s="1" t="s">
        <v>1716</v>
      </c>
      <c r="H296" s="1" t="s">
        <v>1726</v>
      </c>
      <c r="I296" s="1" t="s">
        <v>1727</v>
      </c>
      <c r="J296" s="1" t="s">
        <v>1728</v>
      </c>
      <c r="K296" s="1" t="s">
        <v>1729</v>
      </c>
      <c r="L296" s="1" t="s">
        <v>1730</v>
      </c>
      <c r="M296" s="1" t="s">
        <v>1731</v>
      </c>
      <c r="N296" s="1" t="s">
        <v>1732</v>
      </c>
      <c r="O296" s="1" t="s">
        <v>1733</v>
      </c>
      <c r="P296" s="1" t="s">
        <v>1734</v>
      </c>
      <c r="Q296" s="1" t="s">
        <v>1735</v>
      </c>
      <c r="R296" s="1" t="s">
        <v>1736</v>
      </c>
      <c r="S296" s="1" t="s">
        <v>1737</v>
      </c>
      <c r="T296" s="1" t="s">
        <v>1738</v>
      </c>
      <c r="U296" s="1" t="s">
        <v>1748</v>
      </c>
      <c r="V296" t="s">
        <v>1749</v>
      </c>
    </row>
    <row r="297" spans="1:25" x14ac:dyDescent="0.25">
      <c r="A297" s="1" t="s">
        <v>1538</v>
      </c>
      <c r="B297" s="1" t="s">
        <v>1539</v>
      </c>
      <c r="C297" s="1" t="s">
        <v>2769</v>
      </c>
      <c r="E297" s="1" t="s">
        <v>2770</v>
      </c>
      <c r="G297" s="1" t="s">
        <v>1716</v>
      </c>
      <c r="H297" s="1" t="s">
        <v>1726</v>
      </c>
      <c r="I297" s="1" t="s">
        <v>1759</v>
      </c>
      <c r="J297" s="1" t="s">
        <v>1760</v>
      </c>
      <c r="K297" s="1" t="s">
        <v>1761</v>
      </c>
      <c r="L297" s="1" t="s">
        <v>1762</v>
      </c>
      <c r="M297" s="1" t="s">
        <v>2388</v>
      </c>
      <c r="N297" s="1" t="s">
        <v>2389</v>
      </c>
      <c r="O297" s="1" t="s">
        <v>2390</v>
      </c>
      <c r="P297" s="1" t="s">
        <v>2391</v>
      </c>
      <c r="Q297" s="1" t="s">
        <v>2392</v>
      </c>
      <c r="R297" s="1" t="s">
        <v>2393</v>
      </c>
      <c r="S297" s="1" t="s">
        <v>2394</v>
      </c>
      <c r="T297" s="1" t="s">
        <v>2771</v>
      </c>
    </row>
    <row r="298" spans="1:25" x14ac:dyDescent="0.25">
      <c r="A298" s="1" t="s">
        <v>1541</v>
      </c>
      <c r="B298" s="1" t="s">
        <v>1542</v>
      </c>
      <c r="C298" s="1" t="s">
        <v>2021</v>
      </c>
      <c r="E298" s="1" t="s">
        <v>2022</v>
      </c>
      <c r="G298" s="1" t="s">
        <v>1716</v>
      </c>
      <c r="H298" s="1" t="s">
        <v>1752</v>
      </c>
      <c r="I298" s="1" t="s">
        <v>1850</v>
      </c>
      <c r="J298" s="1" t="s">
        <v>1851</v>
      </c>
      <c r="K298" s="1" t="s">
        <v>1996</v>
      </c>
      <c r="L298" s="1" t="s">
        <v>1997</v>
      </c>
      <c r="M298" s="1" t="s">
        <v>1998</v>
      </c>
      <c r="N298" s="1" t="s">
        <v>1999</v>
      </c>
      <c r="O298" s="1" t="s">
        <v>2000</v>
      </c>
      <c r="P298" s="1" t="s">
        <v>2001</v>
      </c>
      <c r="Q298" s="1" t="s">
        <v>2002</v>
      </c>
      <c r="R298" s="1" t="s">
        <v>2003</v>
      </c>
      <c r="S298" s="1" t="s">
        <v>2004</v>
      </c>
      <c r="T298" s="1" t="s">
        <v>2005</v>
      </c>
    </row>
    <row r="299" spans="1:25" x14ac:dyDescent="0.25">
      <c r="A299" s="1" t="s">
        <v>1543</v>
      </c>
      <c r="B299" s="1" t="s">
        <v>1544</v>
      </c>
      <c r="C299" s="1" t="s">
        <v>1724</v>
      </c>
      <c r="E299" s="1" t="s">
        <v>1725</v>
      </c>
      <c r="G299" s="1" t="s">
        <v>1716</v>
      </c>
      <c r="H299" s="1" t="s">
        <v>1726</v>
      </c>
      <c r="I299" s="1" t="s">
        <v>1727</v>
      </c>
      <c r="J299" s="1" t="s">
        <v>1728</v>
      </c>
      <c r="K299" s="1" t="s">
        <v>1729</v>
      </c>
      <c r="L299" s="1" t="s">
        <v>1730</v>
      </c>
      <c r="M299" s="1" t="s">
        <v>1731</v>
      </c>
      <c r="N299" s="1" t="s">
        <v>1732</v>
      </c>
      <c r="O299" s="1" t="s">
        <v>1733</v>
      </c>
      <c r="P299" s="1" t="s">
        <v>1734</v>
      </c>
      <c r="Q299" s="1" t="s">
        <v>1735</v>
      </c>
      <c r="R299" s="1" t="s">
        <v>1736</v>
      </c>
      <c r="S299" s="1" t="s">
        <v>1737</v>
      </c>
      <c r="T299" s="1" t="s">
        <v>1738</v>
      </c>
      <c r="U299" s="1" t="s">
        <v>1739</v>
      </c>
    </row>
    <row r="300" spans="1:25" x14ac:dyDescent="0.25">
      <c r="A300" s="1" t="s">
        <v>1545</v>
      </c>
      <c r="B300" s="1" t="s">
        <v>1546</v>
      </c>
      <c r="C300" s="1" t="s">
        <v>1724</v>
      </c>
      <c r="E300" s="1" t="s">
        <v>1725</v>
      </c>
      <c r="G300" s="1" t="s">
        <v>1716</v>
      </c>
      <c r="H300" s="1" t="s">
        <v>1726</v>
      </c>
      <c r="I300" s="1" t="s">
        <v>1727</v>
      </c>
      <c r="J300" s="1" t="s">
        <v>1728</v>
      </c>
      <c r="K300" s="1" t="s">
        <v>1729</v>
      </c>
      <c r="L300" s="1" t="s">
        <v>1730</v>
      </c>
      <c r="M300" s="1" t="s">
        <v>1731</v>
      </c>
      <c r="N300" s="1" t="s">
        <v>1732</v>
      </c>
      <c r="O300" s="1" t="s">
        <v>1733</v>
      </c>
      <c r="P300" s="1" t="s">
        <v>1734</v>
      </c>
      <c r="Q300" s="1" t="s">
        <v>1735</v>
      </c>
      <c r="R300" s="1" t="s">
        <v>1736</v>
      </c>
      <c r="S300" s="1" t="s">
        <v>1737</v>
      </c>
      <c r="T300" s="1" t="s">
        <v>1738</v>
      </c>
      <c r="U300" s="1" t="s">
        <v>1739</v>
      </c>
    </row>
    <row r="301" spans="1:25" x14ac:dyDescent="0.25">
      <c r="A301" s="1" t="s">
        <v>1547</v>
      </c>
      <c r="B301" s="1" t="s">
        <v>1548</v>
      </c>
      <c r="C301" s="1" t="s">
        <v>1724</v>
      </c>
      <c r="E301" s="1" t="s">
        <v>1725</v>
      </c>
      <c r="G301" s="1" t="s">
        <v>1716</v>
      </c>
      <c r="H301" s="1" t="s">
        <v>1726</v>
      </c>
      <c r="I301" s="1" t="s">
        <v>1727</v>
      </c>
      <c r="J301" s="1" t="s">
        <v>1728</v>
      </c>
      <c r="K301" s="1" t="s">
        <v>1729</v>
      </c>
      <c r="L301" s="1" t="s">
        <v>1730</v>
      </c>
      <c r="M301" s="1" t="s">
        <v>1731</v>
      </c>
      <c r="N301" s="1" t="s">
        <v>1732</v>
      </c>
      <c r="O301" s="1" t="s">
        <v>1733</v>
      </c>
      <c r="P301" s="1" t="s">
        <v>1734</v>
      </c>
      <c r="Q301" s="1" t="s">
        <v>1735</v>
      </c>
      <c r="R301" s="1" t="s">
        <v>1736</v>
      </c>
      <c r="S301" s="1" t="s">
        <v>1737</v>
      </c>
      <c r="T301" s="1" t="s">
        <v>1738</v>
      </c>
      <c r="U301" s="1" t="s">
        <v>1739</v>
      </c>
    </row>
    <row r="302" spans="1:25" x14ac:dyDescent="0.25">
      <c r="A302" s="1" t="s">
        <v>1549</v>
      </c>
      <c r="B302" s="1" t="s">
        <v>1550</v>
      </c>
      <c r="C302" s="1" t="s">
        <v>1746</v>
      </c>
      <c r="E302" s="1" t="s">
        <v>1747</v>
      </c>
      <c r="G302" s="1" t="s">
        <v>1716</v>
      </c>
      <c r="H302" s="1" t="s">
        <v>1726</v>
      </c>
      <c r="I302" s="1" t="s">
        <v>1727</v>
      </c>
      <c r="J302" s="1" t="s">
        <v>1728</v>
      </c>
      <c r="K302" s="1" t="s">
        <v>1729</v>
      </c>
      <c r="L302" s="1" t="s">
        <v>1730</v>
      </c>
      <c r="M302" s="1" t="s">
        <v>1731</v>
      </c>
      <c r="N302" s="1" t="s">
        <v>1732</v>
      </c>
      <c r="O302" s="1" t="s">
        <v>1733</v>
      </c>
      <c r="P302" s="1" t="s">
        <v>1734</v>
      </c>
      <c r="Q302" s="1" t="s">
        <v>1735</v>
      </c>
      <c r="R302" s="1" t="s">
        <v>1736</v>
      </c>
      <c r="S302" s="1" t="s">
        <v>1737</v>
      </c>
      <c r="T302" s="1" t="s">
        <v>1738</v>
      </c>
      <c r="U302" s="1" t="s">
        <v>1748</v>
      </c>
      <c r="V302" t="s">
        <v>1749</v>
      </c>
    </row>
    <row r="303" spans="1:25" x14ac:dyDescent="0.25">
      <c r="A303" s="1" t="s">
        <v>1553</v>
      </c>
      <c r="B303" s="1" t="s">
        <v>1554</v>
      </c>
      <c r="C303" s="1" t="s">
        <v>1724</v>
      </c>
      <c r="E303" s="1" t="s">
        <v>1725</v>
      </c>
      <c r="G303" s="1" t="s">
        <v>1716</v>
      </c>
      <c r="H303" s="1" t="s">
        <v>1726</v>
      </c>
      <c r="I303" s="1" t="s">
        <v>1727</v>
      </c>
      <c r="J303" s="1" t="s">
        <v>1728</v>
      </c>
      <c r="K303" s="1" t="s">
        <v>1729</v>
      </c>
      <c r="L303" s="1" t="s">
        <v>1730</v>
      </c>
      <c r="M303" s="1" t="s">
        <v>1731</v>
      </c>
      <c r="N303" s="1" t="s">
        <v>1732</v>
      </c>
      <c r="O303" s="1" t="s">
        <v>1733</v>
      </c>
      <c r="P303" s="1" t="s">
        <v>1734</v>
      </c>
      <c r="Q303" s="1" t="s">
        <v>1735</v>
      </c>
      <c r="R303" s="1" t="s">
        <v>1736</v>
      </c>
      <c r="S303" s="1" t="s">
        <v>1737</v>
      </c>
      <c r="T303" s="1" t="s">
        <v>1738</v>
      </c>
      <c r="U303" s="1" t="s">
        <v>1739</v>
      </c>
    </row>
    <row r="304" spans="1:25" x14ac:dyDescent="0.25">
      <c r="A304" s="1" t="s">
        <v>1555</v>
      </c>
      <c r="B304" s="1" t="s">
        <v>1556</v>
      </c>
      <c r="C304" s="1" t="s">
        <v>1724</v>
      </c>
      <c r="E304" s="1" t="s">
        <v>1725</v>
      </c>
      <c r="G304" s="1" t="s">
        <v>1716</v>
      </c>
      <c r="H304" s="1" t="s">
        <v>1726</v>
      </c>
      <c r="I304" s="1" t="s">
        <v>1727</v>
      </c>
      <c r="J304" s="1" t="s">
        <v>1728</v>
      </c>
      <c r="K304" s="1" t="s">
        <v>1729</v>
      </c>
      <c r="L304" s="1" t="s">
        <v>1730</v>
      </c>
      <c r="M304" s="1" t="s">
        <v>1731</v>
      </c>
      <c r="N304" s="1" t="s">
        <v>1732</v>
      </c>
      <c r="O304" s="1" t="s">
        <v>1733</v>
      </c>
      <c r="P304" s="1" t="s">
        <v>1734</v>
      </c>
      <c r="Q304" s="1" t="s">
        <v>1735</v>
      </c>
      <c r="R304" s="1" t="s">
        <v>1736</v>
      </c>
      <c r="S304" s="1" t="s">
        <v>1737</v>
      </c>
      <c r="T304" s="1" t="s">
        <v>1738</v>
      </c>
      <c r="U304" s="1" t="s">
        <v>1739</v>
      </c>
    </row>
    <row r="305" spans="1:23" x14ac:dyDescent="0.25">
      <c r="A305" s="1" t="s">
        <v>1557</v>
      </c>
      <c r="B305" s="1" t="s">
        <v>1558</v>
      </c>
      <c r="C305" s="1" t="s">
        <v>1724</v>
      </c>
      <c r="E305" s="1" t="s">
        <v>1725</v>
      </c>
      <c r="G305" s="1" t="s">
        <v>1716</v>
      </c>
      <c r="H305" s="1" t="s">
        <v>1726</v>
      </c>
      <c r="I305" s="1" t="s">
        <v>1727</v>
      </c>
      <c r="J305" s="1" t="s">
        <v>1728</v>
      </c>
      <c r="K305" s="1" t="s">
        <v>1729</v>
      </c>
      <c r="L305" s="1" t="s">
        <v>1730</v>
      </c>
      <c r="M305" s="1" t="s">
        <v>1731</v>
      </c>
      <c r="N305" s="1" t="s">
        <v>1732</v>
      </c>
      <c r="O305" s="1" t="s">
        <v>1733</v>
      </c>
      <c r="P305" s="1" t="s">
        <v>1734</v>
      </c>
      <c r="Q305" s="1" t="s">
        <v>1735</v>
      </c>
      <c r="R305" s="1" t="s">
        <v>1736</v>
      </c>
      <c r="S305" s="1" t="s">
        <v>1737</v>
      </c>
      <c r="T305" s="1" t="s">
        <v>1738</v>
      </c>
      <c r="U305" s="1" t="s">
        <v>1739</v>
      </c>
    </row>
    <row r="306" spans="1:23" x14ac:dyDescent="0.25">
      <c r="A306" s="1" t="s">
        <v>1559</v>
      </c>
      <c r="B306" s="1" t="s">
        <v>1560</v>
      </c>
      <c r="C306" s="1" t="s">
        <v>1724</v>
      </c>
      <c r="E306" s="1" t="s">
        <v>1725</v>
      </c>
      <c r="G306" s="1" t="s">
        <v>1716</v>
      </c>
      <c r="H306" s="1" t="s">
        <v>1726</v>
      </c>
      <c r="I306" s="1" t="s">
        <v>1727</v>
      </c>
      <c r="J306" s="1" t="s">
        <v>1728</v>
      </c>
      <c r="K306" s="1" t="s">
        <v>1729</v>
      </c>
      <c r="L306" s="1" t="s">
        <v>1730</v>
      </c>
      <c r="M306" s="1" t="s">
        <v>1731</v>
      </c>
      <c r="N306" s="1" t="s">
        <v>1732</v>
      </c>
      <c r="O306" s="1" t="s">
        <v>1733</v>
      </c>
      <c r="P306" s="1" t="s">
        <v>1734</v>
      </c>
      <c r="Q306" s="1" t="s">
        <v>1735</v>
      </c>
      <c r="R306" s="1" t="s">
        <v>1736</v>
      </c>
      <c r="S306" s="1" t="s">
        <v>1737</v>
      </c>
      <c r="T306" s="1" t="s">
        <v>1738</v>
      </c>
      <c r="U306" s="1" t="s">
        <v>1739</v>
      </c>
    </row>
    <row r="307" spans="1:23" x14ac:dyDescent="0.25">
      <c r="A307" s="1" t="s">
        <v>1561</v>
      </c>
      <c r="B307" s="1" t="s">
        <v>1562</v>
      </c>
      <c r="C307" s="1" t="s">
        <v>1724</v>
      </c>
      <c r="E307" s="1" t="s">
        <v>1725</v>
      </c>
      <c r="G307" s="1" t="s">
        <v>1716</v>
      </c>
      <c r="H307" s="1" t="s">
        <v>1726</v>
      </c>
      <c r="I307" s="1" t="s">
        <v>1727</v>
      </c>
      <c r="J307" s="1" t="s">
        <v>1728</v>
      </c>
      <c r="K307" s="1" t="s">
        <v>1729</v>
      </c>
      <c r="L307" s="1" t="s">
        <v>1730</v>
      </c>
      <c r="M307" s="1" t="s">
        <v>1731</v>
      </c>
      <c r="N307" s="1" t="s">
        <v>1732</v>
      </c>
      <c r="O307" s="1" t="s">
        <v>1733</v>
      </c>
      <c r="P307" s="1" t="s">
        <v>1734</v>
      </c>
      <c r="Q307" s="1" t="s">
        <v>1735</v>
      </c>
      <c r="R307" s="1" t="s">
        <v>1736</v>
      </c>
      <c r="S307" s="1" t="s">
        <v>1737</v>
      </c>
      <c r="T307" s="1" t="s">
        <v>1738</v>
      </c>
      <c r="U307" s="1" t="s">
        <v>1739</v>
      </c>
    </row>
    <row r="308" spans="1:23" x14ac:dyDescent="0.25">
      <c r="A308" s="1" t="s">
        <v>1563</v>
      </c>
      <c r="B308" s="1" t="s">
        <v>1564</v>
      </c>
      <c r="C308" s="1" t="s">
        <v>1724</v>
      </c>
      <c r="E308" s="1" t="s">
        <v>1725</v>
      </c>
      <c r="G308" s="1" t="s">
        <v>1716</v>
      </c>
      <c r="H308" s="1" t="s">
        <v>1726</v>
      </c>
      <c r="I308" s="1" t="s">
        <v>1727</v>
      </c>
      <c r="J308" s="1" t="s">
        <v>1728</v>
      </c>
      <c r="K308" s="1" t="s">
        <v>1729</v>
      </c>
      <c r="L308" s="1" t="s">
        <v>1730</v>
      </c>
      <c r="M308" s="1" t="s">
        <v>1731</v>
      </c>
      <c r="N308" s="1" t="s">
        <v>1732</v>
      </c>
      <c r="O308" s="1" t="s">
        <v>1733</v>
      </c>
      <c r="P308" s="1" t="s">
        <v>1734</v>
      </c>
      <c r="Q308" s="1" t="s">
        <v>1735</v>
      </c>
      <c r="R308" s="1" t="s">
        <v>1736</v>
      </c>
      <c r="S308" s="1" t="s">
        <v>1737</v>
      </c>
      <c r="T308" s="1" t="s">
        <v>1738</v>
      </c>
      <c r="U308" s="1" t="s">
        <v>1739</v>
      </c>
    </row>
    <row r="309" spans="1:23" x14ac:dyDescent="0.25">
      <c r="A309" s="1" t="s">
        <v>1565</v>
      </c>
      <c r="B309" s="1" t="s">
        <v>1566</v>
      </c>
      <c r="C309" s="1" t="s">
        <v>1724</v>
      </c>
      <c r="E309" s="1" t="s">
        <v>1725</v>
      </c>
      <c r="G309" s="1" t="s">
        <v>1716</v>
      </c>
      <c r="H309" s="1" t="s">
        <v>1726</v>
      </c>
      <c r="I309" s="1" t="s">
        <v>1727</v>
      </c>
      <c r="J309" s="1" t="s">
        <v>1728</v>
      </c>
      <c r="K309" s="1" t="s">
        <v>1729</v>
      </c>
      <c r="L309" s="1" t="s">
        <v>1730</v>
      </c>
      <c r="M309" s="1" t="s">
        <v>1731</v>
      </c>
      <c r="N309" s="1" t="s">
        <v>1732</v>
      </c>
      <c r="O309" s="1" t="s">
        <v>1733</v>
      </c>
      <c r="P309" s="1" t="s">
        <v>1734</v>
      </c>
      <c r="Q309" s="1" t="s">
        <v>1735</v>
      </c>
      <c r="R309" s="1" t="s">
        <v>1736</v>
      </c>
      <c r="S309" s="1" t="s">
        <v>1737</v>
      </c>
      <c r="T309" s="1" t="s">
        <v>1738</v>
      </c>
      <c r="U309" s="1" t="s">
        <v>1739</v>
      </c>
    </row>
    <row r="310" spans="1:23" x14ac:dyDescent="0.25">
      <c r="A310" s="1" t="s">
        <v>1567</v>
      </c>
      <c r="B310" s="1" t="s">
        <v>1568</v>
      </c>
      <c r="C310" s="1" t="s">
        <v>1724</v>
      </c>
      <c r="E310" s="1" t="s">
        <v>1725</v>
      </c>
      <c r="G310" s="1" t="s">
        <v>1716</v>
      </c>
      <c r="H310" s="1" t="s">
        <v>1726</v>
      </c>
      <c r="I310" s="1" t="s">
        <v>1727</v>
      </c>
      <c r="J310" s="1" t="s">
        <v>1728</v>
      </c>
      <c r="K310" s="1" t="s">
        <v>1729</v>
      </c>
      <c r="L310" s="1" t="s">
        <v>1730</v>
      </c>
      <c r="M310" s="1" t="s">
        <v>1731</v>
      </c>
      <c r="N310" s="1" t="s">
        <v>1732</v>
      </c>
      <c r="O310" s="1" t="s">
        <v>1733</v>
      </c>
      <c r="P310" s="1" t="s">
        <v>1734</v>
      </c>
      <c r="Q310" s="1" t="s">
        <v>1735</v>
      </c>
      <c r="R310" s="1" t="s">
        <v>1736</v>
      </c>
      <c r="S310" s="1" t="s">
        <v>1737</v>
      </c>
      <c r="T310" s="1" t="s">
        <v>1738</v>
      </c>
      <c r="U310" s="1" t="s">
        <v>1739</v>
      </c>
    </row>
    <row r="311" spans="1:23" x14ac:dyDescent="0.25">
      <c r="A311" s="1" t="s">
        <v>1569</v>
      </c>
      <c r="B311" s="1" t="s">
        <v>1570</v>
      </c>
      <c r="C311" s="1" t="s">
        <v>1746</v>
      </c>
      <c r="E311" s="1" t="s">
        <v>1747</v>
      </c>
      <c r="G311" s="1" t="s">
        <v>1716</v>
      </c>
      <c r="H311" s="1" t="s">
        <v>1726</v>
      </c>
      <c r="I311" s="1" t="s">
        <v>1727</v>
      </c>
      <c r="J311" s="1" t="s">
        <v>1728</v>
      </c>
      <c r="K311" s="1" t="s">
        <v>1729</v>
      </c>
      <c r="L311" s="1" t="s">
        <v>1730</v>
      </c>
      <c r="M311" s="1" t="s">
        <v>1731</v>
      </c>
      <c r="N311" s="1" t="s">
        <v>1732</v>
      </c>
      <c r="O311" s="1" t="s">
        <v>1733</v>
      </c>
      <c r="P311" s="1" t="s">
        <v>1734</v>
      </c>
      <c r="Q311" s="1" t="s">
        <v>1735</v>
      </c>
      <c r="R311" s="1" t="s">
        <v>1736</v>
      </c>
      <c r="S311" s="1" t="s">
        <v>1737</v>
      </c>
      <c r="T311" s="1" t="s">
        <v>1738</v>
      </c>
      <c r="U311" s="1" t="s">
        <v>1748</v>
      </c>
      <c r="V311" t="s">
        <v>1749</v>
      </c>
    </row>
    <row r="312" spans="1:23" x14ac:dyDescent="0.25">
      <c r="A312" s="1" t="s">
        <v>1572</v>
      </c>
      <c r="B312" s="1" t="s">
        <v>1573</v>
      </c>
      <c r="C312" s="1" t="s">
        <v>1838</v>
      </c>
      <c r="E312" s="1" t="s">
        <v>1839</v>
      </c>
      <c r="G312" s="1" t="s">
        <v>1716</v>
      </c>
      <c r="H312" s="1" t="s">
        <v>1726</v>
      </c>
      <c r="I312" s="1" t="s">
        <v>1727</v>
      </c>
      <c r="J312" s="1" t="s">
        <v>1728</v>
      </c>
      <c r="K312" s="1" t="s">
        <v>1729</v>
      </c>
      <c r="L312" s="1" t="s">
        <v>1730</v>
      </c>
      <c r="M312" s="1" t="s">
        <v>1731</v>
      </c>
      <c r="N312" s="1" t="s">
        <v>1732</v>
      </c>
      <c r="O312" s="1" t="s">
        <v>1733</v>
      </c>
      <c r="P312" s="1" t="s">
        <v>1734</v>
      </c>
      <c r="Q312" s="1" t="s">
        <v>1735</v>
      </c>
      <c r="R312" s="1" t="s">
        <v>1736</v>
      </c>
      <c r="S312" s="1" t="s">
        <v>1737</v>
      </c>
      <c r="T312" s="1" t="s">
        <v>1738</v>
      </c>
      <c r="U312" s="1" t="s">
        <v>1840</v>
      </c>
    </row>
    <row r="313" spans="1:23" x14ac:dyDescent="0.25">
      <c r="A313" s="1" t="s">
        <v>1575</v>
      </c>
      <c r="B313" s="1" t="s">
        <v>1576</v>
      </c>
      <c r="C313" s="1" t="s">
        <v>2774</v>
      </c>
      <c r="E313" s="1" t="s">
        <v>2775</v>
      </c>
      <c r="G313" s="1" t="s">
        <v>1716</v>
      </c>
      <c r="H313" s="1" t="s">
        <v>1726</v>
      </c>
      <c r="I313" s="1" t="s">
        <v>1727</v>
      </c>
      <c r="J313" s="1" t="s">
        <v>1728</v>
      </c>
      <c r="K313" s="1" t="s">
        <v>1729</v>
      </c>
      <c r="L313" s="1" t="s">
        <v>1730</v>
      </c>
      <c r="M313" s="1" t="s">
        <v>1731</v>
      </c>
      <c r="N313" s="1" t="s">
        <v>1732</v>
      </c>
      <c r="O313" s="1" t="s">
        <v>1733</v>
      </c>
      <c r="P313" s="1" t="s">
        <v>1734</v>
      </c>
      <c r="Q313" s="1" t="s">
        <v>1735</v>
      </c>
      <c r="R313" s="1" t="s">
        <v>1736</v>
      </c>
      <c r="S313" s="1" t="s">
        <v>2776</v>
      </c>
      <c r="T313" s="1" t="s">
        <v>2777</v>
      </c>
      <c r="U313" s="1" t="s">
        <v>2778</v>
      </c>
      <c r="V313" t="s">
        <v>2779</v>
      </c>
    </row>
    <row r="314" spans="1:23" x14ac:dyDescent="0.25">
      <c r="A314" s="1" t="s">
        <v>1580</v>
      </c>
      <c r="B314" s="1" t="s">
        <v>1581</v>
      </c>
      <c r="C314" s="1" t="s">
        <v>2780</v>
      </c>
      <c r="E314" s="1" t="s">
        <v>2781</v>
      </c>
      <c r="G314" s="1" t="s">
        <v>1716</v>
      </c>
      <c r="H314" s="1" t="s">
        <v>1726</v>
      </c>
      <c r="I314" s="1" t="s">
        <v>1727</v>
      </c>
      <c r="J314" s="1" t="s">
        <v>1728</v>
      </c>
      <c r="K314" s="1" t="s">
        <v>1729</v>
      </c>
      <c r="L314" s="1" t="s">
        <v>1730</v>
      </c>
      <c r="M314" s="1" t="s">
        <v>1731</v>
      </c>
      <c r="N314" s="1" t="s">
        <v>1732</v>
      </c>
      <c r="O314" s="1" t="s">
        <v>1733</v>
      </c>
      <c r="P314" s="1" t="s">
        <v>1734</v>
      </c>
      <c r="Q314" s="1" t="s">
        <v>1735</v>
      </c>
      <c r="R314" s="1" t="s">
        <v>1736</v>
      </c>
      <c r="S314" s="1" t="s">
        <v>2776</v>
      </c>
      <c r="T314" s="1" t="s">
        <v>2777</v>
      </c>
      <c r="U314" s="1" t="s">
        <v>2782</v>
      </c>
    </row>
    <row r="315" spans="1:23" x14ac:dyDescent="0.25">
      <c r="A315" s="1" t="s">
        <v>1583</v>
      </c>
      <c r="B315" s="1" t="s">
        <v>1584</v>
      </c>
      <c r="C315" s="1" t="s">
        <v>1915</v>
      </c>
      <c r="E315" s="1" t="s">
        <v>1916</v>
      </c>
      <c r="G315" s="1" t="s">
        <v>1716</v>
      </c>
      <c r="H315" s="1" t="s">
        <v>1726</v>
      </c>
      <c r="I315" s="1" t="s">
        <v>1759</v>
      </c>
      <c r="J315" s="1" t="s">
        <v>1760</v>
      </c>
      <c r="K315" s="1" t="s">
        <v>1761</v>
      </c>
      <c r="L315" s="1" t="s">
        <v>1762</v>
      </c>
      <c r="M315" s="1" t="s">
        <v>1763</v>
      </c>
      <c r="N315" s="1" t="s">
        <v>1764</v>
      </c>
      <c r="O315" s="1" t="s">
        <v>1765</v>
      </c>
      <c r="P315" s="1" t="s">
        <v>1766</v>
      </c>
      <c r="Q315" s="1" t="s">
        <v>1767</v>
      </c>
      <c r="R315" s="1" t="s">
        <v>1768</v>
      </c>
      <c r="S315" s="1" t="s">
        <v>1769</v>
      </c>
      <c r="T315" s="1" t="s">
        <v>1917</v>
      </c>
      <c r="U315" s="1" t="s">
        <v>1918</v>
      </c>
    </row>
    <row r="316" spans="1:23" x14ac:dyDescent="0.25">
      <c r="A316" s="1" t="s">
        <v>1585</v>
      </c>
      <c r="B316" s="1" t="s">
        <v>1586</v>
      </c>
      <c r="C316" s="1" t="s">
        <v>2783</v>
      </c>
      <c r="E316" s="1" t="s">
        <v>2784</v>
      </c>
      <c r="G316" s="1" t="s">
        <v>1716</v>
      </c>
      <c r="H316" s="1" t="s">
        <v>1752</v>
      </c>
      <c r="I316" s="1" t="s">
        <v>1850</v>
      </c>
      <c r="J316" s="1" t="s">
        <v>1851</v>
      </c>
      <c r="K316" s="1" t="s">
        <v>1996</v>
      </c>
      <c r="L316" s="1" t="s">
        <v>1997</v>
      </c>
      <c r="M316" s="1" t="s">
        <v>1998</v>
      </c>
      <c r="N316" s="1" t="s">
        <v>2025</v>
      </c>
      <c r="O316" s="1" t="s">
        <v>2026</v>
      </c>
      <c r="P316" s="1" t="s">
        <v>2027</v>
      </c>
      <c r="Q316" s="1" t="s">
        <v>2028</v>
      </c>
      <c r="R316" s="1" t="s">
        <v>2162</v>
      </c>
      <c r="S316" s="1" t="s">
        <v>2163</v>
      </c>
      <c r="T316" s="1" t="s">
        <v>2164</v>
      </c>
      <c r="U316" s="1" t="s">
        <v>2165</v>
      </c>
      <c r="V316" t="s">
        <v>2166</v>
      </c>
    </row>
    <row r="317" spans="1:23" x14ac:dyDescent="0.25">
      <c r="A317" s="1" t="s">
        <v>1588</v>
      </c>
      <c r="B317" s="1" t="s">
        <v>1589</v>
      </c>
      <c r="C317" s="1" t="s">
        <v>1746</v>
      </c>
      <c r="E317" s="1" t="s">
        <v>1747</v>
      </c>
      <c r="G317" s="1" t="s">
        <v>1716</v>
      </c>
      <c r="H317" s="1" t="s">
        <v>1726</v>
      </c>
      <c r="I317" s="1" t="s">
        <v>1727</v>
      </c>
      <c r="J317" s="1" t="s">
        <v>1728</v>
      </c>
      <c r="K317" s="1" t="s">
        <v>1729</v>
      </c>
      <c r="L317" s="1" t="s">
        <v>1730</v>
      </c>
      <c r="M317" s="1" t="s">
        <v>1731</v>
      </c>
      <c r="N317" s="1" t="s">
        <v>1732</v>
      </c>
      <c r="O317" s="1" t="s">
        <v>1733</v>
      </c>
      <c r="P317" s="1" t="s">
        <v>1734</v>
      </c>
      <c r="Q317" s="1" t="s">
        <v>1735</v>
      </c>
      <c r="R317" s="1" t="s">
        <v>1736</v>
      </c>
      <c r="S317" s="1" t="s">
        <v>1737</v>
      </c>
      <c r="T317" s="1" t="s">
        <v>1738</v>
      </c>
      <c r="U317" s="1" t="s">
        <v>1748</v>
      </c>
      <c r="V317" t="s">
        <v>1749</v>
      </c>
    </row>
    <row r="318" spans="1:23" x14ac:dyDescent="0.25">
      <c r="A318" s="1" t="s">
        <v>1590</v>
      </c>
      <c r="B318" s="1" t="s">
        <v>1591</v>
      </c>
      <c r="C318" s="1" t="s">
        <v>1746</v>
      </c>
      <c r="E318" s="1" t="s">
        <v>1747</v>
      </c>
      <c r="G318" s="1" t="s">
        <v>1716</v>
      </c>
      <c r="H318" s="1" t="s">
        <v>1726</v>
      </c>
      <c r="I318" s="1" t="s">
        <v>1727</v>
      </c>
      <c r="J318" s="1" t="s">
        <v>1728</v>
      </c>
      <c r="K318" s="1" t="s">
        <v>1729</v>
      </c>
      <c r="L318" s="1" t="s">
        <v>1730</v>
      </c>
      <c r="M318" s="1" t="s">
        <v>1731</v>
      </c>
      <c r="N318" s="1" t="s">
        <v>1732</v>
      </c>
      <c r="O318" s="1" t="s">
        <v>1733</v>
      </c>
      <c r="P318" s="1" t="s">
        <v>1734</v>
      </c>
      <c r="Q318" s="1" t="s">
        <v>1735</v>
      </c>
      <c r="R318" s="1" t="s">
        <v>1736</v>
      </c>
      <c r="S318" s="1" t="s">
        <v>1737</v>
      </c>
      <c r="T318" s="1" t="s">
        <v>1738</v>
      </c>
      <c r="U318" s="1" t="s">
        <v>1748</v>
      </c>
      <c r="V318" t="s">
        <v>1749</v>
      </c>
    </row>
    <row r="319" spans="1:23" x14ac:dyDescent="0.25">
      <c r="A319" s="1" t="s">
        <v>1592</v>
      </c>
      <c r="B319" s="1" t="s">
        <v>1593</v>
      </c>
      <c r="C319" s="1" t="s">
        <v>2785</v>
      </c>
      <c r="E319" s="1" t="s">
        <v>2786</v>
      </c>
      <c r="G319" s="1" t="s">
        <v>1716</v>
      </c>
      <c r="H319" s="1" t="s">
        <v>1726</v>
      </c>
      <c r="I319" s="1" t="s">
        <v>1727</v>
      </c>
      <c r="J319" s="1" t="s">
        <v>1728</v>
      </c>
      <c r="K319" s="1" t="s">
        <v>1729</v>
      </c>
      <c r="L319" s="1" t="s">
        <v>1730</v>
      </c>
      <c r="M319" s="1" t="s">
        <v>1731</v>
      </c>
      <c r="N319" s="1" t="s">
        <v>1732</v>
      </c>
      <c r="O319" s="1" t="s">
        <v>1733</v>
      </c>
      <c r="P319" s="1" t="s">
        <v>2448</v>
      </c>
      <c r="Q319" s="1" t="s">
        <v>2449</v>
      </c>
      <c r="R319" s="1" t="s">
        <v>2450</v>
      </c>
      <c r="S319" s="1" t="s">
        <v>2715</v>
      </c>
      <c r="T319" s="1" t="s">
        <v>2787</v>
      </c>
      <c r="U319" s="1" t="s">
        <v>2788</v>
      </c>
      <c r="V319" t="s">
        <v>2789</v>
      </c>
      <c r="W319" t="s">
        <v>2790</v>
      </c>
    </row>
    <row r="320" spans="1:23" x14ac:dyDescent="0.25">
      <c r="A320" s="1" t="s">
        <v>1594</v>
      </c>
      <c r="B320" s="1" t="s">
        <v>1595</v>
      </c>
      <c r="C320" s="1" t="s">
        <v>2791</v>
      </c>
      <c r="E320" s="1" t="s">
        <v>2792</v>
      </c>
      <c r="G320" s="1" t="s">
        <v>1716</v>
      </c>
      <c r="H320" s="1" t="s">
        <v>1774</v>
      </c>
      <c r="I320" s="1" t="s">
        <v>1775</v>
      </c>
      <c r="J320" s="1" t="s">
        <v>1776</v>
      </c>
      <c r="K320" s="1" t="s">
        <v>1974</v>
      </c>
      <c r="L320" s="1" t="s">
        <v>1975</v>
      </c>
      <c r="M320" s="1" t="s">
        <v>1976</v>
      </c>
      <c r="N320" s="1" t="s">
        <v>1977</v>
      </c>
      <c r="O320" s="1" t="s">
        <v>1978</v>
      </c>
    </row>
    <row r="321" spans="1:23" x14ac:dyDescent="0.25">
      <c r="A321" s="1" t="s">
        <v>1600</v>
      </c>
      <c r="B321" s="1" t="s">
        <v>1601</v>
      </c>
      <c r="C321" s="1" t="s">
        <v>2793</v>
      </c>
      <c r="E321" s="1" t="s">
        <v>2794</v>
      </c>
      <c r="G321" s="1" t="s">
        <v>1716</v>
      </c>
      <c r="H321" s="1" t="s">
        <v>1726</v>
      </c>
      <c r="I321" s="1" t="s">
        <v>1727</v>
      </c>
      <c r="J321" s="1" t="s">
        <v>1728</v>
      </c>
      <c r="K321" s="1" t="s">
        <v>1729</v>
      </c>
      <c r="L321" s="1" t="s">
        <v>1730</v>
      </c>
      <c r="M321" s="1" t="s">
        <v>1731</v>
      </c>
      <c r="N321" s="1" t="s">
        <v>1732</v>
      </c>
      <c r="O321" s="1" t="s">
        <v>1733</v>
      </c>
      <c r="P321" s="1" t="s">
        <v>1734</v>
      </c>
      <c r="Q321" s="1" t="s">
        <v>1735</v>
      </c>
      <c r="R321" s="1" t="s">
        <v>1736</v>
      </c>
      <c r="S321" s="1" t="s">
        <v>1737</v>
      </c>
      <c r="T321" s="1" t="s">
        <v>1738</v>
      </c>
      <c r="U321" s="1" t="s">
        <v>1739</v>
      </c>
    </row>
    <row r="322" spans="1:23" x14ac:dyDescent="0.25">
      <c r="A322" s="1" t="s">
        <v>1602</v>
      </c>
      <c r="B322" s="1" t="s">
        <v>1603</v>
      </c>
      <c r="C322" s="1" t="s">
        <v>1746</v>
      </c>
      <c r="E322" s="1" t="s">
        <v>1747</v>
      </c>
      <c r="G322" s="1" t="s">
        <v>1716</v>
      </c>
      <c r="H322" s="1" t="s">
        <v>1726</v>
      </c>
      <c r="I322" s="1" t="s">
        <v>1727</v>
      </c>
      <c r="J322" s="1" t="s">
        <v>1728</v>
      </c>
      <c r="K322" s="1" t="s">
        <v>1729</v>
      </c>
      <c r="L322" s="1" t="s">
        <v>1730</v>
      </c>
      <c r="M322" s="1" t="s">
        <v>1731</v>
      </c>
      <c r="N322" s="1" t="s">
        <v>1732</v>
      </c>
      <c r="O322" s="1" t="s">
        <v>1733</v>
      </c>
      <c r="P322" s="1" t="s">
        <v>1734</v>
      </c>
      <c r="Q322" s="1" t="s">
        <v>1735</v>
      </c>
      <c r="R322" s="1" t="s">
        <v>1736</v>
      </c>
      <c r="S322" s="1" t="s">
        <v>1737</v>
      </c>
      <c r="T322" s="1" t="s">
        <v>1738</v>
      </c>
      <c r="U322" s="1" t="s">
        <v>1748</v>
      </c>
      <c r="V322" t="s">
        <v>1749</v>
      </c>
    </row>
    <row r="323" spans="1:23" x14ac:dyDescent="0.25">
      <c r="A323" s="1" t="s">
        <v>1608</v>
      </c>
      <c r="B323" s="1" t="s">
        <v>1609</v>
      </c>
      <c r="C323" s="1" t="s">
        <v>1919</v>
      </c>
      <c r="E323" s="1" t="s">
        <v>1920</v>
      </c>
      <c r="G323" s="1" t="s">
        <v>1716</v>
      </c>
      <c r="H323" s="1" t="s">
        <v>1726</v>
      </c>
      <c r="I323" s="1" t="s">
        <v>1727</v>
      </c>
      <c r="J323" s="1" t="s">
        <v>1728</v>
      </c>
      <c r="K323" s="1" t="s">
        <v>1729</v>
      </c>
      <c r="L323" s="1" t="s">
        <v>1730</v>
      </c>
      <c r="M323" s="1" t="s">
        <v>1731</v>
      </c>
      <c r="N323" s="1" t="s">
        <v>1732</v>
      </c>
      <c r="O323" s="1" t="s">
        <v>1733</v>
      </c>
      <c r="P323" s="1" t="s">
        <v>1734</v>
      </c>
      <c r="Q323" s="1" t="s">
        <v>1735</v>
      </c>
      <c r="R323" s="1" t="s">
        <v>1736</v>
      </c>
      <c r="S323" s="1" t="s">
        <v>1737</v>
      </c>
      <c r="T323" s="1" t="s">
        <v>1738</v>
      </c>
      <c r="U323" s="1" t="s">
        <v>1739</v>
      </c>
    </row>
    <row r="324" spans="1:23" x14ac:dyDescent="0.25">
      <c r="A324" s="1" t="s">
        <v>1611</v>
      </c>
      <c r="B324" s="1" t="s">
        <v>1612</v>
      </c>
      <c r="C324" s="1" t="s">
        <v>1933</v>
      </c>
      <c r="E324" s="1" t="s">
        <v>1934</v>
      </c>
      <c r="G324" s="1" t="s">
        <v>1716</v>
      </c>
      <c r="H324" s="1" t="s">
        <v>1726</v>
      </c>
      <c r="I324" s="1" t="s">
        <v>1759</v>
      </c>
      <c r="J324" s="1" t="s">
        <v>1760</v>
      </c>
      <c r="K324" s="1" t="s">
        <v>1761</v>
      </c>
      <c r="L324" s="1" t="s">
        <v>1762</v>
      </c>
      <c r="M324" s="1" t="s">
        <v>1763</v>
      </c>
      <c r="N324" s="1" t="s">
        <v>1764</v>
      </c>
      <c r="O324" s="1" t="s">
        <v>1889</v>
      </c>
      <c r="P324" s="1" t="s">
        <v>1935</v>
      </c>
      <c r="Q324" s="1" t="s">
        <v>1936</v>
      </c>
      <c r="R324" s="1" t="s">
        <v>1937</v>
      </c>
      <c r="S324" s="1" t="s">
        <v>1938</v>
      </c>
      <c r="T324" s="1" t="s">
        <v>1939</v>
      </c>
    </row>
    <row r="325" spans="1:23" x14ac:dyDescent="0.25">
      <c r="A325" s="1" t="s">
        <v>1613</v>
      </c>
      <c r="B325" s="1" t="s">
        <v>1614</v>
      </c>
      <c r="C325" s="1" t="s">
        <v>2692</v>
      </c>
      <c r="E325" s="1" t="s">
        <v>2693</v>
      </c>
      <c r="G325" s="1" t="s">
        <v>1716</v>
      </c>
      <c r="H325" s="1" t="s">
        <v>1726</v>
      </c>
      <c r="I325" s="1" t="s">
        <v>1759</v>
      </c>
      <c r="J325" s="1" t="s">
        <v>1760</v>
      </c>
      <c r="K325" s="1" t="s">
        <v>1761</v>
      </c>
      <c r="L325" s="1" t="s">
        <v>1762</v>
      </c>
      <c r="M325" s="1" t="s">
        <v>1763</v>
      </c>
      <c r="N325" s="1" t="s">
        <v>1764</v>
      </c>
      <c r="O325" s="1" t="s">
        <v>1889</v>
      </c>
      <c r="P325" s="1" t="s">
        <v>1890</v>
      </c>
      <c r="Q325" s="1" t="s">
        <v>1891</v>
      </c>
      <c r="R325" s="1" t="s">
        <v>1892</v>
      </c>
      <c r="S325" s="1" t="s">
        <v>1893</v>
      </c>
      <c r="T325" s="1" t="s">
        <v>1894</v>
      </c>
      <c r="U325" s="1" t="s">
        <v>1895</v>
      </c>
      <c r="V325" t="s">
        <v>2694</v>
      </c>
      <c r="W325" t="s">
        <v>2695</v>
      </c>
    </row>
    <row r="326" spans="1:23" x14ac:dyDescent="0.25">
      <c r="A326" s="1" t="s">
        <v>1615</v>
      </c>
      <c r="B326" s="1" t="s">
        <v>1616</v>
      </c>
      <c r="C326" s="1" t="s">
        <v>1887</v>
      </c>
      <c r="E326" s="1" t="s">
        <v>1888</v>
      </c>
      <c r="G326" s="1" t="s">
        <v>1716</v>
      </c>
      <c r="H326" s="1" t="s">
        <v>1726</v>
      </c>
      <c r="I326" s="1" t="s">
        <v>1759</v>
      </c>
      <c r="J326" s="1" t="s">
        <v>1760</v>
      </c>
      <c r="K326" s="1" t="s">
        <v>1761</v>
      </c>
      <c r="L326" s="1" t="s">
        <v>1762</v>
      </c>
      <c r="M326" s="1" t="s">
        <v>1763</v>
      </c>
      <c r="N326" s="1" t="s">
        <v>1764</v>
      </c>
      <c r="O326" s="1" t="s">
        <v>1889</v>
      </c>
      <c r="P326" s="1" t="s">
        <v>1890</v>
      </c>
      <c r="Q326" s="1" t="s">
        <v>1891</v>
      </c>
      <c r="R326" s="1" t="s">
        <v>1892</v>
      </c>
      <c r="S326" s="1" t="s">
        <v>1893</v>
      </c>
      <c r="T326" s="1" t="s">
        <v>1894</v>
      </c>
      <c r="U326" s="1" t="s">
        <v>1895</v>
      </c>
      <c r="V326" t="s">
        <v>1896</v>
      </c>
    </row>
    <row r="327" spans="1:23" x14ac:dyDescent="0.25">
      <c r="A327" s="1" t="s">
        <v>1617</v>
      </c>
      <c r="B327" s="1" t="s">
        <v>1618</v>
      </c>
      <c r="C327" s="1" t="s">
        <v>2795</v>
      </c>
      <c r="E327" s="1" t="s">
        <v>2796</v>
      </c>
      <c r="G327" s="1" t="s">
        <v>1716</v>
      </c>
      <c r="H327" s="1" t="s">
        <v>1774</v>
      </c>
      <c r="I327" s="1" t="s">
        <v>1775</v>
      </c>
      <c r="J327" s="1" t="s">
        <v>1776</v>
      </c>
      <c r="K327" s="1" t="s">
        <v>1785</v>
      </c>
      <c r="L327" s="1" t="s">
        <v>1786</v>
      </c>
      <c r="M327" s="1" t="s">
        <v>1787</v>
      </c>
      <c r="N327" s="1" t="s">
        <v>1788</v>
      </c>
      <c r="O327" s="1" t="s">
        <v>2593</v>
      </c>
    </row>
    <row r="328" spans="1:23" x14ac:dyDescent="0.25">
      <c r="A328" s="1" t="s">
        <v>1624</v>
      </c>
      <c r="B328" s="1" t="s">
        <v>1625</v>
      </c>
      <c r="C328" s="1" t="s">
        <v>2797</v>
      </c>
      <c r="E328" s="1" t="s">
        <v>2798</v>
      </c>
      <c r="G328" s="1" t="s">
        <v>1716</v>
      </c>
      <c r="H328" s="1" t="s">
        <v>1774</v>
      </c>
      <c r="I328" s="1" t="s">
        <v>1775</v>
      </c>
      <c r="J328" s="1" t="s">
        <v>1776</v>
      </c>
      <c r="K328" s="1" t="s">
        <v>1777</v>
      </c>
      <c r="L328" s="1" t="s">
        <v>1778</v>
      </c>
      <c r="M328" s="1" t="s">
        <v>1779</v>
      </c>
      <c r="N328" s="1" t="s">
        <v>1884</v>
      </c>
      <c r="O328" s="1" t="s">
        <v>1885</v>
      </c>
      <c r="P328" s="1" t="s">
        <v>1886</v>
      </c>
    </row>
    <row r="329" spans="1:23" x14ac:dyDescent="0.25">
      <c r="A329" s="1" t="s">
        <v>1627</v>
      </c>
      <c r="B329" s="1" t="s">
        <v>1628</v>
      </c>
      <c r="C329" s="1" t="s">
        <v>2799</v>
      </c>
      <c r="E329" s="1" t="s">
        <v>2800</v>
      </c>
      <c r="G329" s="1" t="s">
        <v>1716</v>
      </c>
      <c r="H329" s="1" t="s">
        <v>1774</v>
      </c>
      <c r="I329" s="1" t="s">
        <v>1775</v>
      </c>
      <c r="J329" s="1" t="s">
        <v>1776</v>
      </c>
      <c r="K329" s="1" t="s">
        <v>1777</v>
      </c>
      <c r="L329" s="1" t="s">
        <v>1778</v>
      </c>
      <c r="M329" s="1" t="s">
        <v>1779</v>
      </c>
      <c r="N329" s="1" t="s">
        <v>1884</v>
      </c>
      <c r="O329" s="1" t="s">
        <v>1885</v>
      </c>
      <c r="P329" s="1" t="s">
        <v>1886</v>
      </c>
    </row>
    <row r="330" spans="1:23" x14ac:dyDescent="0.25">
      <c r="A330" s="1" t="s">
        <v>1629</v>
      </c>
      <c r="B330" s="1" t="s">
        <v>1630</v>
      </c>
      <c r="C330" s="1" t="s">
        <v>2801</v>
      </c>
      <c r="E330" s="1" t="s">
        <v>2802</v>
      </c>
      <c r="G330" s="1" t="s">
        <v>1716</v>
      </c>
      <c r="H330" s="1" t="s">
        <v>1774</v>
      </c>
      <c r="I330" s="1" t="s">
        <v>1775</v>
      </c>
      <c r="J330" s="1" t="s">
        <v>1776</v>
      </c>
      <c r="K330" s="1" t="s">
        <v>1777</v>
      </c>
      <c r="L330" s="1" t="s">
        <v>1778</v>
      </c>
      <c r="M330" s="1" t="s">
        <v>1779</v>
      </c>
      <c r="N330" s="1" t="s">
        <v>1884</v>
      </c>
      <c r="O330" s="1" t="s">
        <v>1885</v>
      </c>
      <c r="P330" s="1" t="s">
        <v>1886</v>
      </c>
    </row>
    <row r="331" spans="1:23" x14ac:dyDescent="0.25">
      <c r="A331" s="1" t="s">
        <v>1631</v>
      </c>
      <c r="B331" s="1" t="s">
        <v>1632</v>
      </c>
      <c r="C331" s="1" t="s">
        <v>2803</v>
      </c>
      <c r="E331" s="1" t="s">
        <v>2804</v>
      </c>
      <c r="G331" s="1" t="s">
        <v>1716</v>
      </c>
      <c r="H331" s="1" t="s">
        <v>1774</v>
      </c>
      <c r="I331" s="1" t="s">
        <v>1775</v>
      </c>
      <c r="J331" s="1" t="s">
        <v>1776</v>
      </c>
      <c r="K331" s="1" t="s">
        <v>1777</v>
      </c>
      <c r="L331" s="1" t="s">
        <v>1778</v>
      </c>
      <c r="M331" s="1" t="s">
        <v>1779</v>
      </c>
      <c r="N331" s="1" t="s">
        <v>1884</v>
      </c>
      <c r="O331" s="1" t="s">
        <v>1885</v>
      </c>
      <c r="P331" s="1" t="s">
        <v>1886</v>
      </c>
    </row>
    <row r="332" spans="1:23" x14ac:dyDescent="0.25">
      <c r="A332" s="1" t="s">
        <v>1636</v>
      </c>
      <c r="B332" s="1" t="s">
        <v>1637</v>
      </c>
      <c r="C332" s="1" t="s">
        <v>2805</v>
      </c>
      <c r="E332" s="1" t="s">
        <v>2806</v>
      </c>
      <c r="G332" s="1" t="s">
        <v>1716</v>
      </c>
      <c r="H332" s="1" t="s">
        <v>1774</v>
      </c>
      <c r="I332" s="1" t="s">
        <v>1775</v>
      </c>
      <c r="J332" s="1" t="s">
        <v>1776</v>
      </c>
      <c r="K332" s="1" t="s">
        <v>1777</v>
      </c>
      <c r="L332" s="1" t="s">
        <v>1778</v>
      </c>
      <c r="M332" s="1" t="s">
        <v>1779</v>
      </c>
      <c r="N332" s="1" t="s">
        <v>1884</v>
      </c>
      <c r="O332" s="1" t="s">
        <v>1885</v>
      </c>
      <c r="P332" s="1" t="s">
        <v>1886</v>
      </c>
    </row>
    <row r="333" spans="1:23" x14ac:dyDescent="0.25">
      <c r="A333" s="1" t="s">
        <v>1640</v>
      </c>
      <c r="B333" s="1" t="s">
        <v>1641</v>
      </c>
      <c r="C333" s="1" t="s">
        <v>2807</v>
      </c>
      <c r="E333" s="1" t="s">
        <v>2808</v>
      </c>
      <c r="G333" s="1" t="s">
        <v>1716</v>
      </c>
      <c r="H333" s="1" t="s">
        <v>1774</v>
      </c>
      <c r="I333" s="1" t="s">
        <v>1775</v>
      </c>
      <c r="J333" s="1" t="s">
        <v>1776</v>
      </c>
      <c r="K333" s="1" t="s">
        <v>1785</v>
      </c>
      <c r="L333" s="1" t="s">
        <v>1786</v>
      </c>
      <c r="M333" s="1" t="s">
        <v>1787</v>
      </c>
      <c r="N333" s="1" t="s">
        <v>2037</v>
      </c>
      <c r="O333" s="1" t="s">
        <v>2038</v>
      </c>
    </row>
    <row r="334" spans="1:23" x14ac:dyDescent="0.25">
      <c r="A334" s="1" t="s">
        <v>1642</v>
      </c>
      <c r="B334" s="1" t="s">
        <v>1643</v>
      </c>
      <c r="C334" s="1" t="s">
        <v>2809</v>
      </c>
      <c r="E334" s="1" t="s">
        <v>2810</v>
      </c>
      <c r="G334" s="1" t="s">
        <v>1716</v>
      </c>
      <c r="H334" s="1" t="s">
        <v>1774</v>
      </c>
      <c r="I334" s="1" t="s">
        <v>1775</v>
      </c>
      <c r="J334" s="1" t="s">
        <v>1776</v>
      </c>
      <c r="K334" s="1" t="s">
        <v>1785</v>
      </c>
      <c r="L334" s="1" t="s">
        <v>1786</v>
      </c>
      <c r="M334" s="1" t="s">
        <v>1787</v>
      </c>
      <c r="N334" s="1" t="s">
        <v>1788</v>
      </c>
      <c r="O334" s="1" t="s">
        <v>2811</v>
      </c>
      <c r="P334" s="1" t="s">
        <v>2812</v>
      </c>
    </row>
    <row r="335" spans="1:23" x14ac:dyDescent="0.25">
      <c r="A335" s="1" t="s">
        <v>1648</v>
      </c>
      <c r="B335" s="1" t="s">
        <v>1649</v>
      </c>
      <c r="C335" s="1" t="s">
        <v>2813</v>
      </c>
      <c r="E335" s="1" t="s">
        <v>2814</v>
      </c>
      <c r="G335" s="1" t="s">
        <v>1716</v>
      </c>
      <c r="H335" s="1" t="s">
        <v>1774</v>
      </c>
      <c r="I335" s="1" t="s">
        <v>1775</v>
      </c>
      <c r="J335" s="1" t="s">
        <v>1776</v>
      </c>
      <c r="K335" s="1" t="s">
        <v>1777</v>
      </c>
      <c r="L335" s="1" t="s">
        <v>1899</v>
      </c>
      <c r="M335" s="1" t="s">
        <v>1900</v>
      </c>
      <c r="N335" s="1" t="s">
        <v>1901</v>
      </c>
      <c r="O335" s="1" t="s">
        <v>2439</v>
      </c>
      <c r="P335" s="1" t="s">
        <v>2440</v>
      </c>
    </row>
    <row r="336" spans="1:23" x14ac:dyDescent="0.25">
      <c r="A336" s="1" t="s">
        <v>1651</v>
      </c>
      <c r="B336" s="1" t="s">
        <v>1652</v>
      </c>
      <c r="C336" s="1" t="s">
        <v>2815</v>
      </c>
      <c r="E336" s="1" t="s">
        <v>2816</v>
      </c>
      <c r="G336" s="1" t="s">
        <v>1716</v>
      </c>
      <c r="H336" s="1" t="s">
        <v>1774</v>
      </c>
      <c r="I336" s="1" t="s">
        <v>1775</v>
      </c>
      <c r="J336" s="1" t="s">
        <v>1776</v>
      </c>
      <c r="K336" s="1" t="s">
        <v>1777</v>
      </c>
      <c r="L336" s="1" t="s">
        <v>1778</v>
      </c>
      <c r="M336" s="1" t="s">
        <v>1779</v>
      </c>
      <c r="N336" s="1" t="s">
        <v>1780</v>
      </c>
      <c r="O336" s="1" t="s">
        <v>2043</v>
      </c>
      <c r="P336" s="1" t="s">
        <v>2095</v>
      </c>
    </row>
    <row r="337" spans="1:17" x14ac:dyDescent="0.25">
      <c r="A337" s="1" t="s">
        <v>1653</v>
      </c>
      <c r="B337" s="1" t="s">
        <v>1654</v>
      </c>
      <c r="C337" s="1" t="s">
        <v>2817</v>
      </c>
      <c r="E337" s="1" t="s">
        <v>2818</v>
      </c>
      <c r="G337" s="1" t="s">
        <v>1716</v>
      </c>
      <c r="H337" s="1" t="s">
        <v>1774</v>
      </c>
      <c r="I337" s="1" t="s">
        <v>1775</v>
      </c>
      <c r="J337" s="1" t="s">
        <v>1816</v>
      </c>
      <c r="K337" s="1" t="s">
        <v>1817</v>
      </c>
      <c r="L337" s="1" t="s">
        <v>2259</v>
      </c>
      <c r="M337" s="1" t="s">
        <v>2260</v>
      </c>
      <c r="N337" s="1" t="s">
        <v>2261</v>
      </c>
      <c r="O337" s="1" t="s">
        <v>2262</v>
      </c>
      <c r="P337" s="1" t="s">
        <v>2263</v>
      </c>
    </row>
    <row r="338" spans="1:17" x14ac:dyDescent="0.25">
      <c r="A338" s="1" t="s">
        <v>1656</v>
      </c>
      <c r="B338" s="1" t="s">
        <v>1657</v>
      </c>
      <c r="C338" s="1" t="s">
        <v>2819</v>
      </c>
      <c r="E338" s="1" t="s">
        <v>2820</v>
      </c>
      <c r="G338" s="1" t="s">
        <v>1716</v>
      </c>
      <c r="H338" s="1" t="s">
        <v>1774</v>
      </c>
      <c r="I338" s="1" t="s">
        <v>1775</v>
      </c>
      <c r="J338" s="1" t="s">
        <v>1816</v>
      </c>
      <c r="K338" s="1" t="s">
        <v>1817</v>
      </c>
      <c r="L338" s="1" t="s">
        <v>2259</v>
      </c>
      <c r="M338" s="1" t="s">
        <v>2260</v>
      </c>
      <c r="N338" s="1" t="s">
        <v>2261</v>
      </c>
      <c r="O338" s="1" t="s">
        <v>2262</v>
      </c>
      <c r="P338" s="1" t="s">
        <v>2263</v>
      </c>
    </row>
    <row r="339" spans="1:17" x14ac:dyDescent="0.25">
      <c r="A339" s="1" t="s">
        <v>1658</v>
      </c>
      <c r="B339" s="1" t="s">
        <v>1659</v>
      </c>
      <c r="C339" s="1" t="s">
        <v>2821</v>
      </c>
      <c r="E339" s="1" t="s">
        <v>2822</v>
      </c>
      <c r="G339" s="1" t="s">
        <v>1716</v>
      </c>
      <c r="H339" s="1" t="s">
        <v>1774</v>
      </c>
      <c r="I339" s="1" t="s">
        <v>1775</v>
      </c>
      <c r="J339" s="1" t="s">
        <v>1776</v>
      </c>
      <c r="K339" s="1" t="s">
        <v>1785</v>
      </c>
      <c r="L339" s="1" t="s">
        <v>1786</v>
      </c>
      <c r="M339" s="1" t="s">
        <v>1787</v>
      </c>
      <c r="N339" s="1" t="s">
        <v>2500</v>
      </c>
      <c r="O339" s="1" t="s">
        <v>2823</v>
      </c>
    </row>
    <row r="340" spans="1:17" x14ac:dyDescent="0.25">
      <c r="A340" s="1" t="s">
        <v>1661</v>
      </c>
      <c r="B340" s="1" t="s">
        <v>1662</v>
      </c>
      <c r="C340" s="1" t="s">
        <v>2824</v>
      </c>
      <c r="E340" s="1" t="s">
        <v>2825</v>
      </c>
      <c r="G340" s="1" t="s">
        <v>1716</v>
      </c>
      <c r="H340" s="1" t="s">
        <v>1774</v>
      </c>
      <c r="I340" s="1" t="s">
        <v>1775</v>
      </c>
      <c r="J340" s="1" t="s">
        <v>1776</v>
      </c>
      <c r="K340" s="1" t="s">
        <v>1777</v>
      </c>
      <c r="L340" s="1" t="s">
        <v>1778</v>
      </c>
      <c r="M340" s="1" t="s">
        <v>1779</v>
      </c>
      <c r="N340" s="1" t="s">
        <v>1884</v>
      </c>
      <c r="O340" s="1" t="s">
        <v>1885</v>
      </c>
      <c r="P340" s="1" t="s">
        <v>1886</v>
      </c>
    </row>
    <row r="341" spans="1:17" x14ac:dyDescent="0.25">
      <c r="A341" s="1" t="s">
        <v>1664</v>
      </c>
      <c r="B341" s="1" t="s">
        <v>1665</v>
      </c>
      <c r="C341" s="1" t="s">
        <v>2826</v>
      </c>
      <c r="E341" s="1" t="s">
        <v>2827</v>
      </c>
      <c r="G341" s="1" t="s">
        <v>1716</v>
      </c>
      <c r="H341" s="1" t="s">
        <v>1774</v>
      </c>
      <c r="I341" s="1" t="s">
        <v>1775</v>
      </c>
      <c r="J341" s="1" t="s">
        <v>1776</v>
      </c>
      <c r="K341" s="1" t="s">
        <v>1785</v>
      </c>
      <c r="L341" s="1" t="s">
        <v>1786</v>
      </c>
      <c r="M341" s="1" t="s">
        <v>1787</v>
      </c>
      <c r="N341" s="1" t="s">
        <v>1788</v>
      </c>
      <c r="O341" s="1" t="s">
        <v>2828</v>
      </c>
    </row>
    <row r="342" spans="1:17" x14ac:dyDescent="0.25">
      <c r="A342" s="1" t="s">
        <v>1668</v>
      </c>
      <c r="B342" s="1" t="s">
        <v>1669</v>
      </c>
      <c r="C342" s="1" t="s">
        <v>2829</v>
      </c>
      <c r="E342" s="1" t="s">
        <v>2830</v>
      </c>
      <c r="G342" s="1" t="s">
        <v>1716</v>
      </c>
      <c r="H342" s="1" t="s">
        <v>1774</v>
      </c>
      <c r="I342" s="1" t="s">
        <v>1775</v>
      </c>
      <c r="J342" s="1" t="s">
        <v>1776</v>
      </c>
      <c r="K342" s="1" t="s">
        <v>1785</v>
      </c>
      <c r="L342" s="1" t="s">
        <v>1786</v>
      </c>
      <c r="M342" s="1" t="s">
        <v>1787</v>
      </c>
      <c r="N342" s="1" t="s">
        <v>2500</v>
      </c>
      <c r="O342" s="1" t="s">
        <v>2831</v>
      </c>
    </row>
    <row r="343" spans="1:17" x14ac:dyDescent="0.25">
      <c r="A343" s="1" t="s">
        <v>1670</v>
      </c>
      <c r="B343" s="1" t="s">
        <v>1671</v>
      </c>
      <c r="C343" s="1" t="s">
        <v>2832</v>
      </c>
      <c r="E343" s="1" t="s">
        <v>2833</v>
      </c>
      <c r="G343" s="1" t="s">
        <v>1716</v>
      </c>
      <c r="H343" s="1" t="s">
        <v>1774</v>
      </c>
      <c r="I343" s="1" t="s">
        <v>1775</v>
      </c>
      <c r="J343" s="1" t="s">
        <v>1776</v>
      </c>
      <c r="K343" s="1" t="s">
        <v>1777</v>
      </c>
      <c r="L343" s="1" t="s">
        <v>1899</v>
      </c>
      <c r="M343" s="1" t="s">
        <v>1900</v>
      </c>
      <c r="N343" s="1" t="s">
        <v>2834</v>
      </c>
      <c r="O343" s="1" t="s">
        <v>2835</v>
      </c>
      <c r="P343" s="1" t="s">
        <v>2836</v>
      </c>
    </row>
    <row r="344" spans="1:17" x14ac:dyDescent="0.25">
      <c r="A344" s="1" t="s">
        <v>1673</v>
      </c>
      <c r="B344" s="1" t="s">
        <v>1674</v>
      </c>
      <c r="C344" s="1" t="s">
        <v>2837</v>
      </c>
      <c r="E344" s="1" t="s">
        <v>2838</v>
      </c>
      <c r="G344" s="1" t="s">
        <v>1716</v>
      </c>
      <c r="H344" s="1" t="s">
        <v>1774</v>
      </c>
      <c r="I344" s="1" t="s">
        <v>1775</v>
      </c>
      <c r="J344" s="1" t="s">
        <v>1776</v>
      </c>
      <c r="K344" s="1" t="s">
        <v>1777</v>
      </c>
      <c r="L344" s="1" t="s">
        <v>1778</v>
      </c>
      <c r="M344" s="1" t="s">
        <v>1779</v>
      </c>
      <c r="N344" s="1" t="s">
        <v>1884</v>
      </c>
      <c r="O344" s="1" t="s">
        <v>1885</v>
      </c>
      <c r="P344" s="1" t="s">
        <v>2839</v>
      </c>
    </row>
    <row r="345" spans="1:17" x14ac:dyDescent="0.25">
      <c r="A345" s="1" t="s">
        <v>1678</v>
      </c>
      <c r="B345" s="1" t="s">
        <v>1679</v>
      </c>
      <c r="C345" s="1" t="s">
        <v>2840</v>
      </c>
      <c r="E345" s="1" t="s">
        <v>2841</v>
      </c>
      <c r="G345" s="1" t="s">
        <v>1716</v>
      </c>
      <c r="H345" s="1" t="s">
        <v>1774</v>
      </c>
      <c r="I345" s="1" t="s">
        <v>1775</v>
      </c>
      <c r="J345" s="1" t="s">
        <v>1776</v>
      </c>
      <c r="K345" s="1" t="s">
        <v>1777</v>
      </c>
      <c r="L345" s="1" t="s">
        <v>1899</v>
      </c>
      <c r="M345" s="1" t="s">
        <v>1900</v>
      </c>
      <c r="N345" s="1" t="s">
        <v>1901</v>
      </c>
      <c r="O345" s="1" t="s">
        <v>2409</v>
      </c>
      <c r="P345" s="1" t="s">
        <v>2413</v>
      </c>
    </row>
    <row r="346" spans="1:17" x14ac:dyDescent="0.25">
      <c r="A346" s="1" t="s">
        <v>1680</v>
      </c>
      <c r="B346" s="1" t="s">
        <v>1681</v>
      </c>
      <c r="C346" s="1" t="s">
        <v>2842</v>
      </c>
      <c r="E346" s="1" t="s">
        <v>2843</v>
      </c>
      <c r="G346" s="1" t="s">
        <v>1716</v>
      </c>
      <c r="H346" s="1" t="s">
        <v>1774</v>
      </c>
      <c r="I346" s="1" t="s">
        <v>1775</v>
      </c>
      <c r="J346" s="1" t="s">
        <v>1776</v>
      </c>
      <c r="K346" s="1" t="s">
        <v>1777</v>
      </c>
      <c r="L346" s="1" t="s">
        <v>1909</v>
      </c>
      <c r="M346" s="1" t="s">
        <v>1910</v>
      </c>
      <c r="N346" s="1" t="s">
        <v>1911</v>
      </c>
      <c r="O346" s="1" t="s">
        <v>1912</v>
      </c>
      <c r="P346" s="1" t="s">
        <v>2844</v>
      </c>
      <c r="Q346" s="1" t="s">
        <v>2845</v>
      </c>
    </row>
    <row r="347" spans="1:17" x14ac:dyDescent="0.25">
      <c r="A347" s="1" t="s">
        <v>1683</v>
      </c>
      <c r="B347" s="1" t="s">
        <v>1684</v>
      </c>
      <c r="C347" s="1" t="s">
        <v>2846</v>
      </c>
      <c r="E347" s="1" t="s">
        <v>2847</v>
      </c>
      <c r="G347" s="1" t="s">
        <v>1716</v>
      </c>
      <c r="H347" s="1" t="s">
        <v>1774</v>
      </c>
      <c r="I347" s="1" t="s">
        <v>1775</v>
      </c>
      <c r="J347" s="1" t="s">
        <v>1776</v>
      </c>
      <c r="K347" s="1" t="s">
        <v>1785</v>
      </c>
      <c r="L347" s="1" t="s">
        <v>1786</v>
      </c>
      <c r="M347" s="1" t="s">
        <v>1787</v>
      </c>
      <c r="N347" s="1" t="s">
        <v>2500</v>
      </c>
      <c r="O347" s="1" t="s">
        <v>2848</v>
      </c>
    </row>
    <row r="348" spans="1:17" x14ac:dyDescent="0.25">
      <c r="A348" s="1" t="s">
        <v>1686</v>
      </c>
      <c r="B348" s="1" t="s">
        <v>1687</v>
      </c>
      <c r="C348" s="1" t="s">
        <v>2849</v>
      </c>
      <c r="E348" s="1" t="s">
        <v>2850</v>
      </c>
      <c r="G348" s="1" t="s">
        <v>1716</v>
      </c>
      <c r="H348" s="1" t="s">
        <v>1774</v>
      </c>
      <c r="I348" s="1" t="s">
        <v>1775</v>
      </c>
      <c r="J348" s="1" t="s">
        <v>1776</v>
      </c>
      <c r="K348" s="1" t="s">
        <v>1785</v>
      </c>
      <c r="L348" s="1" t="s">
        <v>1786</v>
      </c>
      <c r="M348" s="1" t="s">
        <v>1787</v>
      </c>
      <c r="N348" s="1" t="s">
        <v>2500</v>
      </c>
      <c r="O348" s="1" t="s">
        <v>2851</v>
      </c>
    </row>
    <row r="349" spans="1:17" x14ac:dyDescent="0.25">
      <c r="A349" s="1" t="s">
        <v>1693</v>
      </c>
      <c r="B349" s="1" t="s">
        <v>1694</v>
      </c>
      <c r="C349" s="1" t="s">
        <v>2852</v>
      </c>
      <c r="E349" s="1" t="s">
        <v>2853</v>
      </c>
      <c r="G349" s="1" t="s">
        <v>1716</v>
      </c>
      <c r="H349" s="1" t="s">
        <v>1774</v>
      </c>
      <c r="I349" s="1" t="s">
        <v>1775</v>
      </c>
      <c r="J349" s="1" t="s">
        <v>1816</v>
      </c>
      <c r="K349" s="1" t="s">
        <v>1833</v>
      </c>
      <c r="L349" s="1" t="s">
        <v>2266</v>
      </c>
      <c r="M349" s="1" t="s">
        <v>2267</v>
      </c>
      <c r="N349" s="1" t="s">
        <v>2268</v>
      </c>
      <c r="O349" s="1" t="s">
        <v>2854</v>
      </c>
    </row>
    <row r="350" spans="1:17" x14ac:dyDescent="0.25">
      <c r="A350" s="1" t="s">
        <v>1697</v>
      </c>
      <c r="B350" s="1" t="s">
        <v>1698</v>
      </c>
      <c r="C350" s="1" t="s">
        <v>2855</v>
      </c>
      <c r="E350" s="1" t="s">
        <v>2856</v>
      </c>
      <c r="G350" s="1" t="s">
        <v>1716</v>
      </c>
      <c r="H350" s="1" t="s">
        <v>1774</v>
      </c>
      <c r="I350" s="1" t="s">
        <v>1775</v>
      </c>
      <c r="J350" s="1" t="s">
        <v>1776</v>
      </c>
      <c r="K350" s="1" t="s">
        <v>1785</v>
      </c>
      <c r="L350" s="1" t="s">
        <v>1786</v>
      </c>
      <c r="M350" s="1" t="s">
        <v>1787</v>
      </c>
      <c r="N350" s="1" t="s">
        <v>2857</v>
      </c>
      <c r="O350" s="1" t="s">
        <v>2858</v>
      </c>
    </row>
    <row r="351" spans="1:17" x14ac:dyDescent="0.25">
      <c r="A351" s="1" t="s">
        <v>1699</v>
      </c>
      <c r="B351" s="1" t="s">
        <v>1700</v>
      </c>
      <c r="C351" s="1" t="s">
        <v>2859</v>
      </c>
      <c r="E351" s="1" t="s">
        <v>2860</v>
      </c>
      <c r="G351" s="1" t="s">
        <v>1716</v>
      </c>
      <c r="H351" s="1" t="s">
        <v>1774</v>
      </c>
      <c r="I351" s="1" t="s">
        <v>1775</v>
      </c>
      <c r="J351" s="1" t="s">
        <v>1776</v>
      </c>
      <c r="K351" s="1" t="s">
        <v>1785</v>
      </c>
      <c r="L351" s="1" t="s">
        <v>1786</v>
      </c>
      <c r="M351" s="1" t="s">
        <v>1787</v>
      </c>
      <c r="N351" s="1" t="s">
        <v>1788</v>
      </c>
      <c r="O351" s="1" t="s">
        <v>1789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73"/>
  <sheetViews>
    <sheetView tabSelected="1" zoomScale="85" zoomScaleNormal="85" workbookViewId="0">
      <selection activeCell="Q52" sqref="Q52"/>
    </sheetView>
  </sheetViews>
  <sheetFormatPr defaultRowHeight="15" x14ac:dyDescent="0.25"/>
  <cols>
    <col min="1" max="1" width="8.85546875" bestFit="1" customWidth="1"/>
    <col min="2" max="2" width="12" customWidth="1"/>
    <col min="4" max="11" width="1.7109375" bestFit="1" customWidth="1"/>
    <col min="13" max="13" width="15.85546875" customWidth="1"/>
  </cols>
  <sheetData>
    <row r="1" spans="1:23" x14ac:dyDescent="0.25">
      <c r="A1" t="s">
        <v>3031</v>
      </c>
      <c r="B1" t="s">
        <v>3030</v>
      </c>
      <c r="Q1" t="s">
        <v>3030</v>
      </c>
      <c r="R1" t="s">
        <v>3037</v>
      </c>
      <c r="S1" t="s">
        <v>3033</v>
      </c>
      <c r="T1" t="s">
        <v>3034</v>
      </c>
      <c r="U1" t="s">
        <v>3035</v>
      </c>
      <c r="V1" t="s">
        <v>3011</v>
      </c>
      <c r="W1" t="s">
        <v>3036</v>
      </c>
    </row>
    <row r="2" spans="1:23" x14ac:dyDescent="0.25">
      <c r="A2" s="1" t="s">
        <v>1478</v>
      </c>
      <c r="B2" s="1" t="s">
        <v>2868</v>
      </c>
      <c r="P2" t="s">
        <v>3038</v>
      </c>
      <c r="Q2" s="1" t="s">
        <v>2934</v>
      </c>
      <c r="R2">
        <f>P$51-S2-T2-U2</f>
        <v>103</v>
      </c>
      <c r="S2">
        <f>Q50</f>
        <v>23</v>
      </c>
      <c r="T2">
        <f>P$50-S2</f>
        <v>0</v>
      </c>
      <c r="U2">
        <f>Q51-Q50</f>
        <v>61</v>
      </c>
      <c r="V2">
        <f>S2/(S2+T2)</f>
        <v>1</v>
      </c>
      <c r="W2">
        <f>S2/(S2+U2)</f>
        <v>0.27380952380952384</v>
      </c>
    </row>
    <row r="3" spans="1:23" x14ac:dyDescent="0.25">
      <c r="A3" s="1" t="s">
        <v>1251</v>
      </c>
      <c r="B3" s="1" t="s">
        <v>2869</v>
      </c>
      <c r="P3" t="s">
        <v>3039</v>
      </c>
      <c r="Q3" s="1" t="s">
        <v>2889</v>
      </c>
      <c r="R3">
        <f t="shared" ref="R3:R6" si="0">P$51-S3-T3-U3</f>
        <v>159</v>
      </c>
      <c r="S3">
        <f>R50</f>
        <v>22</v>
      </c>
      <c r="T3">
        <f t="shared" ref="T3:T6" si="1">P$50-S3</f>
        <v>1</v>
      </c>
      <c r="U3">
        <f>R51-R50</f>
        <v>5</v>
      </c>
      <c r="V3">
        <f t="shared" ref="V3:V6" si="2">S3/(S3+T3)</f>
        <v>0.95652173913043481</v>
      </c>
      <c r="W3">
        <f t="shared" ref="W3:W6" si="3">S3/(S3+U3)</f>
        <v>0.81481481481481477</v>
      </c>
    </row>
    <row r="4" spans="1:23" x14ac:dyDescent="0.25">
      <c r="A4" s="1" t="s">
        <v>716</v>
      </c>
      <c r="B4" s="1" t="s">
        <v>2870</v>
      </c>
      <c r="P4" t="s">
        <v>3040</v>
      </c>
      <c r="Q4" s="1" t="s">
        <v>3013</v>
      </c>
      <c r="R4">
        <f t="shared" si="0"/>
        <v>163</v>
      </c>
      <c r="S4">
        <f>S50</f>
        <v>21</v>
      </c>
      <c r="T4">
        <f t="shared" si="1"/>
        <v>2</v>
      </c>
      <c r="U4">
        <f>S51-S50</f>
        <v>1</v>
      </c>
      <c r="V4">
        <f t="shared" si="2"/>
        <v>0.91304347826086951</v>
      </c>
      <c r="W4">
        <f t="shared" si="3"/>
        <v>0.95454545454545459</v>
      </c>
    </row>
    <row r="5" spans="1:23" x14ac:dyDescent="0.25">
      <c r="A5" s="1" t="s">
        <v>1410</v>
      </c>
      <c r="B5" s="1" t="s">
        <v>2871</v>
      </c>
      <c r="P5" t="s">
        <v>3041</v>
      </c>
      <c r="Q5" s="1" t="s">
        <v>3012</v>
      </c>
      <c r="R5">
        <f t="shared" si="0"/>
        <v>163</v>
      </c>
      <c r="S5">
        <f>T50</f>
        <v>17</v>
      </c>
      <c r="T5">
        <f t="shared" si="1"/>
        <v>6</v>
      </c>
      <c r="U5">
        <f>T51-T50</f>
        <v>1</v>
      </c>
      <c r="V5">
        <f t="shared" si="2"/>
        <v>0.73913043478260865</v>
      </c>
      <c r="W5">
        <f t="shared" si="3"/>
        <v>0.94444444444444442</v>
      </c>
    </row>
    <row r="6" spans="1:23" x14ac:dyDescent="0.25">
      <c r="A6" s="1" t="s">
        <v>387</v>
      </c>
      <c r="B6" s="1" t="s">
        <v>2872</v>
      </c>
      <c r="P6" t="s">
        <v>3042</v>
      </c>
      <c r="Q6" s="1" t="s">
        <v>2876</v>
      </c>
      <c r="R6">
        <f t="shared" si="0"/>
        <v>164</v>
      </c>
      <c r="S6">
        <f>U50</f>
        <v>11</v>
      </c>
      <c r="T6">
        <f t="shared" si="1"/>
        <v>12</v>
      </c>
      <c r="U6">
        <f>U51-U50</f>
        <v>0</v>
      </c>
      <c r="V6">
        <f t="shared" si="2"/>
        <v>0.47826086956521741</v>
      </c>
      <c r="W6">
        <f t="shared" si="3"/>
        <v>1</v>
      </c>
    </row>
    <row r="7" spans="1:23" x14ac:dyDescent="0.25">
      <c r="A7" s="1" t="s">
        <v>146</v>
      </c>
      <c r="B7" s="1" t="s">
        <v>2873</v>
      </c>
    </row>
    <row r="8" spans="1:23" x14ac:dyDescent="0.25">
      <c r="A8" s="1" t="s">
        <v>439</v>
      </c>
      <c r="B8" s="1" t="s">
        <v>2874</v>
      </c>
    </row>
    <row r="9" spans="1:23" x14ac:dyDescent="0.25">
      <c r="A9" s="1" t="s">
        <v>1591</v>
      </c>
      <c r="B9" s="1" t="s">
        <v>2875</v>
      </c>
    </row>
    <row r="10" spans="1:23" x14ac:dyDescent="0.25">
      <c r="A10" s="1" t="s">
        <v>1570</v>
      </c>
      <c r="B10" s="1" t="s">
        <v>2875</v>
      </c>
    </row>
    <row r="11" spans="1:23" x14ac:dyDescent="0.25">
      <c r="A11" s="1" t="s">
        <v>1589</v>
      </c>
      <c r="B11" s="1" t="s">
        <v>2875</v>
      </c>
    </row>
    <row r="12" spans="1:23" x14ac:dyDescent="0.25">
      <c r="A12" s="1" t="s">
        <v>349</v>
      </c>
      <c r="B12" s="1" t="s">
        <v>2876</v>
      </c>
    </row>
    <row r="13" spans="1:23" x14ac:dyDescent="0.25">
      <c r="A13" s="1" t="s">
        <v>332</v>
      </c>
      <c r="B13" s="1" t="s">
        <v>2877</v>
      </c>
    </row>
    <row r="14" spans="1:23" x14ac:dyDescent="0.25">
      <c r="A14" s="1" t="s">
        <v>1500</v>
      </c>
      <c r="B14" s="1" t="s">
        <v>2877</v>
      </c>
    </row>
    <row r="15" spans="1:23" x14ac:dyDescent="0.25">
      <c r="A15" s="1" t="s">
        <v>1550</v>
      </c>
      <c r="B15" s="1" t="s">
        <v>2878</v>
      </c>
    </row>
    <row r="16" spans="1:23" x14ac:dyDescent="0.25">
      <c r="A16" s="1" t="s">
        <v>358</v>
      </c>
      <c r="B16" s="1" t="s">
        <v>2879</v>
      </c>
    </row>
    <row r="17" spans="1:21" x14ac:dyDescent="0.25">
      <c r="A17" s="1" t="s">
        <v>319</v>
      </c>
      <c r="B17" s="1" t="s">
        <v>2880</v>
      </c>
    </row>
    <row r="18" spans="1:21" x14ac:dyDescent="0.25">
      <c r="A18" s="1" t="s">
        <v>1413</v>
      </c>
      <c r="B18" s="1" t="s">
        <v>2881</v>
      </c>
    </row>
    <row r="19" spans="1:21" x14ac:dyDescent="0.25">
      <c r="A19" s="1" t="s">
        <v>1416</v>
      </c>
      <c r="B19" s="1" t="s">
        <v>3012</v>
      </c>
    </row>
    <row r="20" spans="1:21" x14ac:dyDescent="0.25">
      <c r="A20" s="1" t="s">
        <v>417</v>
      </c>
      <c r="B20" s="1" t="s">
        <v>2882</v>
      </c>
    </row>
    <row r="21" spans="1:21" x14ac:dyDescent="0.25">
      <c r="A21" s="1" t="s">
        <v>399</v>
      </c>
      <c r="B21" s="1" t="s">
        <v>2883</v>
      </c>
    </row>
    <row r="22" spans="1:21" x14ac:dyDescent="0.25">
      <c r="A22" s="1" t="s">
        <v>284</v>
      </c>
      <c r="B22" s="1" t="s">
        <v>2884</v>
      </c>
    </row>
    <row r="23" spans="1:21" x14ac:dyDescent="0.25">
      <c r="A23" s="1" t="s">
        <v>373</v>
      </c>
      <c r="B23" s="1" t="s">
        <v>3013</v>
      </c>
    </row>
    <row r="24" spans="1:21" x14ac:dyDescent="0.25">
      <c r="A24" s="1" t="s">
        <v>227</v>
      </c>
      <c r="B24" s="1" t="s">
        <v>2885</v>
      </c>
    </row>
    <row r="25" spans="1:21" x14ac:dyDescent="0.25">
      <c r="A25" s="1" t="s">
        <v>781</v>
      </c>
      <c r="B25" s="1" t="s">
        <v>2886</v>
      </c>
      <c r="Q25" s="1" t="s">
        <v>2934</v>
      </c>
      <c r="R25" s="1" t="s">
        <v>2889</v>
      </c>
      <c r="S25" s="1" t="s">
        <v>3013</v>
      </c>
      <c r="T25" s="1" t="s">
        <v>3012</v>
      </c>
      <c r="U25" s="1" t="s">
        <v>2876</v>
      </c>
    </row>
    <row r="26" spans="1:21" x14ac:dyDescent="0.25">
      <c r="A26" s="1" t="s">
        <v>947</v>
      </c>
      <c r="B26" s="1" t="s">
        <v>2887</v>
      </c>
      <c r="O26" t="s">
        <v>3032</v>
      </c>
      <c r="P26" t="s">
        <v>3030</v>
      </c>
      <c r="Q26" t="s">
        <v>3038</v>
      </c>
      <c r="R26" t="s">
        <v>3039</v>
      </c>
      <c r="S26" t="s">
        <v>3040</v>
      </c>
      <c r="T26" t="s">
        <v>3041</v>
      </c>
      <c r="U26" t="s">
        <v>3042</v>
      </c>
    </row>
    <row r="27" spans="1:21" x14ac:dyDescent="0.25">
      <c r="A27" s="1" t="s">
        <v>109</v>
      </c>
      <c r="B27" s="1" t="s">
        <v>2888</v>
      </c>
      <c r="O27" s="1" t="s">
        <v>146</v>
      </c>
      <c r="P27" t="str">
        <f>VLOOKUP(O27,A$2:B$188,2,FALSE)</f>
        <v>5.8e-204</v>
      </c>
      <c r="Q27" t="str">
        <f>VLOOKUP(O27,A$2:B$85,2,FALSE)</f>
        <v>5.8e-204</v>
      </c>
      <c r="R27" t="str">
        <f>VLOOKUP(O27,A$2:B$28,2,FALSE)</f>
        <v>5.8e-204</v>
      </c>
      <c r="S27" t="str">
        <f>VLOOKUP(O27,A$2:B$23,2,FALSE)</f>
        <v>5.8e-204</v>
      </c>
      <c r="T27" t="str">
        <f>VLOOKUP(O27,A$2:B$19,2,FALSE)</f>
        <v>5.8e-204</v>
      </c>
      <c r="U27" t="str">
        <f>VLOOKUP(O27,A$2:B$12,2,FALSE)</f>
        <v>5.8e-204</v>
      </c>
    </row>
    <row r="28" spans="1:21" x14ac:dyDescent="0.25">
      <c r="A28" s="1" t="s">
        <v>931</v>
      </c>
      <c r="B28" s="1" t="s">
        <v>2889</v>
      </c>
      <c r="O28" s="1" t="s">
        <v>284</v>
      </c>
      <c r="P28" t="str">
        <f>VLOOKUP(O28,A$2:B$188,2,FALSE)</f>
        <v>5.8e-187</v>
      </c>
      <c r="Q28" t="str">
        <f t="shared" ref="Q28:Q49" si="4">VLOOKUP(O28,A$2:B$85,2,FALSE)</f>
        <v>5.8e-187</v>
      </c>
      <c r="R28" t="str">
        <f t="shared" ref="R28:R49" si="5">VLOOKUP(O28,A$2:B$28,2,FALSE)</f>
        <v>5.8e-187</v>
      </c>
      <c r="S28" t="str">
        <f t="shared" ref="S28:S49" si="6">VLOOKUP(O28,A$2:B$23,2,FALSE)</f>
        <v>5.8e-187</v>
      </c>
    </row>
    <row r="29" spans="1:21" x14ac:dyDescent="0.25">
      <c r="A29" s="1" t="s">
        <v>1219</v>
      </c>
      <c r="B29" s="1" t="s">
        <v>2890</v>
      </c>
      <c r="O29" s="1" t="s">
        <v>319</v>
      </c>
      <c r="P29" t="str">
        <f>VLOOKUP(O29,A$2:B$188,2,FALSE)</f>
        <v>7.8e-200</v>
      </c>
      <c r="Q29" t="str">
        <f t="shared" si="4"/>
        <v>7.8e-200</v>
      </c>
      <c r="R29" t="str">
        <f t="shared" si="5"/>
        <v>7.8e-200</v>
      </c>
      <c r="S29" t="str">
        <f t="shared" si="6"/>
        <v>7.8e-200</v>
      </c>
      <c r="T29" t="str">
        <f t="shared" ref="T28:T49" si="7">VLOOKUP(O29,A$2:B$19,2,FALSE)</f>
        <v>7.8e-200</v>
      </c>
    </row>
    <row r="30" spans="1:21" x14ac:dyDescent="0.25">
      <c r="A30" s="1" t="s">
        <v>1158</v>
      </c>
      <c r="B30" s="1" t="s">
        <v>3014</v>
      </c>
      <c r="O30" s="1" t="s">
        <v>332</v>
      </c>
      <c r="P30" t="str">
        <f>VLOOKUP(O30,A$2:B$188,2,FALSE)</f>
        <v>1.4e-203</v>
      </c>
      <c r="Q30" t="str">
        <f t="shared" si="4"/>
        <v>1.4e-203</v>
      </c>
      <c r="R30" t="str">
        <f t="shared" si="5"/>
        <v>1.4e-203</v>
      </c>
      <c r="S30" t="str">
        <f t="shared" si="6"/>
        <v>1.4e-203</v>
      </c>
      <c r="T30" t="str">
        <f t="shared" si="7"/>
        <v>1.4e-203</v>
      </c>
    </row>
    <row r="31" spans="1:21" x14ac:dyDescent="0.25">
      <c r="A31" s="1" t="s">
        <v>1046</v>
      </c>
      <c r="B31" s="1" t="s">
        <v>2891</v>
      </c>
      <c r="O31" s="1" t="s">
        <v>349</v>
      </c>
      <c r="P31" t="str">
        <f>VLOOKUP(O31,A$2:B$188,2,FALSE)</f>
        <v>9.3e-204</v>
      </c>
      <c r="Q31" t="str">
        <f t="shared" si="4"/>
        <v>9.3e-204</v>
      </c>
      <c r="R31" t="str">
        <f t="shared" si="5"/>
        <v>9.3e-204</v>
      </c>
      <c r="S31" t="str">
        <f t="shared" si="6"/>
        <v>9.3e-204</v>
      </c>
      <c r="T31" t="str">
        <f t="shared" si="7"/>
        <v>9.3e-204</v>
      </c>
      <c r="U31" t="str">
        <f t="shared" ref="U31:U49" si="8">VLOOKUP(O31,A$2:B$12,2,FALSE)</f>
        <v>9.3e-204</v>
      </c>
    </row>
    <row r="32" spans="1:21" x14ac:dyDescent="0.25">
      <c r="A32" s="1" t="s">
        <v>248</v>
      </c>
      <c r="B32" s="1" t="s">
        <v>2892</v>
      </c>
      <c r="O32" s="1" t="s">
        <v>358</v>
      </c>
      <c r="P32" t="str">
        <f>VLOOKUP(O32,A$2:B$188,2,FALSE)</f>
        <v>1.1e-201</v>
      </c>
      <c r="Q32" t="str">
        <f t="shared" si="4"/>
        <v>1.1e-201</v>
      </c>
      <c r="R32" t="str">
        <f t="shared" si="5"/>
        <v>1.1e-201</v>
      </c>
      <c r="S32" t="str">
        <f t="shared" si="6"/>
        <v>1.1e-201</v>
      </c>
      <c r="T32" t="str">
        <f t="shared" si="7"/>
        <v>1.1e-201</v>
      </c>
    </row>
    <row r="33" spans="1:21" x14ac:dyDescent="0.25">
      <c r="A33" s="1" t="s">
        <v>1616</v>
      </c>
      <c r="B33" s="1" t="s">
        <v>2893</v>
      </c>
      <c r="O33" s="1" t="s">
        <v>373</v>
      </c>
      <c r="P33" t="str">
        <f>VLOOKUP(O33,A$2:B$188,2,FALSE)</f>
        <v>4e-179</v>
      </c>
      <c r="Q33" t="str">
        <f t="shared" si="4"/>
        <v>4e-179</v>
      </c>
      <c r="R33" t="str">
        <f t="shared" si="5"/>
        <v>4e-179</v>
      </c>
      <c r="S33" t="str">
        <f t="shared" si="6"/>
        <v>4e-179</v>
      </c>
    </row>
    <row r="34" spans="1:21" x14ac:dyDescent="0.25">
      <c r="A34" s="1" t="s">
        <v>950</v>
      </c>
      <c r="B34" s="1" t="s">
        <v>2893</v>
      </c>
      <c r="O34" s="1" t="s">
        <v>387</v>
      </c>
      <c r="P34" t="str">
        <f>VLOOKUP(O34,A$2:B$188,2,FALSE)</f>
        <v>2.9e-205</v>
      </c>
      <c r="Q34" t="str">
        <f t="shared" si="4"/>
        <v>2.9e-205</v>
      </c>
      <c r="R34" t="str">
        <f t="shared" si="5"/>
        <v>2.9e-205</v>
      </c>
      <c r="S34" t="str">
        <f t="shared" si="6"/>
        <v>2.9e-205</v>
      </c>
      <c r="T34" t="str">
        <f t="shared" si="7"/>
        <v>2.9e-205</v>
      </c>
      <c r="U34" t="str">
        <f t="shared" si="8"/>
        <v>2.9e-205</v>
      </c>
    </row>
    <row r="35" spans="1:21" x14ac:dyDescent="0.25">
      <c r="A35" s="1" t="s">
        <v>1363</v>
      </c>
      <c r="B35" s="1" t="s">
        <v>2894</v>
      </c>
      <c r="O35" s="1" t="s">
        <v>399</v>
      </c>
      <c r="P35" t="str">
        <f>VLOOKUP(O35,A$2:B$188,2,FALSE)</f>
        <v>1.9e-189</v>
      </c>
      <c r="Q35" t="str">
        <f t="shared" si="4"/>
        <v>1.9e-189</v>
      </c>
      <c r="R35" t="str">
        <f t="shared" si="5"/>
        <v>1.9e-189</v>
      </c>
      <c r="S35" t="str">
        <f t="shared" si="6"/>
        <v>1.9e-189</v>
      </c>
    </row>
    <row r="36" spans="1:21" x14ac:dyDescent="0.25">
      <c r="A36" s="1" t="s">
        <v>1319</v>
      </c>
      <c r="B36" s="1" t="s">
        <v>2895</v>
      </c>
      <c r="O36" s="1" t="s">
        <v>417</v>
      </c>
      <c r="P36" t="str">
        <f>VLOOKUP(O36,A$2:B$188,2,FALSE)</f>
        <v>3.8e-194</v>
      </c>
      <c r="Q36" t="str">
        <f t="shared" si="4"/>
        <v>3.8e-194</v>
      </c>
      <c r="R36" t="str">
        <f t="shared" si="5"/>
        <v>3.8e-194</v>
      </c>
      <c r="S36" t="str">
        <f t="shared" si="6"/>
        <v>3.8e-194</v>
      </c>
    </row>
    <row r="37" spans="1:21" x14ac:dyDescent="0.25">
      <c r="A37" s="1" t="s">
        <v>1142</v>
      </c>
      <c r="B37" s="1" t="s">
        <v>2896</v>
      </c>
      <c r="O37" s="1" t="s">
        <v>439</v>
      </c>
      <c r="P37" t="str">
        <f>VLOOKUP(O37,A$2:B$188,2,FALSE)</f>
        <v>7.3e-204</v>
      </c>
      <c r="Q37" t="str">
        <f t="shared" si="4"/>
        <v>7.3e-204</v>
      </c>
      <c r="R37" t="str">
        <f t="shared" si="5"/>
        <v>7.3e-204</v>
      </c>
      <c r="S37" t="str">
        <f t="shared" si="6"/>
        <v>7.3e-204</v>
      </c>
      <c r="T37" t="str">
        <f t="shared" si="7"/>
        <v>7.3e-204</v>
      </c>
      <c r="U37" t="str">
        <f t="shared" si="8"/>
        <v>7.3e-204</v>
      </c>
    </row>
    <row r="38" spans="1:21" x14ac:dyDescent="0.25">
      <c r="A38" s="1" t="s">
        <v>1192</v>
      </c>
      <c r="B38" s="1" t="s">
        <v>2897</v>
      </c>
      <c r="O38" s="1" t="s">
        <v>716</v>
      </c>
      <c r="P38" t="str">
        <f>VLOOKUP(O38,A$2:B$188,2,FALSE)</f>
        <v>3.6e-209</v>
      </c>
      <c r="Q38" t="str">
        <f t="shared" si="4"/>
        <v>3.6e-209</v>
      </c>
      <c r="R38" t="str">
        <f t="shared" si="5"/>
        <v>3.6e-209</v>
      </c>
      <c r="S38" t="str">
        <f t="shared" si="6"/>
        <v>3.6e-209</v>
      </c>
      <c r="T38" t="str">
        <f t="shared" si="7"/>
        <v>3.6e-209</v>
      </c>
      <c r="U38" t="str">
        <f t="shared" si="8"/>
        <v>3.6e-209</v>
      </c>
    </row>
    <row r="39" spans="1:21" x14ac:dyDescent="0.25">
      <c r="A39" s="1" t="s">
        <v>1539</v>
      </c>
      <c r="B39" s="1" t="s">
        <v>2898</v>
      </c>
      <c r="O39" s="1" t="s">
        <v>758</v>
      </c>
      <c r="P39" t="str">
        <f>VLOOKUP(O39,A$2:B$188,2,FALSE)</f>
        <v>2.2e-75</v>
      </c>
      <c r="Q39" t="str">
        <f t="shared" si="4"/>
        <v>2.2e-75</v>
      </c>
    </row>
    <row r="40" spans="1:21" x14ac:dyDescent="0.25">
      <c r="A40" s="1" t="s">
        <v>1031</v>
      </c>
      <c r="B40" s="1" t="s">
        <v>3015</v>
      </c>
      <c r="O40" s="1" t="s">
        <v>931</v>
      </c>
      <c r="P40" t="str">
        <f>VLOOKUP(O40,A$2:B$188,2,FALSE)</f>
        <v>3.9e-119</v>
      </c>
      <c r="Q40" t="str">
        <f t="shared" si="4"/>
        <v>3.9e-119</v>
      </c>
      <c r="R40" t="str">
        <f t="shared" si="5"/>
        <v>3.9e-119</v>
      </c>
    </row>
    <row r="41" spans="1:21" x14ac:dyDescent="0.25">
      <c r="A41" s="1" t="s">
        <v>1508</v>
      </c>
      <c r="B41" s="1" t="s">
        <v>2899</v>
      </c>
      <c r="O41" s="1" t="s">
        <v>1251</v>
      </c>
      <c r="P41" t="str">
        <f>VLOOKUP(O41,A$2:B$188,2,FALSE)</f>
        <v>1.6e-210</v>
      </c>
      <c r="Q41" t="str">
        <f t="shared" si="4"/>
        <v>1.6e-210</v>
      </c>
      <c r="R41" t="str">
        <f t="shared" si="5"/>
        <v>1.6e-210</v>
      </c>
      <c r="S41" t="str">
        <f t="shared" si="6"/>
        <v>1.6e-210</v>
      </c>
      <c r="T41" t="str">
        <f t="shared" si="7"/>
        <v>1.6e-210</v>
      </c>
      <c r="U41" t="str">
        <f t="shared" si="8"/>
        <v>1.6e-210</v>
      </c>
    </row>
    <row r="42" spans="1:21" x14ac:dyDescent="0.25">
      <c r="A42" s="1" t="s">
        <v>49</v>
      </c>
      <c r="B42" s="1" t="s">
        <v>2900</v>
      </c>
      <c r="O42" s="1" t="s">
        <v>1410</v>
      </c>
      <c r="P42" t="str">
        <f>VLOOKUP(O42,A$2:B$188,2,FALSE)</f>
        <v>7.6e-208</v>
      </c>
      <c r="Q42" t="str">
        <f t="shared" si="4"/>
        <v>7.6e-208</v>
      </c>
      <c r="R42" t="str">
        <f t="shared" si="5"/>
        <v>7.6e-208</v>
      </c>
      <c r="S42" t="str">
        <f t="shared" si="6"/>
        <v>7.6e-208</v>
      </c>
      <c r="T42" t="str">
        <f t="shared" si="7"/>
        <v>7.6e-208</v>
      </c>
      <c r="U42" t="str">
        <f t="shared" si="8"/>
        <v>7.6e-208</v>
      </c>
    </row>
    <row r="43" spans="1:21" x14ac:dyDescent="0.25">
      <c r="A43" s="1" t="s">
        <v>1147</v>
      </c>
      <c r="B43" s="1" t="s">
        <v>2901</v>
      </c>
      <c r="O43" s="1" t="s">
        <v>1416</v>
      </c>
      <c r="P43" t="str">
        <f>VLOOKUP(O43,A$2:B$188,2,FALSE)</f>
        <v>7e-196</v>
      </c>
      <c r="Q43" t="str">
        <f t="shared" si="4"/>
        <v>7e-196</v>
      </c>
      <c r="R43" t="str">
        <f t="shared" si="5"/>
        <v>7e-196</v>
      </c>
      <c r="S43" t="str">
        <f t="shared" si="6"/>
        <v>7e-196</v>
      </c>
      <c r="T43" t="str">
        <f t="shared" si="7"/>
        <v>7e-196</v>
      </c>
    </row>
    <row r="44" spans="1:21" x14ac:dyDescent="0.25">
      <c r="A44" s="1" t="s">
        <v>1061</v>
      </c>
      <c r="B44" s="1" t="s">
        <v>2902</v>
      </c>
      <c r="O44" s="1" t="s">
        <v>1478</v>
      </c>
      <c r="P44" t="str">
        <f>VLOOKUP(O44,A$2:B$188,2,FALSE)</f>
        <v>2.2e-214</v>
      </c>
      <c r="Q44" t="str">
        <f t="shared" si="4"/>
        <v>2.2e-214</v>
      </c>
      <c r="R44" t="str">
        <f t="shared" si="5"/>
        <v>2.2e-214</v>
      </c>
      <c r="S44" t="str">
        <f t="shared" si="6"/>
        <v>2.2e-214</v>
      </c>
      <c r="T44" t="str">
        <f t="shared" si="7"/>
        <v>2.2e-214</v>
      </c>
      <c r="U44" t="str">
        <f t="shared" si="8"/>
        <v>2.2e-214</v>
      </c>
    </row>
    <row r="45" spans="1:21" x14ac:dyDescent="0.25">
      <c r="A45" s="1" t="s">
        <v>981</v>
      </c>
      <c r="B45" s="1" t="s">
        <v>2903</v>
      </c>
      <c r="O45" s="1" t="s">
        <v>1500</v>
      </c>
      <c r="P45" t="str">
        <f>VLOOKUP(O45,A$2:B$188,2,FALSE)</f>
        <v>1.4e-203</v>
      </c>
      <c r="Q45" t="str">
        <f t="shared" si="4"/>
        <v>1.4e-203</v>
      </c>
      <c r="R45" t="str">
        <f t="shared" si="5"/>
        <v>1.4e-203</v>
      </c>
      <c r="S45" t="str">
        <f t="shared" si="6"/>
        <v>1.4e-203</v>
      </c>
      <c r="T45" t="str">
        <f t="shared" si="7"/>
        <v>1.4e-203</v>
      </c>
    </row>
    <row r="46" spans="1:21" x14ac:dyDescent="0.25">
      <c r="A46" s="1" t="s">
        <v>270</v>
      </c>
      <c r="B46" s="1" t="s">
        <v>2904</v>
      </c>
      <c r="O46" s="1" t="s">
        <v>1550</v>
      </c>
      <c r="P46" t="str">
        <f>VLOOKUP(O46,A$2:B$188,2,FALSE)</f>
        <v>4.3e-203</v>
      </c>
      <c r="Q46" t="str">
        <f t="shared" si="4"/>
        <v>4.3e-203</v>
      </c>
      <c r="R46" t="str">
        <f t="shared" si="5"/>
        <v>4.3e-203</v>
      </c>
      <c r="S46" t="str">
        <f t="shared" si="6"/>
        <v>4.3e-203</v>
      </c>
      <c r="T46" t="str">
        <f t="shared" si="7"/>
        <v>4.3e-203</v>
      </c>
    </row>
    <row r="47" spans="1:21" x14ac:dyDescent="0.25">
      <c r="A47" s="1" t="s">
        <v>1392</v>
      </c>
      <c r="B47" s="1" t="s">
        <v>2905</v>
      </c>
      <c r="O47" s="1" t="s">
        <v>1570</v>
      </c>
      <c r="P47" t="str">
        <f>VLOOKUP(O47,A$2:B$188,2,FALSE)</f>
        <v>7.7e-204</v>
      </c>
      <c r="Q47" t="str">
        <f t="shared" si="4"/>
        <v>7.7e-204</v>
      </c>
      <c r="R47" t="str">
        <f t="shared" si="5"/>
        <v>7.7e-204</v>
      </c>
      <c r="S47" t="str">
        <f t="shared" si="6"/>
        <v>7.7e-204</v>
      </c>
      <c r="T47" t="str">
        <f t="shared" si="7"/>
        <v>7.7e-204</v>
      </c>
      <c r="U47" t="str">
        <f t="shared" si="8"/>
        <v>7.7e-204</v>
      </c>
    </row>
    <row r="48" spans="1:21" x14ac:dyDescent="0.25">
      <c r="A48" s="1" t="s">
        <v>1067</v>
      </c>
      <c r="B48" s="1" t="s">
        <v>2906</v>
      </c>
      <c r="O48" s="1" t="s">
        <v>1589</v>
      </c>
      <c r="P48" t="str">
        <f>VLOOKUP(O48,A$2:B$188,2,FALSE)</f>
        <v>7.7e-204</v>
      </c>
      <c r="Q48" t="str">
        <f t="shared" si="4"/>
        <v>7.7e-204</v>
      </c>
      <c r="R48" t="str">
        <f t="shared" si="5"/>
        <v>7.7e-204</v>
      </c>
      <c r="S48" t="str">
        <f t="shared" si="6"/>
        <v>7.7e-204</v>
      </c>
      <c r="T48" t="str">
        <f t="shared" si="7"/>
        <v>7.7e-204</v>
      </c>
      <c r="U48" t="str">
        <f t="shared" si="8"/>
        <v>7.7e-204</v>
      </c>
    </row>
    <row r="49" spans="1:21" x14ac:dyDescent="0.25">
      <c r="A49" s="1" t="s">
        <v>683</v>
      </c>
      <c r="B49" s="1" t="s">
        <v>2907</v>
      </c>
      <c r="O49" s="1" t="s">
        <v>1591</v>
      </c>
      <c r="P49" t="str">
        <f>VLOOKUP(O49,A$2:B$188,2,FALSE)</f>
        <v>7.7e-204</v>
      </c>
      <c r="Q49" t="str">
        <f t="shared" si="4"/>
        <v>7.7e-204</v>
      </c>
      <c r="R49" t="str">
        <f t="shared" si="5"/>
        <v>7.7e-204</v>
      </c>
      <c r="S49" t="str">
        <f t="shared" si="6"/>
        <v>7.7e-204</v>
      </c>
      <c r="T49" t="str">
        <f t="shared" si="7"/>
        <v>7.7e-204</v>
      </c>
      <c r="U49" t="str">
        <f t="shared" si="8"/>
        <v>7.7e-204</v>
      </c>
    </row>
    <row r="50" spans="1:21" x14ac:dyDescent="0.25">
      <c r="A50" s="1" t="s">
        <v>1144</v>
      </c>
      <c r="B50" s="1" t="s">
        <v>2908</v>
      </c>
      <c r="P50">
        <f>COUNTA(O27:O49)</f>
        <v>23</v>
      </c>
      <c r="Q50">
        <f>COUNTA(Q27:Q49)</f>
        <v>23</v>
      </c>
      <c r="R50">
        <f t="shared" ref="R50:U50" si="9">COUNTA(R27:R49)</f>
        <v>22</v>
      </c>
      <c r="S50">
        <f t="shared" si="9"/>
        <v>21</v>
      </c>
      <c r="T50">
        <f t="shared" si="9"/>
        <v>17</v>
      </c>
      <c r="U50">
        <f t="shared" si="9"/>
        <v>11</v>
      </c>
    </row>
    <row r="51" spans="1:21" x14ac:dyDescent="0.25">
      <c r="A51" s="1" t="s">
        <v>1512</v>
      </c>
      <c r="B51" s="1" t="s">
        <v>3016</v>
      </c>
      <c r="N51" t="s">
        <v>3043</v>
      </c>
      <c r="P51">
        <f>COUNTA(A2:A188)</f>
        <v>187</v>
      </c>
      <c r="Q51">
        <f>COUNTA(A2:A85)</f>
        <v>84</v>
      </c>
      <c r="R51">
        <f>COUNTA(A2:A28)</f>
        <v>27</v>
      </c>
      <c r="S51">
        <f>COUNTA(A2:A23)</f>
        <v>22</v>
      </c>
      <c r="T51">
        <f>COUNTA(A2:A19)</f>
        <v>18</v>
      </c>
      <c r="U51">
        <f>COUNTA(A2:A12)</f>
        <v>11</v>
      </c>
    </row>
    <row r="52" spans="1:21" x14ac:dyDescent="0.25">
      <c r="A52" s="1" t="s">
        <v>1614</v>
      </c>
      <c r="B52" s="1" t="s">
        <v>3016</v>
      </c>
    </row>
    <row r="53" spans="1:21" x14ac:dyDescent="0.25">
      <c r="A53" s="1" t="s">
        <v>1071</v>
      </c>
      <c r="B53" s="1" t="s">
        <v>2909</v>
      </c>
    </row>
    <row r="54" spans="1:21" x14ac:dyDescent="0.25">
      <c r="A54" s="1" t="s">
        <v>1323</v>
      </c>
      <c r="B54" s="1" t="s">
        <v>2910</v>
      </c>
    </row>
    <row r="55" spans="1:21" x14ac:dyDescent="0.25">
      <c r="A55" s="1" t="s">
        <v>847</v>
      </c>
      <c r="B55" s="1" t="s">
        <v>2911</v>
      </c>
    </row>
    <row r="56" spans="1:21" x14ac:dyDescent="0.25">
      <c r="A56" s="1" t="s">
        <v>1043</v>
      </c>
      <c r="B56" s="1" t="s">
        <v>2912</v>
      </c>
    </row>
    <row r="57" spans="1:21" x14ac:dyDescent="0.25">
      <c r="A57" s="1" t="s">
        <v>1262</v>
      </c>
      <c r="B57" s="1" t="s">
        <v>2913</v>
      </c>
    </row>
    <row r="58" spans="1:21" x14ac:dyDescent="0.25">
      <c r="A58" s="1" t="s">
        <v>1264</v>
      </c>
      <c r="B58" s="1" t="s">
        <v>2913</v>
      </c>
    </row>
    <row r="59" spans="1:21" x14ac:dyDescent="0.25">
      <c r="A59" s="1" t="s">
        <v>1612</v>
      </c>
      <c r="B59" s="1" t="s">
        <v>2914</v>
      </c>
    </row>
    <row r="60" spans="1:21" x14ac:dyDescent="0.25">
      <c r="A60" s="1" t="s">
        <v>1347</v>
      </c>
      <c r="B60" s="1" t="s">
        <v>2914</v>
      </c>
    </row>
    <row r="61" spans="1:21" x14ac:dyDescent="0.25">
      <c r="A61" s="1" t="s">
        <v>1342</v>
      </c>
      <c r="B61" s="1" t="s">
        <v>2915</v>
      </c>
    </row>
    <row r="62" spans="1:21" x14ac:dyDescent="0.25">
      <c r="A62" s="1" t="s">
        <v>849</v>
      </c>
      <c r="B62" s="1" t="s">
        <v>2916</v>
      </c>
    </row>
    <row r="63" spans="1:21" x14ac:dyDescent="0.25">
      <c r="A63" s="1" t="s">
        <v>985</v>
      </c>
      <c r="B63" s="1" t="s">
        <v>2917</v>
      </c>
    </row>
    <row r="64" spans="1:21" x14ac:dyDescent="0.25">
      <c r="A64" s="1" t="s">
        <v>1216</v>
      </c>
      <c r="B64" s="1" t="s">
        <v>2918</v>
      </c>
    </row>
    <row r="65" spans="1:2" x14ac:dyDescent="0.25">
      <c r="A65" s="1" t="s">
        <v>1214</v>
      </c>
      <c r="B65" s="1" t="s">
        <v>2918</v>
      </c>
    </row>
    <row r="66" spans="1:2" x14ac:dyDescent="0.25">
      <c r="A66" s="1" t="s">
        <v>1367</v>
      </c>
      <c r="B66" s="1" t="s">
        <v>2919</v>
      </c>
    </row>
    <row r="67" spans="1:2" x14ac:dyDescent="0.25">
      <c r="A67" s="1" t="s">
        <v>1516</v>
      </c>
      <c r="B67" s="1" t="s">
        <v>2920</v>
      </c>
    </row>
    <row r="68" spans="1:2" x14ac:dyDescent="0.25">
      <c r="A68" s="1" t="s">
        <v>328</v>
      </c>
      <c r="B68" s="1" t="s">
        <v>2921</v>
      </c>
    </row>
    <row r="69" spans="1:2" x14ac:dyDescent="0.25">
      <c r="A69" s="1" t="s">
        <v>1076</v>
      </c>
      <c r="B69" s="1" t="s">
        <v>3017</v>
      </c>
    </row>
    <row r="70" spans="1:2" x14ac:dyDescent="0.25">
      <c r="A70" s="1" t="s">
        <v>1353</v>
      </c>
      <c r="B70" s="1" t="s">
        <v>2922</v>
      </c>
    </row>
    <row r="71" spans="1:2" x14ac:dyDescent="0.25">
      <c r="A71" s="1" t="s">
        <v>1351</v>
      </c>
      <c r="B71" s="1" t="s">
        <v>2922</v>
      </c>
    </row>
    <row r="72" spans="1:2" x14ac:dyDescent="0.25">
      <c r="A72" s="1" t="s">
        <v>1349</v>
      </c>
      <c r="B72" s="1" t="s">
        <v>2923</v>
      </c>
    </row>
    <row r="73" spans="1:2" x14ac:dyDescent="0.25">
      <c r="A73" s="1" t="s">
        <v>1345</v>
      </c>
      <c r="B73" s="1" t="s">
        <v>2924</v>
      </c>
    </row>
    <row r="74" spans="1:2" x14ac:dyDescent="0.25">
      <c r="A74" s="1" t="s">
        <v>1201</v>
      </c>
      <c r="B74" s="1" t="s">
        <v>2925</v>
      </c>
    </row>
    <row r="75" spans="1:2" x14ac:dyDescent="0.25">
      <c r="A75" s="1" t="s">
        <v>788</v>
      </c>
      <c r="B75" s="1" t="s">
        <v>2926</v>
      </c>
    </row>
    <row r="76" spans="1:2" x14ac:dyDescent="0.25">
      <c r="A76" s="1" t="s">
        <v>1203</v>
      </c>
      <c r="B76" s="1" t="s">
        <v>2927</v>
      </c>
    </row>
    <row r="77" spans="1:2" x14ac:dyDescent="0.25">
      <c r="A77" s="1" t="s">
        <v>1151</v>
      </c>
      <c r="B77" s="1" t="s">
        <v>2928</v>
      </c>
    </row>
    <row r="78" spans="1:2" x14ac:dyDescent="0.25">
      <c r="A78" s="1" t="s">
        <v>1064</v>
      </c>
      <c r="B78" s="1" t="s">
        <v>2929</v>
      </c>
    </row>
    <row r="79" spans="1:2" x14ac:dyDescent="0.25">
      <c r="A79" s="1" t="s">
        <v>1209</v>
      </c>
      <c r="B79" s="1" t="s">
        <v>2930</v>
      </c>
    </row>
    <row r="80" spans="1:2" x14ac:dyDescent="0.25">
      <c r="A80" s="1" t="s">
        <v>575</v>
      </c>
      <c r="B80" s="1" t="s">
        <v>2931</v>
      </c>
    </row>
    <row r="81" spans="1:2" x14ac:dyDescent="0.25">
      <c r="A81" s="1" t="s">
        <v>1358</v>
      </c>
      <c r="B81" s="1" t="s">
        <v>3018</v>
      </c>
    </row>
    <row r="82" spans="1:2" x14ac:dyDescent="0.25">
      <c r="A82" s="1" t="s">
        <v>1049</v>
      </c>
      <c r="B82" s="1" t="s">
        <v>2932</v>
      </c>
    </row>
    <row r="83" spans="1:2" x14ac:dyDescent="0.25">
      <c r="A83" s="1" t="s">
        <v>1057</v>
      </c>
      <c r="B83" s="1" t="s">
        <v>2932</v>
      </c>
    </row>
    <row r="84" spans="1:2" x14ac:dyDescent="0.25">
      <c r="A84" s="1" t="s">
        <v>1400</v>
      </c>
      <c r="B84" s="1" t="s">
        <v>2933</v>
      </c>
    </row>
    <row r="85" spans="1:2" x14ac:dyDescent="0.25">
      <c r="A85" s="1" t="s">
        <v>758</v>
      </c>
      <c r="B85" s="1" t="s">
        <v>2934</v>
      </c>
    </row>
    <row r="86" spans="1:2" x14ac:dyDescent="0.25">
      <c r="A86" s="1" t="s">
        <v>323</v>
      </c>
      <c r="B86" s="1" t="s">
        <v>2935</v>
      </c>
    </row>
    <row r="87" spans="1:2" x14ac:dyDescent="0.25">
      <c r="A87" s="1" t="s">
        <v>447</v>
      </c>
      <c r="B87" s="1" t="s">
        <v>2936</v>
      </c>
    </row>
    <row r="88" spans="1:2" x14ac:dyDescent="0.25">
      <c r="A88" s="1" t="s">
        <v>1226</v>
      </c>
      <c r="B88" s="1" t="s">
        <v>3019</v>
      </c>
    </row>
    <row r="89" spans="1:2" x14ac:dyDescent="0.25">
      <c r="A89" s="1" t="s">
        <v>1338</v>
      </c>
      <c r="B89" s="1" t="s">
        <v>2937</v>
      </c>
    </row>
    <row r="90" spans="1:2" x14ac:dyDescent="0.25">
      <c r="A90" s="1" t="s">
        <v>483</v>
      </c>
      <c r="B90" s="1" t="s">
        <v>2938</v>
      </c>
    </row>
    <row r="91" spans="1:2" x14ac:dyDescent="0.25">
      <c r="A91" s="1" t="s">
        <v>1584</v>
      </c>
      <c r="B91" s="1" t="s">
        <v>2939</v>
      </c>
    </row>
    <row r="92" spans="1:2" x14ac:dyDescent="0.25">
      <c r="A92" s="1" t="s">
        <v>1428</v>
      </c>
      <c r="B92" s="1" t="s">
        <v>3020</v>
      </c>
    </row>
    <row r="93" spans="1:2" x14ac:dyDescent="0.25">
      <c r="A93" s="1" t="s">
        <v>1388</v>
      </c>
      <c r="B93" s="1" t="s">
        <v>2940</v>
      </c>
    </row>
    <row r="94" spans="1:2" x14ac:dyDescent="0.25">
      <c r="A94" s="1" t="s">
        <v>1369</v>
      </c>
      <c r="B94" s="1" t="s">
        <v>3021</v>
      </c>
    </row>
    <row r="95" spans="1:2" x14ac:dyDescent="0.25">
      <c r="A95" s="1" t="s">
        <v>1436</v>
      </c>
      <c r="B95" s="1" t="s">
        <v>2941</v>
      </c>
    </row>
    <row r="96" spans="1:2" x14ac:dyDescent="0.25">
      <c r="A96" s="1" t="s">
        <v>1246</v>
      </c>
      <c r="B96" s="1" t="s">
        <v>2942</v>
      </c>
    </row>
    <row r="97" spans="1:2" x14ac:dyDescent="0.25">
      <c r="A97" s="1" t="s">
        <v>188</v>
      </c>
      <c r="B97" s="1" t="s">
        <v>2943</v>
      </c>
    </row>
    <row r="98" spans="1:2" x14ac:dyDescent="0.25">
      <c r="A98" s="1" t="s">
        <v>809</v>
      </c>
      <c r="B98" s="1" t="s">
        <v>2944</v>
      </c>
    </row>
    <row r="99" spans="1:2" x14ac:dyDescent="0.25">
      <c r="A99" s="1" t="s">
        <v>164</v>
      </c>
      <c r="B99" s="1" t="s">
        <v>2945</v>
      </c>
    </row>
    <row r="100" spans="1:2" x14ac:dyDescent="0.25">
      <c r="A100" s="1" t="s">
        <v>1112</v>
      </c>
      <c r="B100" s="1" t="s">
        <v>2946</v>
      </c>
    </row>
    <row r="101" spans="1:2" x14ac:dyDescent="0.25">
      <c r="A101" s="1" t="s">
        <v>201</v>
      </c>
      <c r="B101" s="1" t="s">
        <v>2947</v>
      </c>
    </row>
    <row r="102" spans="1:2" x14ac:dyDescent="0.25">
      <c r="A102" s="1" t="s">
        <v>832</v>
      </c>
      <c r="B102" s="1" t="s">
        <v>2948</v>
      </c>
    </row>
    <row r="103" spans="1:2" x14ac:dyDescent="0.25">
      <c r="A103" s="1" t="s">
        <v>972</v>
      </c>
      <c r="B103" s="1" t="s">
        <v>2949</v>
      </c>
    </row>
    <row r="104" spans="1:2" x14ac:dyDescent="0.25">
      <c r="A104" s="1" t="s">
        <v>1356</v>
      </c>
      <c r="B104" s="1" t="s">
        <v>2950</v>
      </c>
    </row>
    <row r="105" spans="1:2" x14ac:dyDescent="0.25">
      <c r="A105" s="1" t="s">
        <v>1433</v>
      </c>
      <c r="B105" s="1" t="s">
        <v>2951</v>
      </c>
    </row>
    <row r="106" spans="1:2" x14ac:dyDescent="0.25">
      <c r="A106" s="1" t="s">
        <v>1459</v>
      </c>
      <c r="B106" s="1" t="s">
        <v>2952</v>
      </c>
    </row>
    <row r="107" spans="1:2" x14ac:dyDescent="0.25">
      <c r="A107" s="1" t="s">
        <v>1003</v>
      </c>
      <c r="B107" s="1" t="s">
        <v>2953</v>
      </c>
    </row>
    <row r="108" spans="1:2" x14ac:dyDescent="0.25">
      <c r="A108" s="1" t="s">
        <v>871</v>
      </c>
      <c r="B108" s="1" t="s">
        <v>3022</v>
      </c>
    </row>
    <row r="109" spans="1:2" x14ac:dyDescent="0.25">
      <c r="A109" s="1" t="s">
        <v>897</v>
      </c>
      <c r="B109" s="1" t="s">
        <v>3023</v>
      </c>
    </row>
    <row r="110" spans="1:2" x14ac:dyDescent="0.25">
      <c r="A110" s="1" t="s">
        <v>1665</v>
      </c>
      <c r="B110" s="1" t="s">
        <v>2954</v>
      </c>
    </row>
    <row r="111" spans="1:2" x14ac:dyDescent="0.25">
      <c r="A111" s="1" t="s">
        <v>1281</v>
      </c>
      <c r="B111" s="1" t="s">
        <v>2955</v>
      </c>
    </row>
    <row r="112" spans="1:2" x14ac:dyDescent="0.25">
      <c r="A112" s="1" t="s">
        <v>1586</v>
      </c>
      <c r="B112" s="1" t="s">
        <v>2956</v>
      </c>
    </row>
    <row r="113" spans="1:2" x14ac:dyDescent="0.25">
      <c r="A113" s="1" t="s">
        <v>721</v>
      </c>
      <c r="B113" s="1" t="s">
        <v>3024</v>
      </c>
    </row>
    <row r="114" spans="1:2" x14ac:dyDescent="0.25">
      <c r="A114" s="1" t="s">
        <v>1618</v>
      </c>
      <c r="B114" s="1" t="s">
        <v>2957</v>
      </c>
    </row>
    <row r="115" spans="1:2" x14ac:dyDescent="0.25">
      <c r="A115" s="1" t="s">
        <v>1019</v>
      </c>
      <c r="B115" s="1" t="s">
        <v>2958</v>
      </c>
    </row>
    <row r="116" spans="1:2" x14ac:dyDescent="0.25">
      <c r="A116" s="1" t="s">
        <v>258</v>
      </c>
      <c r="B116" s="1" t="s">
        <v>2959</v>
      </c>
    </row>
    <row r="117" spans="1:2" x14ac:dyDescent="0.25">
      <c r="A117" s="1" t="s">
        <v>611</v>
      </c>
      <c r="B117" s="1" t="s">
        <v>2959</v>
      </c>
    </row>
    <row r="118" spans="1:2" x14ac:dyDescent="0.25">
      <c r="A118" s="1" t="s">
        <v>755</v>
      </c>
      <c r="B118" s="1" t="s">
        <v>3025</v>
      </c>
    </row>
    <row r="119" spans="1:2" x14ac:dyDescent="0.25">
      <c r="A119" s="1" t="s">
        <v>1448</v>
      </c>
      <c r="B119" s="1" t="s">
        <v>2960</v>
      </c>
    </row>
    <row r="120" spans="1:2" x14ac:dyDescent="0.25">
      <c r="A120" s="1" t="s">
        <v>1035</v>
      </c>
      <c r="B120" s="1" t="s">
        <v>2961</v>
      </c>
    </row>
    <row r="121" spans="1:2" x14ac:dyDescent="0.25">
      <c r="A121" s="1" t="s">
        <v>1336</v>
      </c>
      <c r="B121" s="1" t="s">
        <v>2962</v>
      </c>
    </row>
    <row r="122" spans="1:2" x14ac:dyDescent="0.25">
      <c r="A122" s="1" t="s">
        <v>538</v>
      </c>
      <c r="B122" s="1" t="s">
        <v>2963</v>
      </c>
    </row>
    <row r="123" spans="1:2" x14ac:dyDescent="0.25">
      <c r="A123" s="1" t="s">
        <v>1473</v>
      </c>
      <c r="B123" s="1" t="s">
        <v>2964</v>
      </c>
    </row>
    <row r="124" spans="1:2" x14ac:dyDescent="0.25">
      <c r="A124" s="1" t="s">
        <v>1467</v>
      </c>
      <c r="B124" s="1" t="s">
        <v>2964</v>
      </c>
    </row>
    <row r="125" spans="1:2" x14ac:dyDescent="0.25">
      <c r="A125" s="1" t="s">
        <v>1476</v>
      </c>
      <c r="B125" s="1" t="s">
        <v>2964</v>
      </c>
    </row>
    <row r="126" spans="1:2" x14ac:dyDescent="0.25">
      <c r="A126" s="1" t="s">
        <v>1657</v>
      </c>
      <c r="B126" s="1" t="s">
        <v>2965</v>
      </c>
    </row>
    <row r="127" spans="1:2" x14ac:dyDescent="0.25">
      <c r="A127" s="1" t="s">
        <v>235</v>
      </c>
      <c r="B127" s="1" t="s">
        <v>2966</v>
      </c>
    </row>
    <row r="128" spans="1:2" x14ac:dyDescent="0.25">
      <c r="A128" s="1" t="s">
        <v>797</v>
      </c>
      <c r="B128" s="1" t="s">
        <v>2966</v>
      </c>
    </row>
    <row r="129" spans="1:2" x14ac:dyDescent="0.25">
      <c r="A129" s="1" t="s">
        <v>853</v>
      </c>
      <c r="B129" s="1" t="s">
        <v>2966</v>
      </c>
    </row>
    <row r="130" spans="1:2" x14ac:dyDescent="0.25">
      <c r="A130" s="1" t="s">
        <v>1173</v>
      </c>
      <c r="B130" s="1" t="s">
        <v>2967</v>
      </c>
    </row>
    <row r="131" spans="1:2" x14ac:dyDescent="0.25">
      <c r="A131" s="1" t="s">
        <v>1700</v>
      </c>
      <c r="B131" s="1" t="s">
        <v>2968</v>
      </c>
    </row>
    <row r="132" spans="1:2" x14ac:dyDescent="0.25">
      <c r="A132" s="1" t="s">
        <v>70</v>
      </c>
      <c r="B132" s="1" t="s">
        <v>2968</v>
      </c>
    </row>
    <row r="133" spans="1:2" x14ac:dyDescent="0.25">
      <c r="A133" s="1" t="s">
        <v>282</v>
      </c>
      <c r="B133" s="1" t="s">
        <v>2968</v>
      </c>
    </row>
    <row r="134" spans="1:2" x14ac:dyDescent="0.25">
      <c r="A134" s="1" t="s">
        <v>453</v>
      </c>
      <c r="B134" s="1" t="s">
        <v>2968</v>
      </c>
    </row>
    <row r="135" spans="1:2" x14ac:dyDescent="0.25">
      <c r="A135" s="1" t="s">
        <v>655</v>
      </c>
      <c r="B135" s="1" t="s">
        <v>2968</v>
      </c>
    </row>
    <row r="136" spans="1:2" x14ac:dyDescent="0.25">
      <c r="A136" s="1" t="s">
        <v>664</v>
      </c>
      <c r="B136" s="1" t="s">
        <v>2968</v>
      </c>
    </row>
    <row r="137" spans="1:2" x14ac:dyDescent="0.25">
      <c r="A137" s="1" t="s">
        <v>1317</v>
      </c>
      <c r="B137" s="1" t="s">
        <v>2968</v>
      </c>
    </row>
    <row r="138" spans="1:2" x14ac:dyDescent="0.25">
      <c r="A138" s="1" t="s">
        <v>1542</v>
      </c>
      <c r="B138" s="1" t="s">
        <v>2969</v>
      </c>
    </row>
    <row r="139" spans="1:2" x14ac:dyDescent="0.25">
      <c r="A139" s="1" t="s">
        <v>493</v>
      </c>
      <c r="B139" s="1" t="s">
        <v>2970</v>
      </c>
    </row>
    <row r="140" spans="1:2" x14ac:dyDescent="0.25">
      <c r="A140" s="1" t="s">
        <v>1452</v>
      </c>
      <c r="B140" s="1" t="s">
        <v>2971</v>
      </c>
    </row>
    <row r="141" spans="1:2" x14ac:dyDescent="0.25">
      <c r="A141" s="1" t="s">
        <v>1166</v>
      </c>
      <c r="B141" s="1" t="s">
        <v>2972</v>
      </c>
    </row>
    <row r="142" spans="1:2" x14ac:dyDescent="0.25">
      <c r="A142" s="1" t="s">
        <v>1654</v>
      </c>
      <c r="B142" s="1" t="s">
        <v>2973</v>
      </c>
    </row>
    <row r="143" spans="1:2" x14ac:dyDescent="0.25">
      <c r="A143" s="1" t="s">
        <v>1259</v>
      </c>
      <c r="B143" s="1" t="s">
        <v>2974</v>
      </c>
    </row>
    <row r="144" spans="1:2" x14ac:dyDescent="0.25">
      <c r="A144" s="1" t="s">
        <v>645</v>
      </c>
      <c r="B144" s="1" t="s">
        <v>2974</v>
      </c>
    </row>
    <row r="145" spans="1:2" x14ac:dyDescent="0.25">
      <c r="A145" s="1" t="s">
        <v>836</v>
      </c>
      <c r="B145" s="1" t="s">
        <v>2975</v>
      </c>
    </row>
    <row r="146" spans="1:2" x14ac:dyDescent="0.25">
      <c r="A146" s="1" t="s">
        <v>762</v>
      </c>
      <c r="B146" s="1" t="s">
        <v>2976</v>
      </c>
    </row>
    <row r="147" spans="1:2" x14ac:dyDescent="0.25">
      <c r="A147" s="1" t="s">
        <v>138</v>
      </c>
      <c r="B147" s="1" t="s">
        <v>2977</v>
      </c>
    </row>
    <row r="148" spans="1:2" x14ac:dyDescent="0.25">
      <c r="A148" s="1" t="s">
        <v>1445</v>
      </c>
      <c r="B148" s="1" t="s">
        <v>2978</v>
      </c>
    </row>
    <row r="149" spans="1:2" x14ac:dyDescent="0.25">
      <c r="A149" s="1" t="s">
        <v>1440</v>
      </c>
      <c r="B149" s="1" t="s">
        <v>2979</v>
      </c>
    </row>
    <row r="150" spans="1:2" x14ac:dyDescent="0.25">
      <c r="A150" s="1" t="s">
        <v>1581</v>
      </c>
      <c r="B150" s="1" t="s">
        <v>2980</v>
      </c>
    </row>
    <row r="151" spans="1:2" x14ac:dyDescent="0.25">
      <c r="A151" s="1" t="s">
        <v>1649</v>
      </c>
      <c r="B151" s="1" t="s">
        <v>2981</v>
      </c>
    </row>
    <row r="152" spans="1:2" x14ac:dyDescent="0.25">
      <c r="A152" s="1" t="s">
        <v>1025</v>
      </c>
      <c r="B152" s="1" t="s">
        <v>2982</v>
      </c>
    </row>
    <row r="153" spans="1:2" x14ac:dyDescent="0.25">
      <c r="A153" s="1" t="s">
        <v>730</v>
      </c>
      <c r="B153" s="1" t="s">
        <v>2982</v>
      </c>
    </row>
    <row r="154" spans="1:2" x14ac:dyDescent="0.25">
      <c r="A154" s="1" t="s">
        <v>154</v>
      </c>
      <c r="B154" s="1" t="s">
        <v>2982</v>
      </c>
    </row>
    <row r="155" spans="1:2" x14ac:dyDescent="0.25">
      <c r="A155" s="1" t="s">
        <v>604</v>
      </c>
      <c r="B155" s="1" t="s">
        <v>2983</v>
      </c>
    </row>
    <row r="156" spans="1:2" x14ac:dyDescent="0.25">
      <c r="A156" s="1" t="s">
        <v>1170</v>
      </c>
      <c r="B156" s="1" t="s">
        <v>2984</v>
      </c>
    </row>
    <row r="157" spans="1:2" x14ac:dyDescent="0.25">
      <c r="A157" s="1" t="s">
        <v>501</v>
      </c>
      <c r="B157" s="1" t="s">
        <v>2985</v>
      </c>
    </row>
    <row r="158" spans="1:2" x14ac:dyDescent="0.25">
      <c r="A158" s="1" t="s">
        <v>1277</v>
      </c>
      <c r="B158" s="1" t="s">
        <v>2986</v>
      </c>
    </row>
    <row r="159" spans="1:2" x14ac:dyDescent="0.25">
      <c r="A159" s="1" t="s">
        <v>216</v>
      </c>
      <c r="B159" s="1" t="s">
        <v>2987</v>
      </c>
    </row>
    <row r="160" spans="1:2" x14ac:dyDescent="0.25">
      <c r="A160" s="1" t="s">
        <v>628</v>
      </c>
      <c r="B160" s="1" t="s">
        <v>2988</v>
      </c>
    </row>
    <row r="161" spans="1:2" x14ac:dyDescent="0.25">
      <c r="A161" s="1" t="s">
        <v>1120</v>
      </c>
      <c r="B161" s="1" t="s">
        <v>2989</v>
      </c>
    </row>
    <row r="162" spans="1:2" x14ac:dyDescent="0.25">
      <c r="A162" s="1" t="s">
        <v>1643</v>
      </c>
      <c r="B162" s="1" t="s">
        <v>2990</v>
      </c>
    </row>
    <row r="163" spans="1:2" x14ac:dyDescent="0.25">
      <c r="A163" s="1" t="s">
        <v>894</v>
      </c>
      <c r="B163" s="1" t="s">
        <v>2991</v>
      </c>
    </row>
    <row r="164" spans="1:2" x14ac:dyDescent="0.25">
      <c r="A164" s="1" t="s">
        <v>573</v>
      </c>
      <c r="B164" s="1" t="s">
        <v>2992</v>
      </c>
    </row>
    <row r="165" spans="1:2" x14ac:dyDescent="0.25">
      <c r="A165" s="1" t="s">
        <v>1131</v>
      </c>
      <c r="B165" s="1" t="s">
        <v>2993</v>
      </c>
    </row>
    <row r="166" spans="1:2" x14ac:dyDescent="0.25">
      <c r="A166" s="1" t="s">
        <v>964</v>
      </c>
      <c r="B166" s="1" t="s">
        <v>2994</v>
      </c>
    </row>
    <row r="167" spans="1:2" x14ac:dyDescent="0.25">
      <c r="A167" s="1" t="s">
        <v>887</v>
      </c>
      <c r="B167" s="1" t="s">
        <v>2995</v>
      </c>
    </row>
    <row r="168" spans="1:2" x14ac:dyDescent="0.25">
      <c r="A168" s="1" t="s">
        <v>962</v>
      </c>
      <c r="B168" s="1" t="s">
        <v>2996</v>
      </c>
    </row>
    <row r="169" spans="1:2" x14ac:dyDescent="0.25">
      <c r="A169" s="1" t="s">
        <v>1088</v>
      </c>
      <c r="B169" s="1" t="s">
        <v>2997</v>
      </c>
    </row>
    <row r="170" spans="1:2" x14ac:dyDescent="0.25">
      <c r="A170" s="1" t="s">
        <v>455</v>
      </c>
      <c r="B170" s="1" t="s">
        <v>2998</v>
      </c>
    </row>
    <row r="171" spans="1:2" x14ac:dyDescent="0.25">
      <c r="A171" s="1" t="s">
        <v>916</v>
      </c>
      <c r="B171" s="1" t="s">
        <v>2999</v>
      </c>
    </row>
    <row r="172" spans="1:2" x14ac:dyDescent="0.25">
      <c r="A172" s="1" t="s">
        <v>1097</v>
      </c>
      <c r="B172" s="1" t="s">
        <v>3000</v>
      </c>
    </row>
    <row r="173" spans="1:2" x14ac:dyDescent="0.25">
      <c r="A173" s="1" t="s">
        <v>516</v>
      </c>
      <c r="B173" s="1" t="s">
        <v>3001</v>
      </c>
    </row>
    <row r="174" spans="1:2" x14ac:dyDescent="0.25">
      <c r="A174" s="1" t="s">
        <v>922</v>
      </c>
      <c r="B174" s="1" t="s">
        <v>3002</v>
      </c>
    </row>
    <row r="175" spans="1:2" x14ac:dyDescent="0.25">
      <c r="A175" s="1" t="s">
        <v>910</v>
      </c>
      <c r="B175" s="1" t="s">
        <v>3002</v>
      </c>
    </row>
    <row r="176" spans="1:2" x14ac:dyDescent="0.25">
      <c r="A176" s="1" t="s">
        <v>1306</v>
      </c>
      <c r="B176" s="1" t="s">
        <v>3003</v>
      </c>
    </row>
    <row r="177" spans="1:2" x14ac:dyDescent="0.25">
      <c r="A177" s="1" t="s">
        <v>1407</v>
      </c>
      <c r="B177" s="1" t="s">
        <v>3004</v>
      </c>
    </row>
    <row r="178" spans="1:2" x14ac:dyDescent="0.25">
      <c r="A178" s="1" t="s">
        <v>186</v>
      </c>
      <c r="B178" s="1" t="s">
        <v>3005</v>
      </c>
    </row>
    <row r="179" spans="1:2" x14ac:dyDescent="0.25">
      <c r="A179" s="1" t="s">
        <v>1573</v>
      </c>
      <c r="B179" s="1" t="s">
        <v>3005</v>
      </c>
    </row>
    <row r="180" spans="1:2" x14ac:dyDescent="0.25">
      <c r="A180" s="1" t="s">
        <v>178</v>
      </c>
      <c r="B180" s="1" t="s">
        <v>3006</v>
      </c>
    </row>
    <row r="181" spans="1:2" x14ac:dyDescent="0.25">
      <c r="A181" s="1" t="s">
        <v>1328</v>
      </c>
      <c r="B181" s="1" t="s">
        <v>3007</v>
      </c>
    </row>
    <row r="182" spans="1:2" x14ac:dyDescent="0.25">
      <c r="A182" s="1" t="s">
        <v>727</v>
      </c>
      <c r="B182" s="1" t="s">
        <v>3008</v>
      </c>
    </row>
    <row r="183" spans="1:2" x14ac:dyDescent="0.25">
      <c r="A183" s="1" t="s">
        <v>676</v>
      </c>
      <c r="B183" s="1" t="s">
        <v>3009</v>
      </c>
    </row>
    <row r="184" spans="1:2" x14ac:dyDescent="0.25">
      <c r="A184" s="1" t="s">
        <v>369</v>
      </c>
      <c r="B184" s="1" t="s">
        <v>3010</v>
      </c>
    </row>
    <row r="185" spans="1:2" x14ac:dyDescent="0.25">
      <c r="A185" s="1" t="s">
        <v>1490</v>
      </c>
      <c r="B185" s="1" t="s">
        <v>3026</v>
      </c>
    </row>
    <row r="186" spans="1:2" x14ac:dyDescent="0.25">
      <c r="A186" s="1" t="s">
        <v>173</v>
      </c>
      <c r="B186" s="1" t="s">
        <v>3027</v>
      </c>
    </row>
    <row r="187" spans="1:2" x14ac:dyDescent="0.25">
      <c r="A187" s="1" t="s">
        <v>694</v>
      </c>
      <c r="B187" s="1" t="s">
        <v>3028</v>
      </c>
    </row>
    <row r="188" spans="1:2" x14ac:dyDescent="0.25">
      <c r="A188" s="1" t="s">
        <v>1241</v>
      </c>
      <c r="B188" s="1" t="s">
        <v>3029</v>
      </c>
    </row>
    <row r="206" spans="1:2" x14ac:dyDescent="0.25">
      <c r="B206" s="1"/>
    </row>
    <row r="207" spans="1:2" x14ac:dyDescent="0.25">
      <c r="A207" s="1"/>
      <c r="B207" s="1"/>
    </row>
    <row r="208" spans="1:2" x14ac:dyDescent="0.25">
      <c r="B208" s="1"/>
    </row>
    <row r="209" spans="1:2" x14ac:dyDescent="0.25">
      <c r="B209" s="1"/>
    </row>
    <row r="210" spans="1:2" x14ac:dyDescent="0.25">
      <c r="B210" s="1"/>
    </row>
    <row r="212" spans="1:2" x14ac:dyDescent="0.25">
      <c r="B212" s="1"/>
    </row>
    <row r="213" spans="1:2" x14ac:dyDescent="0.25">
      <c r="B213" s="1"/>
    </row>
    <row r="214" spans="1:2" x14ac:dyDescent="0.25">
      <c r="B214" s="1"/>
    </row>
    <row r="215" spans="1:2" x14ac:dyDescent="0.25">
      <c r="B215" s="1"/>
    </row>
    <row r="216" spans="1:2" x14ac:dyDescent="0.25">
      <c r="A216" s="1"/>
      <c r="B216" s="1"/>
    </row>
    <row r="217" spans="1:2" x14ac:dyDescent="0.25">
      <c r="B217" s="1"/>
    </row>
    <row r="219" spans="1:2" x14ac:dyDescent="0.25">
      <c r="B219" s="1"/>
    </row>
    <row r="220" spans="1:2" x14ac:dyDescent="0.25">
      <c r="B220" s="1"/>
    </row>
    <row r="221" spans="1:2" x14ac:dyDescent="0.25">
      <c r="A221" s="1"/>
      <c r="B221" s="1"/>
    </row>
    <row r="222" spans="1:2" x14ac:dyDescent="0.25">
      <c r="B222" s="1"/>
    </row>
    <row r="224" spans="1:2" x14ac:dyDescent="0.25">
      <c r="B224" s="1"/>
    </row>
    <row r="225" spans="1:2" x14ac:dyDescent="0.25">
      <c r="B225" s="1"/>
    </row>
    <row r="226" spans="1:2" x14ac:dyDescent="0.25">
      <c r="A226" s="1"/>
      <c r="B226" s="1"/>
    </row>
    <row r="227" spans="1:2" x14ac:dyDescent="0.25">
      <c r="B227" s="1"/>
    </row>
    <row r="229" spans="1:2" x14ac:dyDescent="0.25">
      <c r="B229" s="1"/>
    </row>
    <row r="230" spans="1:2" x14ac:dyDescent="0.25">
      <c r="B230" s="1"/>
    </row>
    <row r="231" spans="1:2" x14ac:dyDescent="0.25">
      <c r="A231" s="1"/>
      <c r="B231" s="1"/>
    </row>
    <row r="232" spans="1:2" x14ac:dyDescent="0.25">
      <c r="B232" s="1"/>
    </row>
    <row r="234" spans="1:2" x14ac:dyDescent="0.25">
      <c r="A234" s="1"/>
      <c r="B234" s="1"/>
    </row>
    <row r="235" spans="1:2" x14ac:dyDescent="0.25">
      <c r="B235" s="1"/>
    </row>
    <row r="236" spans="1:2" x14ac:dyDescent="0.25">
      <c r="B236" s="1"/>
    </row>
    <row r="237" spans="1:2" x14ac:dyDescent="0.25">
      <c r="B237" s="1"/>
    </row>
    <row r="239" spans="1:2" x14ac:dyDescent="0.25">
      <c r="B239" s="1"/>
    </row>
    <row r="240" spans="1:2" x14ac:dyDescent="0.25">
      <c r="B240" s="1"/>
    </row>
    <row r="241" spans="1:2" x14ac:dyDescent="0.25">
      <c r="B241" s="1"/>
    </row>
    <row r="242" spans="1:2" x14ac:dyDescent="0.25">
      <c r="B242" s="1"/>
    </row>
    <row r="243" spans="1:2" x14ac:dyDescent="0.25">
      <c r="A243" s="1"/>
      <c r="B243" s="1"/>
    </row>
    <row r="244" spans="1:2" x14ac:dyDescent="0.25">
      <c r="B244" s="1"/>
    </row>
    <row r="246" spans="1:2" x14ac:dyDescent="0.25">
      <c r="B246" s="1"/>
    </row>
    <row r="247" spans="1:2" x14ac:dyDescent="0.25">
      <c r="B247" s="1"/>
    </row>
    <row r="248" spans="1:2" x14ac:dyDescent="0.25">
      <c r="A248" s="1"/>
      <c r="B248" s="1"/>
    </row>
    <row r="249" spans="1:2" x14ac:dyDescent="0.25">
      <c r="B249" s="1"/>
    </row>
    <row r="251" spans="1:2" x14ac:dyDescent="0.25">
      <c r="B251" s="1"/>
    </row>
    <row r="252" spans="1:2" x14ac:dyDescent="0.25">
      <c r="B252" s="1"/>
    </row>
    <row r="253" spans="1:2" x14ac:dyDescent="0.25">
      <c r="A253" s="1"/>
      <c r="B253" s="1"/>
    </row>
    <row r="254" spans="1:2" x14ac:dyDescent="0.25">
      <c r="B254" s="1"/>
    </row>
    <row r="256" spans="1:2" x14ac:dyDescent="0.25">
      <c r="B256" s="1"/>
    </row>
    <row r="257" spans="1:2" x14ac:dyDescent="0.25">
      <c r="B257" s="1"/>
    </row>
    <row r="258" spans="1:2" x14ac:dyDescent="0.25">
      <c r="A258" s="1"/>
      <c r="B258" s="1"/>
    </row>
    <row r="259" spans="1:2" x14ac:dyDescent="0.25">
      <c r="B259" s="1"/>
    </row>
    <row r="261" spans="1:2" x14ac:dyDescent="0.25">
      <c r="A261" s="1"/>
      <c r="B261" s="1"/>
    </row>
    <row r="262" spans="1:2" x14ac:dyDescent="0.25">
      <c r="B262" s="1"/>
    </row>
    <row r="263" spans="1:2" x14ac:dyDescent="0.25">
      <c r="B263" s="1"/>
    </row>
    <row r="264" spans="1:2" x14ac:dyDescent="0.25">
      <c r="B264" s="1"/>
    </row>
    <row r="266" spans="1:2" x14ac:dyDescent="0.25">
      <c r="B266" s="1"/>
    </row>
    <row r="267" spans="1:2" x14ac:dyDescent="0.25">
      <c r="B267" s="1"/>
    </row>
    <row r="268" spans="1:2" x14ac:dyDescent="0.25">
      <c r="B268" s="1"/>
    </row>
    <row r="269" spans="1:2" x14ac:dyDescent="0.25">
      <c r="B269" s="1"/>
    </row>
    <row r="270" spans="1:2" x14ac:dyDescent="0.25">
      <c r="A270" s="1"/>
      <c r="B270" s="1"/>
    </row>
    <row r="271" spans="1:2" x14ac:dyDescent="0.25">
      <c r="B271" s="1"/>
    </row>
    <row r="273" spans="1:2" x14ac:dyDescent="0.25">
      <c r="B273" s="1"/>
    </row>
    <row r="274" spans="1:2" x14ac:dyDescent="0.25">
      <c r="B274" s="1"/>
    </row>
    <row r="275" spans="1:2" x14ac:dyDescent="0.25">
      <c r="A275" s="1"/>
      <c r="B275" s="1"/>
    </row>
    <row r="276" spans="1:2" x14ac:dyDescent="0.25">
      <c r="B276" s="1"/>
    </row>
    <row r="278" spans="1:2" x14ac:dyDescent="0.25">
      <c r="B278" s="1"/>
    </row>
    <row r="279" spans="1:2" x14ac:dyDescent="0.25">
      <c r="B279" s="1"/>
    </row>
    <row r="280" spans="1:2" x14ac:dyDescent="0.25">
      <c r="A280" s="1"/>
      <c r="B280" s="1"/>
    </row>
    <row r="281" spans="1:2" x14ac:dyDescent="0.25">
      <c r="B281" s="1"/>
    </row>
    <row r="283" spans="1:2" x14ac:dyDescent="0.25">
      <c r="B283" s="1"/>
    </row>
    <row r="284" spans="1:2" x14ac:dyDescent="0.25">
      <c r="B284" s="1"/>
    </row>
    <row r="285" spans="1:2" x14ac:dyDescent="0.25">
      <c r="A285" s="1"/>
      <c r="B285" s="1"/>
    </row>
    <row r="286" spans="1:2" x14ac:dyDescent="0.25">
      <c r="B286" s="1"/>
    </row>
    <row r="288" spans="1:2" x14ac:dyDescent="0.25">
      <c r="A288" s="1"/>
      <c r="B288" s="1"/>
    </row>
    <row r="289" spans="1:2" x14ac:dyDescent="0.25">
      <c r="B289" s="1"/>
    </row>
    <row r="290" spans="1:2" x14ac:dyDescent="0.25">
      <c r="B290" s="1"/>
    </row>
    <row r="291" spans="1:2" x14ac:dyDescent="0.25">
      <c r="B291" s="1"/>
    </row>
    <row r="293" spans="1:2" x14ac:dyDescent="0.25">
      <c r="B293" s="1"/>
    </row>
    <row r="294" spans="1:2" x14ac:dyDescent="0.25">
      <c r="B294" s="1"/>
    </row>
    <row r="295" spans="1:2" x14ac:dyDescent="0.25">
      <c r="B295" s="1"/>
    </row>
    <row r="296" spans="1:2" x14ac:dyDescent="0.25">
      <c r="B296" s="1"/>
    </row>
    <row r="297" spans="1:2" x14ac:dyDescent="0.25">
      <c r="A297" s="1"/>
      <c r="B297" s="1"/>
    </row>
    <row r="298" spans="1:2" x14ac:dyDescent="0.25">
      <c r="B298" s="1"/>
    </row>
    <row r="300" spans="1:2" x14ac:dyDescent="0.25">
      <c r="B300" s="1"/>
    </row>
    <row r="301" spans="1:2" x14ac:dyDescent="0.25">
      <c r="B301" s="1"/>
    </row>
    <row r="302" spans="1:2" x14ac:dyDescent="0.25">
      <c r="A302" s="1"/>
      <c r="B302" s="1"/>
    </row>
    <row r="303" spans="1:2" x14ac:dyDescent="0.25">
      <c r="B303" s="1"/>
    </row>
    <row r="305" spans="1:2" x14ac:dyDescent="0.25">
      <c r="B305" s="1"/>
    </row>
    <row r="306" spans="1:2" x14ac:dyDescent="0.25">
      <c r="B306" s="1"/>
    </row>
    <row r="307" spans="1:2" x14ac:dyDescent="0.25">
      <c r="A307" s="1"/>
      <c r="B307" s="1"/>
    </row>
    <row r="308" spans="1:2" x14ac:dyDescent="0.25">
      <c r="B308" s="1"/>
    </row>
    <row r="310" spans="1:2" x14ac:dyDescent="0.25">
      <c r="B310" s="1"/>
    </row>
    <row r="311" spans="1:2" x14ac:dyDescent="0.25">
      <c r="B311" s="1"/>
    </row>
    <row r="312" spans="1:2" x14ac:dyDescent="0.25">
      <c r="A312" s="1"/>
      <c r="B312" s="1"/>
    </row>
    <row r="313" spans="1:2" x14ac:dyDescent="0.25">
      <c r="B313" s="1"/>
    </row>
    <row r="315" spans="1:2" x14ac:dyDescent="0.25">
      <c r="A315" s="1"/>
      <c r="B315" s="1"/>
    </row>
    <row r="316" spans="1:2" x14ac:dyDescent="0.25">
      <c r="B316" s="1"/>
    </row>
    <row r="317" spans="1:2" x14ac:dyDescent="0.25">
      <c r="B317" s="1"/>
    </row>
    <row r="318" spans="1:2" x14ac:dyDescent="0.25">
      <c r="B318" s="1"/>
    </row>
    <row r="320" spans="1:2" x14ac:dyDescent="0.25">
      <c r="B320" s="1"/>
    </row>
    <row r="321" spans="1:2" x14ac:dyDescent="0.25">
      <c r="B321" s="1"/>
    </row>
    <row r="322" spans="1:2" x14ac:dyDescent="0.25">
      <c r="B322" s="1"/>
    </row>
    <row r="323" spans="1:2" x14ac:dyDescent="0.25">
      <c r="B323" s="1"/>
    </row>
    <row r="324" spans="1:2" x14ac:dyDescent="0.25">
      <c r="A324" s="1"/>
      <c r="B324" s="1"/>
    </row>
    <row r="325" spans="1:2" x14ac:dyDescent="0.25">
      <c r="B325" s="1"/>
    </row>
    <row r="327" spans="1:2" x14ac:dyDescent="0.25">
      <c r="B327" s="1"/>
    </row>
    <row r="328" spans="1:2" x14ac:dyDescent="0.25">
      <c r="B328" s="1"/>
    </row>
    <row r="329" spans="1:2" x14ac:dyDescent="0.25">
      <c r="A329" s="1"/>
      <c r="B329" s="1"/>
    </row>
    <row r="330" spans="1:2" x14ac:dyDescent="0.25">
      <c r="B330" s="1"/>
    </row>
    <row r="332" spans="1:2" x14ac:dyDescent="0.25">
      <c r="B332" s="1"/>
    </row>
    <row r="333" spans="1:2" x14ac:dyDescent="0.25">
      <c r="B333" s="1"/>
    </row>
    <row r="334" spans="1:2" x14ac:dyDescent="0.25">
      <c r="A334" s="1"/>
      <c r="B334" s="1"/>
    </row>
    <row r="335" spans="1:2" x14ac:dyDescent="0.25">
      <c r="B335" s="1"/>
    </row>
    <row r="337" spans="1:2" x14ac:dyDescent="0.25">
      <c r="B337" s="1"/>
    </row>
    <row r="338" spans="1:2" x14ac:dyDescent="0.25">
      <c r="B338" s="1"/>
    </row>
    <row r="339" spans="1:2" x14ac:dyDescent="0.25">
      <c r="A339" s="1"/>
      <c r="B339" s="1"/>
    </row>
    <row r="340" spans="1:2" x14ac:dyDescent="0.25">
      <c r="B340" s="1"/>
    </row>
    <row r="342" spans="1:2" x14ac:dyDescent="0.25">
      <c r="A342" s="1"/>
      <c r="B342" s="1"/>
    </row>
    <row r="343" spans="1:2" x14ac:dyDescent="0.25">
      <c r="B343" s="1"/>
    </row>
    <row r="344" spans="1:2" x14ac:dyDescent="0.25">
      <c r="B344" s="1"/>
    </row>
    <row r="345" spans="1:2" x14ac:dyDescent="0.25">
      <c r="B345" s="1"/>
    </row>
    <row r="347" spans="1:2" x14ac:dyDescent="0.25">
      <c r="B347" s="1"/>
    </row>
    <row r="348" spans="1:2" x14ac:dyDescent="0.25">
      <c r="B348" s="1"/>
    </row>
    <row r="349" spans="1:2" x14ac:dyDescent="0.25">
      <c r="B349" s="1"/>
    </row>
    <row r="350" spans="1:2" x14ac:dyDescent="0.25">
      <c r="B350" s="1"/>
    </row>
    <row r="351" spans="1:2" x14ac:dyDescent="0.25">
      <c r="A351" s="1"/>
      <c r="B351" s="1"/>
    </row>
    <row r="352" spans="1:2" x14ac:dyDescent="0.25">
      <c r="B352" s="1"/>
    </row>
    <row r="354" spans="1:2" x14ac:dyDescent="0.25">
      <c r="B354" s="1"/>
    </row>
    <row r="355" spans="1:2" x14ac:dyDescent="0.25">
      <c r="B355" s="1"/>
    </row>
    <row r="356" spans="1:2" x14ac:dyDescent="0.25">
      <c r="A356" s="1"/>
      <c r="B356" s="1"/>
    </row>
    <row r="357" spans="1:2" x14ac:dyDescent="0.25">
      <c r="B357" s="1"/>
    </row>
    <row r="359" spans="1:2" x14ac:dyDescent="0.25">
      <c r="B359" s="1"/>
    </row>
    <row r="360" spans="1:2" x14ac:dyDescent="0.25">
      <c r="B360" s="1"/>
    </row>
    <row r="361" spans="1:2" x14ac:dyDescent="0.25">
      <c r="A361" s="1"/>
      <c r="B361" s="1"/>
    </row>
    <row r="362" spans="1:2" x14ac:dyDescent="0.25">
      <c r="B362" s="1"/>
    </row>
    <row r="364" spans="1:2" x14ac:dyDescent="0.25">
      <c r="B364" s="1"/>
    </row>
    <row r="365" spans="1:2" x14ac:dyDescent="0.25">
      <c r="B365" s="1"/>
    </row>
    <row r="366" spans="1:2" x14ac:dyDescent="0.25">
      <c r="A366" s="1"/>
      <c r="B366" s="1"/>
    </row>
    <row r="367" spans="1:2" x14ac:dyDescent="0.25">
      <c r="B367" s="1"/>
    </row>
    <row r="369" spans="1:2" x14ac:dyDescent="0.25">
      <c r="A369" s="1"/>
      <c r="B369" s="1"/>
    </row>
    <row r="370" spans="1:2" x14ac:dyDescent="0.25">
      <c r="B370" s="1"/>
    </row>
    <row r="371" spans="1:2" x14ac:dyDescent="0.25">
      <c r="B371" s="1"/>
    </row>
    <row r="372" spans="1:2" x14ac:dyDescent="0.25">
      <c r="B372" s="1"/>
    </row>
    <row r="374" spans="1:2" x14ac:dyDescent="0.25">
      <c r="B374" s="1"/>
    </row>
    <row r="375" spans="1:2" x14ac:dyDescent="0.25">
      <c r="B375" s="1"/>
    </row>
    <row r="376" spans="1:2" x14ac:dyDescent="0.25">
      <c r="B376" s="1"/>
    </row>
    <row r="377" spans="1:2" x14ac:dyDescent="0.25">
      <c r="B377" s="1"/>
    </row>
    <row r="378" spans="1:2" x14ac:dyDescent="0.25">
      <c r="A378" s="1"/>
      <c r="B378" s="1"/>
    </row>
    <row r="379" spans="1:2" x14ac:dyDescent="0.25">
      <c r="B379" s="1"/>
    </row>
    <row r="381" spans="1:2" x14ac:dyDescent="0.25">
      <c r="B381" s="1"/>
    </row>
    <row r="382" spans="1:2" x14ac:dyDescent="0.25">
      <c r="B382" s="1"/>
    </row>
    <row r="383" spans="1:2" x14ac:dyDescent="0.25">
      <c r="A383" s="1"/>
      <c r="B383" s="1"/>
    </row>
    <row r="384" spans="1:2" x14ac:dyDescent="0.25">
      <c r="B384" s="1"/>
    </row>
    <row r="386" spans="1:2" x14ac:dyDescent="0.25">
      <c r="B386" s="1"/>
    </row>
    <row r="387" spans="1:2" x14ac:dyDescent="0.25">
      <c r="B387" s="1"/>
    </row>
    <row r="388" spans="1:2" x14ac:dyDescent="0.25">
      <c r="A388" s="1"/>
      <c r="B388" s="1"/>
    </row>
    <row r="389" spans="1:2" x14ac:dyDescent="0.25">
      <c r="B389" s="1"/>
    </row>
    <row r="391" spans="1:2" x14ac:dyDescent="0.25">
      <c r="B391" s="1"/>
    </row>
    <row r="392" spans="1:2" x14ac:dyDescent="0.25">
      <c r="B392" s="1"/>
    </row>
    <row r="393" spans="1:2" x14ac:dyDescent="0.25">
      <c r="A393" s="1"/>
      <c r="B393" s="1"/>
    </row>
    <row r="394" spans="1:2" x14ac:dyDescent="0.25">
      <c r="B394" s="1"/>
    </row>
    <row r="396" spans="1:2" x14ac:dyDescent="0.25">
      <c r="A396" s="1"/>
      <c r="B396" s="1"/>
    </row>
    <row r="397" spans="1:2" x14ac:dyDescent="0.25">
      <c r="B397" s="1"/>
    </row>
    <row r="398" spans="1:2" x14ac:dyDescent="0.25">
      <c r="B398" s="1"/>
    </row>
    <row r="399" spans="1:2" x14ac:dyDescent="0.25">
      <c r="B399" s="1"/>
    </row>
    <row r="401" spans="1:2" x14ac:dyDescent="0.25">
      <c r="B401" s="1"/>
    </row>
    <row r="402" spans="1:2" x14ac:dyDescent="0.25">
      <c r="B402" s="1"/>
    </row>
    <row r="403" spans="1:2" x14ac:dyDescent="0.25">
      <c r="B403" s="1"/>
    </row>
    <row r="404" spans="1:2" x14ac:dyDescent="0.25">
      <c r="B404" s="1"/>
    </row>
    <row r="405" spans="1:2" x14ac:dyDescent="0.25">
      <c r="A405" s="1"/>
      <c r="B405" s="1"/>
    </row>
    <row r="406" spans="1:2" x14ac:dyDescent="0.25">
      <c r="B406" s="1"/>
    </row>
    <row r="408" spans="1:2" x14ac:dyDescent="0.25">
      <c r="B408" s="1"/>
    </row>
    <row r="409" spans="1:2" x14ac:dyDescent="0.25">
      <c r="B409" s="1"/>
    </row>
    <row r="410" spans="1:2" x14ac:dyDescent="0.25">
      <c r="A410" s="1"/>
      <c r="B410" s="1"/>
    </row>
    <row r="411" spans="1:2" x14ac:dyDescent="0.25">
      <c r="B411" s="1"/>
    </row>
    <row r="413" spans="1:2" x14ac:dyDescent="0.25">
      <c r="B413" s="1"/>
    </row>
    <row r="414" spans="1:2" x14ac:dyDescent="0.25">
      <c r="B414" s="1"/>
    </row>
    <row r="415" spans="1:2" x14ac:dyDescent="0.25">
      <c r="A415" s="1"/>
      <c r="B415" s="1"/>
    </row>
    <row r="416" spans="1:2" x14ac:dyDescent="0.25">
      <c r="B416" s="1"/>
    </row>
    <row r="418" spans="1:2" x14ac:dyDescent="0.25">
      <c r="B418" s="1"/>
    </row>
    <row r="419" spans="1:2" x14ac:dyDescent="0.25">
      <c r="B419" s="1"/>
    </row>
    <row r="420" spans="1:2" x14ac:dyDescent="0.25">
      <c r="A420" s="1"/>
      <c r="B420" s="1"/>
    </row>
    <row r="421" spans="1:2" x14ac:dyDescent="0.25">
      <c r="B421" s="1"/>
    </row>
    <row r="423" spans="1:2" x14ac:dyDescent="0.25">
      <c r="A423" s="1"/>
      <c r="B423" s="1"/>
    </row>
    <row r="424" spans="1:2" x14ac:dyDescent="0.25">
      <c r="B424" s="1"/>
    </row>
    <row r="425" spans="1:2" x14ac:dyDescent="0.25">
      <c r="B425" s="1"/>
    </row>
    <row r="426" spans="1:2" x14ac:dyDescent="0.25">
      <c r="B426" s="1"/>
    </row>
    <row r="428" spans="1:2" x14ac:dyDescent="0.25">
      <c r="B428" s="1"/>
    </row>
    <row r="429" spans="1:2" x14ac:dyDescent="0.25">
      <c r="B429" s="1"/>
    </row>
    <row r="430" spans="1:2" x14ac:dyDescent="0.25">
      <c r="B430" s="1"/>
    </row>
    <row r="431" spans="1:2" x14ac:dyDescent="0.25">
      <c r="B431" s="1"/>
    </row>
    <row r="432" spans="1:2" x14ac:dyDescent="0.25">
      <c r="A432" s="1"/>
      <c r="B432" s="1"/>
    </row>
    <row r="433" spans="1:2" x14ac:dyDescent="0.25">
      <c r="B433" s="1"/>
    </row>
    <row r="435" spans="1:2" x14ac:dyDescent="0.25">
      <c r="B435" s="1"/>
    </row>
    <row r="436" spans="1:2" x14ac:dyDescent="0.25">
      <c r="B436" s="1"/>
    </row>
    <row r="437" spans="1:2" x14ac:dyDescent="0.25">
      <c r="A437" s="1"/>
      <c r="B437" s="1"/>
    </row>
    <row r="438" spans="1:2" x14ac:dyDescent="0.25">
      <c r="B438" s="1"/>
    </row>
    <row r="440" spans="1:2" x14ac:dyDescent="0.25">
      <c r="B440" s="1"/>
    </row>
    <row r="441" spans="1:2" x14ac:dyDescent="0.25">
      <c r="B441" s="1"/>
    </row>
    <row r="442" spans="1:2" x14ac:dyDescent="0.25">
      <c r="A442" s="1"/>
      <c r="B442" s="1"/>
    </row>
    <row r="443" spans="1:2" x14ac:dyDescent="0.25">
      <c r="B443" s="1"/>
    </row>
    <row r="445" spans="1:2" x14ac:dyDescent="0.25">
      <c r="B445" s="1"/>
    </row>
    <row r="446" spans="1:2" x14ac:dyDescent="0.25">
      <c r="B446" s="1"/>
    </row>
    <row r="447" spans="1:2" x14ac:dyDescent="0.25">
      <c r="A447" s="1"/>
      <c r="B447" s="1"/>
    </row>
    <row r="448" spans="1:2" x14ac:dyDescent="0.25">
      <c r="B448" s="1"/>
    </row>
    <row r="450" spans="1:2" x14ac:dyDescent="0.25">
      <c r="A450" s="1"/>
      <c r="B450" s="1"/>
    </row>
    <row r="451" spans="1:2" x14ac:dyDescent="0.25">
      <c r="B451" s="1"/>
    </row>
    <row r="452" spans="1:2" x14ac:dyDescent="0.25">
      <c r="B452" s="1"/>
    </row>
    <row r="453" spans="1:2" x14ac:dyDescent="0.25">
      <c r="B453" s="1"/>
    </row>
    <row r="455" spans="1:2" x14ac:dyDescent="0.25">
      <c r="B455" s="1"/>
    </row>
    <row r="456" spans="1:2" x14ac:dyDescent="0.25">
      <c r="B456" s="1"/>
    </row>
    <row r="457" spans="1:2" x14ac:dyDescent="0.25">
      <c r="B457" s="1"/>
    </row>
    <row r="458" spans="1:2" x14ac:dyDescent="0.25">
      <c r="B458" s="1"/>
    </row>
    <row r="459" spans="1:2" x14ac:dyDescent="0.25">
      <c r="A459" s="1"/>
      <c r="B459" s="1"/>
    </row>
    <row r="460" spans="1:2" x14ac:dyDescent="0.25">
      <c r="B460" s="1"/>
    </row>
    <row r="462" spans="1:2" x14ac:dyDescent="0.25">
      <c r="B462" s="1"/>
    </row>
    <row r="463" spans="1:2" x14ac:dyDescent="0.25">
      <c r="B463" s="1"/>
    </row>
    <row r="464" spans="1:2" x14ac:dyDescent="0.25">
      <c r="A464" s="1"/>
      <c r="B464" s="1"/>
    </row>
    <row r="465" spans="1:2" x14ac:dyDescent="0.25">
      <c r="B465" s="1"/>
    </row>
    <row r="467" spans="1:2" x14ac:dyDescent="0.25">
      <c r="B467" s="1"/>
    </row>
    <row r="468" spans="1:2" x14ac:dyDescent="0.25">
      <c r="B468" s="1"/>
    </row>
    <row r="469" spans="1:2" x14ac:dyDescent="0.25">
      <c r="A469" s="1"/>
      <c r="B469" s="1"/>
    </row>
    <row r="470" spans="1:2" x14ac:dyDescent="0.25">
      <c r="B470" s="1"/>
    </row>
    <row r="472" spans="1:2" x14ac:dyDescent="0.25">
      <c r="B472" s="1"/>
    </row>
    <row r="473" spans="1:2" x14ac:dyDescent="0.25">
      <c r="B473" s="1"/>
    </row>
    <row r="474" spans="1:2" x14ac:dyDescent="0.25">
      <c r="A474" s="1"/>
      <c r="B474" s="1"/>
    </row>
    <row r="475" spans="1:2" x14ac:dyDescent="0.25">
      <c r="B475" s="1"/>
    </row>
    <row r="477" spans="1:2" x14ac:dyDescent="0.25">
      <c r="A477" s="1"/>
      <c r="B477" s="1"/>
    </row>
    <row r="478" spans="1:2" x14ac:dyDescent="0.25">
      <c r="B478" s="1"/>
    </row>
    <row r="479" spans="1:2" x14ac:dyDescent="0.25">
      <c r="B479" s="1"/>
    </row>
    <row r="480" spans="1:2" x14ac:dyDescent="0.25">
      <c r="B480" s="1"/>
    </row>
    <row r="482" spans="1:2" x14ac:dyDescent="0.25">
      <c r="B482" s="1"/>
    </row>
    <row r="483" spans="1:2" x14ac:dyDescent="0.25">
      <c r="B483" s="1"/>
    </row>
    <row r="484" spans="1:2" x14ac:dyDescent="0.25">
      <c r="B484" s="1"/>
    </row>
    <row r="485" spans="1:2" x14ac:dyDescent="0.25">
      <c r="B485" s="1"/>
    </row>
    <row r="486" spans="1:2" x14ac:dyDescent="0.25">
      <c r="A486" s="1"/>
      <c r="B486" s="1"/>
    </row>
    <row r="487" spans="1:2" x14ac:dyDescent="0.25">
      <c r="B487" s="1"/>
    </row>
    <row r="489" spans="1:2" x14ac:dyDescent="0.25">
      <c r="B489" s="1"/>
    </row>
    <row r="490" spans="1:2" x14ac:dyDescent="0.25">
      <c r="B490" s="1"/>
    </row>
    <row r="491" spans="1:2" x14ac:dyDescent="0.25">
      <c r="A491" s="1"/>
      <c r="B491" s="1"/>
    </row>
    <row r="492" spans="1:2" x14ac:dyDescent="0.25">
      <c r="B492" s="1"/>
    </row>
    <row r="494" spans="1:2" x14ac:dyDescent="0.25">
      <c r="B494" s="1"/>
    </row>
    <row r="495" spans="1:2" x14ac:dyDescent="0.25">
      <c r="B495" s="1"/>
    </row>
    <row r="496" spans="1:2" x14ac:dyDescent="0.25">
      <c r="A496" s="1"/>
      <c r="B496" s="1"/>
    </row>
    <row r="497" spans="1:2" x14ac:dyDescent="0.25">
      <c r="B497" s="1"/>
    </row>
    <row r="499" spans="1:2" x14ac:dyDescent="0.25">
      <c r="B499" s="1"/>
    </row>
    <row r="500" spans="1:2" x14ac:dyDescent="0.25">
      <c r="B500" s="1"/>
    </row>
    <row r="501" spans="1:2" x14ac:dyDescent="0.25">
      <c r="A501" s="1"/>
      <c r="B501" s="1"/>
    </row>
    <row r="502" spans="1:2" x14ac:dyDescent="0.25">
      <c r="B502" s="1"/>
    </row>
    <row r="504" spans="1:2" x14ac:dyDescent="0.25">
      <c r="A504" s="1"/>
      <c r="B504" s="1"/>
    </row>
    <row r="505" spans="1:2" x14ac:dyDescent="0.25">
      <c r="B505" s="1"/>
    </row>
    <row r="506" spans="1:2" x14ac:dyDescent="0.25">
      <c r="B506" s="1"/>
    </row>
    <row r="507" spans="1:2" x14ac:dyDescent="0.25">
      <c r="B507" s="1"/>
    </row>
    <row r="509" spans="1:2" x14ac:dyDescent="0.25">
      <c r="B509" s="1"/>
    </row>
    <row r="510" spans="1:2" x14ac:dyDescent="0.25">
      <c r="B510" s="1"/>
    </row>
    <row r="511" spans="1:2" x14ac:dyDescent="0.25">
      <c r="B511" s="1"/>
    </row>
    <row r="512" spans="1:2" x14ac:dyDescent="0.25">
      <c r="B512" s="1"/>
    </row>
    <row r="513" spans="1:2" x14ac:dyDescent="0.25">
      <c r="A513" s="1"/>
      <c r="B513" s="1"/>
    </row>
    <row r="514" spans="1:2" x14ac:dyDescent="0.25">
      <c r="B514" s="1"/>
    </row>
    <row r="516" spans="1:2" x14ac:dyDescent="0.25">
      <c r="B516" s="1"/>
    </row>
    <row r="517" spans="1:2" x14ac:dyDescent="0.25">
      <c r="B517" s="1"/>
    </row>
    <row r="518" spans="1:2" x14ac:dyDescent="0.25">
      <c r="A518" s="1"/>
      <c r="B518" s="1"/>
    </row>
    <row r="519" spans="1:2" x14ac:dyDescent="0.25">
      <c r="B519" s="1"/>
    </row>
    <row r="521" spans="1:2" x14ac:dyDescent="0.25">
      <c r="B521" s="1"/>
    </row>
    <row r="522" spans="1:2" x14ac:dyDescent="0.25">
      <c r="B522" s="1"/>
    </row>
    <row r="523" spans="1:2" x14ac:dyDescent="0.25">
      <c r="A523" s="1"/>
      <c r="B523" s="1"/>
    </row>
    <row r="524" spans="1:2" x14ac:dyDescent="0.25">
      <c r="B524" s="1"/>
    </row>
    <row r="526" spans="1:2" x14ac:dyDescent="0.25">
      <c r="B526" s="1"/>
    </row>
    <row r="527" spans="1:2" x14ac:dyDescent="0.25">
      <c r="B527" s="1"/>
    </row>
    <row r="528" spans="1:2" x14ac:dyDescent="0.25">
      <c r="A528" s="1"/>
      <c r="B528" s="1"/>
    </row>
    <row r="529" spans="1:2" x14ac:dyDescent="0.25">
      <c r="B529" s="1"/>
    </row>
    <row r="531" spans="1:2" x14ac:dyDescent="0.25">
      <c r="A531" s="1"/>
      <c r="B531" s="1"/>
    </row>
    <row r="532" spans="1:2" x14ac:dyDescent="0.25">
      <c r="B532" s="1"/>
    </row>
    <row r="533" spans="1:2" x14ac:dyDescent="0.25">
      <c r="B533" s="1"/>
    </row>
    <row r="534" spans="1:2" x14ac:dyDescent="0.25">
      <c r="B534" s="1"/>
    </row>
    <row r="536" spans="1:2" x14ac:dyDescent="0.25">
      <c r="B536" s="1"/>
    </row>
    <row r="537" spans="1:2" x14ac:dyDescent="0.25">
      <c r="B537" s="1"/>
    </row>
    <row r="538" spans="1:2" x14ac:dyDescent="0.25">
      <c r="B538" s="1"/>
    </row>
    <row r="539" spans="1:2" x14ac:dyDescent="0.25">
      <c r="B539" s="1"/>
    </row>
    <row r="540" spans="1:2" x14ac:dyDescent="0.25">
      <c r="A540" s="1"/>
      <c r="B540" s="1"/>
    </row>
    <row r="541" spans="1:2" x14ac:dyDescent="0.25">
      <c r="B541" s="1"/>
    </row>
    <row r="543" spans="1:2" x14ac:dyDescent="0.25">
      <c r="B543" s="1"/>
    </row>
    <row r="544" spans="1:2" x14ac:dyDescent="0.25">
      <c r="B544" s="1"/>
    </row>
    <row r="545" spans="1:2" x14ac:dyDescent="0.25">
      <c r="A545" s="1"/>
      <c r="B545" s="1"/>
    </row>
    <row r="546" spans="1:2" x14ac:dyDescent="0.25">
      <c r="B546" s="1"/>
    </row>
    <row r="548" spans="1:2" x14ac:dyDescent="0.25">
      <c r="B548" s="1"/>
    </row>
    <row r="549" spans="1:2" x14ac:dyDescent="0.25">
      <c r="B549" s="1"/>
    </row>
    <row r="550" spans="1:2" x14ac:dyDescent="0.25">
      <c r="A550" s="1"/>
      <c r="B550" s="1"/>
    </row>
    <row r="551" spans="1:2" x14ac:dyDescent="0.25">
      <c r="B551" s="1"/>
    </row>
    <row r="553" spans="1:2" x14ac:dyDescent="0.25">
      <c r="B553" s="1"/>
    </row>
    <row r="554" spans="1:2" x14ac:dyDescent="0.25">
      <c r="B554" s="1"/>
    </row>
    <row r="555" spans="1:2" x14ac:dyDescent="0.25">
      <c r="A555" s="1"/>
      <c r="B555" s="1"/>
    </row>
    <row r="556" spans="1:2" x14ac:dyDescent="0.25">
      <c r="B556" s="1"/>
    </row>
    <row r="558" spans="1:2" x14ac:dyDescent="0.25">
      <c r="A558" s="1"/>
      <c r="B558" s="1"/>
    </row>
    <row r="559" spans="1:2" x14ac:dyDescent="0.25">
      <c r="B559" s="1"/>
    </row>
    <row r="560" spans="1:2" x14ac:dyDescent="0.25">
      <c r="B560" s="1"/>
    </row>
    <row r="561" spans="1:2" x14ac:dyDescent="0.25">
      <c r="B561" s="1"/>
    </row>
    <row r="563" spans="1:2" x14ac:dyDescent="0.25">
      <c r="B563" s="1"/>
    </row>
    <row r="564" spans="1:2" x14ac:dyDescent="0.25">
      <c r="B564" s="1"/>
    </row>
    <row r="565" spans="1:2" x14ac:dyDescent="0.25">
      <c r="B565" s="1"/>
    </row>
    <row r="566" spans="1:2" x14ac:dyDescent="0.25">
      <c r="B566" s="1"/>
    </row>
    <row r="567" spans="1:2" x14ac:dyDescent="0.25">
      <c r="A567" s="1"/>
      <c r="B567" s="1"/>
    </row>
    <row r="568" spans="1:2" x14ac:dyDescent="0.25">
      <c r="B568" s="1"/>
    </row>
    <row r="570" spans="1:2" x14ac:dyDescent="0.25">
      <c r="B570" s="1"/>
    </row>
    <row r="571" spans="1:2" x14ac:dyDescent="0.25">
      <c r="B571" s="1"/>
    </row>
    <row r="572" spans="1:2" x14ac:dyDescent="0.25">
      <c r="A572" s="1"/>
      <c r="B572" s="1"/>
    </row>
    <row r="573" spans="1:2" x14ac:dyDescent="0.25">
      <c r="B573" s="1"/>
    </row>
    <row r="575" spans="1:2" x14ac:dyDescent="0.25">
      <c r="B575" s="1"/>
    </row>
    <row r="576" spans="1:2" x14ac:dyDescent="0.25">
      <c r="B576" s="1"/>
    </row>
    <row r="577" spans="1:2" x14ac:dyDescent="0.25">
      <c r="A577" s="1"/>
      <c r="B577" s="1"/>
    </row>
    <row r="578" spans="1:2" x14ac:dyDescent="0.25">
      <c r="B578" s="1"/>
    </row>
    <row r="580" spans="1:2" x14ac:dyDescent="0.25">
      <c r="B580" s="1"/>
    </row>
    <row r="581" spans="1:2" x14ac:dyDescent="0.25">
      <c r="B581" s="1"/>
    </row>
    <row r="582" spans="1:2" x14ac:dyDescent="0.25">
      <c r="A582" s="1"/>
      <c r="B582" s="1"/>
    </row>
    <row r="583" spans="1:2" x14ac:dyDescent="0.25">
      <c r="B583" s="1"/>
    </row>
    <row r="585" spans="1:2" x14ac:dyDescent="0.25">
      <c r="A585" s="1"/>
      <c r="B585" s="1"/>
    </row>
    <row r="586" spans="1:2" x14ac:dyDescent="0.25">
      <c r="B586" s="1"/>
    </row>
    <row r="587" spans="1:2" x14ac:dyDescent="0.25">
      <c r="B587" s="1"/>
    </row>
    <row r="588" spans="1:2" x14ac:dyDescent="0.25">
      <c r="B588" s="1"/>
    </row>
    <row r="590" spans="1:2" x14ac:dyDescent="0.25">
      <c r="B590" s="1"/>
    </row>
    <row r="591" spans="1:2" x14ac:dyDescent="0.25">
      <c r="B591" s="1"/>
    </row>
    <row r="592" spans="1:2" x14ac:dyDescent="0.25">
      <c r="B592" s="1"/>
    </row>
    <row r="593" spans="1:2" x14ac:dyDescent="0.25">
      <c r="B593" s="1"/>
    </row>
    <row r="594" spans="1:2" x14ac:dyDescent="0.25">
      <c r="A594" s="1"/>
      <c r="B594" s="1"/>
    </row>
    <row r="595" spans="1:2" x14ac:dyDescent="0.25">
      <c r="B595" s="1"/>
    </row>
    <row r="597" spans="1:2" x14ac:dyDescent="0.25">
      <c r="B597" s="1"/>
    </row>
    <row r="598" spans="1:2" x14ac:dyDescent="0.25">
      <c r="B598" s="1"/>
    </row>
    <row r="599" spans="1:2" x14ac:dyDescent="0.25">
      <c r="A599" s="1"/>
      <c r="B599" s="1"/>
    </row>
    <row r="600" spans="1:2" x14ac:dyDescent="0.25">
      <c r="B600" s="1"/>
    </row>
    <row r="602" spans="1:2" x14ac:dyDescent="0.25">
      <c r="B602" s="1"/>
    </row>
    <row r="603" spans="1:2" x14ac:dyDescent="0.25">
      <c r="B603" s="1"/>
    </row>
    <row r="604" spans="1:2" x14ac:dyDescent="0.25">
      <c r="A604" s="1"/>
      <c r="B604" s="1"/>
    </row>
    <row r="605" spans="1:2" x14ac:dyDescent="0.25">
      <c r="B605" s="1"/>
    </row>
    <row r="607" spans="1:2" x14ac:dyDescent="0.25">
      <c r="B607" s="1"/>
    </row>
    <row r="608" spans="1:2" x14ac:dyDescent="0.25">
      <c r="B608" s="1"/>
    </row>
    <row r="609" spans="1:2" x14ac:dyDescent="0.25">
      <c r="A609" s="1"/>
      <c r="B609" s="1"/>
    </row>
    <row r="610" spans="1:2" x14ac:dyDescent="0.25">
      <c r="B610" s="1"/>
    </row>
    <row r="612" spans="1:2" x14ac:dyDescent="0.25">
      <c r="A612" s="1"/>
      <c r="B612" s="1"/>
    </row>
    <row r="613" spans="1:2" x14ac:dyDescent="0.25">
      <c r="B613" s="1"/>
    </row>
    <row r="614" spans="1:2" x14ac:dyDescent="0.25">
      <c r="B614" s="1"/>
    </row>
    <row r="615" spans="1:2" x14ac:dyDescent="0.25">
      <c r="B615" s="1"/>
    </row>
    <row r="617" spans="1:2" x14ac:dyDescent="0.25">
      <c r="B617" s="1"/>
    </row>
    <row r="618" spans="1:2" x14ac:dyDescent="0.25">
      <c r="B618" s="1"/>
    </row>
    <row r="619" spans="1:2" x14ac:dyDescent="0.25">
      <c r="B619" s="1"/>
    </row>
    <row r="620" spans="1:2" x14ac:dyDescent="0.25">
      <c r="B620" s="1"/>
    </row>
    <row r="621" spans="1:2" x14ac:dyDescent="0.25">
      <c r="A621" s="1"/>
      <c r="B621" s="1"/>
    </row>
    <row r="622" spans="1:2" x14ac:dyDescent="0.25">
      <c r="B622" s="1"/>
    </row>
    <row r="624" spans="1:2" x14ac:dyDescent="0.25">
      <c r="B624" s="1"/>
    </row>
    <row r="625" spans="1:2" x14ac:dyDescent="0.25">
      <c r="B625" s="1"/>
    </row>
    <row r="626" spans="1:2" x14ac:dyDescent="0.25">
      <c r="A626" s="1"/>
      <c r="B626" s="1"/>
    </row>
    <row r="627" spans="1:2" x14ac:dyDescent="0.25">
      <c r="B627" s="1"/>
    </row>
    <row r="629" spans="1:2" x14ac:dyDescent="0.25">
      <c r="B629" s="1"/>
    </row>
    <row r="630" spans="1:2" x14ac:dyDescent="0.25">
      <c r="B630" s="1"/>
    </row>
    <row r="631" spans="1:2" x14ac:dyDescent="0.25">
      <c r="A631" s="1"/>
      <c r="B631" s="1"/>
    </row>
    <row r="632" spans="1:2" x14ac:dyDescent="0.25">
      <c r="B632" s="1"/>
    </row>
    <row r="634" spans="1:2" x14ac:dyDescent="0.25">
      <c r="B634" s="1"/>
    </row>
    <row r="635" spans="1:2" x14ac:dyDescent="0.25">
      <c r="B635" s="1"/>
    </row>
    <row r="636" spans="1:2" x14ac:dyDescent="0.25">
      <c r="A636" s="1"/>
      <c r="B636" s="1"/>
    </row>
    <row r="637" spans="1:2" x14ac:dyDescent="0.25">
      <c r="B637" s="1"/>
    </row>
    <row r="639" spans="1:2" x14ac:dyDescent="0.25">
      <c r="A639" s="1"/>
      <c r="B639" s="1"/>
    </row>
    <row r="640" spans="1:2" x14ac:dyDescent="0.25">
      <c r="B640" s="1"/>
    </row>
    <row r="641" spans="1:2" x14ac:dyDescent="0.25">
      <c r="B641" s="1"/>
    </row>
    <row r="642" spans="1:2" x14ac:dyDescent="0.25">
      <c r="B642" s="1"/>
    </row>
    <row r="644" spans="1:2" x14ac:dyDescent="0.25">
      <c r="B644" s="1"/>
    </row>
    <row r="645" spans="1:2" x14ac:dyDescent="0.25">
      <c r="B645" s="1"/>
    </row>
    <row r="646" spans="1:2" x14ac:dyDescent="0.25">
      <c r="B646" s="1"/>
    </row>
    <row r="647" spans="1:2" x14ac:dyDescent="0.25">
      <c r="B647" s="1"/>
    </row>
    <row r="648" spans="1:2" x14ac:dyDescent="0.25">
      <c r="A648" s="1"/>
      <c r="B648" s="1"/>
    </row>
    <row r="649" spans="1:2" x14ac:dyDescent="0.25">
      <c r="B649" s="1"/>
    </row>
    <row r="651" spans="1:2" x14ac:dyDescent="0.25">
      <c r="B651" s="1"/>
    </row>
    <row r="652" spans="1:2" x14ac:dyDescent="0.25">
      <c r="B652" s="1"/>
    </row>
    <row r="653" spans="1:2" x14ac:dyDescent="0.25">
      <c r="A653" s="1"/>
      <c r="B653" s="1"/>
    </row>
    <row r="654" spans="1:2" x14ac:dyDescent="0.25">
      <c r="B654" s="1"/>
    </row>
    <row r="656" spans="1:2" x14ac:dyDescent="0.25">
      <c r="B656" s="1"/>
    </row>
    <row r="657" spans="1:2" x14ac:dyDescent="0.25">
      <c r="B657" s="1"/>
    </row>
    <row r="658" spans="1:2" x14ac:dyDescent="0.25">
      <c r="A658" s="1"/>
      <c r="B658" s="1"/>
    </row>
    <row r="659" spans="1:2" x14ac:dyDescent="0.25">
      <c r="B659" s="1"/>
    </row>
    <row r="661" spans="1:2" x14ac:dyDescent="0.25">
      <c r="B661" s="1"/>
    </row>
    <row r="662" spans="1:2" x14ac:dyDescent="0.25">
      <c r="B662" s="1"/>
    </row>
    <row r="663" spans="1:2" x14ac:dyDescent="0.25">
      <c r="A663" s="1"/>
      <c r="B663" s="1"/>
    </row>
    <row r="664" spans="1:2" x14ac:dyDescent="0.25">
      <c r="B664" s="1"/>
    </row>
    <row r="666" spans="1:2" x14ac:dyDescent="0.25">
      <c r="A666" s="1"/>
      <c r="B666" s="1"/>
    </row>
    <row r="667" spans="1:2" x14ac:dyDescent="0.25">
      <c r="B667" s="1"/>
    </row>
    <row r="668" spans="1:2" x14ac:dyDescent="0.25">
      <c r="B668" s="1"/>
    </row>
    <row r="669" spans="1:2" x14ac:dyDescent="0.25">
      <c r="B669" s="1"/>
    </row>
    <row r="671" spans="1:2" x14ac:dyDescent="0.25">
      <c r="B671" s="1"/>
    </row>
    <row r="672" spans="1:2" x14ac:dyDescent="0.25">
      <c r="B672" s="1"/>
    </row>
    <row r="673" spans="1:2" x14ac:dyDescent="0.25">
      <c r="B673" s="1"/>
    </row>
    <row r="674" spans="1:2" x14ac:dyDescent="0.25">
      <c r="B674" s="1"/>
    </row>
    <row r="675" spans="1:2" x14ac:dyDescent="0.25">
      <c r="A675" s="1"/>
      <c r="B675" s="1"/>
    </row>
    <row r="676" spans="1:2" x14ac:dyDescent="0.25">
      <c r="B676" s="1"/>
    </row>
    <row r="678" spans="1:2" x14ac:dyDescent="0.25">
      <c r="B678" s="1"/>
    </row>
    <row r="679" spans="1:2" x14ac:dyDescent="0.25">
      <c r="B679" s="1"/>
    </row>
    <row r="680" spans="1:2" x14ac:dyDescent="0.25">
      <c r="A680" s="1"/>
      <c r="B680" s="1"/>
    </row>
    <row r="681" spans="1:2" x14ac:dyDescent="0.25">
      <c r="B681" s="1"/>
    </row>
    <row r="683" spans="1:2" x14ac:dyDescent="0.25">
      <c r="B683" s="1"/>
    </row>
    <row r="684" spans="1:2" x14ac:dyDescent="0.25">
      <c r="B684" s="1"/>
    </row>
    <row r="685" spans="1:2" x14ac:dyDescent="0.25">
      <c r="A685" s="1"/>
      <c r="B685" s="1"/>
    </row>
    <row r="686" spans="1:2" x14ac:dyDescent="0.25">
      <c r="B686" s="1"/>
    </row>
    <row r="688" spans="1:2" x14ac:dyDescent="0.25">
      <c r="B688" s="1"/>
    </row>
    <row r="689" spans="1:2" x14ac:dyDescent="0.25">
      <c r="B689" s="1"/>
    </row>
    <row r="690" spans="1:2" x14ac:dyDescent="0.25">
      <c r="A690" s="1"/>
      <c r="B690" s="1"/>
    </row>
    <row r="691" spans="1:2" x14ac:dyDescent="0.25">
      <c r="B691" s="1"/>
    </row>
    <row r="693" spans="1:2" x14ac:dyDescent="0.25">
      <c r="A693" s="1"/>
      <c r="B693" s="1"/>
    </row>
    <row r="694" spans="1:2" x14ac:dyDescent="0.25">
      <c r="B694" s="1"/>
    </row>
    <row r="695" spans="1:2" x14ac:dyDescent="0.25">
      <c r="B695" s="1"/>
    </row>
    <row r="696" spans="1:2" x14ac:dyDescent="0.25">
      <c r="B696" s="1"/>
    </row>
    <row r="697" spans="1:2" x14ac:dyDescent="0.25">
      <c r="B697" s="1"/>
    </row>
    <row r="699" spans="1:2" x14ac:dyDescent="0.25">
      <c r="B699" s="1"/>
    </row>
    <row r="700" spans="1:2" x14ac:dyDescent="0.25">
      <c r="B700" s="1"/>
    </row>
    <row r="701" spans="1:2" x14ac:dyDescent="0.25">
      <c r="B701" s="1"/>
    </row>
    <row r="702" spans="1:2" x14ac:dyDescent="0.25">
      <c r="B702" s="1"/>
    </row>
    <row r="703" spans="1:2" x14ac:dyDescent="0.25">
      <c r="A703" s="1"/>
      <c r="B703" s="1"/>
    </row>
    <row r="704" spans="1:2" x14ac:dyDescent="0.25">
      <c r="B704" s="1"/>
    </row>
    <row r="706" spans="1:2" x14ac:dyDescent="0.25">
      <c r="B706" s="1"/>
    </row>
    <row r="707" spans="1:2" x14ac:dyDescent="0.25">
      <c r="B707" s="1"/>
    </row>
    <row r="708" spans="1:2" x14ac:dyDescent="0.25">
      <c r="A708" s="1"/>
      <c r="B708" s="1"/>
    </row>
    <row r="709" spans="1:2" x14ac:dyDescent="0.25">
      <c r="B709" s="1"/>
    </row>
    <row r="711" spans="1:2" x14ac:dyDescent="0.25">
      <c r="B711" s="1"/>
    </row>
    <row r="712" spans="1:2" x14ac:dyDescent="0.25">
      <c r="B712" s="1"/>
    </row>
    <row r="713" spans="1:2" x14ac:dyDescent="0.25">
      <c r="B713" s="1"/>
    </row>
    <row r="714" spans="1:2" x14ac:dyDescent="0.25">
      <c r="A714" s="1"/>
      <c r="B714" s="1"/>
    </row>
    <row r="715" spans="1:2" x14ac:dyDescent="0.25">
      <c r="B715" s="1"/>
    </row>
    <row r="717" spans="1:2" x14ac:dyDescent="0.25">
      <c r="B717" s="1"/>
    </row>
    <row r="718" spans="1:2" x14ac:dyDescent="0.25">
      <c r="B718" s="1"/>
    </row>
    <row r="719" spans="1:2" x14ac:dyDescent="0.25">
      <c r="A719" s="1"/>
      <c r="B719" s="1"/>
    </row>
    <row r="720" spans="1:2" x14ac:dyDescent="0.25">
      <c r="B720" s="1"/>
    </row>
    <row r="722" spans="1:2" x14ac:dyDescent="0.25">
      <c r="A722" s="1"/>
      <c r="B722" s="1"/>
    </row>
    <row r="723" spans="1:2" x14ac:dyDescent="0.25">
      <c r="B723" s="1"/>
    </row>
    <row r="724" spans="1:2" x14ac:dyDescent="0.25">
      <c r="B724" s="1"/>
    </row>
    <row r="725" spans="1:2" x14ac:dyDescent="0.25">
      <c r="B725" s="1"/>
    </row>
    <row r="726" spans="1:2" x14ac:dyDescent="0.25">
      <c r="B726" s="1"/>
    </row>
    <row r="728" spans="1:2" x14ac:dyDescent="0.25">
      <c r="B728" s="1"/>
    </row>
    <row r="729" spans="1:2" x14ac:dyDescent="0.25">
      <c r="B729" s="1"/>
    </row>
    <row r="730" spans="1:2" x14ac:dyDescent="0.25">
      <c r="B730" s="1"/>
    </row>
    <row r="731" spans="1:2" x14ac:dyDescent="0.25">
      <c r="B731" s="1"/>
    </row>
    <row r="732" spans="1:2" x14ac:dyDescent="0.25">
      <c r="A732" s="1"/>
      <c r="B732" s="1"/>
    </row>
    <row r="733" spans="1:2" x14ac:dyDescent="0.25">
      <c r="B733" s="1"/>
    </row>
    <row r="735" spans="1:2" x14ac:dyDescent="0.25">
      <c r="B735" s="1"/>
    </row>
    <row r="736" spans="1:2" x14ac:dyDescent="0.25">
      <c r="B736" s="1"/>
    </row>
    <row r="737" spans="1:2" x14ac:dyDescent="0.25">
      <c r="A737" s="1"/>
      <c r="B737" s="1"/>
    </row>
    <row r="738" spans="1:2" x14ac:dyDescent="0.25">
      <c r="B738" s="1"/>
    </row>
    <row r="740" spans="1:2" x14ac:dyDescent="0.25">
      <c r="B740" s="1"/>
    </row>
    <row r="741" spans="1:2" x14ac:dyDescent="0.25">
      <c r="B741" s="1"/>
    </row>
    <row r="742" spans="1:2" x14ac:dyDescent="0.25">
      <c r="B742" s="1"/>
    </row>
    <row r="743" spans="1:2" x14ac:dyDescent="0.25">
      <c r="A743" s="1"/>
      <c r="B743" s="1"/>
    </row>
    <row r="744" spans="1:2" x14ac:dyDescent="0.25">
      <c r="B744" s="1"/>
    </row>
    <row r="746" spans="1:2" x14ac:dyDescent="0.25">
      <c r="B746" s="1"/>
    </row>
    <row r="747" spans="1:2" x14ac:dyDescent="0.25">
      <c r="B747" s="1"/>
    </row>
    <row r="748" spans="1:2" x14ac:dyDescent="0.25">
      <c r="A748" s="1"/>
      <c r="B748" s="1"/>
    </row>
    <row r="749" spans="1:2" x14ac:dyDescent="0.25">
      <c r="B749" s="1"/>
    </row>
    <row r="751" spans="1:2" x14ac:dyDescent="0.25">
      <c r="A751" s="1"/>
      <c r="B751" s="1"/>
    </row>
    <row r="752" spans="1:2" x14ac:dyDescent="0.25">
      <c r="B752" s="1"/>
    </row>
    <row r="753" spans="1:2" x14ac:dyDescent="0.25">
      <c r="B753" s="1"/>
    </row>
    <row r="754" spans="1:2" x14ac:dyDescent="0.25">
      <c r="B754" s="1"/>
    </row>
    <row r="755" spans="1:2" x14ac:dyDescent="0.25">
      <c r="B755" s="1"/>
    </row>
    <row r="757" spans="1:2" x14ac:dyDescent="0.25">
      <c r="B757" s="1"/>
    </row>
    <row r="758" spans="1:2" x14ac:dyDescent="0.25">
      <c r="B758" s="1"/>
    </row>
    <row r="759" spans="1:2" x14ac:dyDescent="0.25">
      <c r="B759" s="1"/>
    </row>
    <row r="760" spans="1:2" x14ac:dyDescent="0.25">
      <c r="B760" s="1"/>
    </row>
    <row r="761" spans="1:2" x14ac:dyDescent="0.25">
      <c r="A761" s="1"/>
      <c r="B761" s="1"/>
    </row>
    <row r="762" spans="1:2" x14ac:dyDescent="0.25">
      <c r="B762" s="1"/>
    </row>
    <row r="764" spans="1:2" x14ac:dyDescent="0.25">
      <c r="B764" s="1"/>
    </row>
    <row r="765" spans="1:2" x14ac:dyDescent="0.25">
      <c r="B765" s="1"/>
    </row>
    <row r="766" spans="1:2" x14ac:dyDescent="0.25">
      <c r="A766" s="1"/>
      <c r="B766" s="1"/>
    </row>
    <row r="767" spans="1:2" x14ac:dyDescent="0.25">
      <c r="B767" s="1"/>
    </row>
    <row r="769" spans="1:2" x14ac:dyDescent="0.25">
      <c r="B769" s="1"/>
    </row>
    <row r="770" spans="1:2" x14ac:dyDescent="0.25">
      <c r="B770" s="1"/>
    </row>
    <row r="771" spans="1:2" x14ac:dyDescent="0.25">
      <c r="B771" s="1"/>
    </row>
    <row r="772" spans="1:2" x14ac:dyDescent="0.25">
      <c r="A772" s="1"/>
      <c r="B772" s="1"/>
    </row>
    <row r="773" spans="1:2" x14ac:dyDescent="0.25">
      <c r="B773" s="1"/>
    </row>
    <row r="775" spans="1:2" x14ac:dyDescent="0.25">
      <c r="B775" s="1"/>
    </row>
    <row r="776" spans="1:2" x14ac:dyDescent="0.25">
      <c r="B776" s="1"/>
    </row>
    <row r="777" spans="1:2" x14ac:dyDescent="0.25">
      <c r="A777" s="1"/>
      <c r="B777" s="1"/>
    </row>
    <row r="778" spans="1:2" x14ac:dyDescent="0.25">
      <c r="B778" s="1"/>
    </row>
    <row r="780" spans="1:2" x14ac:dyDescent="0.25">
      <c r="A780" s="1"/>
      <c r="B780" s="1"/>
    </row>
    <row r="781" spans="1:2" x14ac:dyDescent="0.25">
      <c r="B781" s="1"/>
    </row>
    <row r="782" spans="1:2" x14ac:dyDescent="0.25">
      <c r="B782" s="1"/>
    </row>
    <row r="783" spans="1:2" x14ac:dyDescent="0.25">
      <c r="B783" s="1"/>
    </row>
    <row r="785" spans="1:2" x14ac:dyDescent="0.25">
      <c r="B785" s="1"/>
    </row>
    <row r="786" spans="1:2" x14ac:dyDescent="0.25">
      <c r="B786" s="1"/>
    </row>
    <row r="787" spans="1:2" x14ac:dyDescent="0.25">
      <c r="B787" s="1"/>
    </row>
    <row r="788" spans="1:2" x14ac:dyDescent="0.25">
      <c r="B788" s="1"/>
    </row>
    <row r="789" spans="1:2" x14ac:dyDescent="0.25">
      <c r="A789" s="1"/>
      <c r="B789" s="1"/>
    </row>
    <row r="790" spans="1:2" x14ac:dyDescent="0.25">
      <c r="B790" s="1"/>
    </row>
    <row r="792" spans="1:2" x14ac:dyDescent="0.25">
      <c r="B792" s="1"/>
    </row>
    <row r="793" spans="1:2" x14ac:dyDescent="0.25">
      <c r="B793" s="1"/>
    </row>
    <row r="794" spans="1:2" x14ac:dyDescent="0.25">
      <c r="A794" s="1"/>
      <c r="B794" s="1"/>
    </row>
    <row r="795" spans="1:2" x14ac:dyDescent="0.25">
      <c r="B795" s="1"/>
    </row>
    <row r="797" spans="1:2" x14ac:dyDescent="0.25">
      <c r="B797" s="1"/>
    </row>
    <row r="798" spans="1:2" x14ac:dyDescent="0.25">
      <c r="B798" s="1"/>
    </row>
    <row r="799" spans="1:2" x14ac:dyDescent="0.25">
      <c r="A799" s="1"/>
      <c r="B799" s="1"/>
    </row>
    <row r="800" spans="1:2" x14ac:dyDescent="0.25">
      <c r="B800" s="1"/>
    </row>
    <row r="802" spans="1:2" x14ac:dyDescent="0.25">
      <c r="B802" s="1"/>
    </row>
    <row r="803" spans="1:2" x14ac:dyDescent="0.25">
      <c r="B803" s="1"/>
    </row>
    <row r="804" spans="1:2" x14ac:dyDescent="0.25">
      <c r="A804" s="1"/>
      <c r="B804" s="1"/>
    </row>
    <row r="805" spans="1:2" x14ac:dyDescent="0.25">
      <c r="B805" s="1"/>
    </row>
    <row r="807" spans="1:2" x14ac:dyDescent="0.25">
      <c r="A807" s="1"/>
      <c r="B807" s="1"/>
    </row>
    <row r="808" spans="1:2" x14ac:dyDescent="0.25">
      <c r="B808" s="1"/>
    </row>
    <row r="809" spans="1:2" x14ac:dyDescent="0.25">
      <c r="B809" s="1"/>
    </row>
    <row r="810" spans="1:2" x14ac:dyDescent="0.25">
      <c r="B810" s="1"/>
    </row>
    <row r="812" spans="1:2" x14ac:dyDescent="0.25">
      <c r="B812" s="1"/>
    </row>
    <row r="813" spans="1:2" x14ac:dyDescent="0.25">
      <c r="B813" s="1"/>
    </row>
    <row r="814" spans="1:2" x14ac:dyDescent="0.25">
      <c r="B814" s="1"/>
    </row>
    <row r="815" spans="1:2" x14ac:dyDescent="0.25">
      <c r="B815" s="1"/>
    </row>
    <row r="816" spans="1:2" x14ac:dyDescent="0.25">
      <c r="A816" s="1"/>
      <c r="B816" s="1"/>
    </row>
    <row r="817" spans="1:2" x14ac:dyDescent="0.25">
      <c r="B817" s="1"/>
    </row>
    <row r="819" spans="1:2" x14ac:dyDescent="0.25">
      <c r="B819" s="1"/>
    </row>
    <row r="820" spans="1:2" x14ac:dyDescent="0.25">
      <c r="B820" s="1"/>
    </row>
    <row r="821" spans="1:2" x14ac:dyDescent="0.25">
      <c r="A821" s="1"/>
      <c r="B821" s="1"/>
    </row>
    <row r="822" spans="1:2" x14ac:dyDescent="0.25">
      <c r="B822" s="1"/>
    </row>
    <row r="824" spans="1:2" x14ac:dyDescent="0.25">
      <c r="B824" s="1"/>
    </row>
    <row r="825" spans="1:2" x14ac:dyDescent="0.25">
      <c r="B825" s="1"/>
    </row>
    <row r="826" spans="1:2" x14ac:dyDescent="0.25">
      <c r="A826" s="1"/>
      <c r="B826" s="1"/>
    </row>
    <row r="827" spans="1:2" x14ac:dyDescent="0.25">
      <c r="B827" s="1"/>
    </row>
    <row r="829" spans="1:2" x14ac:dyDescent="0.25">
      <c r="B829" s="1"/>
    </row>
    <row r="830" spans="1:2" x14ac:dyDescent="0.25">
      <c r="B830" s="1"/>
    </row>
    <row r="831" spans="1:2" x14ac:dyDescent="0.25">
      <c r="A831" s="1"/>
      <c r="B831" s="1"/>
    </row>
    <row r="832" spans="1:2" x14ac:dyDescent="0.25">
      <c r="B832" s="1"/>
    </row>
    <row r="834" spans="1:2" x14ac:dyDescent="0.25">
      <c r="A834" s="1"/>
      <c r="B834" s="1"/>
    </row>
    <row r="835" spans="1:2" x14ac:dyDescent="0.25">
      <c r="B835" s="1"/>
    </row>
    <row r="836" spans="1:2" x14ac:dyDescent="0.25">
      <c r="B836" s="1"/>
    </row>
    <row r="837" spans="1:2" x14ac:dyDescent="0.25">
      <c r="B837" s="1"/>
    </row>
    <row r="839" spans="1:2" x14ac:dyDescent="0.25">
      <c r="B839" s="1"/>
    </row>
    <row r="840" spans="1:2" x14ac:dyDescent="0.25">
      <c r="B840" s="1"/>
    </row>
    <row r="841" spans="1:2" x14ac:dyDescent="0.25">
      <c r="B841" s="1"/>
    </row>
    <row r="842" spans="1:2" x14ac:dyDescent="0.25">
      <c r="B842" s="1"/>
    </row>
    <row r="843" spans="1:2" x14ac:dyDescent="0.25">
      <c r="A843" s="1"/>
      <c r="B843" s="1"/>
    </row>
    <row r="844" spans="1:2" x14ac:dyDescent="0.25">
      <c r="B844" s="1"/>
    </row>
    <row r="846" spans="1:2" x14ac:dyDescent="0.25">
      <c r="B846" s="1"/>
    </row>
    <row r="847" spans="1:2" x14ac:dyDescent="0.25">
      <c r="B847" s="1"/>
    </row>
    <row r="848" spans="1:2" x14ac:dyDescent="0.25">
      <c r="A848" s="1"/>
      <c r="B848" s="1"/>
    </row>
    <row r="849" spans="1:2" x14ac:dyDescent="0.25">
      <c r="B849" s="1"/>
    </row>
    <row r="851" spans="1:2" x14ac:dyDescent="0.25">
      <c r="B851" s="1"/>
    </row>
    <row r="852" spans="1:2" x14ac:dyDescent="0.25">
      <c r="B852" s="1"/>
    </row>
    <row r="853" spans="1:2" x14ac:dyDescent="0.25">
      <c r="A853" s="1"/>
      <c r="B853" s="1"/>
    </row>
    <row r="854" spans="1:2" x14ac:dyDescent="0.25">
      <c r="B854" s="1"/>
    </row>
    <row r="856" spans="1:2" x14ac:dyDescent="0.25">
      <c r="B856" s="1"/>
    </row>
    <row r="857" spans="1:2" x14ac:dyDescent="0.25">
      <c r="B857" s="1"/>
    </row>
    <row r="858" spans="1:2" x14ac:dyDescent="0.25">
      <c r="A858" s="1"/>
      <c r="B858" s="1"/>
    </row>
    <row r="859" spans="1:2" x14ac:dyDescent="0.25">
      <c r="B859" s="1"/>
    </row>
    <row r="861" spans="1:2" x14ac:dyDescent="0.25">
      <c r="A861" s="1"/>
      <c r="B861" s="1"/>
    </row>
    <row r="862" spans="1:2" x14ac:dyDescent="0.25">
      <c r="B862" s="1"/>
    </row>
    <row r="863" spans="1:2" x14ac:dyDescent="0.25">
      <c r="B863" s="1"/>
    </row>
    <row r="864" spans="1:2" x14ac:dyDescent="0.25">
      <c r="B864" s="1"/>
    </row>
    <row r="866" spans="1:2" x14ac:dyDescent="0.25">
      <c r="B866" s="1"/>
    </row>
    <row r="867" spans="1:2" x14ac:dyDescent="0.25">
      <c r="B867" s="1"/>
    </row>
    <row r="868" spans="1:2" x14ac:dyDescent="0.25">
      <c r="B868" s="1"/>
    </row>
    <row r="869" spans="1:2" x14ac:dyDescent="0.25">
      <c r="B869" s="1"/>
    </row>
    <row r="870" spans="1:2" x14ac:dyDescent="0.25">
      <c r="A870" s="1"/>
      <c r="B870" s="1"/>
    </row>
    <row r="871" spans="1:2" x14ac:dyDescent="0.25">
      <c r="B871" s="1"/>
    </row>
    <row r="873" spans="1:2" x14ac:dyDescent="0.25">
      <c r="B873" s="1"/>
    </row>
    <row r="874" spans="1:2" x14ac:dyDescent="0.25">
      <c r="B874" s="1"/>
    </row>
    <row r="875" spans="1:2" x14ac:dyDescent="0.25">
      <c r="A875" s="1"/>
      <c r="B875" s="1"/>
    </row>
    <row r="876" spans="1:2" x14ac:dyDescent="0.25">
      <c r="B876" s="1"/>
    </row>
    <row r="878" spans="1:2" x14ac:dyDescent="0.25">
      <c r="B878" s="1"/>
    </row>
    <row r="879" spans="1:2" x14ac:dyDescent="0.25">
      <c r="B879" s="1"/>
    </row>
    <row r="880" spans="1:2" x14ac:dyDescent="0.25">
      <c r="A880" s="1"/>
      <c r="B880" s="1"/>
    </row>
    <row r="881" spans="1:2" x14ac:dyDescent="0.25">
      <c r="B881" s="1"/>
    </row>
    <row r="883" spans="1:2" x14ac:dyDescent="0.25">
      <c r="A883" s="1"/>
      <c r="B883" s="1"/>
    </row>
    <row r="884" spans="1:2" x14ac:dyDescent="0.25">
      <c r="B884" s="1"/>
    </row>
    <row r="885" spans="1:2" x14ac:dyDescent="0.25">
      <c r="B885" s="1"/>
    </row>
    <row r="886" spans="1:2" x14ac:dyDescent="0.25">
      <c r="B886" s="1"/>
    </row>
    <row r="888" spans="1:2" x14ac:dyDescent="0.25">
      <c r="B888" s="1"/>
    </row>
    <row r="889" spans="1:2" x14ac:dyDescent="0.25">
      <c r="B889" s="1"/>
    </row>
    <row r="890" spans="1:2" x14ac:dyDescent="0.25">
      <c r="B890" s="1"/>
    </row>
    <row r="891" spans="1:2" x14ac:dyDescent="0.25">
      <c r="B891" s="1"/>
    </row>
    <row r="892" spans="1:2" x14ac:dyDescent="0.25">
      <c r="A892" s="1"/>
      <c r="B892" s="1"/>
    </row>
    <row r="893" spans="1:2" x14ac:dyDescent="0.25">
      <c r="B893" s="1"/>
    </row>
    <row r="895" spans="1:2" x14ac:dyDescent="0.25">
      <c r="B895" s="1"/>
    </row>
    <row r="896" spans="1:2" x14ac:dyDescent="0.25">
      <c r="B896" s="1"/>
    </row>
    <row r="897" spans="1:2" x14ac:dyDescent="0.25">
      <c r="A897" s="1"/>
      <c r="B897" s="1"/>
    </row>
    <row r="898" spans="1:2" x14ac:dyDescent="0.25">
      <c r="B898" s="1"/>
    </row>
    <row r="900" spans="1:2" x14ac:dyDescent="0.25">
      <c r="B900" s="1"/>
    </row>
    <row r="901" spans="1:2" x14ac:dyDescent="0.25">
      <c r="B901" s="1"/>
    </row>
    <row r="902" spans="1:2" x14ac:dyDescent="0.25">
      <c r="A902" s="1"/>
      <c r="B902" s="1"/>
    </row>
    <row r="903" spans="1:2" x14ac:dyDescent="0.25">
      <c r="B903" s="1"/>
    </row>
    <row r="905" spans="1:2" x14ac:dyDescent="0.25">
      <c r="B905" s="1"/>
    </row>
    <row r="906" spans="1:2" x14ac:dyDescent="0.25">
      <c r="B906" s="1"/>
    </row>
    <row r="907" spans="1:2" x14ac:dyDescent="0.25">
      <c r="A907" s="1"/>
      <c r="B907" s="1"/>
    </row>
    <row r="908" spans="1:2" x14ac:dyDescent="0.25">
      <c r="B908" s="1"/>
    </row>
    <row r="910" spans="1:2" x14ac:dyDescent="0.25">
      <c r="A910" s="1"/>
      <c r="B910" s="1"/>
    </row>
    <row r="911" spans="1:2" x14ac:dyDescent="0.25">
      <c r="B911" s="1"/>
    </row>
    <row r="912" spans="1:2" x14ac:dyDescent="0.25">
      <c r="B912" s="1"/>
    </row>
    <row r="913" spans="1:2" x14ac:dyDescent="0.25">
      <c r="B913" s="1"/>
    </row>
    <row r="915" spans="1:2" x14ac:dyDescent="0.25">
      <c r="B915" s="1"/>
    </row>
    <row r="916" spans="1:2" x14ac:dyDescent="0.25">
      <c r="B916" s="1"/>
    </row>
    <row r="917" spans="1:2" x14ac:dyDescent="0.25">
      <c r="B917" s="1"/>
    </row>
    <row r="918" spans="1:2" x14ac:dyDescent="0.25">
      <c r="B918" s="1"/>
    </row>
    <row r="919" spans="1:2" x14ac:dyDescent="0.25">
      <c r="A919" s="1"/>
      <c r="B919" s="1"/>
    </row>
    <row r="920" spans="1:2" x14ac:dyDescent="0.25">
      <c r="B920" s="1"/>
    </row>
    <row r="922" spans="1:2" x14ac:dyDescent="0.25">
      <c r="B922" s="1"/>
    </row>
    <row r="923" spans="1:2" x14ac:dyDescent="0.25">
      <c r="B923" s="1"/>
    </row>
    <row r="924" spans="1:2" x14ac:dyDescent="0.25">
      <c r="A924" s="1"/>
      <c r="B924" s="1"/>
    </row>
    <row r="925" spans="1:2" x14ac:dyDescent="0.25">
      <c r="B925" s="1"/>
    </row>
    <row r="927" spans="1:2" x14ac:dyDescent="0.25">
      <c r="B927" s="1"/>
    </row>
    <row r="928" spans="1:2" x14ac:dyDescent="0.25">
      <c r="B928" s="1"/>
    </row>
    <row r="929" spans="1:2" x14ac:dyDescent="0.25">
      <c r="A929" s="1"/>
      <c r="B929" s="1"/>
    </row>
    <row r="930" spans="1:2" x14ac:dyDescent="0.25">
      <c r="B930" s="1"/>
    </row>
    <row r="932" spans="1:2" x14ac:dyDescent="0.25">
      <c r="B932" s="1"/>
    </row>
    <row r="933" spans="1:2" x14ac:dyDescent="0.25">
      <c r="B933" s="1"/>
    </row>
    <row r="934" spans="1:2" x14ac:dyDescent="0.25">
      <c r="A934" s="1"/>
      <c r="B934" s="1"/>
    </row>
    <row r="935" spans="1:2" x14ac:dyDescent="0.25">
      <c r="B935" s="1"/>
    </row>
    <row r="937" spans="1:2" x14ac:dyDescent="0.25">
      <c r="A937" s="1"/>
      <c r="B937" s="1"/>
    </row>
    <row r="938" spans="1:2" x14ac:dyDescent="0.25">
      <c r="B938" s="1"/>
    </row>
    <row r="939" spans="1:2" x14ac:dyDescent="0.25">
      <c r="B939" s="1"/>
    </row>
    <row r="940" spans="1:2" x14ac:dyDescent="0.25">
      <c r="B940" s="1"/>
    </row>
    <row r="942" spans="1:2" x14ac:dyDescent="0.25">
      <c r="B942" s="1"/>
    </row>
    <row r="943" spans="1:2" x14ac:dyDescent="0.25">
      <c r="B943" s="1"/>
    </row>
    <row r="944" spans="1:2" x14ac:dyDescent="0.25">
      <c r="B944" s="1"/>
    </row>
    <row r="945" spans="1:2" x14ac:dyDescent="0.25">
      <c r="B945" s="1"/>
    </row>
    <row r="946" spans="1:2" x14ac:dyDescent="0.25">
      <c r="A946" s="1"/>
      <c r="B946" s="1"/>
    </row>
    <row r="947" spans="1:2" x14ac:dyDescent="0.25">
      <c r="B947" s="1"/>
    </row>
    <row r="949" spans="1:2" x14ac:dyDescent="0.25">
      <c r="B949" s="1"/>
    </row>
    <row r="950" spans="1:2" x14ac:dyDescent="0.25">
      <c r="B950" s="1"/>
    </row>
    <row r="951" spans="1:2" x14ac:dyDescent="0.25">
      <c r="A951" s="1"/>
      <c r="B951" s="1"/>
    </row>
    <row r="952" spans="1:2" x14ac:dyDescent="0.25">
      <c r="B952" s="1"/>
    </row>
    <row r="954" spans="1:2" x14ac:dyDescent="0.25">
      <c r="B954" s="1"/>
    </row>
    <row r="955" spans="1:2" x14ac:dyDescent="0.25">
      <c r="B955" s="1"/>
    </row>
    <row r="956" spans="1:2" x14ac:dyDescent="0.25">
      <c r="A956" s="1"/>
      <c r="B956" s="1"/>
    </row>
    <row r="957" spans="1:2" x14ac:dyDescent="0.25">
      <c r="B957" s="1"/>
    </row>
    <row r="959" spans="1:2" x14ac:dyDescent="0.25">
      <c r="B959" s="1"/>
    </row>
    <row r="960" spans="1:2" x14ac:dyDescent="0.25">
      <c r="B960" s="1"/>
    </row>
    <row r="961" spans="1:2" x14ac:dyDescent="0.25">
      <c r="A961" s="1"/>
      <c r="B961" s="1"/>
    </row>
    <row r="962" spans="1:2" x14ac:dyDescent="0.25">
      <c r="B962" s="1"/>
    </row>
    <row r="964" spans="1:2" x14ac:dyDescent="0.25">
      <c r="A964" s="1"/>
      <c r="B964" s="1"/>
    </row>
    <row r="965" spans="1:2" x14ac:dyDescent="0.25">
      <c r="B965" s="1"/>
    </row>
    <row r="966" spans="1:2" x14ac:dyDescent="0.25">
      <c r="B966" s="1"/>
    </row>
    <row r="967" spans="1:2" x14ac:dyDescent="0.25">
      <c r="B967" s="1"/>
    </row>
    <row r="969" spans="1:2" x14ac:dyDescent="0.25">
      <c r="B969" s="1"/>
    </row>
    <row r="970" spans="1:2" x14ac:dyDescent="0.25">
      <c r="B970" s="1"/>
    </row>
    <row r="971" spans="1:2" x14ac:dyDescent="0.25">
      <c r="B971" s="1"/>
    </row>
    <row r="972" spans="1:2" x14ac:dyDescent="0.25">
      <c r="B972" s="1"/>
    </row>
    <row r="973" spans="1:2" x14ac:dyDescent="0.25">
      <c r="A973" s="1"/>
      <c r="B973" s="1"/>
    </row>
    <row r="974" spans="1:2" x14ac:dyDescent="0.25">
      <c r="B974" s="1"/>
    </row>
    <row r="976" spans="1:2" x14ac:dyDescent="0.25">
      <c r="B976" s="1"/>
    </row>
    <row r="977" spans="1:2" x14ac:dyDescent="0.25">
      <c r="B977" s="1"/>
    </row>
    <row r="978" spans="1:2" x14ac:dyDescent="0.25">
      <c r="A978" s="1"/>
      <c r="B978" s="1"/>
    </row>
    <row r="979" spans="1:2" x14ac:dyDescent="0.25">
      <c r="B979" s="1"/>
    </row>
    <row r="981" spans="1:2" x14ac:dyDescent="0.25">
      <c r="B981" s="1"/>
    </row>
    <row r="982" spans="1:2" x14ac:dyDescent="0.25">
      <c r="B982" s="1"/>
    </row>
    <row r="983" spans="1:2" x14ac:dyDescent="0.25">
      <c r="A983" s="1"/>
      <c r="B983" s="1"/>
    </row>
    <row r="984" spans="1:2" x14ac:dyDescent="0.25">
      <c r="B984" s="1"/>
    </row>
    <row r="986" spans="1:2" x14ac:dyDescent="0.25">
      <c r="B986" s="1"/>
    </row>
    <row r="987" spans="1:2" x14ac:dyDescent="0.25">
      <c r="B987" s="1"/>
    </row>
    <row r="988" spans="1:2" x14ac:dyDescent="0.25">
      <c r="A988" s="1"/>
      <c r="B988" s="1"/>
    </row>
    <row r="989" spans="1:2" x14ac:dyDescent="0.25">
      <c r="B989" s="1"/>
    </row>
    <row r="991" spans="1:2" x14ac:dyDescent="0.25">
      <c r="A991" s="1"/>
      <c r="B991" s="1"/>
    </row>
    <row r="992" spans="1:2" x14ac:dyDescent="0.25">
      <c r="B992" s="1"/>
    </row>
    <row r="993" spans="1:2" x14ac:dyDescent="0.25">
      <c r="B993" s="1"/>
    </row>
    <row r="994" spans="1:2" x14ac:dyDescent="0.25">
      <c r="B994" s="1"/>
    </row>
    <row r="996" spans="1:2" x14ac:dyDescent="0.25">
      <c r="B996" s="1"/>
    </row>
    <row r="997" spans="1:2" x14ac:dyDescent="0.25">
      <c r="B997" s="1"/>
    </row>
    <row r="998" spans="1:2" x14ac:dyDescent="0.25">
      <c r="B998" s="1"/>
    </row>
    <row r="999" spans="1:2" x14ac:dyDescent="0.25">
      <c r="B999" s="1"/>
    </row>
    <row r="1000" spans="1:2" x14ac:dyDescent="0.25">
      <c r="A1000" s="1"/>
      <c r="B1000" s="1"/>
    </row>
    <row r="1001" spans="1:2" x14ac:dyDescent="0.25">
      <c r="B1001" s="1"/>
    </row>
    <row r="1003" spans="1:2" x14ac:dyDescent="0.25">
      <c r="B1003" s="1"/>
    </row>
    <row r="1004" spans="1:2" x14ac:dyDescent="0.25">
      <c r="B1004" s="1"/>
    </row>
    <row r="1005" spans="1:2" x14ac:dyDescent="0.25">
      <c r="A1005" s="1"/>
      <c r="B1005" s="1"/>
    </row>
    <row r="1006" spans="1:2" x14ac:dyDescent="0.25">
      <c r="B1006" s="1"/>
    </row>
    <row r="1008" spans="1:2" x14ac:dyDescent="0.25">
      <c r="B1008" s="1"/>
    </row>
    <row r="1009" spans="1:2" x14ac:dyDescent="0.25">
      <c r="B1009" s="1"/>
    </row>
    <row r="1010" spans="1:2" x14ac:dyDescent="0.25">
      <c r="A1010" s="1"/>
      <c r="B1010" s="1"/>
    </row>
    <row r="1011" spans="1:2" x14ac:dyDescent="0.25">
      <c r="B1011" s="1"/>
    </row>
    <row r="1013" spans="1:2" x14ac:dyDescent="0.25">
      <c r="B1013" s="1"/>
    </row>
    <row r="1014" spans="1:2" x14ac:dyDescent="0.25">
      <c r="B1014" s="1"/>
    </row>
    <row r="1015" spans="1:2" x14ac:dyDescent="0.25">
      <c r="A1015" s="1"/>
      <c r="B1015" s="1"/>
    </row>
    <row r="1016" spans="1:2" x14ac:dyDescent="0.25">
      <c r="B1016" s="1"/>
    </row>
    <row r="1018" spans="1:2" x14ac:dyDescent="0.25">
      <c r="A1018" s="1"/>
      <c r="B1018" s="1"/>
    </row>
    <row r="1019" spans="1:2" x14ac:dyDescent="0.25">
      <c r="B1019" s="1"/>
    </row>
    <row r="1020" spans="1:2" x14ac:dyDescent="0.25">
      <c r="B1020" s="1"/>
    </row>
    <row r="1021" spans="1:2" x14ac:dyDescent="0.25">
      <c r="B1021" s="1"/>
    </row>
    <row r="1023" spans="1:2" x14ac:dyDescent="0.25">
      <c r="B1023" s="1"/>
    </row>
    <row r="1024" spans="1:2" x14ac:dyDescent="0.25">
      <c r="B1024" s="1"/>
    </row>
    <row r="1025" spans="1:2" x14ac:dyDescent="0.25">
      <c r="B1025" s="1"/>
    </row>
    <row r="1026" spans="1:2" x14ac:dyDescent="0.25">
      <c r="B1026" s="1"/>
    </row>
    <row r="1027" spans="1:2" x14ac:dyDescent="0.25">
      <c r="A1027" s="1"/>
      <c r="B1027" s="1"/>
    </row>
    <row r="1028" spans="1:2" x14ac:dyDescent="0.25">
      <c r="B1028" s="1"/>
    </row>
    <row r="1030" spans="1:2" x14ac:dyDescent="0.25">
      <c r="B1030" s="1"/>
    </row>
    <row r="1031" spans="1:2" x14ac:dyDescent="0.25">
      <c r="B1031" s="1"/>
    </row>
    <row r="1032" spans="1:2" x14ac:dyDescent="0.25">
      <c r="A1032" s="1"/>
      <c r="B1032" s="1"/>
    </row>
    <row r="1033" spans="1:2" x14ac:dyDescent="0.25">
      <c r="B1033" s="1"/>
    </row>
    <row r="1035" spans="1:2" x14ac:dyDescent="0.25">
      <c r="B1035" s="1"/>
    </row>
    <row r="1036" spans="1:2" x14ac:dyDescent="0.25">
      <c r="B1036" s="1"/>
    </row>
    <row r="1037" spans="1:2" x14ac:dyDescent="0.25">
      <c r="A1037" s="1"/>
      <c r="B1037" s="1"/>
    </row>
    <row r="1038" spans="1:2" x14ac:dyDescent="0.25">
      <c r="B1038" s="1"/>
    </row>
    <row r="1040" spans="1:2" x14ac:dyDescent="0.25">
      <c r="B1040" s="1"/>
    </row>
    <row r="1041" spans="1:2" x14ac:dyDescent="0.25">
      <c r="B1041" s="1"/>
    </row>
    <row r="1042" spans="1:2" x14ac:dyDescent="0.25">
      <c r="A1042" s="1"/>
      <c r="B1042" s="1"/>
    </row>
    <row r="1043" spans="1:2" x14ac:dyDescent="0.25">
      <c r="B1043" s="1"/>
    </row>
    <row r="1045" spans="1:2" x14ac:dyDescent="0.25">
      <c r="A1045" s="1"/>
      <c r="B1045" s="1"/>
    </row>
    <row r="1046" spans="1:2" x14ac:dyDescent="0.25">
      <c r="B1046" s="1"/>
    </row>
    <row r="1047" spans="1:2" x14ac:dyDescent="0.25">
      <c r="B1047" s="1"/>
    </row>
    <row r="1048" spans="1:2" x14ac:dyDescent="0.25">
      <c r="B1048" s="1"/>
    </row>
    <row r="1049" spans="1:2" x14ac:dyDescent="0.25">
      <c r="B1049" s="1"/>
    </row>
    <row r="1051" spans="1:2" x14ac:dyDescent="0.25">
      <c r="B1051" s="1"/>
    </row>
    <row r="1052" spans="1:2" x14ac:dyDescent="0.25">
      <c r="B1052" s="1"/>
    </row>
    <row r="1053" spans="1:2" x14ac:dyDescent="0.25">
      <c r="B1053" s="1"/>
    </row>
    <row r="1054" spans="1:2" x14ac:dyDescent="0.25">
      <c r="B1054" s="1"/>
    </row>
    <row r="1055" spans="1:2" x14ac:dyDescent="0.25">
      <c r="A1055" s="1"/>
      <c r="B1055" s="1"/>
    </row>
    <row r="1056" spans="1:2" x14ac:dyDescent="0.25">
      <c r="B1056" s="1"/>
    </row>
    <row r="1058" spans="1:2" x14ac:dyDescent="0.25">
      <c r="B1058" s="1"/>
    </row>
    <row r="1059" spans="1:2" x14ac:dyDescent="0.25">
      <c r="B1059" s="1"/>
    </row>
    <row r="1060" spans="1:2" x14ac:dyDescent="0.25">
      <c r="A1060" s="1"/>
      <c r="B1060" s="1"/>
    </row>
    <row r="1061" spans="1:2" x14ac:dyDescent="0.25">
      <c r="B1061" s="1"/>
    </row>
    <row r="1063" spans="1:2" x14ac:dyDescent="0.25">
      <c r="B1063" s="1"/>
    </row>
    <row r="1064" spans="1:2" x14ac:dyDescent="0.25">
      <c r="B1064" s="1"/>
    </row>
    <row r="1065" spans="1:2" x14ac:dyDescent="0.25">
      <c r="A1065" s="1"/>
      <c r="B1065" s="1"/>
    </row>
    <row r="1066" spans="1:2" x14ac:dyDescent="0.25">
      <c r="B1066" s="1"/>
    </row>
    <row r="1068" spans="1:2" x14ac:dyDescent="0.25">
      <c r="B1068" s="1"/>
    </row>
    <row r="1069" spans="1:2" x14ac:dyDescent="0.25">
      <c r="B1069" s="1"/>
    </row>
    <row r="1070" spans="1:2" x14ac:dyDescent="0.25">
      <c r="B1070" s="1"/>
    </row>
    <row r="1071" spans="1:2" x14ac:dyDescent="0.25">
      <c r="A1071" s="1"/>
      <c r="B1071" s="1"/>
    </row>
    <row r="1072" spans="1:2" x14ac:dyDescent="0.25">
      <c r="B1072" s="1"/>
    </row>
    <row r="1074" spans="1:2" x14ac:dyDescent="0.25">
      <c r="A1074" s="1"/>
      <c r="B1074" s="1"/>
    </row>
    <row r="1075" spans="1:2" x14ac:dyDescent="0.25">
      <c r="B1075" s="1"/>
    </row>
    <row r="1076" spans="1:2" x14ac:dyDescent="0.25">
      <c r="B1076" s="1"/>
    </row>
    <row r="1077" spans="1:2" x14ac:dyDescent="0.25">
      <c r="B1077" s="1"/>
    </row>
    <row r="1078" spans="1:2" x14ac:dyDescent="0.25">
      <c r="B1078" s="1"/>
    </row>
    <row r="1080" spans="1:2" x14ac:dyDescent="0.25">
      <c r="B1080" s="1"/>
    </row>
    <row r="1081" spans="1:2" x14ac:dyDescent="0.25">
      <c r="B1081" s="1"/>
    </row>
    <row r="1082" spans="1:2" x14ac:dyDescent="0.25">
      <c r="B1082" s="1"/>
    </row>
    <row r="1083" spans="1:2" x14ac:dyDescent="0.25">
      <c r="B1083" s="1"/>
    </row>
    <row r="1084" spans="1:2" x14ac:dyDescent="0.25">
      <c r="A1084" s="1"/>
      <c r="B1084" s="1"/>
    </row>
    <row r="1085" spans="1:2" x14ac:dyDescent="0.25">
      <c r="B1085" s="1"/>
    </row>
    <row r="1087" spans="1:2" x14ac:dyDescent="0.25">
      <c r="B1087" s="1"/>
    </row>
    <row r="1088" spans="1:2" x14ac:dyDescent="0.25">
      <c r="B1088" s="1"/>
    </row>
    <row r="1089" spans="1:2" x14ac:dyDescent="0.25">
      <c r="A1089" s="1"/>
      <c r="B1089" s="1"/>
    </row>
    <row r="1090" spans="1:2" x14ac:dyDescent="0.25">
      <c r="B1090" s="1"/>
    </row>
    <row r="1092" spans="1:2" x14ac:dyDescent="0.25">
      <c r="B1092" s="1"/>
    </row>
    <row r="1093" spans="1:2" x14ac:dyDescent="0.25">
      <c r="B1093" s="1"/>
    </row>
    <row r="1094" spans="1:2" x14ac:dyDescent="0.25">
      <c r="A1094" s="1"/>
      <c r="B1094" s="1"/>
    </row>
    <row r="1095" spans="1:2" x14ac:dyDescent="0.25">
      <c r="B1095" s="1"/>
    </row>
    <row r="1097" spans="1:2" x14ac:dyDescent="0.25">
      <c r="B1097" s="1"/>
    </row>
    <row r="1098" spans="1:2" x14ac:dyDescent="0.25">
      <c r="B1098" s="1"/>
    </row>
    <row r="1099" spans="1:2" x14ac:dyDescent="0.25">
      <c r="A1099" s="1"/>
      <c r="B1099" s="1"/>
    </row>
    <row r="1100" spans="1:2" x14ac:dyDescent="0.25">
      <c r="B1100" s="1"/>
    </row>
    <row r="1102" spans="1:2" x14ac:dyDescent="0.25">
      <c r="B1102" s="1"/>
    </row>
    <row r="1103" spans="1:2" x14ac:dyDescent="0.25">
      <c r="B1103" s="1"/>
    </row>
    <row r="1104" spans="1:2" x14ac:dyDescent="0.25">
      <c r="B1104" s="1"/>
    </row>
    <row r="1105" spans="1:2" x14ac:dyDescent="0.25">
      <c r="A1105" s="1"/>
      <c r="B1105" s="1"/>
    </row>
    <row r="1106" spans="1:2" x14ac:dyDescent="0.25">
      <c r="B1106" s="1"/>
    </row>
    <row r="1108" spans="1:2" x14ac:dyDescent="0.25">
      <c r="A1108" s="1"/>
      <c r="B1108" s="1"/>
    </row>
    <row r="1109" spans="1:2" x14ac:dyDescent="0.25">
      <c r="B1109" s="1"/>
    </row>
    <row r="1110" spans="1:2" x14ac:dyDescent="0.25">
      <c r="B1110" s="1"/>
    </row>
    <row r="1111" spans="1:2" x14ac:dyDescent="0.25">
      <c r="B1111" s="1"/>
    </row>
    <row r="1113" spans="1:2" x14ac:dyDescent="0.25">
      <c r="B1113" s="1"/>
    </row>
    <row r="1114" spans="1:2" x14ac:dyDescent="0.25">
      <c r="B1114" s="1"/>
    </row>
    <row r="1115" spans="1:2" x14ac:dyDescent="0.25">
      <c r="B1115" s="1"/>
    </row>
    <row r="1116" spans="1:2" x14ac:dyDescent="0.25">
      <c r="B1116" s="1"/>
    </row>
    <row r="1117" spans="1:2" x14ac:dyDescent="0.25">
      <c r="A1117" s="1"/>
      <c r="B1117" s="1"/>
    </row>
    <row r="1118" spans="1:2" x14ac:dyDescent="0.25">
      <c r="B1118" s="1"/>
    </row>
    <row r="1120" spans="1:2" x14ac:dyDescent="0.25">
      <c r="B1120" s="1"/>
    </row>
    <row r="1121" spans="1:2" x14ac:dyDescent="0.25">
      <c r="B1121" s="1"/>
    </row>
    <row r="1122" spans="1:2" x14ac:dyDescent="0.25">
      <c r="A1122" s="1"/>
      <c r="B1122" s="1"/>
    </row>
    <row r="1123" spans="1:2" x14ac:dyDescent="0.25">
      <c r="B1123" s="1"/>
    </row>
    <row r="1125" spans="1:2" x14ac:dyDescent="0.25">
      <c r="B1125" s="1"/>
    </row>
    <row r="1126" spans="1:2" x14ac:dyDescent="0.25">
      <c r="B1126" s="1"/>
    </row>
    <row r="1127" spans="1:2" x14ac:dyDescent="0.25">
      <c r="A1127" s="1"/>
      <c r="B1127" s="1"/>
    </row>
    <row r="1128" spans="1:2" x14ac:dyDescent="0.25">
      <c r="B1128" s="1"/>
    </row>
    <row r="1130" spans="1:2" x14ac:dyDescent="0.25">
      <c r="B1130" s="1"/>
    </row>
    <row r="1131" spans="1:2" x14ac:dyDescent="0.25">
      <c r="B1131" s="1"/>
    </row>
    <row r="1132" spans="1:2" x14ac:dyDescent="0.25">
      <c r="A1132" s="1"/>
      <c r="B1132" s="1"/>
    </row>
    <row r="1133" spans="1:2" x14ac:dyDescent="0.25">
      <c r="B1133" s="1"/>
    </row>
    <row r="1135" spans="1:2" x14ac:dyDescent="0.25">
      <c r="A1135" s="1"/>
      <c r="B1135" s="1"/>
    </row>
    <row r="1136" spans="1:2" x14ac:dyDescent="0.25">
      <c r="B1136" s="1"/>
    </row>
    <row r="1137" spans="1:2" x14ac:dyDescent="0.25">
      <c r="B1137" s="1"/>
    </row>
    <row r="1138" spans="1:2" x14ac:dyDescent="0.25">
      <c r="B1138" s="1"/>
    </row>
    <row r="1140" spans="1:2" x14ac:dyDescent="0.25">
      <c r="B1140" s="1"/>
    </row>
    <row r="1141" spans="1:2" x14ac:dyDescent="0.25">
      <c r="B1141" s="1"/>
    </row>
    <row r="1142" spans="1:2" x14ac:dyDescent="0.25">
      <c r="B1142" s="1"/>
    </row>
    <row r="1143" spans="1:2" x14ac:dyDescent="0.25">
      <c r="B1143" s="1"/>
    </row>
    <row r="1144" spans="1:2" x14ac:dyDescent="0.25">
      <c r="A1144" s="1"/>
      <c r="B1144" s="1"/>
    </row>
    <row r="1145" spans="1:2" x14ac:dyDescent="0.25">
      <c r="B1145" s="1"/>
    </row>
    <row r="1147" spans="1:2" x14ac:dyDescent="0.25">
      <c r="B1147" s="1"/>
    </row>
    <row r="1148" spans="1:2" x14ac:dyDescent="0.25">
      <c r="B1148" s="1"/>
    </row>
    <row r="1149" spans="1:2" x14ac:dyDescent="0.25">
      <c r="A1149" s="1"/>
      <c r="B1149" s="1"/>
    </row>
    <row r="1150" spans="1:2" x14ac:dyDescent="0.25">
      <c r="B1150" s="1"/>
    </row>
    <row r="1152" spans="1:2" x14ac:dyDescent="0.25">
      <c r="B1152" s="1"/>
    </row>
    <row r="1153" spans="1:2" x14ac:dyDescent="0.25">
      <c r="B1153" s="1"/>
    </row>
    <row r="1154" spans="1:2" x14ac:dyDescent="0.25">
      <c r="A1154" s="1"/>
      <c r="B1154" s="1"/>
    </row>
    <row r="1155" spans="1:2" x14ac:dyDescent="0.25">
      <c r="B1155" s="1"/>
    </row>
    <row r="1157" spans="1:2" x14ac:dyDescent="0.25">
      <c r="B1157" s="1"/>
    </row>
    <row r="1158" spans="1:2" x14ac:dyDescent="0.25">
      <c r="B1158" s="1"/>
    </row>
    <row r="1159" spans="1:2" x14ac:dyDescent="0.25">
      <c r="A1159" s="1"/>
      <c r="B1159" s="1"/>
    </row>
    <row r="1160" spans="1:2" x14ac:dyDescent="0.25">
      <c r="B1160" s="1"/>
    </row>
    <row r="1162" spans="1:2" x14ac:dyDescent="0.25">
      <c r="A1162" s="1"/>
      <c r="B1162" s="1"/>
    </row>
    <row r="1163" spans="1:2" x14ac:dyDescent="0.25">
      <c r="B1163" s="1"/>
    </row>
    <row r="1164" spans="1:2" x14ac:dyDescent="0.25">
      <c r="B1164" s="1"/>
    </row>
    <row r="1165" spans="1:2" x14ac:dyDescent="0.25">
      <c r="B1165" s="1"/>
    </row>
    <row r="1167" spans="1:2" x14ac:dyDescent="0.25">
      <c r="B1167" s="1"/>
    </row>
    <row r="1168" spans="1:2" x14ac:dyDescent="0.25">
      <c r="B1168" s="1"/>
    </row>
    <row r="1169" spans="1:2" x14ac:dyDescent="0.25">
      <c r="B1169" s="1"/>
    </row>
    <row r="1170" spans="1:2" x14ac:dyDescent="0.25">
      <c r="B1170" s="1"/>
    </row>
    <row r="1171" spans="1:2" x14ac:dyDescent="0.25">
      <c r="A1171" s="1"/>
      <c r="B1171" s="1"/>
    </row>
    <row r="1172" spans="1:2" x14ac:dyDescent="0.25">
      <c r="B1172" s="1"/>
    </row>
    <row r="1174" spans="1:2" x14ac:dyDescent="0.25">
      <c r="B1174" s="1"/>
    </row>
    <row r="1175" spans="1:2" x14ac:dyDescent="0.25">
      <c r="B1175" s="1"/>
    </row>
    <row r="1176" spans="1:2" x14ac:dyDescent="0.25">
      <c r="A1176" s="1"/>
      <c r="B1176" s="1"/>
    </row>
    <row r="1177" spans="1:2" x14ac:dyDescent="0.25">
      <c r="B1177" s="1"/>
    </row>
    <row r="1179" spans="1:2" x14ac:dyDescent="0.25">
      <c r="B1179" s="1"/>
    </row>
    <row r="1180" spans="1:2" x14ac:dyDescent="0.25">
      <c r="B1180" s="1"/>
    </row>
    <row r="1181" spans="1:2" x14ac:dyDescent="0.25">
      <c r="A1181" s="1"/>
      <c r="B1181" s="1"/>
    </row>
    <row r="1182" spans="1:2" x14ac:dyDescent="0.25">
      <c r="B1182" s="1"/>
    </row>
    <row r="1184" spans="1:2" x14ac:dyDescent="0.25">
      <c r="B1184" s="1"/>
    </row>
    <row r="1185" spans="1:2" x14ac:dyDescent="0.25">
      <c r="B1185" s="1"/>
    </row>
    <row r="1186" spans="1:2" x14ac:dyDescent="0.25">
      <c r="A1186" s="1"/>
      <c r="B1186" s="1"/>
    </row>
    <row r="1187" spans="1:2" x14ac:dyDescent="0.25">
      <c r="B1187" s="1"/>
    </row>
    <row r="1189" spans="1:2" x14ac:dyDescent="0.25">
      <c r="A1189" s="1"/>
      <c r="B1189" s="1"/>
    </row>
    <row r="1190" spans="1:2" x14ac:dyDescent="0.25">
      <c r="B1190" s="1"/>
    </row>
    <row r="1191" spans="1:2" x14ac:dyDescent="0.25">
      <c r="B1191" s="1"/>
    </row>
    <row r="1192" spans="1:2" x14ac:dyDescent="0.25">
      <c r="B1192" s="1"/>
    </row>
    <row r="1194" spans="1:2" x14ac:dyDescent="0.25">
      <c r="B1194" s="1"/>
    </row>
    <row r="1195" spans="1:2" x14ac:dyDescent="0.25">
      <c r="B1195" s="1"/>
    </row>
    <row r="1196" spans="1:2" x14ac:dyDescent="0.25">
      <c r="B1196" s="1"/>
    </row>
    <row r="1197" spans="1:2" x14ac:dyDescent="0.25">
      <c r="B1197" s="1"/>
    </row>
    <row r="1198" spans="1:2" x14ac:dyDescent="0.25">
      <c r="A1198" s="1"/>
      <c r="B1198" s="1"/>
    </row>
    <row r="1199" spans="1:2" x14ac:dyDescent="0.25">
      <c r="B1199" s="1"/>
    </row>
    <row r="1201" spans="1:2" x14ac:dyDescent="0.25">
      <c r="B1201" s="1"/>
    </row>
    <row r="1202" spans="1:2" x14ac:dyDescent="0.25">
      <c r="B1202" s="1"/>
    </row>
    <row r="1203" spans="1:2" x14ac:dyDescent="0.25">
      <c r="A1203" s="1"/>
      <c r="B1203" s="1"/>
    </row>
    <row r="1204" spans="1:2" x14ac:dyDescent="0.25">
      <c r="B1204" s="1"/>
    </row>
    <row r="1206" spans="1:2" x14ac:dyDescent="0.25">
      <c r="B1206" s="1"/>
    </row>
    <row r="1207" spans="1:2" x14ac:dyDescent="0.25">
      <c r="B1207" s="1"/>
    </row>
    <row r="1208" spans="1:2" x14ac:dyDescent="0.25">
      <c r="A1208" s="1"/>
      <c r="B1208" s="1"/>
    </row>
    <row r="1209" spans="1:2" x14ac:dyDescent="0.25">
      <c r="B1209" s="1"/>
    </row>
    <row r="1211" spans="1:2" x14ac:dyDescent="0.25">
      <c r="B1211" s="1"/>
    </row>
    <row r="1212" spans="1:2" x14ac:dyDescent="0.25">
      <c r="B1212" s="1"/>
    </row>
    <row r="1213" spans="1:2" x14ac:dyDescent="0.25">
      <c r="A1213" s="1"/>
      <c r="B1213" s="1"/>
    </row>
    <row r="1214" spans="1:2" x14ac:dyDescent="0.25">
      <c r="B1214" s="1"/>
    </row>
    <row r="1216" spans="1:2" x14ac:dyDescent="0.25">
      <c r="A1216" s="1"/>
      <c r="B1216" s="1"/>
    </row>
    <row r="1217" spans="1:2" x14ac:dyDescent="0.25">
      <c r="B1217" s="1"/>
    </row>
    <row r="1218" spans="1:2" x14ac:dyDescent="0.25">
      <c r="B1218" s="1"/>
    </row>
    <row r="1219" spans="1:2" x14ac:dyDescent="0.25">
      <c r="B1219" s="1"/>
    </row>
    <row r="1221" spans="1:2" x14ac:dyDescent="0.25">
      <c r="B1221" s="1"/>
    </row>
    <row r="1222" spans="1:2" x14ac:dyDescent="0.25">
      <c r="B1222" s="1"/>
    </row>
    <row r="1223" spans="1:2" x14ac:dyDescent="0.25">
      <c r="B1223" s="1"/>
    </row>
    <row r="1224" spans="1:2" x14ac:dyDescent="0.25">
      <c r="B1224" s="1"/>
    </row>
    <row r="1225" spans="1:2" x14ac:dyDescent="0.25">
      <c r="A1225" s="1"/>
      <c r="B1225" s="1"/>
    </row>
    <row r="1226" spans="1:2" x14ac:dyDescent="0.25">
      <c r="B1226" s="1"/>
    </row>
    <row r="1228" spans="1:2" x14ac:dyDescent="0.25">
      <c r="B1228" s="1"/>
    </row>
    <row r="1229" spans="1:2" x14ac:dyDescent="0.25">
      <c r="B1229" s="1"/>
    </row>
    <row r="1230" spans="1:2" x14ac:dyDescent="0.25">
      <c r="A1230" s="1"/>
      <c r="B1230" s="1"/>
    </row>
    <row r="1231" spans="1:2" x14ac:dyDescent="0.25">
      <c r="B1231" s="1"/>
    </row>
    <row r="1233" spans="1:2" x14ac:dyDescent="0.25">
      <c r="B1233" s="1"/>
    </row>
    <row r="1234" spans="1:2" x14ac:dyDescent="0.25">
      <c r="B1234" s="1"/>
    </row>
    <row r="1235" spans="1:2" x14ac:dyDescent="0.25">
      <c r="A1235" s="1"/>
      <c r="B1235" s="1"/>
    </row>
    <row r="1236" spans="1:2" x14ac:dyDescent="0.25">
      <c r="B1236" s="1"/>
    </row>
    <row r="1238" spans="1:2" x14ac:dyDescent="0.25">
      <c r="B1238" s="1"/>
    </row>
    <row r="1239" spans="1:2" x14ac:dyDescent="0.25">
      <c r="B1239" s="1"/>
    </row>
    <row r="1240" spans="1:2" x14ac:dyDescent="0.25">
      <c r="A1240" s="1"/>
      <c r="B1240" s="1"/>
    </row>
    <row r="1241" spans="1:2" x14ac:dyDescent="0.25">
      <c r="B1241" s="1"/>
    </row>
    <row r="1243" spans="1:2" x14ac:dyDescent="0.25">
      <c r="A1243" s="1"/>
      <c r="B1243" s="1"/>
    </row>
    <row r="1244" spans="1:2" x14ac:dyDescent="0.25">
      <c r="B1244" s="1"/>
    </row>
    <row r="1245" spans="1:2" x14ac:dyDescent="0.25">
      <c r="B1245" s="1"/>
    </row>
    <row r="1246" spans="1:2" x14ac:dyDescent="0.25">
      <c r="B1246" s="1"/>
    </row>
    <row r="1248" spans="1:2" x14ac:dyDescent="0.25">
      <c r="B1248" s="1"/>
    </row>
    <row r="1249" spans="1:2" x14ac:dyDescent="0.25">
      <c r="B1249" s="1"/>
    </row>
    <row r="1250" spans="1:2" x14ac:dyDescent="0.25">
      <c r="B1250" s="1"/>
    </row>
    <row r="1251" spans="1:2" x14ac:dyDescent="0.25">
      <c r="B1251" s="1"/>
    </row>
    <row r="1252" spans="1:2" x14ac:dyDescent="0.25">
      <c r="A1252" s="1"/>
      <c r="B1252" s="1"/>
    </row>
    <row r="1253" spans="1:2" x14ac:dyDescent="0.25">
      <c r="B1253" s="1"/>
    </row>
    <row r="1255" spans="1:2" x14ac:dyDescent="0.25">
      <c r="B1255" s="1"/>
    </row>
    <row r="1256" spans="1:2" x14ac:dyDescent="0.25">
      <c r="B1256" s="1"/>
    </row>
    <row r="1257" spans="1:2" x14ac:dyDescent="0.25">
      <c r="A1257" s="1"/>
      <c r="B1257" s="1"/>
    </row>
    <row r="1258" spans="1:2" x14ac:dyDescent="0.25">
      <c r="B1258" s="1"/>
    </row>
    <row r="1260" spans="1:2" x14ac:dyDescent="0.25">
      <c r="B1260" s="1"/>
    </row>
    <row r="1261" spans="1:2" x14ac:dyDescent="0.25">
      <c r="B1261" s="1"/>
    </row>
    <row r="1262" spans="1:2" x14ac:dyDescent="0.25">
      <c r="A1262" s="1"/>
      <c r="B1262" s="1"/>
    </row>
    <row r="1263" spans="1:2" x14ac:dyDescent="0.25">
      <c r="B1263" s="1"/>
    </row>
    <row r="1265" spans="1:2" x14ac:dyDescent="0.25">
      <c r="A1265" s="1"/>
      <c r="B1265" s="1"/>
    </row>
    <row r="1266" spans="1:2" x14ac:dyDescent="0.25">
      <c r="B1266" s="1"/>
    </row>
    <row r="1267" spans="1:2" x14ac:dyDescent="0.25">
      <c r="B1267" s="1"/>
    </row>
    <row r="1268" spans="1:2" x14ac:dyDescent="0.25">
      <c r="B1268" s="1"/>
    </row>
    <row r="1270" spans="1:2" x14ac:dyDescent="0.25">
      <c r="B1270" s="1"/>
    </row>
    <row r="1271" spans="1:2" x14ac:dyDescent="0.25">
      <c r="B1271" s="1"/>
    </row>
    <row r="1272" spans="1:2" x14ac:dyDescent="0.25">
      <c r="B1272" s="1"/>
    </row>
    <row r="1273" spans="1:2" x14ac:dyDescent="0.25">
      <c r="B1273" s="1"/>
    </row>
    <row r="1274" spans="1:2" x14ac:dyDescent="0.25">
      <c r="A1274" s="1"/>
      <c r="B1274" s="1"/>
    </row>
    <row r="1275" spans="1:2" x14ac:dyDescent="0.25">
      <c r="B1275" s="1"/>
    </row>
    <row r="1277" spans="1:2" x14ac:dyDescent="0.25">
      <c r="B1277" s="1"/>
    </row>
    <row r="1278" spans="1:2" x14ac:dyDescent="0.25">
      <c r="B1278" s="1"/>
    </row>
    <row r="1279" spans="1:2" x14ac:dyDescent="0.25">
      <c r="A1279" s="1"/>
      <c r="B1279" s="1"/>
    </row>
    <row r="1280" spans="1:2" x14ac:dyDescent="0.25">
      <c r="B1280" s="1"/>
    </row>
    <row r="1282" spans="1:2" x14ac:dyDescent="0.25">
      <c r="B1282" s="1"/>
    </row>
    <row r="1283" spans="1:2" x14ac:dyDescent="0.25">
      <c r="B1283" s="1"/>
    </row>
    <row r="1284" spans="1:2" x14ac:dyDescent="0.25">
      <c r="A1284" s="1"/>
      <c r="B1284" s="1"/>
    </row>
    <row r="1285" spans="1:2" x14ac:dyDescent="0.25">
      <c r="B1285" s="1"/>
    </row>
    <row r="1287" spans="1:2" x14ac:dyDescent="0.25">
      <c r="B1287" s="1"/>
    </row>
    <row r="1288" spans="1:2" x14ac:dyDescent="0.25">
      <c r="B1288" s="1"/>
    </row>
    <row r="1289" spans="1:2" x14ac:dyDescent="0.25">
      <c r="A1289" s="1"/>
      <c r="B1289" s="1"/>
    </row>
    <row r="1290" spans="1:2" x14ac:dyDescent="0.25">
      <c r="B1290" s="1"/>
    </row>
    <row r="1292" spans="1:2" x14ac:dyDescent="0.25">
      <c r="A1292" s="1"/>
      <c r="B1292" s="1"/>
    </row>
    <row r="1293" spans="1:2" x14ac:dyDescent="0.25">
      <c r="B1293" s="1"/>
    </row>
    <row r="1294" spans="1:2" x14ac:dyDescent="0.25">
      <c r="B1294" s="1"/>
    </row>
    <row r="1295" spans="1:2" x14ac:dyDescent="0.25">
      <c r="B1295" s="1"/>
    </row>
    <row r="1297" spans="1:2" x14ac:dyDescent="0.25">
      <c r="B1297" s="1"/>
    </row>
    <row r="1298" spans="1:2" x14ac:dyDescent="0.25">
      <c r="B1298" s="1"/>
    </row>
    <row r="1299" spans="1:2" x14ac:dyDescent="0.25">
      <c r="B1299" s="1"/>
    </row>
    <row r="1300" spans="1:2" x14ac:dyDescent="0.25">
      <c r="B1300" s="1"/>
    </row>
    <row r="1301" spans="1:2" x14ac:dyDescent="0.25">
      <c r="A1301" s="1"/>
      <c r="B1301" s="1"/>
    </row>
    <row r="1302" spans="1:2" x14ac:dyDescent="0.25">
      <c r="B1302" s="1"/>
    </row>
    <row r="1304" spans="1:2" x14ac:dyDescent="0.25">
      <c r="B1304" s="1"/>
    </row>
    <row r="1305" spans="1:2" x14ac:dyDescent="0.25">
      <c r="B1305" s="1"/>
    </row>
    <row r="1306" spans="1:2" x14ac:dyDescent="0.25">
      <c r="A1306" s="1"/>
      <c r="B1306" s="1"/>
    </row>
    <row r="1307" spans="1:2" x14ac:dyDescent="0.25">
      <c r="B1307" s="1"/>
    </row>
    <row r="1309" spans="1:2" x14ac:dyDescent="0.25">
      <c r="B1309" s="1"/>
    </row>
    <row r="1310" spans="1:2" x14ac:dyDescent="0.25">
      <c r="B1310" s="1"/>
    </row>
    <row r="1311" spans="1:2" x14ac:dyDescent="0.25">
      <c r="A1311" s="1"/>
      <c r="B1311" s="1"/>
    </row>
    <row r="1312" spans="1:2" x14ac:dyDescent="0.25">
      <c r="B1312" s="1"/>
    </row>
    <row r="1314" spans="1:2" x14ac:dyDescent="0.25">
      <c r="B1314" s="1"/>
    </row>
    <row r="1315" spans="1:2" x14ac:dyDescent="0.25">
      <c r="B1315" s="1"/>
    </row>
    <row r="1316" spans="1:2" x14ac:dyDescent="0.25">
      <c r="A1316" s="1"/>
      <c r="B1316" s="1"/>
    </row>
    <row r="1317" spans="1:2" x14ac:dyDescent="0.25">
      <c r="B1317" s="1"/>
    </row>
    <row r="1319" spans="1:2" x14ac:dyDescent="0.25">
      <c r="A1319" s="1"/>
      <c r="B1319" s="1"/>
    </row>
    <row r="1320" spans="1:2" x14ac:dyDescent="0.25">
      <c r="B1320" s="1"/>
    </row>
    <row r="1321" spans="1:2" x14ac:dyDescent="0.25">
      <c r="B1321" s="1"/>
    </row>
    <row r="1322" spans="1:2" x14ac:dyDescent="0.25">
      <c r="B1322" s="1"/>
    </row>
    <row r="1324" spans="1:2" x14ac:dyDescent="0.25">
      <c r="B1324" s="1"/>
    </row>
    <row r="1325" spans="1:2" x14ac:dyDescent="0.25">
      <c r="B1325" s="1"/>
    </row>
    <row r="1326" spans="1:2" x14ac:dyDescent="0.25">
      <c r="B1326" s="1"/>
    </row>
    <row r="1327" spans="1:2" x14ac:dyDescent="0.25">
      <c r="B1327" s="1"/>
    </row>
    <row r="1328" spans="1:2" x14ac:dyDescent="0.25">
      <c r="A1328" s="1"/>
      <c r="B1328" s="1"/>
    </row>
    <row r="1329" spans="1:2" x14ac:dyDescent="0.25">
      <c r="B1329" s="1"/>
    </row>
    <row r="1331" spans="1:2" x14ac:dyDescent="0.25">
      <c r="B1331" s="1"/>
    </row>
    <row r="1332" spans="1:2" x14ac:dyDescent="0.25">
      <c r="B1332" s="1"/>
    </row>
    <row r="1333" spans="1:2" x14ac:dyDescent="0.25">
      <c r="A1333" s="1"/>
      <c r="B1333" s="1"/>
    </row>
    <row r="1334" spans="1:2" x14ac:dyDescent="0.25">
      <c r="B1334" s="1"/>
    </row>
    <row r="1336" spans="1:2" x14ac:dyDescent="0.25">
      <c r="B1336" s="1"/>
    </row>
    <row r="1337" spans="1:2" x14ac:dyDescent="0.25">
      <c r="B1337" s="1"/>
    </row>
    <row r="1338" spans="1:2" x14ac:dyDescent="0.25">
      <c r="A1338" s="1"/>
      <c r="B1338" s="1"/>
    </row>
    <row r="1339" spans="1:2" x14ac:dyDescent="0.25">
      <c r="B1339" s="1"/>
    </row>
    <row r="1341" spans="1:2" x14ac:dyDescent="0.25">
      <c r="B1341" s="1"/>
    </row>
    <row r="1342" spans="1:2" x14ac:dyDescent="0.25">
      <c r="B1342" s="1"/>
    </row>
    <row r="1343" spans="1:2" x14ac:dyDescent="0.25">
      <c r="A1343" s="1"/>
      <c r="B1343" s="1"/>
    </row>
    <row r="1344" spans="1:2" x14ac:dyDescent="0.25">
      <c r="B1344" s="1"/>
    </row>
    <row r="1346" spans="1:2" x14ac:dyDescent="0.25">
      <c r="A1346" s="1"/>
      <c r="B1346" s="1"/>
    </row>
    <row r="1347" spans="1:2" x14ac:dyDescent="0.25">
      <c r="B1347" s="1"/>
    </row>
    <row r="1348" spans="1:2" x14ac:dyDescent="0.25">
      <c r="B1348" s="1"/>
    </row>
    <row r="1349" spans="1:2" x14ac:dyDescent="0.25">
      <c r="B1349" s="1"/>
    </row>
    <row r="1351" spans="1:2" x14ac:dyDescent="0.25">
      <c r="B1351" s="1"/>
    </row>
    <row r="1352" spans="1:2" x14ac:dyDescent="0.25">
      <c r="B1352" s="1"/>
    </row>
    <row r="1353" spans="1:2" x14ac:dyDescent="0.25">
      <c r="B1353" s="1"/>
    </row>
    <row r="1354" spans="1:2" x14ac:dyDescent="0.25">
      <c r="B1354" s="1"/>
    </row>
    <row r="1355" spans="1:2" x14ac:dyDescent="0.25">
      <c r="A1355" s="1"/>
      <c r="B1355" s="1"/>
    </row>
    <row r="1356" spans="1:2" x14ac:dyDescent="0.25">
      <c r="B1356" s="1"/>
    </row>
    <row r="1358" spans="1:2" x14ac:dyDescent="0.25">
      <c r="B1358" s="1"/>
    </row>
    <row r="1359" spans="1:2" x14ac:dyDescent="0.25">
      <c r="B1359" s="1"/>
    </row>
    <row r="1360" spans="1:2" x14ac:dyDescent="0.25">
      <c r="A1360" s="1"/>
      <c r="B1360" s="1"/>
    </row>
    <row r="1361" spans="1:2" x14ac:dyDescent="0.25">
      <c r="B1361" s="1"/>
    </row>
    <row r="1363" spans="1:2" x14ac:dyDescent="0.25">
      <c r="B1363" s="1"/>
    </row>
    <row r="1364" spans="1:2" x14ac:dyDescent="0.25">
      <c r="B1364" s="1"/>
    </row>
    <row r="1365" spans="1:2" x14ac:dyDescent="0.25">
      <c r="A1365" s="1"/>
      <c r="B1365" s="1"/>
    </row>
    <row r="1366" spans="1:2" x14ac:dyDescent="0.25">
      <c r="B1366" s="1"/>
    </row>
    <row r="1368" spans="1:2" x14ac:dyDescent="0.25">
      <c r="B1368" s="1"/>
    </row>
    <row r="1369" spans="1:2" x14ac:dyDescent="0.25">
      <c r="B1369" s="1"/>
    </row>
    <row r="1370" spans="1:2" x14ac:dyDescent="0.25">
      <c r="A1370" s="1"/>
      <c r="B1370" s="1"/>
    </row>
    <row r="1371" spans="1:2" x14ac:dyDescent="0.25">
      <c r="B1371" s="1"/>
    </row>
    <row r="1373" spans="1:2" x14ac:dyDescent="0.25">
      <c r="A1373" s="1"/>
      <c r="B1373" s="1"/>
    </row>
    <row r="1374" spans="1:2" x14ac:dyDescent="0.25">
      <c r="B1374" s="1"/>
    </row>
    <row r="1375" spans="1:2" x14ac:dyDescent="0.25">
      <c r="B1375" s="1"/>
    </row>
    <row r="1376" spans="1:2" x14ac:dyDescent="0.25">
      <c r="B1376" s="1"/>
    </row>
    <row r="1378" spans="1:2" x14ac:dyDescent="0.25">
      <c r="B1378" s="1"/>
    </row>
    <row r="1379" spans="1:2" x14ac:dyDescent="0.25">
      <c r="B1379" s="1"/>
    </row>
    <row r="1380" spans="1:2" x14ac:dyDescent="0.25">
      <c r="B1380" s="1"/>
    </row>
    <row r="1381" spans="1:2" x14ac:dyDescent="0.25">
      <c r="B1381" s="1"/>
    </row>
    <row r="1382" spans="1:2" x14ac:dyDescent="0.25">
      <c r="A1382" s="1"/>
      <c r="B1382" s="1"/>
    </row>
    <row r="1383" spans="1:2" x14ac:dyDescent="0.25">
      <c r="B1383" s="1"/>
    </row>
    <row r="1385" spans="1:2" x14ac:dyDescent="0.25">
      <c r="B1385" s="1"/>
    </row>
    <row r="1386" spans="1:2" x14ac:dyDescent="0.25">
      <c r="B1386" s="1"/>
    </row>
    <row r="1387" spans="1:2" x14ac:dyDescent="0.25">
      <c r="A1387" s="1"/>
      <c r="B1387" s="1"/>
    </row>
    <row r="1388" spans="1:2" x14ac:dyDescent="0.25">
      <c r="B1388" s="1"/>
    </row>
    <row r="1390" spans="1:2" x14ac:dyDescent="0.25">
      <c r="B1390" s="1"/>
    </row>
    <row r="1391" spans="1:2" x14ac:dyDescent="0.25">
      <c r="B1391" s="1"/>
    </row>
    <row r="1392" spans="1:2" x14ac:dyDescent="0.25">
      <c r="A1392" s="1"/>
      <c r="B1392" s="1"/>
    </row>
    <row r="1393" spans="1:2" x14ac:dyDescent="0.25">
      <c r="B1393" s="1"/>
    </row>
    <row r="1395" spans="1:2" x14ac:dyDescent="0.25">
      <c r="B1395" s="1"/>
    </row>
    <row r="1396" spans="1:2" x14ac:dyDescent="0.25">
      <c r="B1396" s="1"/>
    </row>
    <row r="1397" spans="1:2" x14ac:dyDescent="0.25">
      <c r="A1397" s="1"/>
      <c r="B1397" s="1"/>
    </row>
    <row r="1398" spans="1:2" x14ac:dyDescent="0.25">
      <c r="B1398" s="1"/>
    </row>
    <row r="1400" spans="1:2" x14ac:dyDescent="0.25">
      <c r="A1400" s="1"/>
      <c r="B1400" s="1"/>
    </row>
    <row r="1401" spans="1:2" x14ac:dyDescent="0.25">
      <c r="B1401" s="1"/>
    </row>
    <row r="1402" spans="1:2" x14ac:dyDescent="0.25">
      <c r="B1402" s="1"/>
    </row>
    <row r="1403" spans="1:2" x14ac:dyDescent="0.25">
      <c r="B1403" s="1"/>
    </row>
    <row r="1405" spans="1:2" x14ac:dyDescent="0.25">
      <c r="B1405" s="1"/>
    </row>
    <row r="1406" spans="1:2" x14ac:dyDescent="0.25">
      <c r="B1406" s="1"/>
    </row>
    <row r="1407" spans="1:2" x14ac:dyDescent="0.25">
      <c r="B1407" s="1"/>
    </row>
    <row r="1408" spans="1:2" x14ac:dyDescent="0.25">
      <c r="B1408" s="1"/>
    </row>
    <row r="1409" spans="1:2" x14ac:dyDescent="0.25">
      <c r="A1409" s="1"/>
      <c r="B1409" s="1"/>
    </row>
    <row r="1410" spans="1:2" x14ac:dyDescent="0.25">
      <c r="B1410" s="1"/>
    </row>
    <row r="1412" spans="1:2" x14ac:dyDescent="0.25">
      <c r="B1412" s="1"/>
    </row>
    <row r="1413" spans="1:2" x14ac:dyDescent="0.25">
      <c r="B1413" s="1"/>
    </row>
    <row r="1414" spans="1:2" x14ac:dyDescent="0.25">
      <c r="A1414" s="1"/>
      <c r="B1414" s="1"/>
    </row>
    <row r="1415" spans="1:2" x14ac:dyDescent="0.25">
      <c r="B1415" s="1"/>
    </row>
    <row r="1417" spans="1:2" x14ac:dyDescent="0.25">
      <c r="B1417" s="1"/>
    </row>
    <row r="1418" spans="1:2" x14ac:dyDescent="0.25">
      <c r="B1418" s="1"/>
    </row>
    <row r="1419" spans="1:2" x14ac:dyDescent="0.25">
      <c r="A1419" s="1"/>
      <c r="B1419" s="1"/>
    </row>
    <row r="1420" spans="1:2" x14ac:dyDescent="0.25">
      <c r="B1420" s="1"/>
    </row>
    <row r="1422" spans="1:2" x14ac:dyDescent="0.25">
      <c r="B1422" s="1"/>
    </row>
    <row r="1423" spans="1:2" x14ac:dyDescent="0.25">
      <c r="B1423" s="1"/>
    </row>
    <row r="1424" spans="1:2" x14ac:dyDescent="0.25">
      <c r="A1424" s="1"/>
      <c r="B1424" s="1"/>
    </row>
    <row r="1425" spans="1:2" x14ac:dyDescent="0.25">
      <c r="B1425" s="1"/>
    </row>
    <row r="1427" spans="1:2" x14ac:dyDescent="0.25">
      <c r="A1427" s="1"/>
      <c r="B1427" s="1"/>
    </row>
    <row r="1428" spans="1:2" x14ac:dyDescent="0.25">
      <c r="B1428" s="1"/>
    </row>
    <row r="1429" spans="1:2" x14ac:dyDescent="0.25">
      <c r="B1429" s="1"/>
    </row>
    <row r="1430" spans="1:2" x14ac:dyDescent="0.25">
      <c r="B1430" s="1"/>
    </row>
    <row r="1432" spans="1:2" x14ac:dyDescent="0.25">
      <c r="B1432" s="1"/>
    </row>
    <row r="1433" spans="1:2" x14ac:dyDescent="0.25">
      <c r="B1433" s="1"/>
    </row>
    <row r="1434" spans="1:2" x14ac:dyDescent="0.25">
      <c r="B1434" s="1"/>
    </row>
    <row r="1435" spans="1:2" x14ac:dyDescent="0.25">
      <c r="B1435" s="1"/>
    </row>
    <row r="1436" spans="1:2" x14ac:dyDescent="0.25">
      <c r="A1436" s="1"/>
      <c r="B1436" s="1"/>
    </row>
    <row r="1437" spans="1:2" x14ac:dyDescent="0.25">
      <c r="B1437" s="1"/>
    </row>
    <row r="1439" spans="1:2" x14ac:dyDescent="0.25">
      <c r="B1439" s="1"/>
    </row>
    <row r="1440" spans="1:2" x14ac:dyDescent="0.25">
      <c r="B1440" s="1"/>
    </row>
    <row r="1441" spans="1:2" x14ac:dyDescent="0.25">
      <c r="A1441" s="1"/>
      <c r="B1441" s="1"/>
    </row>
    <row r="1442" spans="1:2" x14ac:dyDescent="0.25">
      <c r="B1442" s="1"/>
    </row>
    <row r="1444" spans="1:2" x14ac:dyDescent="0.25">
      <c r="B1444" s="1"/>
    </row>
    <row r="1445" spans="1:2" x14ac:dyDescent="0.25">
      <c r="B1445" s="1"/>
    </row>
    <row r="1446" spans="1:2" x14ac:dyDescent="0.25">
      <c r="A1446" s="1"/>
      <c r="B1446" s="1"/>
    </row>
    <row r="1447" spans="1:2" x14ac:dyDescent="0.25">
      <c r="B1447" s="1"/>
    </row>
    <row r="1449" spans="1:2" x14ac:dyDescent="0.25">
      <c r="B1449" s="1"/>
    </row>
    <row r="1450" spans="1:2" x14ac:dyDescent="0.25">
      <c r="B1450" s="1"/>
    </row>
    <row r="1451" spans="1:2" x14ac:dyDescent="0.25">
      <c r="A1451" s="1"/>
      <c r="B1451" s="1"/>
    </row>
    <row r="1452" spans="1:2" x14ac:dyDescent="0.25">
      <c r="B1452" s="1"/>
    </row>
    <row r="1454" spans="1:2" x14ac:dyDescent="0.25">
      <c r="A1454" s="1"/>
      <c r="B1454" s="1"/>
    </row>
    <row r="1455" spans="1:2" x14ac:dyDescent="0.25">
      <c r="B1455" s="1"/>
    </row>
    <row r="1456" spans="1:2" x14ac:dyDescent="0.25">
      <c r="B1456" s="1"/>
    </row>
    <row r="1457" spans="1:2" x14ac:dyDescent="0.25">
      <c r="B1457" s="1"/>
    </row>
    <row r="1459" spans="1:2" x14ac:dyDescent="0.25">
      <c r="B1459" s="1"/>
    </row>
    <row r="1460" spans="1:2" x14ac:dyDescent="0.25">
      <c r="B1460" s="1"/>
    </row>
    <row r="1461" spans="1:2" x14ac:dyDescent="0.25">
      <c r="B1461" s="1"/>
    </row>
    <row r="1462" spans="1:2" x14ac:dyDescent="0.25">
      <c r="B1462" s="1"/>
    </row>
    <row r="1463" spans="1:2" x14ac:dyDescent="0.25">
      <c r="A1463" s="1"/>
      <c r="B1463" s="1"/>
    </row>
    <row r="1464" spans="1:2" x14ac:dyDescent="0.25">
      <c r="B1464" s="1"/>
    </row>
    <row r="1466" spans="1:2" x14ac:dyDescent="0.25">
      <c r="B1466" s="1"/>
    </row>
    <row r="1467" spans="1:2" x14ac:dyDescent="0.25">
      <c r="B1467" s="1"/>
    </row>
    <row r="1468" spans="1:2" x14ac:dyDescent="0.25">
      <c r="A1468" s="1"/>
      <c r="B1468" s="1"/>
    </row>
    <row r="1469" spans="1:2" x14ac:dyDescent="0.25">
      <c r="B1469" s="1"/>
    </row>
    <row r="1471" spans="1:2" x14ac:dyDescent="0.25">
      <c r="B1471" s="1"/>
    </row>
    <row r="1472" spans="1:2" x14ac:dyDescent="0.25">
      <c r="B1472" s="1"/>
    </row>
    <row r="1473" spans="1:2" x14ac:dyDescent="0.25">
      <c r="A1473" s="1"/>
      <c r="B1473" s="1"/>
    </row>
    <row r="1474" spans="1:2" x14ac:dyDescent="0.25">
      <c r="B1474" s="1"/>
    </row>
    <row r="1476" spans="1:2" x14ac:dyDescent="0.25">
      <c r="B1476" s="1"/>
    </row>
    <row r="1477" spans="1:2" x14ac:dyDescent="0.25">
      <c r="B1477" s="1"/>
    </row>
    <row r="1478" spans="1:2" x14ac:dyDescent="0.25">
      <c r="A1478" s="1"/>
      <c r="B1478" s="1"/>
    </row>
    <row r="1479" spans="1:2" x14ac:dyDescent="0.25">
      <c r="B1479" s="1"/>
    </row>
    <row r="1481" spans="1:2" x14ac:dyDescent="0.25">
      <c r="A1481" s="1"/>
      <c r="B1481" s="1"/>
    </row>
    <row r="1482" spans="1:2" x14ac:dyDescent="0.25">
      <c r="B1482" s="1"/>
    </row>
    <row r="1483" spans="1:2" x14ac:dyDescent="0.25">
      <c r="B1483" s="1"/>
    </row>
    <row r="1484" spans="1:2" x14ac:dyDescent="0.25">
      <c r="B1484" s="1"/>
    </row>
    <row r="1486" spans="1:2" x14ac:dyDescent="0.25">
      <c r="B1486" s="1"/>
    </row>
    <row r="1487" spans="1:2" x14ac:dyDescent="0.25">
      <c r="B1487" s="1"/>
    </row>
    <row r="1488" spans="1:2" x14ac:dyDescent="0.25">
      <c r="B1488" s="1"/>
    </row>
    <row r="1489" spans="1:2" x14ac:dyDescent="0.25">
      <c r="B1489" s="1"/>
    </row>
    <row r="1490" spans="1:2" x14ac:dyDescent="0.25">
      <c r="A1490" s="1"/>
      <c r="B1490" s="1"/>
    </row>
    <row r="1491" spans="1:2" x14ac:dyDescent="0.25">
      <c r="B1491" s="1"/>
    </row>
    <row r="1493" spans="1:2" x14ac:dyDescent="0.25">
      <c r="B1493" s="1"/>
    </row>
    <row r="1494" spans="1:2" x14ac:dyDescent="0.25">
      <c r="B1494" s="1"/>
    </row>
    <row r="1495" spans="1:2" x14ac:dyDescent="0.25">
      <c r="A1495" s="1"/>
      <c r="B1495" s="1"/>
    </row>
    <row r="1496" spans="1:2" x14ac:dyDescent="0.25">
      <c r="B1496" s="1"/>
    </row>
    <row r="1498" spans="1:2" x14ac:dyDescent="0.25">
      <c r="B1498" s="1"/>
    </row>
    <row r="1499" spans="1:2" x14ac:dyDescent="0.25">
      <c r="B1499" s="1"/>
    </row>
    <row r="1500" spans="1:2" x14ac:dyDescent="0.25">
      <c r="A1500" s="1"/>
      <c r="B1500" s="1"/>
    </row>
    <row r="1501" spans="1:2" x14ac:dyDescent="0.25">
      <c r="B1501" s="1"/>
    </row>
    <row r="1503" spans="1:2" x14ac:dyDescent="0.25">
      <c r="B1503" s="1"/>
    </row>
    <row r="1504" spans="1:2" x14ac:dyDescent="0.25">
      <c r="B1504" s="1"/>
    </row>
    <row r="1505" spans="1:2" x14ac:dyDescent="0.25">
      <c r="A1505" s="1"/>
      <c r="B1505" s="1"/>
    </row>
    <row r="1506" spans="1:2" x14ac:dyDescent="0.25">
      <c r="B1506" s="1"/>
    </row>
    <row r="1508" spans="1:2" x14ac:dyDescent="0.25">
      <c r="A1508" s="1"/>
      <c r="B1508" s="1"/>
    </row>
    <row r="1509" spans="1:2" x14ac:dyDescent="0.25">
      <c r="B1509" s="1"/>
    </row>
    <row r="1510" spans="1:2" x14ac:dyDescent="0.25">
      <c r="B1510" s="1"/>
    </row>
    <row r="1511" spans="1:2" x14ac:dyDescent="0.25">
      <c r="B1511" s="1"/>
    </row>
    <row r="1513" spans="1:2" x14ac:dyDescent="0.25">
      <c r="B1513" s="1"/>
    </row>
    <row r="1514" spans="1:2" x14ac:dyDescent="0.25">
      <c r="B1514" s="1"/>
    </row>
    <row r="1515" spans="1:2" x14ac:dyDescent="0.25">
      <c r="B1515" s="1"/>
    </row>
    <row r="1516" spans="1:2" x14ac:dyDescent="0.25">
      <c r="B1516" s="1"/>
    </row>
    <row r="1517" spans="1:2" x14ac:dyDescent="0.25">
      <c r="A1517" s="1"/>
      <c r="B1517" s="1"/>
    </row>
    <row r="1518" spans="1:2" x14ac:dyDescent="0.25">
      <c r="B1518" s="1"/>
    </row>
    <row r="1520" spans="1:2" x14ac:dyDescent="0.25">
      <c r="B1520" s="1"/>
    </row>
    <row r="1521" spans="1:2" x14ac:dyDescent="0.25">
      <c r="B1521" s="1"/>
    </row>
    <row r="1522" spans="1:2" x14ac:dyDescent="0.25">
      <c r="A1522" s="1"/>
      <c r="B1522" s="1"/>
    </row>
    <row r="1523" spans="1:2" x14ac:dyDescent="0.25">
      <c r="B1523" s="1"/>
    </row>
    <row r="1525" spans="1:2" x14ac:dyDescent="0.25">
      <c r="B1525" s="1"/>
    </row>
    <row r="1526" spans="1:2" x14ac:dyDescent="0.25">
      <c r="B1526" s="1"/>
    </row>
    <row r="1527" spans="1:2" x14ac:dyDescent="0.25">
      <c r="A1527" s="1"/>
      <c r="B1527" s="1"/>
    </row>
    <row r="1528" spans="1:2" x14ac:dyDescent="0.25">
      <c r="B1528" s="1"/>
    </row>
    <row r="1530" spans="1:2" x14ac:dyDescent="0.25">
      <c r="B1530" s="1"/>
    </row>
    <row r="1531" spans="1:2" x14ac:dyDescent="0.25">
      <c r="B1531" s="1"/>
    </row>
    <row r="1532" spans="1:2" x14ac:dyDescent="0.25">
      <c r="A1532" s="1"/>
      <c r="B1532" s="1"/>
    </row>
    <row r="1533" spans="1:2" x14ac:dyDescent="0.25">
      <c r="B1533" s="1"/>
    </row>
    <row r="1535" spans="1:2" x14ac:dyDescent="0.25">
      <c r="A1535" s="1"/>
      <c r="B1535" s="1"/>
    </row>
    <row r="1536" spans="1:2" x14ac:dyDescent="0.25">
      <c r="B1536" s="1"/>
    </row>
    <row r="1537" spans="1:2" x14ac:dyDescent="0.25">
      <c r="B1537" s="1"/>
    </row>
    <row r="1538" spans="1:2" x14ac:dyDescent="0.25">
      <c r="B1538" s="1"/>
    </row>
    <row r="1540" spans="1:2" x14ac:dyDescent="0.25">
      <c r="B1540" s="1"/>
    </row>
    <row r="1541" spans="1:2" x14ac:dyDescent="0.25">
      <c r="B1541" s="1"/>
    </row>
    <row r="1542" spans="1:2" x14ac:dyDescent="0.25">
      <c r="B1542" s="1"/>
    </row>
    <row r="1543" spans="1:2" x14ac:dyDescent="0.25">
      <c r="B1543" s="1"/>
    </row>
    <row r="1544" spans="1:2" x14ac:dyDescent="0.25">
      <c r="A1544" s="1"/>
      <c r="B1544" s="1"/>
    </row>
    <row r="1545" spans="1:2" x14ac:dyDescent="0.25">
      <c r="B1545" s="1"/>
    </row>
    <row r="1547" spans="1:2" x14ac:dyDescent="0.25">
      <c r="B1547" s="1"/>
    </row>
    <row r="1548" spans="1:2" x14ac:dyDescent="0.25">
      <c r="B1548" s="1"/>
    </row>
    <row r="1549" spans="1:2" x14ac:dyDescent="0.25">
      <c r="A1549" s="1"/>
      <c r="B1549" s="1"/>
    </row>
    <row r="1550" spans="1:2" x14ac:dyDescent="0.25">
      <c r="B1550" s="1"/>
    </row>
    <row r="1552" spans="1:2" x14ac:dyDescent="0.25">
      <c r="B1552" s="1"/>
    </row>
    <row r="1553" spans="1:2" x14ac:dyDescent="0.25">
      <c r="B1553" s="1"/>
    </row>
    <row r="1554" spans="1:2" x14ac:dyDescent="0.25">
      <c r="A1554" s="1"/>
      <c r="B1554" s="1"/>
    </row>
    <row r="1555" spans="1:2" x14ac:dyDescent="0.25">
      <c r="B1555" s="1"/>
    </row>
    <row r="1557" spans="1:2" x14ac:dyDescent="0.25">
      <c r="B1557" s="1"/>
    </row>
    <row r="1558" spans="1:2" x14ac:dyDescent="0.25">
      <c r="B1558" s="1"/>
    </row>
    <row r="1559" spans="1:2" x14ac:dyDescent="0.25">
      <c r="A1559" s="1"/>
      <c r="B1559" s="1"/>
    </row>
    <row r="1560" spans="1:2" x14ac:dyDescent="0.25">
      <c r="B1560" s="1"/>
    </row>
    <row r="1562" spans="1:2" x14ac:dyDescent="0.25">
      <c r="A1562" s="1"/>
      <c r="B1562" s="1"/>
    </row>
    <row r="1563" spans="1:2" x14ac:dyDescent="0.25">
      <c r="B1563" s="1"/>
    </row>
    <row r="1564" spans="1:2" x14ac:dyDescent="0.25">
      <c r="B1564" s="1"/>
    </row>
    <row r="1565" spans="1:2" x14ac:dyDescent="0.25">
      <c r="B1565" s="1"/>
    </row>
    <row r="1567" spans="1:2" x14ac:dyDescent="0.25">
      <c r="B1567" s="1"/>
    </row>
    <row r="1568" spans="1:2" x14ac:dyDescent="0.25">
      <c r="B1568" s="1"/>
    </row>
    <row r="1569" spans="1:2" x14ac:dyDescent="0.25">
      <c r="B1569" s="1"/>
    </row>
    <row r="1570" spans="1:2" x14ac:dyDescent="0.25">
      <c r="B1570" s="1"/>
    </row>
    <row r="1571" spans="1:2" x14ac:dyDescent="0.25">
      <c r="A1571" s="1"/>
      <c r="B1571" s="1"/>
    </row>
    <row r="1572" spans="1:2" x14ac:dyDescent="0.25">
      <c r="B1572" s="1"/>
    </row>
    <row r="1574" spans="1:2" x14ac:dyDescent="0.25">
      <c r="B1574" s="1"/>
    </row>
    <row r="1575" spans="1:2" x14ac:dyDescent="0.25">
      <c r="B1575" s="1"/>
    </row>
    <row r="1576" spans="1:2" x14ac:dyDescent="0.25">
      <c r="A1576" s="1"/>
      <c r="B1576" s="1"/>
    </row>
    <row r="1577" spans="1:2" x14ac:dyDescent="0.25">
      <c r="B1577" s="1"/>
    </row>
    <row r="1579" spans="1:2" x14ac:dyDescent="0.25">
      <c r="B1579" s="1"/>
    </row>
    <row r="1580" spans="1:2" x14ac:dyDescent="0.25">
      <c r="B1580" s="1"/>
    </row>
    <row r="1581" spans="1:2" x14ac:dyDescent="0.25">
      <c r="A1581" s="1"/>
      <c r="B1581" s="1"/>
    </row>
    <row r="1582" spans="1:2" x14ac:dyDescent="0.25">
      <c r="B1582" s="1"/>
    </row>
    <row r="1584" spans="1:2" x14ac:dyDescent="0.25">
      <c r="A1584" s="1"/>
      <c r="B1584" s="1"/>
    </row>
    <row r="1585" spans="1:2" x14ac:dyDescent="0.25">
      <c r="B1585" s="1"/>
    </row>
    <row r="1586" spans="1:2" x14ac:dyDescent="0.25">
      <c r="B1586" s="1"/>
    </row>
    <row r="1587" spans="1:2" x14ac:dyDescent="0.25">
      <c r="B1587" s="1"/>
    </row>
    <row r="1589" spans="1:2" x14ac:dyDescent="0.25">
      <c r="B1589" s="1"/>
    </row>
    <row r="1590" spans="1:2" x14ac:dyDescent="0.25">
      <c r="B1590" s="1"/>
    </row>
    <row r="1591" spans="1:2" x14ac:dyDescent="0.25">
      <c r="B1591" s="1"/>
    </row>
    <row r="1592" spans="1:2" x14ac:dyDescent="0.25">
      <c r="B1592" s="1"/>
    </row>
    <row r="1593" spans="1:2" x14ac:dyDescent="0.25">
      <c r="A1593" s="1"/>
      <c r="B1593" s="1"/>
    </row>
    <row r="1594" spans="1:2" x14ac:dyDescent="0.25">
      <c r="B1594" s="1"/>
    </row>
    <row r="1596" spans="1:2" x14ac:dyDescent="0.25">
      <c r="B1596" s="1"/>
    </row>
    <row r="1597" spans="1:2" x14ac:dyDescent="0.25">
      <c r="B1597" s="1"/>
    </row>
    <row r="1598" spans="1:2" x14ac:dyDescent="0.25">
      <c r="A1598" s="1"/>
      <c r="B1598" s="1"/>
    </row>
    <row r="1599" spans="1:2" x14ac:dyDescent="0.25">
      <c r="B1599" s="1"/>
    </row>
    <row r="1601" spans="1:2" x14ac:dyDescent="0.25">
      <c r="B1601" s="1"/>
    </row>
    <row r="1602" spans="1:2" x14ac:dyDescent="0.25">
      <c r="B1602" s="1"/>
    </row>
    <row r="1603" spans="1:2" x14ac:dyDescent="0.25">
      <c r="A1603" s="1"/>
      <c r="B1603" s="1"/>
    </row>
    <row r="1604" spans="1:2" x14ac:dyDescent="0.25">
      <c r="B1604" s="1"/>
    </row>
    <row r="1606" spans="1:2" x14ac:dyDescent="0.25">
      <c r="B1606" s="1"/>
    </row>
    <row r="1607" spans="1:2" x14ac:dyDescent="0.25">
      <c r="B1607" s="1"/>
    </row>
    <row r="1608" spans="1:2" x14ac:dyDescent="0.25">
      <c r="A1608" s="1"/>
      <c r="B1608" s="1"/>
    </row>
    <row r="1609" spans="1:2" x14ac:dyDescent="0.25">
      <c r="B1609" s="1"/>
    </row>
    <row r="1611" spans="1:2" x14ac:dyDescent="0.25">
      <c r="A1611" s="1"/>
      <c r="B1611" s="1"/>
    </row>
    <row r="1612" spans="1:2" x14ac:dyDescent="0.25">
      <c r="B1612" s="1"/>
    </row>
    <row r="1613" spans="1:2" x14ac:dyDescent="0.25">
      <c r="B1613" s="1"/>
    </row>
    <row r="1614" spans="1:2" x14ac:dyDescent="0.25">
      <c r="B1614" s="1"/>
    </row>
    <row r="1616" spans="1:2" x14ac:dyDescent="0.25">
      <c r="B1616" s="1"/>
    </row>
    <row r="1617" spans="1:2" x14ac:dyDescent="0.25">
      <c r="B1617" s="1"/>
    </row>
    <row r="1618" spans="1:2" x14ac:dyDescent="0.25">
      <c r="B1618" s="1"/>
    </row>
    <row r="1619" spans="1:2" x14ac:dyDescent="0.25">
      <c r="B1619" s="1"/>
    </row>
    <row r="1620" spans="1:2" x14ac:dyDescent="0.25">
      <c r="A1620" s="1"/>
      <c r="B1620" s="1"/>
    </row>
    <row r="1621" spans="1:2" x14ac:dyDescent="0.25">
      <c r="B1621" s="1"/>
    </row>
    <row r="1623" spans="1:2" x14ac:dyDescent="0.25">
      <c r="B1623" s="1"/>
    </row>
    <row r="1624" spans="1:2" x14ac:dyDescent="0.25">
      <c r="B1624" s="1"/>
    </row>
    <row r="1625" spans="1:2" x14ac:dyDescent="0.25">
      <c r="A1625" s="1"/>
      <c r="B1625" s="1"/>
    </row>
    <row r="1626" spans="1:2" x14ac:dyDescent="0.25">
      <c r="B1626" s="1"/>
    </row>
    <row r="1628" spans="1:2" x14ac:dyDescent="0.25">
      <c r="B1628" s="1"/>
    </row>
    <row r="1629" spans="1:2" x14ac:dyDescent="0.25">
      <c r="B1629" s="1"/>
    </row>
    <row r="1630" spans="1:2" x14ac:dyDescent="0.25">
      <c r="A1630" s="1"/>
      <c r="B1630" s="1"/>
    </row>
    <row r="1631" spans="1:2" x14ac:dyDescent="0.25">
      <c r="B1631" s="1"/>
    </row>
    <row r="1633" spans="1:2" x14ac:dyDescent="0.25">
      <c r="B1633" s="1"/>
    </row>
    <row r="1634" spans="1:2" x14ac:dyDescent="0.25">
      <c r="B1634" s="1"/>
    </row>
    <row r="1635" spans="1:2" x14ac:dyDescent="0.25">
      <c r="A1635" s="1"/>
      <c r="B1635" s="1"/>
    </row>
    <row r="1636" spans="1:2" x14ac:dyDescent="0.25">
      <c r="B1636" s="1"/>
    </row>
    <row r="1638" spans="1:2" x14ac:dyDescent="0.25">
      <c r="A1638" s="1"/>
      <c r="B1638" s="1"/>
    </row>
    <row r="1639" spans="1:2" x14ac:dyDescent="0.25">
      <c r="B1639" s="1"/>
    </row>
    <row r="1640" spans="1:2" x14ac:dyDescent="0.25">
      <c r="B1640" s="1"/>
    </row>
    <row r="1641" spans="1:2" x14ac:dyDescent="0.25">
      <c r="B1641" s="1"/>
    </row>
    <row r="1643" spans="1:2" x14ac:dyDescent="0.25">
      <c r="B1643" s="1"/>
    </row>
    <row r="1644" spans="1:2" x14ac:dyDescent="0.25">
      <c r="B1644" s="1"/>
    </row>
    <row r="1645" spans="1:2" x14ac:dyDescent="0.25">
      <c r="B1645" s="1"/>
    </row>
    <row r="1646" spans="1:2" x14ac:dyDescent="0.25">
      <c r="B1646" s="1"/>
    </row>
    <row r="1647" spans="1:2" x14ac:dyDescent="0.25">
      <c r="A1647" s="1"/>
      <c r="B1647" s="1"/>
    </row>
    <row r="1648" spans="1:2" x14ac:dyDescent="0.25">
      <c r="B1648" s="1"/>
    </row>
    <row r="1650" spans="1:2" x14ac:dyDescent="0.25">
      <c r="B1650" s="1"/>
    </row>
    <row r="1651" spans="1:2" x14ac:dyDescent="0.25">
      <c r="B1651" s="1"/>
    </row>
    <row r="1652" spans="1:2" x14ac:dyDescent="0.25">
      <c r="A1652" s="1"/>
      <c r="B1652" s="1"/>
    </row>
    <row r="1653" spans="1:2" x14ac:dyDescent="0.25">
      <c r="B1653" s="1"/>
    </row>
    <row r="1655" spans="1:2" x14ac:dyDescent="0.25">
      <c r="B1655" s="1"/>
    </row>
    <row r="1656" spans="1:2" x14ac:dyDescent="0.25">
      <c r="B1656" s="1"/>
    </row>
    <row r="1657" spans="1:2" x14ac:dyDescent="0.25">
      <c r="A1657" s="1"/>
      <c r="B1657" s="1"/>
    </row>
    <row r="1658" spans="1:2" x14ac:dyDescent="0.25">
      <c r="B1658" s="1"/>
    </row>
    <row r="1660" spans="1:2" x14ac:dyDescent="0.25">
      <c r="B1660" s="1"/>
    </row>
    <row r="1661" spans="1:2" x14ac:dyDescent="0.25">
      <c r="B1661" s="1"/>
    </row>
    <row r="1662" spans="1:2" x14ac:dyDescent="0.25">
      <c r="A1662" s="1"/>
      <c r="B1662" s="1"/>
    </row>
    <row r="1663" spans="1:2" x14ac:dyDescent="0.25">
      <c r="B1663" s="1"/>
    </row>
    <row r="1665" spans="1:2" x14ac:dyDescent="0.25">
      <c r="A1665" s="1"/>
      <c r="B1665" s="1"/>
    </row>
    <row r="1666" spans="1:2" x14ac:dyDescent="0.25">
      <c r="B1666" s="1"/>
    </row>
    <row r="1667" spans="1:2" x14ac:dyDescent="0.25">
      <c r="B1667" s="1"/>
    </row>
    <row r="1668" spans="1:2" x14ac:dyDescent="0.25">
      <c r="B1668" s="1"/>
    </row>
    <row r="1670" spans="1:2" x14ac:dyDescent="0.25">
      <c r="B1670" s="1"/>
    </row>
    <row r="1671" spans="1:2" x14ac:dyDescent="0.25">
      <c r="B1671" s="1"/>
    </row>
    <row r="1672" spans="1:2" x14ac:dyDescent="0.25">
      <c r="B1672" s="1"/>
    </row>
    <row r="1673" spans="1:2" x14ac:dyDescent="0.25">
      <c r="B1673" s="1"/>
    </row>
    <row r="1674" spans="1:2" x14ac:dyDescent="0.25">
      <c r="A1674" s="1"/>
      <c r="B1674" s="1"/>
    </row>
    <row r="1675" spans="1:2" x14ac:dyDescent="0.25">
      <c r="B1675" s="1"/>
    </row>
    <row r="1677" spans="1:2" x14ac:dyDescent="0.25">
      <c r="B1677" s="1"/>
    </row>
    <row r="1678" spans="1:2" x14ac:dyDescent="0.25">
      <c r="B1678" s="1"/>
    </row>
    <row r="1679" spans="1:2" x14ac:dyDescent="0.25">
      <c r="A1679" s="1"/>
      <c r="B1679" s="1"/>
    </row>
    <row r="1680" spans="1:2" x14ac:dyDescent="0.25">
      <c r="B1680" s="1"/>
    </row>
    <row r="1682" spans="1:2" x14ac:dyDescent="0.25">
      <c r="B1682" s="1"/>
    </row>
    <row r="1683" spans="1:2" x14ac:dyDescent="0.25">
      <c r="B1683" s="1"/>
    </row>
    <row r="1684" spans="1:2" x14ac:dyDescent="0.25">
      <c r="A1684" s="1"/>
      <c r="B1684" s="1"/>
    </row>
    <row r="1685" spans="1:2" x14ac:dyDescent="0.25">
      <c r="B1685" s="1"/>
    </row>
    <row r="1687" spans="1:2" x14ac:dyDescent="0.25">
      <c r="B1687" s="1"/>
    </row>
    <row r="1688" spans="1:2" x14ac:dyDescent="0.25">
      <c r="B1688" s="1"/>
    </row>
    <row r="1689" spans="1:2" x14ac:dyDescent="0.25">
      <c r="A1689" s="1"/>
      <c r="B1689" s="1"/>
    </row>
    <row r="1690" spans="1:2" x14ac:dyDescent="0.25">
      <c r="B1690" s="1"/>
    </row>
    <row r="1692" spans="1:2" x14ac:dyDescent="0.25">
      <c r="A1692" s="1"/>
      <c r="B1692" s="1"/>
    </row>
    <row r="1693" spans="1:2" x14ac:dyDescent="0.25">
      <c r="B1693" s="1"/>
    </row>
    <row r="1694" spans="1:2" x14ac:dyDescent="0.25">
      <c r="B1694" s="1"/>
    </row>
    <row r="1695" spans="1:2" x14ac:dyDescent="0.25">
      <c r="B1695" s="1"/>
    </row>
    <row r="1697" spans="1:2" x14ac:dyDescent="0.25">
      <c r="B1697" s="1"/>
    </row>
    <row r="1698" spans="1:2" x14ac:dyDescent="0.25">
      <c r="B1698" s="1"/>
    </row>
    <row r="1699" spans="1:2" x14ac:dyDescent="0.25">
      <c r="B1699" s="1"/>
    </row>
    <row r="1700" spans="1:2" x14ac:dyDescent="0.25">
      <c r="B1700" s="1"/>
    </row>
    <row r="1701" spans="1:2" x14ac:dyDescent="0.25">
      <c r="A1701" s="1"/>
      <c r="B1701" s="1"/>
    </row>
    <row r="1702" spans="1:2" x14ac:dyDescent="0.25">
      <c r="B1702" s="1"/>
    </row>
    <row r="1704" spans="1:2" x14ac:dyDescent="0.25">
      <c r="B1704" s="1"/>
    </row>
    <row r="1705" spans="1:2" x14ac:dyDescent="0.25">
      <c r="B1705" s="1"/>
    </row>
    <row r="1706" spans="1:2" x14ac:dyDescent="0.25">
      <c r="A1706" s="1"/>
      <c r="B1706" s="1"/>
    </row>
    <row r="1707" spans="1:2" x14ac:dyDescent="0.25">
      <c r="B1707" s="1"/>
    </row>
    <row r="1709" spans="1:2" x14ac:dyDescent="0.25">
      <c r="B1709" s="1"/>
    </row>
    <row r="1710" spans="1:2" x14ac:dyDescent="0.25">
      <c r="B1710" s="1"/>
    </row>
    <row r="1711" spans="1:2" x14ac:dyDescent="0.25">
      <c r="A1711" s="1"/>
      <c r="B1711" s="1"/>
    </row>
    <row r="1712" spans="1:2" x14ac:dyDescent="0.25">
      <c r="B1712" s="1"/>
    </row>
    <row r="1714" spans="1:2" x14ac:dyDescent="0.25">
      <c r="B1714" s="1"/>
    </row>
    <row r="1715" spans="1:2" x14ac:dyDescent="0.25">
      <c r="B1715" s="1"/>
    </row>
    <row r="1716" spans="1:2" x14ac:dyDescent="0.25">
      <c r="A1716" s="1"/>
      <c r="B1716" s="1"/>
    </row>
    <row r="1717" spans="1:2" x14ac:dyDescent="0.25">
      <c r="B1717" s="1"/>
    </row>
    <row r="1719" spans="1:2" x14ac:dyDescent="0.25">
      <c r="A1719" s="1"/>
      <c r="B1719" s="1"/>
    </row>
    <row r="1720" spans="1:2" x14ac:dyDescent="0.25">
      <c r="B1720" s="1"/>
    </row>
    <row r="1721" spans="1:2" x14ac:dyDescent="0.25">
      <c r="B1721" s="1"/>
    </row>
    <row r="1722" spans="1:2" x14ac:dyDescent="0.25">
      <c r="B1722" s="1"/>
    </row>
    <row r="1724" spans="1:2" x14ac:dyDescent="0.25">
      <c r="B1724" s="1"/>
    </row>
    <row r="1725" spans="1:2" x14ac:dyDescent="0.25">
      <c r="B1725" s="1"/>
    </row>
    <row r="1726" spans="1:2" x14ac:dyDescent="0.25">
      <c r="B1726" s="1"/>
    </row>
    <row r="1727" spans="1:2" x14ac:dyDescent="0.25">
      <c r="B1727" s="1"/>
    </row>
    <row r="1728" spans="1:2" x14ac:dyDescent="0.25">
      <c r="A1728" s="1"/>
      <c r="B1728" s="1"/>
    </row>
    <row r="1729" spans="1:2" x14ac:dyDescent="0.25">
      <c r="B1729" s="1"/>
    </row>
    <row r="1731" spans="1:2" x14ac:dyDescent="0.25">
      <c r="B1731" s="1"/>
    </row>
    <row r="1732" spans="1:2" x14ac:dyDescent="0.25">
      <c r="B1732" s="1"/>
    </row>
    <row r="1733" spans="1:2" x14ac:dyDescent="0.25">
      <c r="A1733" s="1"/>
      <c r="B1733" s="1"/>
    </row>
    <row r="1734" spans="1:2" x14ac:dyDescent="0.25">
      <c r="B1734" s="1"/>
    </row>
    <row r="1736" spans="1:2" x14ac:dyDescent="0.25">
      <c r="B1736" s="1"/>
    </row>
    <row r="1737" spans="1:2" x14ac:dyDescent="0.25">
      <c r="B1737" s="1"/>
    </row>
    <row r="1738" spans="1:2" x14ac:dyDescent="0.25">
      <c r="A1738" s="1"/>
      <c r="B1738" s="1"/>
    </row>
    <row r="1739" spans="1:2" x14ac:dyDescent="0.25">
      <c r="B1739" s="1"/>
    </row>
    <row r="1741" spans="1:2" x14ac:dyDescent="0.25">
      <c r="B1741" s="1"/>
    </row>
    <row r="1742" spans="1:2" x14ac:dyDescent="0.25">
      <c r="B1742" s="1"/>
    </row>
    <row r="1743" spans="1:2" x14ac:dyDescent="0.25">
      <c r="A1743" s="1"/>
      <c r="B1743" s="1"/>
    </row>
    <row r="1744" spans="1:2" x14ac:dyDescent="0.25">
      <c r="B1744" s="1"/>
    </row>
    <row r="1746" spans="1:2" x14ac:dyDescent="0.25">
      <c r="A1746" s="1"/>
      <c r="B1746" s="1"/>
    </row>
    <row r="1747" spans="1:2" x14ac:dyDescent="0.25">
      <c r="B1747" s="1"/>
    </row>
    <row r="1748" spans="1:2" x14ac:dyDescent="0.25">
      <c r="B1748" s="1"/>
    </row>
    <row r="1749" spans="1:2" x14ac:dyDescent="0.25">
      <c r="B1749" s="1"/>
    </row>
    <row r="1751" spans="1:2" x14ac:dyDescent="0.25">
      <c r="B1751" s="1"/>
    </row>
    <row r="1752" spans="1:2" x14ac:dyDescent="0.25">
      <c r="B1752" s="1"/>
    </row>
    <row r="1753" spans="1:2" x14ac:dyDescent="0.25">
      <c r="B1753" s="1"/>
    </row>
    <row r="1754" spans="1:2" x14ac:dyDescent="0.25">
      <c r="B1754" s="1"/>
    </row>
    <row r="1755" spans="1:2" x14ac:dyDescent="0.25">
      <c r="A1755" s="1"/>
      <c r="B1755" s="1"/>
    </row>
    <row r="1756" spans="1:2" x14ac:dyDescent="0.25">
      <c r="B1756" s="1"/>
    </row>
    <row r="1758" spans="1:2" x14ac:dyDescent="0.25">
      <c r="B1758" s="1"/>
    </row>
    <row r="1759" spans="1:2" x14ac:dyDescent="0.25">
      <c r="B1759" s="1"/>
    </row>
    <row r="1760" spans="1:2" x14ac:dyDescent="0.25">
      <c r="A1760" s="1"/>
      <c r="B1760" s="1"/>
    </row>
    <row r="1761" spans="1:2" x14ac:dyDescent="0.25">
      <c r="B1761" s="1"/>
    </row>
    <row r="1763" spans="1:2" x14ac:dyDescent="0.25">
      <c r="B1763" s="1"/>
    </row>
    <row r="1764" spans="1:2" x14ac:dyDescent="0.25">
      <c r="B1764" s="1"/>
    </row>
    <row r="1765" spans="1:2" x14ac:dyDescent="0.25">
      <c r="A1765" s="1"/>
      <c r="B1765" s="1"/>
    </row>
    <row r="1766" spans="1:2" x14ac:dyDescent="0.25">
      <c r="B1766" s="1"/>
    </row>
    <row r="1768" spans="1:2" x14ac:dyDescent="0.25">
      <c r="A1768" s="1"/>
      <c r="B1768" s="1"/>
    </row>
    <row r="1769" spans="1:2" x14ac:dyDescent="0.25">
      <c r="B1769" s="1"/>
    </row>
    <row r="1770" spans="1:2" x14ac:dyDescent="0.25">
      <c r="B1770" s="1"/>
    </row>
    <row r="1771" spans="1:2" x14ac:dyDescent="0.25">
      <c r="B1771" s="1"/>
    </row>
    <row r="1773" spans="1:2" x14ac:dyDescent="0.25">
      <c r="B1773" s="1"/>
    </row>
    <row r="1774" spans="1:2" x14ac:dyDescent="0.25">
      <c r="B1774" s="1"/>
    </row>
    <row r="1775" spans="1:2" x14ac:dyDescent="0.25">
      <c r="B1775" s="1"/>
    </row>
    <row r="1776" spans="1:2" x14ac:dyDescent="0.25">
      <c r="B1776" s="1"/>
    </row>
    <row r="1777" spans="1:2" x14ac:dyDescent="0.25">
      <c r="A1777" s="1"/>
      <c r="B1777" s="1"/>
    </row>
    <row r="1778" spans="1:2" x14ac:dyDescent="0.25">
      <c r="B1778" s="1"/>
    </row>
    <row r="1780" spans="1:2" x14ac:dyDescent="0.25">
      <c r="B1780" s="1"/>
    </row>
    <row r="1781" spans="1:2" x14ac:dyDescent="0.25">
      <c r="B1781" s="1"/>
    </row>
    <row r="1782" spans="1:2" x14ac:dyDescent="0.25">
      <c r="A1782" s="1"/>
      <c r="B1782" s="1"/>
    </row>
    <row r="1783" spans="1:2" x14ac:dyDescent="0.25">
      <c r="B1783" s="1"/>
    </row>
    <row r="1785" spans="1:2" x14ac:dyDescent="0.25">
      <c r="B1785" s="1"/>
    </row>
    <row r="1786" spans="1:2" x14ac:dyDescent="0.25">
      <c r="B1786" s="1"/>
    </row>
    <row r="1787" spans="1:2" x14ac:dyDescent="0.25">
      <c r="A1787" s="1"/>
      <c r="B1787" s="1"/>
    </row>
    <row r="1788" spans="1:2" x14ac:dyDescent="0.25">
      <c r="B1788" s="1"/>
    </row>
    <row r="1790" spans="1:2" x14ac:dyDescent="0.25">
      <c r="B1790" s="1"/>
    </row>
    <row r="1791" spans="1:2" x14ac:dyDescent="0.25">
      <c r="B1791" s="1"/>
    </row>
    <row r="1792" spans="1:2" x14ac:dyDescent="0.25">
      <c r="A1792" s="1"/>
      <c r="B1792" s="1"/>
    </row>
    <row r="1793" spans="1:2" x14ac:dyDescent="0.25">
      <c r="B1793" s="1"/>
    </row>
    <row r="1795" spans="1:2" x14ac:dyDescent="0.25">
      <c r="A1795" s="1"/>
      <c r="B1795" s="1"/>
    </row>
    <row r="1796" spans="1:2" x14ac:dyDescent="0.25">
      <c r="B1796" s="1"/>
    </row>
    <row r="1797" spans="1:2" x14ac:dyDescent="0.25">
      <c r="B1797" s="1"/>
    </row>
    <row r="1798" spans="1:2" x14ac:dyDescent="0.25">
      <c r="B1798" s="1"/>
    </row>
    <row r="1800" spans="1:2" x14ac:dyDescent="0.25">
      <c r="B1800" s="1"/>
    </row>
    <row r="1801" spans="1:2" x14ac:dyDescent="0.25">
      <c r="B1801" s="1"/>
    </row>
    <row r="1802" spans="1:2" x14ac:dyDescent="0.25">
      <c r="B1802" s="1"/>
    </row>
    <row r="1803" spans="1:2" x14ac:dyDescent="0.25">
      <c r="B1803" s="1"/>
    </row>
    <row r="1804" spans="1:2" x14ac:dyDescent="0.25">
      <c r="A1804" s="1"/>
      <c r="B1804" s="1"/>
    </row>
    <row r="1805" spans="1:2" x14ac:dyDescent="0.25">
      <c r="B1805" s="1"/>
    </row>
    <row r="1807" spans="1:2" x14ac:dyDescent="0.25">
      <c r="B1807" s="1"/>
    </row>
    <row r="1808" spans="1:2" x14ac:dyDescent="0.25">
      <c r="B1808" s="1"/>
    </row>
    <row r="1809" spans="1:2" x14ac:dyDescent="0.25">
      <c r="A1809" s="1"/>
      <c r="B1809" s="1"/>
    </row>
    <row r="1810" spans="1:2" x14ac:dyDescent="0.25">
      <c r="B1810" s="1"/>
    </row>
    <row r="1812" spans="1:2" x14ac:dyDescent="0.25">
      <c r="B1812" s="1"/>
    </row>
    <row r="1813" spans="1:2" x14ac:dyDescent="0.25">
      <c r="B1813" s="1"/>
    </row>
    <row r="1814" spans="1:2" x14ac:dyDescent="0.25">
      <c r="A1814" s="1"/>
      <c r="B1814" s="1"/>
    </row>
    <row r="1815" spans="1:2" x14ac:dyDescent="0.25">
      <c r="B1815" s="1"/>
    </row>
    <row r="1817" spans="1:2" x14ac:dyDescent="0.25">
      <c r="B1817" s="1"/>
    </row>
    <row r="1818" spans="1:2" x14ac:dyDescent="0.25">
      <c r="B1818" s="1"/>
    </row>
    <row r="1819" spans="1:2" x14ac:dyDescent="0.25">
      <c r="A1819" s="1"/>
      <c r="B1819" s="1"/>
    </row>
    <row r="1820" spans="1:2" x14ac:dyDescent="0.25">
      <c r="B1820" s="1"/>
    </row>
    <row r="1822" spans="1:2" x14ac:dyDescent="0.25">
      <c r="A1822" s="1"/>
      <c r="B1822" s="1"/>
    </row>
    <row r="1823" spans="1:2" x14ac:dyDescent="0.25">
      <c r="B1823" s="1"/>
    </row>
    <row r="1824" spans="1:2" x14ac:dyDescent="0.25">
      <c r="B1824" s="1"/>
    </row>
    <row r="1825" spans="1:2" x14ac:dyDescent="0.25">
      <c r="B1825" s="1"/>
    </row>
    <row r="1827" spans="1:2" x14ac:dyDescent="0.25">
      <c r="B1827" s="1"/>
    </row>
    <row r="1828" spans="1:2" x14ac:dyDescent="0.25">
      <c r="B1828" s="1"/>
    </row>
    <row r="1829" spans="1:2" x14ac:dyDescent="0.25">
      <c r="B1829" s="1"/>
    </row>
    <row r="1830" spans="1:2" x14ac:dyDescent="0.25">
      <c r="B1830" s="1"/>
    </row>
    <row r="1831" spans="1:2" x14ac:dyDescent="0.25">
      <c r="A1831" s="1"/>
      <c r="B1831" s="1"/>
    </row>
    <row r="1832" spans="1:2" x14ac:dyDescent="0.25">
      <c r="B1832" s="1"/>
    </row>
    <row r="1834" spans="1:2" x14ac:dyDescent="0.25">
      <c r="B1834" s="1"/>
    </row>
    <row r="1835" spans="1:2" x14ac:dyDescent="0.25">
      <c r="B1835" s="1"/>
    </row>
    <row r="1836" spans="1:2" x14ac:dyDescent="0.25">
      <c r="A1836" s="1"/>
      <c r="B1836" s="1"/>
    </row>
    <row r="1837" spans="1:2" x14ac:dyDescent="0.25">
      <c r="B1837" s="1"/>
    </row>
    <row r="1839" spans="1:2" x14ac:dyDescent="0.25">
      <c r="B1839" s="1"/>
    </row>
    <row r="1840" spans="1:2" x14ac:dyDescent="0.25">
      <c r="B1840" s="1"/>
    </row>
    <row r="1841" spans="1:2" x14ac:dyDescent="0.25">
      <c r="A1841" s="1"/>
      <c r="B1841" s="1"/>
    </row>
    <row r="1842" spans="1:2" x14ac:dyDescent="0.25">
      <c r="B1842" s="1"/>
    </row>
    <row r="1844" spans="1:2" x14ac:dyDescent="0.25">
      <c r="B1844" s="1"/>
    </row>
    <row r="1845" spans="1:2" x14ac:dyDescent="0.25">
      <c r="B1845" s="1"/>
    </row>
    <row r="1846" spans="1:2" x14ac:dyDescent="0.25">
      <c r="A1846" s="1"/>
      <c r="B1846" s="1"/>
    </row>
    <row r="1847" spans="1:2" x14ac:dyDescent="0.25">
      <c r="B1847" s="1"/>
    </row>
    <row r="1849" spans="1:2" x14ac:dyDescent="0.25">
      <c r="A1849" s="1"/>
      <c r="B1849" s="1"/>
    </row>
    <row r="1850" spans="1:2" x14ac:dyDescent="0.25">
      <c r="B1850" s="1"/>
    </row>
    <row r="1851" spans="1:2" x14ac:dyDescent="0.25">
      <c r="B1851" s="1"/>
    </row>
    <row r="1852" spans="1:2" x14ac:dyDescent="0.25">
      <c r="B1852" s="1"/>
    </row>
    <row r="1854" spans="1:2" x14ac:dyDescent="0.25">
      <c r="B1854" s="1"/>
    </row>
    <row r="1855" spans="1:2" x14ac:dyDescent="0.25">
      <c r="B1855" s="1"/>
    </row>
    <row r="1856" spans="1:2" x14ac:dyDescent="0.25">
      <c r="B1856" s="1"/>
    </row>
    <row r="1857" spans="1:2" x14ac:dyDescent="0.25">
      <c r="B1857" s="1"/>
    </row>
    <row r="1858" spans="1:2" x14ac:dyDescent="0.25">
      <c r="A1858" s="1"/>
      <c r="B1858" s="1"/>
    </row>
    <row r="1859" spans="1:2" x14ac:dyDescent="0.25">
      <c r="B1859" s="1"/>
    </row>
    <row r="1861" spans="1:2" x14ac:dyDescent="0.25">
      <c r="B1861" s="1"/>
    </row>
    <row r="1862" spans="1:2" x14ac:dyDescent="0.25">
      <c r="B1862" s="1"/>
    </row>
    <row r="1863" spans="1:2" x14ac:dyDescent="0.25">
      <c r="A1863" s="1"/>
      <c r="B1863" s="1"/>
    </row>
    <row r="1864" spans="1:2" x14ac:dyDescent="0.25">
      <c r="B1864" s="1"/>
    </row>
    <row r="1866" spans="1:2" x14ac:dyDescent="0.25">
      <c r="B1866" s="1"/>
    </row>
    <row r="1867" spans="1:2" x14ac:dyDescent="0.25">
      <c r="B1867" s="1"/>
    </row>
    <row r="1868" spans="1:2" x14ac:dyDescent="0.25">
      <c r="A1868" s="1"/>
      <c r="B1868" s="1"/>
    </row>
    <row r="1869" spans="1:2" x14ac:dyDescent="0.25">
      <c r="B1869" s="1"/>
    </row>
    <row r="1871" spans="1:2" x14ac:dyDescent="0.25">
      <c r="B1871" s="1"/>
    </row>
    <row r="1872" spans="1:2" x14ac:dyDescent="0.25">
      <c r="B1872" s="1"/>
    </row>
    <row r="1873" spans="1:2" x14ac:dyDescent="0.25">
      <c r="A1873" s="1"/>
      <c r="B1873" s="1"/>
    </row>
    <row r="1874" spans="1:2" x14ac:dyDescent="0.25">
      <c r="B1874" s="1"/>
    </row>
    <row r="1876" spans="1:2" x14ac:dyDescent="0.25">
      <c r="A1876" s="1"/>
      <c r="B1876" s="1"/>
    </row>
    <row r="1877" spans="1:2" x14ac:dyDescent="0.25">
      <c r="B1877" s="1"/>
    </row>
    <row r="1878" spans="1:2" x14ac:dyDescent="0.25">
      <c r="B1878" s="1"/>
    </row>
    <row r="1879" spans="1:2" x14ac:dyDescent="0.25">
      <c r="B1879" s="1"/>
    </row>
    <row r="1881" spans="1:2" x14ac:dyDescent="0.25">
      <c r="B1881" s="1"/>
    </row>
    <row r="1882" spans="1:2" x14ac:dyDescent="0.25">
      <c r="B1882" s="1"/>
    </row>
    <row r="1883" spans="1:2" x14ac:dyDescent="0.25">
      <c r="B1883" s="1"/>
    </row>
    <row r="1884" spans="1:2" x14ac:dyDescent="0.25">
      <c r="B1884" s="1"/>
    </row>
    <row r="1885" spans="1:2" x14ac:dyDescent="0.25">
      <c r="A1885" s="1"/>
      <c r="B1885" s="1"/>
    </row>
    <row r="1886" spans="1:2" x14ac:dyDescent="0.25">
      <c r="B1886" s="1"/>
    </row>
    <row r="1888" spans="1:2" x14ac:dyDescent="0.25">
      <c r="B1888" s="1"/>
    </row>
    <row r="1889" spans="1:2" x14ac:dyDescent="0.25">
      <c r="B1889" s="1"/>
    </row>
    <row r="1890" spans="1:2" x14ac:dyDescent="0.25">
      <c r="A1890" s="1"/>
      <c r="B1890" s="1"/>
    </row>
    <row r="1891" spans="1:2" x14ac:dyDescent="0.25">
      <c r="B1891" s="1"/>
    </row>
    <row r="1893" spans="1:2" x14ac:dyDescent="0.25">
      <c r="B1893" s="1"/>
    </row>
    <row r="1894" spans="1:2" x14ac:dyDescent="0.25">
      <c r="B1894" s="1"/>
    </row>
    <row r="1895" spans="1:2" x14ac:dyDescent="0.25">
      <c r="A1895" s="1"/>
      <c r="B1895" s="1"/>
    </row>
    <row r="1896" spans="1:2" x14ac:dyDescent="0.25">
      <c r="B1896" s="1"/>
    </row>
    <row r="1898" spans="1:2" x14ac:dyDescent="0.25">
      <c r="B1898" s="1"/>
    </row>
    <row r="1899" spans="1:2" x14ac:dyDescent="0.25">
      <c r="B1899" s="1"/>
    </row>
    <row r="1900" spans="1:2" x14ac:dyDescent="0.25">
      <c r="A1900" s="1"/>
      <c r="B1900" s="1"/>
    </row>
    <row r="1901" spans="1:2" x14ac:dyDescent="0.25">
      <c r="B1901" s="1"/>
    </row>
    <row r="1903" spans="1:2" x14ac:dyDescent="0.25">
      <c r="A1903" s="1"/>
      <c r="B1903" s="1"/>
    </row>
    <row r="1904" spans="1:2" x14ac:dyDescent="0.25">
      <c r="B1904" s="1"/>
    </row>
    <row r="1905" spans="1:2" x14ac:dyDescent="0.25">
      <c r="B1905" s="1"/>
    </row>
    <row r="1906" spans="1:2" x14ac:dyDescent="0.25">
      <c r="B1906" s="1"/>
    </row>
    <row r="1908" spans="1:2" x14ac:dyDescent="0.25">
      <c r="B1908" s="1"/>
    </row>
    <row r="1909" spans="1:2" x14ac:dyDescent="0.25">
      <c r="B1909" s="1"/>
    </row>
    <row r="1910" spans="1:2" x14ac:dyDescent="0.25">
      <c r="B1910" s="1"/>
    </row>
    <row r="1911" spans="1:2" x14ac:dyDescent="0.25">
      <c r="B1911" s="1"/>
    </row>
    <row r="1912" spans="1:2" x14ac:dyDescent="0.25">
      <c r="A1912" s="1"/>
      <c r="B1912" s="1"/>
    </row>
    <row r="1913" spans="1:2" x14ac:dyDescent="0.25">
      <c r="B1913" s="1"/>
    </row>
    <row r="1915" spans="1:2" x14ac:dyDescent="0.25">
      <c r="B1915" s="1"/>
    </row>
    <row r="1916" spans="1:2" x14ac:dyDescent="0.25">
      <c r="B1916" s="1"/>
    </row>
    <row r="1917" spans="1:2" x14ac:dyDescent="0.25">
      <c r="A1917" s="1"/>
      <c r="B1917" s="1"/>
    </row>
    <row r="1918" spans="1:2" x14ac:dyDescent="0.25">
      <c r="B1918" s="1"/>
    </row>
    <row r="1920" spans="1:2" x14ac:dyDescent="0.25">
      <c r="B1920" s="1"/>
    </row>
    <row r="1921" spans="1:2" x14ac:dyDescent="0.25">
      <c r="B1921" s="1"/>
    </row>
    <row r="1922" spans="1:2" x14ac:dyDescent="0.25">
      <c r="A1922" s="1"/>
      <c r="B1922" s="1"/>
    </row>
    <row r="1923" spans="1:2" x14ac:dyDescent="0.25">
      <c r="B1923" s="1"/>
    </row>
    <row r="1925" spans="1:2" x14ac:dyDescent="0.25">
      <c r="B1925" s="1"/>
    </row>
    <row r="1926" spans="1:2" x14ac:dyDescent="0.25">
      <c r="B1926" s="1"/>
    </row>
    <row r="1927" spans="1:2" x14ac:dyDescent="0.25">
      <c r="A1927" s="1"/>
      <c r="B1927" s="1"/>
    </row>
    <row r="1928" spans="1:2" x14ac:dyDescent="0.25">
      <c r="B1928" s="1"/>
    </row>
    <row r="1930" spans="1:2" x14ac:dyDescent="0.25">
      <c r="A1930" s="1"/>
      <c r="B1930" s="1"/>
    </row>
    <row r="1931" spans="1:2" x14ac:dyDescent="0.25">
      <c r="B1931" s="1"/>
    </row>
    <row r="1932" spans="1:2" x14ac:dyDescent="0.25">
      <c r="B1932" s="1"/>
    </row>
    <row r="1933" spans="1:2" x14ac:dyDescent="0.25">
      <c r="B1933" s="1"/>
    </row>
    <row r="1935" spans="1:2" x14ac:dyDescent="0.25">
      <c r="B1935" s="1"/>
    </row>
    <row r="1936" spans="1:2" x14ac:dyDescent="0.25">
      <c r="B1936" s="1"/>
    </row>
    <row r="1937" spans="1:2" x14ac:dyDescent="0.25">
      <c r="B1937" s="1"/>
    </row>
    <row r="1938" spans="1:2" x14ac:dyDescent="0.25">
      <c r="B1938" s="1"/>
    </row>
    <row r="1939" spans="1:2" x14ac:dyDescent="0.25">
      <c r="A1939" s="1"/>
      <c r="B1939" s="1"/>
    </row>
    <row r="1940" spans="1:2" x14ac:dyDescent="0.25">
      <c r="B1940" s="1"/>
    </row>
    <row r="1942" spans="1:2" x14ac:dyDescent="0.25">
      <c r="B1942" s="1"/>
    </row>
    <row r="1943" spans="1:2" x14ac:dyDescent="0.25">
      <c r="B1943" s="1"/>
    </row>
    <row r="1944" spans="1:2" x14ac:dyDescent="0.25">
      <c r="A1944" s="1"/>
      <c r="B1944" s="1"/>
    </row>
    <row r="1945" spans="1:2" x14ac:dyDescent="0.25">
      <c r="B1945" s="1"/>
    </row>
    <row r="1947" spans="1:2" x14ac:dyDescent="0.25">
      <c r="B1947" s="1"/>
    </row>
    <row r="1948" spans="1:2" x14ac:dyDescent="0.25">
      <c r="B1948" s="1"/>
    </row>
    <row r="1949" spans="1:2" x14ac:dyDescent="0.25">
      <c r="A1949" s="1"/>
      <c r="B1949" s="1"/>
    </row>
    <row r="1950" spans="1:2" x14ac:dyDescent="0.25">
      <c r="B1950" s="1"/>
    </row>
    <row r="1952" spans="1:2" x14ac:dyDescent="0.25">
      <c r="B1952" s="1"/>
    </row>
    <row r="1953" spans="1:2" x14ac:dyDescent="0.25">
      <c r="B1953" s="1"/>
    </row>
    <row r="1954" spans="1:2" x14ac:dyDescent="0.25">
      <c r="A1954" s="1"/>
      <c r="B1954" s="1"/>
    </row>
    <row r="1955" spans="1:2" x14ac:dyDescent="0.25">
      <c r="B1955" s="1"/>
    </row>
    <row r="1957" spans="1:2" x14ac:dyDescent="0.25">
      <c r="A1957" s="1"/>
      <c r="B1957" s="1"/>
    </row>
    <row r="1958" spans="1:2" x14ac:dyDescent="0.25">
      <c r="B1958" s="1"/>
    </row>
    <row r="1959" spans="1:2" x14ac:dyDescent="0.25">
      <c r="B1959" s="1"/>
    </row>
    <row r="1960" spans="1:2" x14ac:dyDescent="0.25">
      <c r="B1960" s="1"/>
    </row>
    <row r="1962" spans="1:2" x14ac:dyDescent="0.25">
      <c r="B1962" s="1"/>
    </row>
    <row r="1963" spans="1:2" x14ac:dyDescent="0.25">
      <c r="B1963" s="1"/>
    </row>
    <row r="1964" spans="1:2" x14ac:dyDescent="0.25">
      <c r="B1964" s="1"/>
    </row>
    <row r="1965" spans="1:2" x14ac:dyDescent="0.25">
      <c r="B1965" s="1"/>
    </row>
    <row r="1966" spans="1:2" x14ac:dyDescent="0.25">
      <c r="A1966" s="1"/>
      <c r="B1966" s="1"/>
    </row>
    <row r="1967" spans="1:2" x14ac:dyDescent="0.25">
      <c r="B1967" s="1"/>
    </row>
    <row r="1969" spans="1:2" x14ac:dyDescent="0.25">
      <c r="B1969" s="1"/>
    </row>
    <row r="1970" spans="1:2" x14ac:dyDescent="0.25">
      <c r="B1970" s="1"/>
    </row>
    <row r="1971" spans="1:2" x14ac:dyDescent="0.25">
      <c r="A1971" s="1"/>
      <c r="B1971" s="1"/>
    </row>
    <row r="1972" spans="1:2" x14ac:dyDescent="0.25">
      <c r="B1972" s="1"/>
    </row>
    <row r="1974" spans="1:2" x14ac:dyDescent="0.25">
      <c r="B1974" s="1"/>
    </row>
    <row r="1975" spans="1:2" x14ac:dyDescent="0.25">
      <c r="B1975" s="1"/>
    </row>
    <row r="1976" spans="1:2" x14ac:dyDescent="0.25">
      <c r="A1976" s="1"/>
      <c r="B1976" s="1"/>
    </row>
    <row r="1977" spans="1:2" x14ac:dyDescent="0.25">
      <c r="B1977" s="1"/>
    </row>
    <row r="1979" spans="1:2" x14ac:dyDescent="0.25">
      <c r="B1979" s="1"/>
    </row>
    <row r="1980" spans="1:2" x14ac:dyDescent="0.25">
      <c r="B1980" s="1"/>
    </row>
    <row r="1981" spans="1:2" x14ac:dyDescent="0.25">
      <c r="A1981" s="1"/>
      <c r="B1981" s="1"/>
    </row>
    <row r="1982" spans="1:2" x14ac:dyDescent="0.25">
      <c r="B1982" s="1"/>
    </row>
    <row r="1984" spans="1:2" x14ac:dyDescent="0.25">
      <c r="A1984" s="1"/>
      <c r="B1984" s="1"/>
    </row>
    <row r="1985" spans="1:2" x14ac:dyDescent="0.25">
      <c r="B1985" s="1"/>
    </row>
    <row r="1986" spans="1:2" x14ac:dyDescent="0.25">
      <c r="B1986" s="1"/>
    </row>
    <row r="1987" spans="1:2" x14ac:dyDescent="0.25">
      <c r="B1987" s="1"/>
    </row>
    <row r="1989" spans="1:2" x14ac:dyDescent="0.25">
      <c r="B1989" s="1"/>
    </row>
    <row r="1990" spans="1:2" x14ac:dyDescent="0.25">
      <c r="B1990" s="1"/>
    </row>
    <row r="1991" spans="1:2" x14ac:dyDescent="0.25">
      <c r="B1991" s="1"/>
    </row>
    <row r="1992" spans="1:2" x14ac:dyDescent="0.25">
      <c r="B1992" s="1"/>
    </row>
    <row r="1993" spans="1:2" x14ac:dyDescent="0.25">
      <c r="A1993" s="1"/>
      <c r="B1993" s="1"/>
    </row>
    <row r="1994" spans="1:2" x14ac:dyDescent="0.25">
      <c r="B1994" s="1"/>
    </row>
    <row r="1996" spans="1:2" x14ac:dyDescent="0.25">
      <c r="B1996" s="1"/>
    </row>
    <row r="1997" spans="1:2" x14ac:dyDescent="0.25">
      <c r="B1997" s="1"/>
    </row>
    <row r="1998" spans="1:2" x14ac:dyDescent="0.25">
      <c r="A1998" s="1"/>
      <c r="B1998" s="1"/>
    </row>
    <row r="1999" spans="1:2" x14ac:dyDescent="0.25">
      <c r="B1999" s="1"/>
    </row>
    <row r="2001" spans="1:2" x14ac:dyDescent="0.25">
      <c r="B2001" s="1"/>
    </row>
    <row r="2002" spans="1:2" x14ac:dyDescent="0.25">
      <c r="B2002" s="1"/>
    </row>
    <row r="2003" spans="1:2" x14ac:dyDescent="0.25">
      <c r="A2003" s="1"/>
      <c r="B2003" s="1"/>
    </row>
    <row r="2004" spans="1:2" x14ac:dyDescent="0.25">
      <c r="B2004" s="1"/>
    </row>
    <row r="2006" spans="1:2" x14ac:dyDescent="0.25">
      <c r="B2006" s="1"/>
    </row>
    <row r="2007" spans="1:2" x14ac:dyDescent="0.25">
      <c r="B2007" s="1"/>
    </row>
    <row r="2008" spans="1:2" x14ac:dyDescent="0.25">
      <c r="A2008" s="1"/>
      <c r="B2008" s="1"/>
    </row>
    <row r="2009" spans="1:2" x14ac:dyDescent="0.25">
      <c r="B2009" s="1"/>
    </row>
    <row r="2011" spans="1:2" x14ac:dyDescent="0.25">
      <c r="A2011" s="1"/>
      <c r="B2011" s="1"/>
    </row>
    <row r="2012" spans="1:2" x14ac:dyDescent="0.25">
      <c r="B2012" s="1"/>
    </row>
    <row r="2013" spans="1:2" x14ac:dyDescent="0.25">
      <c r="B2013" s="1"/>
    </row>
    <row r="2014" spans="1:2" x14ac:dyDescent="0.25">
      <c r="B2014" s="1"/>
    </row>
    <row r="2016" spans="1:2" x14ac:dyDescent="0.25">
      <c r="B2016" s="1"/>
    </row>
    <row r="2017" spans="1:2" x14ac:dyDescent="0.25">
      <c r="B2017" s="1"/>
    </row>
    <row r="2018" spans="1:2" x14ac:dyDescent="0.25">
      <c r="B2018" s="1"/>
    </row>
    <row r="2019" spans="1:2" x14ac:dyDescent="0.25">
      <c r="B2019" s="1"/>
    </row>
    <row r="2020" spans="1:2" x14ac:dyDescent="0.25">
      <c r="A2020" s="1"/>
      <c r="B2020" s="1"/>
    </row>
    <row r="2021" spans="1:2" x14ac:dyDescent="0.25">
      <c r="B2021" s="1"/>
    </row>
    <row r="2023" spans="1:2" x14ac:dyDescent="0.25">
      <c r="B2023" s="1"/>
    </row>
    <row r="2024" spans="1:2" x14ac:dyDescent="0.25">
      <c r="B2024" s="1"/>
    </row>
    <row r="2025" spans="1:2" x14ac:dyDescent="0.25">
      <c r="A2025" s="1"/>
      <c r="B2025" s="1"/>
    </row>
    <row r="2026" spans="1:2" x14ac:dyDescent="0.25">
      <c r="B2026" s="1"/>
    </row>
    <row r="2028" spans="1:2" x14ac:dyDescent="0.25">
      <c r="B2028" s="1"/>
    </row>
    <row r="2029" spans="1:2" x14ac:dyDescent="0.25">
      <c r="B2029" s="1"/>
    </row>
    <row r="2030" spans="1:2" x14ac:dyDescent="0.25">
      <c r="A2030" s="1"/>
      <c r="B2030" s="1"/>
    </row>
    <row r="2031" spans="1:2" x14ac:dyDescent="0.25">
      <c r="B2031" s="1"/>
    </row>
    <row r="2033" spans="1:2" x14ac:dyDescent="0.25">
      <c r="B2033" s="1"/>
    </row>
    <row r="2034" spans="1:2" x14ac:dyDescent="0.25">
      <c r="B2034" s="1"/>
    </row>
    <row r="2035" spans="1:2" x14ac:dyDescent="0.25">
      <c r="A2035" s="1"/>
      <c r="B2035" s="1"/>
    </row>
    <row r="2036" spans="1:2" x14ac:dyDescent="0.25">
      <c r="B2036" s="1"/>
    </row>
    <row r="2038" spans="1:2" x14ac:dyDescent="0.25">
      <c r="A2038" s="1"/>
      <c r="B2038" s="1"/>
    </row>
    <row r="2039" spans="1:2" x14ac:dyDescent="0.25">
      <c r="B2039" s="1"/>
    </row>
    <row r="2040" spans="1:2" x14ac:dyDescent="0.25">
      <c r="B2040" s="1"/>
    </row>
    <row r="2041" spans="1:2" x14ac:dyDescent="0.25">
      <c r="B2041" s="1"/>
    </row>
    <row r="2043" spans="1:2" x14ac:dyDescent="0.25">
      <c r="B2043" s="1"/>
    </row>
    <row r="2044" spans="1:2" x14ac:dyDescent="0.25">
      <c r="B2044" s="1"/>
    </row>
    <row r="2045" spans="1:2" x14ac:dyDescent="0.25">
      <c r="B2045" s="1"/>
    </row>
    <row r="2046" spans="1:2" x14ac:dyDescent="0.25">
      <c r="B2046" s="1"/>
    </row>
    <row r="2047" spans="1:2" x14ac:dyDescent="0.25">
      <c r="A2047" s="1"/>
      <c r="B2047" s="1"/>
    </row>
    <row r="2048" spans="1:2" x14ac:dyDescent="0.25">
      <c r="B2048" s="1"/>
    </row>
    <row r="2050" spans="1:2" x14ac:dyDescent="0.25">
      <c r="B2050" s="1"/>
    </row>
    <row r="2051" spans="1:2" x14ac:dyDescent="0.25">
      <c r="B2051" s="1"/>
    </row>
    <row r="2052" spans="1:2" x14ac:dyDescent="0.25">
      <c r="A2052" s="1"/>
      <c r="B2052" s="1"/>
    </row>
    <row r="2053" spans="1:2" x14ac:dyDescent="0.25">
      <c r="B2053" s="1"/>
    </row>
    <row r="2055" spans="1:2" x14ac:dyDescent="0.25">
      <c r="B2055" s="1"/>
    </row>
    <row r="2056" spans="1:2" x14ac:dyDescent="0.25">
      <c r="B2056" s="1"/>
    </row>
    <row r="2057" spans="1:2" x14ac:dyDescent="0.25">
      <c r="A2057" s="1"/>
      <c r="B2057" s="1"/>
    </row>
    <row r="2058" spans="1:2" x14ac:dyDescent="0.25">
      <c r="B2058" s="1"/>
    </row>
    <row r="2060" spans="1:2" x14ac:dyDescent="0.25">
      <c r="B2060" s="1"/>
    </row>
    <row r="2061" spans="1:2" x14ac:dyDescent="0.25">
      <c r="B2061" s="1"/>
    </row>
    <row r="2062" spans="1:2" x14ac:dyDescent="0.25">
      <c r="A2062" s="1"/>
      <c r="B2062" s="1"/>
    </row>
    <row r="2063" spans="1:2" x14ac:dyDescent="0.25">
      <c r="B2063" s="1"/>
    </row>
    <row r="2065" spans="1:2" x14ac:dyDescent="0.25">
      <c r="A2065" s="1"/>
      <c r="B2065" s="1"/>
    </row>
    <row r="2066" spans="1:2" x14ac:dyDescent="0.25">
      <c r="B2066" s="1"/>
    </row>
    <row r="2067" spans="1:2" x14ac:dyDescent="0.25">
      <c r="B2067" s="1"/>
    </row>
    <row r="2068" spans="1:2" x14ac:dyDescent="0.25">
      <c r="B2068" s="1"/>
    </row>
    <row r="2070" spans="1:2" x14ac:dyDescent="0.25">
      <c r="B2070" s="1"/>
    </row>
    <row r="2071" spans="1:2" x14ac:dyDescent="0.25">
      <c r="B2071" s="1"/>
    </row>
    <row r="2072" spans="1:2" x14ac:dyDescent="0.25">
      <c r="B2072" s="1"/>
    </row>
    <row r="2073" spans="1:2" x14ac:dyDescent="0.25">
      <c r="B2073" s="1"/>
    </row>
    <row r="2074" spans="1:2" x14ac:dyDescent="0.25">
      <c r="A2074" s="1"/>
      <c r="B2074" s="1"/>
    </row>
    <row r="2075" spans="1:2" x14ac:dyDescent="0.25">
      <c r="B2075" s="1"/>
    </row>
    <row r="2077" spans="1:2" x14ac:dyDescent="0.25">
      <c r="B2077" s="1"/>
    </row>
    <row r="2078" spans="1:2" x14ac:dyDescent="0.25">
      <c r="B2078" s="1"/>
    </row>
    <row r="2079" spans="1:2" x14ac:dyDescent="0.25">
      <c r="A2079" s="1"/>
      <c r="B2079" s="1"/>
    </row>
    <row r="2080" spans="1:2" x14ac:dyDescent="0.25">
      <c r="B2080" s="1"/>
    </row>
    <row r="2082" spans="1:2" x14ac:dyDescent="0.25">
      <c r="B2082" s="1"/>
    </row>
    <row r="2083" spans="1:2" x14ac:dyDescent="0.25">
      <c r="B2083" s="1"/>
    </row>
    <row r="2084" spans="1:2" x14ac:dyDescent="0.25">
      <c r="A2084" s="1"/>
      <c r="B2084" s="1"/>
    </row>
    <row r="2085" spans="1:2" x14ac:dyDescent="0.25">
      <c r="B2085" s="1"/>
    </row>
    <row r="2087" spans="1:2" x14ac:dyDescent="0.25">
      <c r="B2087" s="1"/>
    </row>
    <row r="2088" spans="1:2" x14ac:dyDescent="0.25">
      <c r="B2088" s="1"/>
    </row>
    <row r="2089" spans="1:2" x14ac:dyDescent="0.25">
      <c r="A2089" s="1"/>
      <c r="B2089" s="1"/>
    </row>
    <row r="2090" spans="1:2" x14ac:dyDescent="0.25">
      <c r="B2090" s="1"/>
    </row>
    <row r="2092" spans="1:2" x14ac:dyDescent="0.25">
      <c r="A2092" s="1"/>
      <c r="B2092" s="1"/>
    </row>
    <row r="2093" spans="1:2" x14ac:dyDescent="0.25">
      <c r="B2093" s="1"/>
    </row>
    <row r="2094" spans="1:2" x14ac:dyDescent="0.25">
      <c r="B2094" s="1"/>
    </row>
    <row r="2095" spans="1:2" x14ac:dyDescent="0.25">
      <c r="B2095" s="1"/>
    </row>
    <row r="2097" spans="1:2" x14ac:dyDescent="0.25">
      <c r="B2097" s="1"/>
    </row>
    <row r="2098" spans="1:2" x14ac:dyDescent="0.25">
      <c r="B2098" s="1"/>
    </row>
    <row r="2099" spans="1:2" x14ac:dyDescent="0.25">
      <c r="B2099" s="1"/>
    </row>
    <row r="2100" spans="1:2" x14ac:dyDescent="0.25">
      <c r="B2100" s="1"/>
    </row>
    <row r="2101" spans="1:2" x14ac:dyDescent="0.25">
      <c r="A2101" s="1"/>
      <c r="B2101" s="1"/>
    </row>
    <row r="2102" spans="1:2" x14ac:dyDescent="0.25">
      <c r="B2102" s="1"/>
    </row>
    <row r="2104" spans="1:2" x14ac:dyDescent="0.25">
      <c r="B2104" s="1"/>
    </row>
    <row r="2105" spans="1:2" x14ac:dyDescent="0.25">
      <c r="B2105" s="1"/>
    </row>
    <row r="2106" spans="1:2" x14ac:dyDescent="0.25">
      <c r="A2106" s="1"/>
      <c r="B2106" s="1"/>
    </row>
    <row r="2107" spans="1:2" x14ac:dyDescent="0.25">
      <c r="B2107" s="1"/>
    </row>
    <row r="2109" spans="1:2" x14ac:dyDescent="0.25">
      <c r="B2109" s="1"/>
    </row>
    <row r="2110" spans="1:2" x14ac:dyDescent="0.25">
      <c r="B2110" s="1"/>
    </row>
    <row r="2111" spans="1:2" x14ac:dyDescent="0.25">
      <c r="A2111" s="1"/>
      <c r="B2111" s="1"/>
    </row>
    <row r="2112" spans="1:2" x14ac:dyDescent="0.25">
      <c r="B2112" s="1"/>
    </row>
    <row r="2114" spans="1:2" x14ac:dyDescent="0.25">
      <c r="B2114" s="1"/>
    </row>
    <row r="2115" spans="1:2" x14ac:dyDescent="0.25">
      <c r="B2115" s="1"/>
    </row>
    <row r="2116" spans="1:2" x14ac:dyDescent="0.25">
      <c r="A2116" s="1"/>
      <c r="B2116" s="1"/>
    </row>
    <row r="2117" spans="1:2" x14ac:dyDescent="0.25">
      <c r="B2117" s="1"/>
    </row>
    <row r="2119" spans="1:2" x14ac:dyDescent="0.25">
      <c r="A2119" s="1"/>
      <c r="B2119" s="1"/>
    </row>
    <row r="2120" spans="1:2" x14ac:dyDescent="0.25">
      <c r="B2120" s="1"/>
    </row>
    <row r="2121" spans="1:2" x14ac:dyDescent="0.25">
      <c r="B2121" s="1"/>
    </row>
    <row r="2122" spans="1:2" x14ac:dyDescent="0.25">
      <c r="B2122" s="1"/>
    </row>
    <row r="2124" spans="1:2" x14ac:dyDescent="0.25">
      <c r="B2124" s="1"/>
    </row>
    <row r="2125" spans="1:2" x14ac:dyDescent="0.25">
      <c r="B2125" s="1"/>
    </row>
    <row r="2126" spans="1:2" x14ac:dyDescent="0.25">
      <c r="B2126" s="1"/>
    </row>
    <row r="2127" spans="1:2" x14ac:dyDescent="0.25">
      <c r="B2127" s="1"/>
    </row>
    <row r="2128" spans="1:2" x14ac:dyDescent="0.25">
      <c r="A2128" s="1"/>
      <c r="B2128" s="1"/>
    </row>
    <row r="2129" spans="1:2" x14ac:dyDescent="0.25">
      <c r="B2129" s="1"/>
    </row>
    <row r="2131" spans="1:2" x14ac:dyDescent="0.25">
      <c r="B2131" s="1"/>
    </row>
    <row r="2132" spans="1:2" x14ac:dyDescent="0.25">
      <c r="B2132" s="1"/>
    </row>
    <row r="2133" spans="1:2" x14ac:dyDescent="0.25">
      <c r="A2133" s="1"/>
      <c r="B2133" s="1"/>
    </row>
    <row r="2134" spans="1:2" x14ac:dyDescent="0.25">
      <c r="B2134" s="1"/>
    </row>
    <row r="2136" spans="1:2" x14ac:dyDescent="0.25">
      <c r="B2136" s="1"/>
    </row>
    <row r="2137" spans="1:2" x14ac:dyDescent="0.25">
      <c r="B2137" s="1"/>
    </row>
    <row r="2138" spans="1:2" x14ac:dyDescent="0.25">
      <c r="A2138" s="1"/>
      <c r="B2138" s="1"/>
    </row>
    <row r="2139" spans="1:2" x14ac:dyDescent="0.25">
      <c r="B2139" s="1"/>
    </row>
    <row r="2141" spans="1:2" x14ac:dyDescent="0.25">
      <c r="B2141" s="1"/>
    </row>
    <row r="2142" spans="1:2" x14ac:dyDescent="0.25">
      <c r="B2142" s="1"/>
    </row>
    <row r="2143" spans="1:2" x14ac:dyDescent="0.25">
      <c r="A2143" s="1"/>
      <c r="B2143" s="1"/>
    </row>
    <row r="2144" spans="1:2" x14ac:dyDescent="0.25">
      <c r="B2144" s="1"/>
    </row>
    <row r="2146" spans="1:2" x14ac:dyDescent="0.25">
      <c r="A2146" s="1"/>
      <c r="B2146" s="1"/>
    </row>
    <row r="2147" spans="1:2" x14ac:dyDescent="0.25">
      <c r="B2147" s="1"/>
    </row>
    <row r="2148" spans="1:2" x14ac:dyDescent="0.25">
      <c r="B2148" s="1"/>
    </row>
    <row r="2149" spans="1:2" x14ac:dyDescent="0.25">
      <c r="B2149" s="1"/>
    </row>
    <row r="2151" spans="1:2" x14ac:dyDescent="0.25">
      <c r="B2151" s="1"/>
    </row>
    <row r="2152" spans="1:2" x14ac:dyDescent="0.25">
      <c r="B2152" s="1"/>
    </row>
    <row r="2153" spans="1:2" x14ac:dyDescent="0.25">
      <c r="B2153" s="1"/>
    </row>
    <row r="2154" spans="1:2" x14ac:dyDescent="0.25">
      <c r="B2154" s="1"/>
    </row>
    <row r="2155" spans="1:2" x14ac:dyDescent="0.25">
      <c r="A2155" s="1"/>
      <c r="B2155" s="1"/>
    </row>
    <row r="2156" spans="1:2" x14ac:dyDescent="0.25">
      <c r="B2156" s="1"/>
    </row>
    <row r="2158" spans="1:2" x14ac:dyDescent="0.25">
      <c r="B2158" s="1"/>
    </row>
    <row r="2159" spans="1:2" x14ac:dyDescent="0.25">
      <c r="B2159" s="1"/>
    </row>
    <row r="2160" spans="1:2" x14ac:dyDescent="0.25">
      <c r="A2160" s="1"/>
      <c r="B2160" s="1"/>
    </row>
    <row r="2161" spans="1:2" x14ac:dyDescent="0.25">
      <c r="B2161" s="1"/>
    </row>
    <row r="2163" spans="1:2" x14ac:dyDescent="0.25">
      <c r="B2163" s="1"/>
    </row>
    <row r="2164" spans="1:2" x14ac:dyDescent="0.25">
      <c r="B2164" s="1"/>
    </row>
    <row r="2165" spans="1:2" x14ac:dyDescent="0.25">
      <c r="A2165" s="1"/>
      <c r="B2165" s="1"/>
    </row>
    <row r="2166" spans="1:2" x14ac:dyDescent="0.25">
      <c r="B2166" s="1"/>
    </row>
    <row r="2168" spans="1:2" x14ac:dyDescent="0.25">
      <c r="B2168" s="1"/>
    </row>
    <row r="2169" spans="1:2" x14ac:dyDescent="0.25">
      <c r="B2169" s="1"/>
    </row>
    <row r="2170" spans="1:2" x14ac:dyDescent="0.25">
      <c r="A2170" s="1"/>
      <c r="B2170" s="1"/>
    </row>
    <row r="2171" spans="1:2" x14ac:dyDescent="0.25">
      <c r="B2171" s="1"/>
    </row>
    <row r="2173" spans="1:2" x14ac:dyDescent="0.25">
      <c r="A2173" s="1"/>
      <c r="B2173" s="1"/>
    </row>
    <row r="2174" spans="1:2" x14ac:dyDescent="0.25">
      <c r="B2174" s="1"/>
    </row>
    <row r="2175" spans="1:2" x14ac:dyDescent="0.25">
      <c r="B2175" s="1"/>
    </row>
    <row r="2176" spans="1:2" x14ac:dyDescent="0.25">
      <c r="B2176" s="1"/>
    </row>
    <row r="2177" spans="1:2" x14ac:dyDescent="0.25">
      <c r="B2177" s="1"/>
    </row>
    <row r="2179" spans="1:2" x14ac:dyDescent="0.25">
      <c r="B2179" s="1"/>
    </row>
    <row r="2180" spans="1:2" x14ac:dyDescent="0.25">
      <c r="B2180" s="1"/>
    </row>
    <row r="2181" spans="1:2" x14ac:dyDescent="0.25">
      <c r="B2181" s="1"/>
    </row>
    <row r="2182" spans="1:2" x14ac:dyDescent="0.25">
      <c r="B2182" s="1"/>
    </row>
    <row r="2183" spans="1:2" x14ac:dyDescent="0.25">
      <c r="A2183" s="1"/>
      <c r="B2183" s="1"/>
    </row>
    <row r="2184" spans="1:2" x14ac:dyDescent="0.25">
      <c r="B2184" s="1"/>
    </row>
    <row r="2186" spans="1:2" x14ac:dyDescent="0.25">
      <c r="B2186" s="1"/>
    </row>
    <row r="2187" spans="1:2" x14ac:dyDescent="0.25">
      <c r="B2187" s="1"/>
    </row>
    <row r="2188" spans="1:2" x14ac:dyDescent="0.25">
      <c r="B2188" s="1"/>
    </row>
    <row r="2189" spans="1:2" x14ac:dyDescent="0.25">
      <c r="A2189" s="1"/>
      <c r="B2189" s="1"/>
    </row>
    <row r="2190" spans="1:2" x14ac:dyDescent="0.25">
      <c r="B2190" s="1"/>
    </row>
    <row r="2192" spans="1:2" x14ac:dyDescent="0.25">
      <c r="B2192" s="1"/>
    </row>
    <row r="2193" spans="1:2" x14ac:dyDescent="0.25">
      <c r="B2193" s="1"/>
    </row>
    <row r="2194" spans="1:2" x14ac:dyDescent="0.25">
      <c r="A2194" s="1"/>
      <c r="B2194" s="1"/>
    </row>
    <row r="2195" spans="1:2" x14ac:dyDescent="0.25">
      <c r="B2195" s="1"/>
    </row>
    <row r="2197" spans="1:2" x14ac:dyDescent="0.25">
      <c r="A2197" s="1"/>
      <c r="B2197" s="1"/>
    </row>
    <row r="2198" spans="1:2" x14ac:dyDescent="0.25">
      <c r="B2198" s="1"/>
    </row>
    <row r="2199" spans="1:2" x14ac:dyDescent="0.25">
      <c r="B2199" s="1"/>
    </row>
    <row r="2200" spans="1:2" x14ac:dyDescent="0.25">
      <c r="B2200" s="1"/>
    </row>
    <row r="2202" spans="1:2" x14ac:dyDescent="0.25">
      <c r="B2202" s="1"/>
    </row>
    <row r="2203" spans="1:2" x14ac:dyDescent="0.25">
      <c r="B2203" s="1"/>
    </row>
    <row r="2204" spans="1:2" x14ac:dyDescent="0.25">
      <c r="B2204" s="1"/>
    </row>
    <row r="2205" spans="1:2" x14ac:dyDescent="0.25">
      <c r="B2205" s="1"/>
    </row>
    <row r="2206" spans="1:2" x14ac:dyDescent="0.25">
      <c r="A2206" s="1"/>
      <c r="B2206" s="1"/>
    </row>
    <row r="2207" spans="1:2" x14ac:dyDescent="0.25">
      <c r="B2207" s="1"/>
    </row>
    <row r="2209" spans="1:2" x14ac:dyDescent="0.25">
      <c r="B2209" s="1"/>
    </row>
    <row r="2210" spans="1:2" x14ac:dyDescent="0.25">
      <c r="B2210" s="1"/>
    </row>
    <row r="2211" spans="1:2" x14ac:dyDescent="0.25">
      <c r="A2211" s="1"/>
      <c r="B2211" s="1"/>
    </row>
    <row r="2212" spans="1:2" x14ac:dyDescent="0.25">
      <c r="B2212" s="1"/>
    </row>
    <row r="2214" spans="1:2" x14ac:dyDescent="0.25">
      <c r="B2214" s="1"/>
    </row>
    <row r="2215" spans="1:2" x14ac:dyDescent="0.25">
      <c r="B2215" s="1"/>
    </row>
    <row r="2216" spans="1:2" x14ac:dyDescent="0.25">
      <c r="A2216" s="1"/>
      <c r="B2216" s="1"/>
    </row>
    <row r="2217" spans="1:2" x14ac:dyDescent="0.25">
      <c r="B2217" s="1"/>
    </row>
    <row r="2219" spans="1:2" x14ac:dyDescent="0.25">
      <c r="A2219" s="1"/>
      <c r="B2219" s="1"/>
    </row>
    <row r="2220" spans="1:2" x14ac:dyDescent="0.25">
      <c r="B2220" s="1"/>
    </row>
    <row r="2221" spans="1:2" x14ac:dyDescent="0.25">
      <c r="B2221" s="1"/>
    </row>
    <row r="2222" spans="1:2" x14ac:dyDescent="0.25">
      <c r="B2222" s="1"/>
    </row>
    <row r="2224" spans="1:2" x14ac:dyDescent="0.25">
      <c r="B2224" s="1"/>
    </row>
    <row r="2225" spans="1:2" x14ac:dyDescent="0.25">
      <c r="B2225" s="1"/>
    </row>
    <row r="2226" spans="1:2" x14ac:dyDescent="0.25">
      <c r="B2226" s="1"/>
    </row>
    <row r="2227" spans="1:2" x14ac:dyDescent="0.25">
      <c r="B2227" s="1"/>
    </row>
    <row r="2228" spans="1:2" x14ac:dyDescent="0.25">
      <c r="A2228" s="1"/>
      <c r="B2228" s="1"/>
    </row>
    <row r="2229" spans="1:2" x14ac:dyDescent="0.25">
      <c r="B2229" s="1"/>
    </row>
    <row r="2231" spans="1:2" x14ac:dyDescent="0.25">
      <c r="B2231" s="1"/>
    </row>
    <row r="2232" spans="1:2" x14ac:dyDescent="0.25">
      <c r="B2232" s="1"/>
    </row>
    <row r="2233" spans="1:2" x14ac:dyDescent="0.25">
      <c r="A2233" s="1"/>
      <c r="B2233" s="1"/>
    </row>
    <row r="2234" spans="1:2" x14ac:dyDescent="0.25">
      <c r="B2234" s="1"/>
    </row>
    <row r="2236" spans="1:2" x14ac:dyDescent="0.25">
      <c r="B2236" s="1"/>
    </row>
    <row r="2237" spans="1:2" x14ac:dyDescent="0.25">
      <c r="B2237" s="1"/>
    </row>
    <row r="2238" spans="1:2" x14ac:dyDescent="0.25">
      <c r="A2238" s="1"/>
      <c r="B2238" s="1"/>
    </row>
    <row r="2239" spans="1:2" x14ac:dyDescent="0.25">
      <c r="B2239" s="1"/>
    </row>
    <row r="2241" spans="1:2" x14ac:dyDescent="0.25">
      <c r="A2241" s="1"/>
      <c r="B2241" s="1"/>
    </row>
    <row r="2242" spans="1:2" x14ac:dyDescent="0.25">
      <c r="B2242" s="1"/>
    </row>
    <row r="2243" spans="1:2" x14ac:dyDescent="0.25">
      <c r="B2243" s="1"/>
    </row>
    <row r="2244" spans="1:2" x14ac:dyDescent="0.25">
      <c r="B2244" s="1"/>
    </row>
    <row r="2246" spans="1:2" x14ac:dyDescent="0.25">
      <c r="B2246" s="1"/>
    </row>
    <row r="2247" spans="1:2" x14ac:dyDescent="0.25">
      <c r="B2247" s="1"/>
    </row>
    <row r="2248" spans="1:2" x14ac:dyDescent="0.25">
      <c r="B2248" s="1"/>
    </row>
    <row r="2249" spans="1:2" x14ac:dyDescent="0.25">
      <c r="B2249" s="1"/>
    </row>
    <row r="2250" spans="1:2" x14ac:dyDescent="0.25">
      <c r="A2250" s="1"/>
      <c r="B2250" s="1"/>
    </row>
    <row r="2251" spans="1:2" x14ac:dyDescent="0.25">
      <c r="B2251" s="1"/>
    </row>
    <row r="2253" spans="1:2" x14ac:dyDescent="0.25">
      <c r="B2253" s="1"/>
    </row>
    <row r="2254" spans="1:2" x14ac:dyDescent="0.25">
      <c r="B2254" s="1"/>
    </row>
    <row r="2255" spans="1:2" x14ac:dyDescent="0.25">
      <c r="A2255" s="1"/>
      <c r="B2255" s="1"/>
    </row>
    <row r="2256" spans="1:2" x14ac:dyDescent="0.25">
      <c r="B2256" s="1"/>
    </row>
    <row r="2258" spans="1:2" x14ac:dyDescent="0.25">
      <c r="B2258" s="1"/>
    </row>
    <row r="2259" spans="1:2" x14ac:dyDescent="0.25">
      <c r="B2259" s="1"/>
    </row>
    <row r="2260" spans="1:2" x14ac:dyDescent="0.25">
      <c r="A2260" s="1"/>
      <c r="B2260" s="1"/>
    </row>
    <row r="2261" spans="1:2" x14ac:dyDescent="0.25">
      <c r="B2261" s="1"/>
    </row>
    <row r="2263" spans="1:2" x14ac:dyDescent="0.25">
      <c r="B2263" s="1"/>
    </row>
    <row r="2264" spans="1:2" x14ac:dyDescent="0.25">
      <c r="B2264" s="1"/>
    </row>
    <row r="2265" spans="1:2" x14ac:dyDescent="0.25">
      <c r="A2265" s="1"/>
      <c r="B2265" s="1"/>
    </row>
    <row r="2266" spans="1:2" x14ac:dyDescent="0.25">
      <c r="B2266" s="1"/>
    </row>
    <row r="2268" spans="1:2" x14ac:dyDescent="0.25">
      <c r="A2268" s="1"/>
      <c r="B2268" s="1"/>
    </row>
    <row r="2269" spans="1:2" x14ac:dyDescent="0.25">
      <c r="B2269" s="1"/>
    </row>
    <row r="2270" spans="1:2" x14ac:dyDescent="0.25">
      <c r="B2270" s="1"/>
    </row>
    <row r="2271" spans="1:2" x14ac:dyDescent="0.25">
      <c r="B2271" s="1"/>
    </row>
    <row r="2273" spans="1:2" x14ac:dyDescent="0.25">
      <c r="B2273" s="1"/>
    </row>
    <row r="2274" spans="1:2" x14ac:dyDescent="0.25">
      <c r="B2274" s="1"/>
    </row>
    <row r="2275" spans="1:2" x14ac:dyDescent="0.25">
      <c r="B2275" s="1"/>
    </row>
    <row r="2276" spans="1:2" x14ac:dyDescent="0.25">
      <c r="B2276" s="1"/>
    </row>
    <row r="2277" spans="1:2" x14ac:dyDescent="0.25">
      <c r="A2277" s="1"/>
      <c r="B2277" s="1"/>
    </row>
    <row r="2278" spans="1:2" x14ac:dyDescent="0.25">
      <c r="B2278" s="1"/>
    </row>
    <row r="2280" spans="1:2" x14ac:dyDescent="0.25">
      <c r="B2280" s="1"/>
    </row>
    <row r="2281" spans="1:2" x14ac:dyDescent="0.25">
      <c r="B2281" s="1"/>
    </row>
    <row r="2282" spans="1:2" x14ac:dyDescent="0.25">
      <c r="A2282" s="1"/>
      <c r="B2282" s="1"/>
    </row>
    <row r="2283" spans="1:2" x14ac:dyDescent="0.25">
      <c r="B2283" s="1"/>
    </row>
    <row r="2285" spans="1:2" x14ac:dyDescent="0.25">
      <c r="B2285" s="1"/>
    </row>
    <row r="2286" spans="1:2" x14ac:dyDescent="0.25">
      <c r="B2286" s="1"/>
    </row>
    <row r="2287" spans="1:2" x14ac:dyDescent="0.25">
      <c r="A2287" s="1"/>
      <c r="B2287" s="1"/>
    </row>
    <row r="2288" spans="1:2" x14ac:dyDescent="0.25">
      <c r="B2288" s="1"/>
    </row>
    <row r="2290" spans="1:2" x14ac:dyDescent="0.25">
      <c r="A2290" s="1"/>
      <c r="B2290" s="1"/>
    </row>
    <row r="2291" spans="1:2" x14ac:dyDescent="0.25">
      <c r="B2291" s="1"/>
    </row>
    <row r="2292" spans="1:2" x14ac:dyDescent="0.25">
      <c r="B2292" s="1"/>
    </row>
    <row r="2293" spans="1:2" x14ac:dyDescent="0.25">
      <c r="B2293" s="1"/>
    </row>
    <row r="2295" spans="1:2" x14ac:dyDescent="0.25">
      <c r="B2295" s="1"/>
    </row>
    <row r="2296" spans="1:2" x14ac:dyDescent="0.25">
      <c r="B2296" s="1"/>
    </row>
    <row r="2297" spans="1:2" x14ac:dyDescent="0.25">
      <c r="B2297" s="1"/>
    </row>
    <row r="2298" spans="1:2" x14ac:dyDescent="0.25">
      <c r="B2298" s="1"/>
    </row>
    <row r="2299" spans="1:2" x14ac:dyDescent="0.25">
      <c r="A2299" s="1"/>
      <c r="B2299" s="1"/>
    </row>
    <row r="2300" spans="1:2" x14ac:dyDescent="0.25">
      <c r="B2300" s="1"/>
    </row>
    <row r="2302" spans="1:2" x14ac:dyDescent="0.25">
      <c r="B2302" s="1"/>
    </row>
    <row r="2303" spans="1:2" x14ac:dyDescent="0.25">
      <c r="B2303" s="1"/>
    </row>
    <row r="2304" spans="1:2" x14ac:dyDescent="0.25">
      <c r="A2304" s="1"/>
      <c r="B2304" s="1"/>
    </row>
    <row r="2305" spans="1:2" x14ac:dyDescent="0.25">
      <c r="B2305" s="1"/>
    </row>
    <row r="2307" spans="1:2" x14ac:dyDescent="0.25">
      <c r="A2307" s="1"/>
      <c r="B2307" s="1"/>
    </row>
    <row r="2308" spans="1:2" x14ac:dyDescent="0.25">
      <c r="B2308" s="1"/>
    </row>
    <row r="2309" spans="1:2" x14ac:dyDescent="0.25">
      <c r="B2309" s="1"/>
    </row>
    <row r="2310" spans="1:2" x14ac:dyDescent="0.25">
      <c r="B2310" s="1"/>
    </row>
    <row r="2312" spans="1:2" x14ac:dyDescent="0.25">
      <c r="B2312" s="1"/>
    </row>
    <row r="2313" spans="1:2" x14ac:dyDescent="0.25">
      <c r="B2313" s="1"/>
    </row>
    <row r="2314" spans="1:2" x14ac:dyDescent="0.25">
      <c r="B2314" s="1"/>
    </row>
    <row r="2315" spans="1:2" x14ac:dyDescent="0.25">
      <c r="B2315" s="1"/>
    </row>
    <row r="2316" spans="1:2" x14ac:dyDescent="0.25">
      <c r="A2316" s="1"/>
      <c r="B2316" s="1"/>
    </row>
    <row r="2317" spans="1:2" x14ac:dyDescent="0.25">
      <c r="B2317" s="1"/>
    </row>
    <row r="2319" spans="1:2" x14ac:dyDescent="0.25">
      <c r="B2319" s="1"/>
    </row>
    <row r="2320" spans="1:2" x14ac:dyDescent="0.25">
      <c r="B2320" s="1"/>
    </row>
    <row r="2321" spans="1:2" x14ac:dyDescent="0.25">
      <c r="A2321" s="1"/>
      <c r="B2321" s="1"/>
    </row>
    <row r="2322" spans="1:2" x14ac:dyDescent="0.25">
      <c r="B2322" s="1"/>
    </row>
    <row r="2324" spans="1:2" x14ac:dyDescent="0.25">
      <c r="B2324" s="1"/>
    </row>
    <row r="2325" spans="1:2" x14ac:dyDescent="0.25">
      <c r="B2325" s="1"/>
    </row>
    <row r="2326" spans="1:2" x14ac:dyDescent="0.25">
      <c r="A2326" s="1"/>
      <c r="B2326" s="1"/>
    </row>
    <row r="2327" spans="1:2" x14ac:dyDescent="0.25">
      <c r="B2327" s="1"/>
    </row>
    <row r="2329" spans="1:2" x14ac:dyDescent="0.25">
      <c r="B2329" s="1"/>
    </row>
    <row r="2330" spans="1:2" x14ac:dyDescent="0.25">
      <c r="B2330" s="1"/>
    </row>
    <row r="2331" spans="1:2" x14ac:dyDescent="0.25">
      <c r="A2331" s="1"/>
      <c r="B2331" s="1"/>
    </row>
    <row r="2332" spans="1:2" x14ac:dyDescent="0.25">
      <c r="B2332" s="1"/>
    </row>
    <row r="2334" spans="1:2" x14ac:dyDescent="0.25">
      <c r="A2334" s="1"/>
      <c r="B2334" s="1"/>
    </row>
    <row r="2335" spans="1:2" x14ac:dyDescent="0.25">
      <c r="B2335" s="1"/>
    </row>
    <row r="2336" spans="1:2" x14ac:dyDescent="0.25">
      <c r="B2336" s="1"/>
    </row>
    <row r="2337" spans="1:2" x14ac:dyDescent="0.25">
      <c r="B2337" s="1"/>
    </row>
    <row r="2339" spans="1:2" x14ac:dyDescent="0.25">
      <c r="B2339" s="1"/>
    </row>
    <row r="2340" spans="1:2" x14ac:dyDescent="0.25">
      <c r="B2340" s="1"/>
    </row>
    <row r="2341" spans="1:2" x14ac:dyDescent="0.25">
      <c r="B2341" s="1"/>
    </row>
    <row r="2342" spans="1:2" x14ac:dyDescent="0.25">
      <c r="B2342" s="1"/>
    </row>
    <row r="2343" spans="1:2" x14ac:dyDescent="0.25">
      <c r="A2343" s="1"/>
      <c r="B2343" s="1"/>
    </row>
    <row r="2344" spans="1:2" x14ac:dyDescent="0.25">
      <c r="B2344" s="1"/>
    </row>
    <row r="2346" spans="1:2" x14ac:dyDescent="0.25">
      <c r="B2346" s="1"/>
    </row>
    <row r="2347" spans="1:2" x14ac:dyDescent="0.25">
      <c r="B2347" s="1"/>
    </row>
    <row r="2348" spans="1:2" x14ac:dyDescent="0.25">
      <c r="A2348" s="1"/>
      <c r="B2348" s="1"/>
    </row>
    <row r="2349" spans="1:2" x14ac:dyDescent="0.25">
      <c r="B2349" s="1"/>
    </row>
    <row r="2351" spans="1:2" x14ac:dyDescent="0.25">
      <c r="B2351" s="1"/>
    </row>
    <row r="2352" spans="1:2" x14ac:dyDescent="0.25">
      <c r="B2352" s="1"/>
    </row>
    <row r="2353" spans="1:2" x14ac:dyDescent="0.25">
      <c r="A2353" s="1"/>
      <c r="B2353" s="1"/>
    </row>
    <row r="2354" spans="1:2" x14ac:dyDescent="0.25">
      <c r="B2354" s="1"/>
    </row>
    <row r="2356" spans="1:2" x14ac:dyDescent="0.25">
      <c r="B2356" s="1"/>
    </row>
    <row r="2357" spans="1:2" x14ac:dyDescent="0.25">
      <c r="B2357" s="1"/>
    </row>
    <row r="2358" spans="1:2" x14ac:dyDescent="0.25">
      <c r="A2358" s="1"/>
      <c r="B2358" s="1"/>
    </row>
    <row r="2359" spans="1:2" x14ac:dyDescent="0.25">
      <c r="B2359" s="1"/>
    </row>
    <row r="2361" spans="1:2" x14ac:dyDescent="0.25">
      <c r="A2361" s="1"/>
      <c r="B2361" s="1"/>
    </row>
    <row r="2362" spans="1:2" x14ac:dyDescent="0.25">
      <c r="B2362" s="1"/>
    </row>
    <row r="2363" spans="1:2" x14ac:dyDescent="0.25">
      <c r="B2363" s="1"/>
    </row>
    <row r="2364" spans="1:2" x14ac:dyDescent="0.25">
      <c r="B2364" s="1"/>
    </row>
    <row r="2366" spans="1:2" x14ac:dyDescent="0.25">
      <c r="B2366" s="1"/>
    </row>
    <row r="2367" spans="1:2" x14ac:dyDescent="0.25">
      <c r="B2367" s="1"/>
    </row>
    <row r="2368" spans="1:2" x14ac:dyDescent="0.25">
      <c r="B2368" s="1"/>
    </row>
    <row r="2369" spans="1:2" x14ac:dyDescent="0.25">
      <c r="B2369" s="1"/>
    </row>
    <row r="2370" spans="1:2" x14ac:dyDescent="0.25">
      <c r="A2370" s="1"/>
      <c r="B2370" s="1"/>
    </row>
    <row r="2371" spans="1:2" x14ac:dyDescent="0.25">
      <c r="B2371" s="1"/>
    </row>
    <row r="2373" spans="1:2" x14ac:dyDescent="0.25">
      <c r="B2373" s="1"/>
    </row>
    <row r="2374" spans="1:2" x14ac:dyDescent="0.25">
      <c r="B2374" s="1"/>
    </row>
    <row r="2375" spans="1:2" x14ac:dyDescent="0.25">
      <c r="A2375" s="1"/>
      <c r="B2375" s="1"/>
    </row>
    <row r="2376" spans="1:2" x14ac:dyDescent="0.25">
      <c r="B2376" s="1"/>
    </row>
    <row r="2378" spans="1:2" x14ac:dyDescent="0.25">
      <c r="B2378" s="1"/>
    </row>
    <row r="2379" spans="1:2" x14ac:dyDescent="0.25">
      <c r="B2379" s="1"/>
    </row>
    <row r="2380" spans="1:2" x14ac:dyDescent="0.25">
      <c r="A2380" s="1"/>
      <c r="B2380" s="1"/>
    </row>
    <row r="2381" spans="1:2" x14ac:dyDescent="0.25">
      <c r="B2381" s="1"/>
    </row>
    <row r="2383" spans="1:2" x14ac:dyDescent="0.25">
      <c r="B2383" s="1"/>
    </row>
    <row r="2384" spans="1:2" x14ac:dyDescent="0.25">
      <c r="B2384" s="1"/>
    </row>
    <row r="2385" spans="1:2" x14ac:dyDescent="0.25">
      <c r="A2385" s="1"/>
      <c r="B2385" s="1"/>
    </row>
    <row r="2386" spans="1:2" x14ac:dyDescent="0.25">
      <c r="B2386" s="1"/>
    </row>
    <row r="2388" spans="1:2" x14ac:dyDescent="0.25">
      <c r="A2388" s="1"/>
      <c r="B2388" s="1"/>
    </row>
    <row r="2389" spans="1:2" x14ac:dyDescent="0.25">
      <c r="B2389" s="1"/>
    </row>
    <row r="2390" spans="1:2" x14ac:dyDescent="0.25">
      <c r="B2390" s="1"/>
    </row>
    <row r="2391" spans="1:2" x14ac:dyDescent="0.25">
      <c r="B2391" s="1"/>
    </row>
    <row r="2393" spans="1:2" x14ac:dyDescent="0.25">
      <c r="B2393" s="1"/>
    </row>
    <row r="2394" spans="1:2" x14ac:dyDescent="0.25">
      <c r="B2394" s="1"/>
    </row>
    <row r="2395" spans="1:2" x14ac:dyDescent="0.25">
      <c r="B2395" s="1"/>
    </row>
    <row r="2396" spans="1:2" x14ac:dyDescent="0.25">
      <c r="B2396" s="1"/>
    </row>
    <row r="2397" spans="1:2" x14ac:dyDescent="0.25">
      <c r="A2397" s="1"/>
      <c r="B2397" s="1"/>
    </row>
    <row r="2398" spans="1:2" x14ac:dyDescent="0.25">
      <c r="B2398" s="1"/>
    </row>
    <row r="2400" spans="1:2" x14ac:dyDescent="0.25">
      <c r="B2400" s="1"/>
    </row>
    <row r="2401" spans="1:2" x14ac:dyDescent="0.25">
      <c r="B2401" s="1"/>
    </row>
    <row r="2402" spans="1:2" x14ac:dyDescent="0.25">
      <c r="A2402" s="1"/>
      <c r="B2402" s="1"/>
    </row>
    <row r="2403" spans="1:2" x14ac:dyDescent="0.25">
      <c r="B2403" s="1"/>
    </row>
    <row r="2405" spans="1:2" x14ac:dyDescent="0.25">
      <c r="B2405" s="1"/>
    </row>
    <row r="2406" spans="1:2" x14ac:dyDescent="0.25">
      <c r="B2406" s="1"/>
    </row>
    <row r="2407" spans="1:2" x14ac:dyDescent="0.25">
      <c r="A2407" s="1"/>
      <c r="B2407" s="1"/>
    </row>
    <row r="2408" spans="1:2" x14ac:dyDescent="0.25">
      <c r="B2408" s="1"/>
    </row>
    <row r="2410" spans="1:2" x14ac:dyDescent="0.25">
      <c r="A2410" s="1"/>
      <c r="B2410" s="1"/>
    </row>
    <row r="2411" spans="1:2" x14ac:dyDescent="0.25">
      <c r="B2411" s="1"/>
    </row>
    <row r="2412" spans="1:2" x14ac:dyDescent="0.25">
      <c r="B2412" s="1"/>
    </row>
    <row r="2413" spans="1:2" x14ac:dyDescent="0.25">
      <c r="B2413" s="1"/>
    </row>
    <row r="2415" spans="1:2" x14ac:dyDescent="0.25">
      <c r="B2415" s="1"/>
    </row>
    <row r="2416" spans="1:2" x14ac:dyDescent="0.25">
      <c r="B2416" s="1"/>
    </row>
    <row r="2417" spans="1:2" x14ac:dyDescent="0.25">
      <c r="B2417" s="1"/>
    </row>
    <row r="2418" spans="1:2" x14ac:dyDescent="0.25">
      <c r="B2418" s="1"/>
    </row>
    <row r="2419" spans="1:2" x14ac:dyDescent="0.25">
      <c r="A2419" s="1"/>
      <c r="B2419" s="1"/>
    </row>
    <row r="2420" spans="1:2" x14ac:dyDescent="0.25">
      <c r="B2420" s="1"/>
    </row>
    <row r="2422" spans="1:2" x14ac:dyDescent="0.25">
      <c r="B2422" s="1"/>
    </row>
    <row r="2423" spans="1:2" x14ac:dyDescent="0.25">
      <c r="B2423" s="1"/>
    </row>
    <row r="2424" spans="1:2" x14ac:dyDescent="0.25">
      <c r="A2424" s="1"/>
      <c r="B2424" s="1"/>
    </row>
    <row r="2425" spans="1:2" x14ac:dyDescent="0.25">
      <c r="B2425" s="1"/>
    </row>
    <row r="2427" spans="1:2" x14ac:dyDescent="0.25">
      <c r="B2427" s="1"/>
    </row>
    <row r="2428" spans="1:2" x14ac:dyDescent="0.25">
      <c r="B2428" s="1"/>
    </row>
    <row r="2429" spans="1:2" x14ac:dyDescent="0.25">
      <c r="A2429" s="1"/>
      <c r="B2429" s="1"/>
    </row>
    <row r="2430" spans="1:2" x14ac:dyDescent="0.25">
      <c r="B2430" s="1"/>
    </row>
    <row r="2432" spans="1:2" x14ac:dyDescent="0.25">
      <c r="A2432" s="1"/>
      <c r="B2432" s="1"/>
    </row>
    <row r="2433" spans="1:2" x14ac:dyDescent="0.25">
      <c r="B2433" s="1"/>
    </row>
    <row r="2434" spans="1:2" x14ac:dyDescent="0.25">
      <c r="B2434" s="1"/>
    </row>
    <row r="2435" spans="1:2" x14ac:dyDescent="0.25">
      <c r="B2435" s="1"/>
    </row>
    <row r="2436" spans="1:2" x14ac:dyDescent="0.25">
      <c r="B2436" s="1"/>
    </row>
    <row r="2438" spans="1:2" x14ac:dyDescent="0.25">
      <c r="B2438" s="1"/>
    </row>
    <row r="2439" spans="1:2" x14ac:dyDescent="0.25">
      <c r="B2439" s="1"/>
    </row>
    <row r="2440" spans="1:2" x14ac:dyDescent="0.25">
      <c r="B2440" s="1"/>
    </row>
    <row r="2441" spans="1:2" x14ac:dyDescent="0.25">
      <c r="B2441" s="1"/>
    </row>
    <row r="2442" spans="1:2" x14ac:dyDescent="0.25">
      <c r="A2442" s="1"/>
      <c r="B2442" s="1"/>
    </row>
    <row r="2443" spans="1:2" x14ac:dyDescent="0.25">
      <c r="B2443" s="1"/>
    </row>
    <row r="2445" spans="1:2" x14ac:dyDescent="0.25">
      <c r="B2445" s="1"/>
    </row>
    <row r="2446" spans="1:2" x14ac:dyDescent="0.25">
      <c r="B2446" s="1"/>
    </row>
    <row r="2447" spans="1:2" x14ac:dyDescent="0.25">
      <c r="A2447" s="1"/>
      <c r="B2447" s="1"/>
    </row>
    <row r="2448" spans="1:2" x14ac:dyDescent="0.25">
      <c r="B2448" s="1"/>
    </row>
    <row r="2450" spans="1:2" x14ac:dyDescent="0.25">
      <c r="B2450" s="1"/>
    </row>
    <row r="2451" spans="1:2" x14ac:dyDescent="0.25">
      <c r="B2451" s="1"/>
    </row>
    <row r="2452" spans="1:2" x14ac:dyDescent="0.25">
      <c r="A2452" s="1"/>
      <c r="B2452" s="1"/>
    </row>
    <row r="2453" spans="1:2" x14ac:dyDescent="0.25">
      <c r="B2453" s="1"/>
    </row>
    <row r="2455" spans="1:2" x14ac:dyDescent="0.25">
      <c r="B2455" s="1"/>
    </row>
    <row r="2456" spans="1:2" x14ac:dyDescent="0.25">
      <c r="B2456" s="1"/>
    </row>
    <row r="2457" spans="1:2" x14ac:dyDescent="0.25">
      <c r="B2457" s="1"/>
    </row>
    <row r="2458" spans="1:2" x14ac:dyDescent="0.25">
      <c r="A2458" s="1"/>
      <c r="B2458" s="1"/>
    </row>
    <row r="2459" spans="1:2" x14ac:dyDescent="0.25">
      <c r="B2459" s="1"/>
    </row>
    <row r="2461" spans="1:2" x14ac:dyDescent="0.25">
      <c r="A2461" s="1"/>
      <c r="B2461" s="1"/>
    </row>
    <row r="2462" spans="1:2" x14ac:dyDescent="0.25">
      <c r="B2462" s="1"/>
    </row>
    <row r="2463" spans="1:2" x14ac:dyDescent="0.25">
      <c r="B2463" s="1"/>
    </row>
    <row r="2464" spans="1:2" x14ac:dyDescent="0.25">
      <c r="B2464" s="1"/>
    </row>
    <row r="2466" spans="1:2" x14ac:dyDescent="0.25">
      <c r="B2466" s="1"/>
    </row>
    <row r="2467" spans="1:2" x14ac:dyDescent="0.25">
      <c r="B2467" s="1"/>
    </row>
    <row r="2468" spans="1:2" x14ac:dyDescent="0.25">
      <c r="B2468" s="1"/>
    </row>
    <row r="2469" spans="1:2" x14ac:dyDescent="0.25">
      <c r="B2469" s="1"/>
    </row>
    <row r="2470" spans="1:2" x14ac:dyDescent="0.25">
      <c r="A2470" s="1"/>
      <c r="B2470" s="1"/>
    </row>
    <row r="2471" spans="1:2" x14ac:dyDescent="0.25">
      <c r="B2471" s="1"/>
    </row>
    <row r="2473" spans="1:2" x14ac:dyDescent="0.25">
      <c r="B2473" s="1"/>
    </row>
    <row r="2474" spans="1:2" x14ac:dyDescent="0.25">
      <c r="B2474" s="1"/>
    </row>
    <row r="2475" spans="1:2" x14ac:dyDescent="0.25">
      <c r="A2475" s="1"/>
      <c r="B2475" s="1"/>
    </row>
    <row r="2476" spans="1:2" x14ac:dyDescent="0.25">
      <c r="B2476" s="1"/>
    </row>
    <row r="2478" spans="1:2" x14ac:dyDescent="0.25">
      <c r="A2478" s="1"/>
      <c r="B2478" s="1"/>
    </row>
    <row r="2479" spans="1:2" x14ac:dyDescent="0.25">
      <c r="B2479" s="1"/>
    </row>
    <row r="2480" spans="1:2" x14ac:dyDescent="0.25">
      <c r="B2480" s="1"/>
    </row>
    <row r="2481" spans="1:2" x14ac:dyDescent="0.25">
      <c r="B2481" s="1"/>
    </row>
    <row r="2483" spans="1:2" x14ac:dyDescent="0.25">
      <c r="B2483" s="1"/>
    </row>
    <row r="2484" spans="1:2" x14ac:dyDescent="0.25">
      <c r="B2484" s="1"/>
    </row>
    <row r="2485" spans="1:2" x14ac:dyDescent="0.25">
      <c r="B2485" s="1"/>
    </row>
    <row r="2486" spans="1:2" x14ac:dyDescent="0.25">
      <c r="B2486" s="1"/>
    </row>
    <row r="2487" spans="1:2" x14ac:dyDescent="0.25">
      <c r="A2487" s="1"/>
      <c r="B2487" s="1"/>
    </row>
    <row r="2488" spans="1:2" x14ac:dyDescent="0.25">
      <c r="B2488" s="1"/>
    </row>
    <row r="2490" spans="1:2" x14ac:dyDescent="0.25">
      <c r="B2490" s="1"/>
    </row>
    <row r="2491" spans="1:2" x14ac:dyDescent="0.25">
      <c r="B2491" s="1"/>
    </row>
    <row r="2492" spans="1:2" x14ac:dyDescent="0.25">
      <c r="A2492" s="1"/>
      <c r="B2492" s="1"/>
    </row>
    <row r="2493" spans="1:2" x14ac:dyDescent="0.25">
      <c r="B2493" s="1"/>
    </row>
    <row r="2495" spans="1:2" x14ac:dyDescent="0.25">
      <c r="B2495" s="1"/>
    </row>
    <row r="2496" spans="1:2" x14ac:dyDescent="0.25">
      <c r="B2496" s="1"/>
    </row>
    <row r="2497" spans="1:2" x14ac:dyDescent="0.25">
      <c r="A2497" s="1"/>
      <c r="B2497" s="1"/>
    </row>
    <row r="2498" spans="1:2" x14ac:dyDescent="0.25">
      <c r="B2498" s="1"/>
    </row>
    <row r="2500" spans="1:2" x14ac:dyDescent="0.25">
      <c r="A2500" s="1"/>
      <c r="B2500" s="1"/>
    </row>
    <row r="2501" spans="1:2" x14ac:dyDescent="0.25">
      <c r="B2501" s="1"/>
    </row>
    <row r="2502" spans="1:2" x14ac:dyDescent="0.25">
      <c r="B2502" s="1"/>
    </row>
    <row r="2503" spans="1:2" x14ac:dyDescent="0.25">
      <c r="B2503" s="1"/>
    </row>
    <row r="2504" spans="1:2" x14ac:dyDescent="0.25">
      <c r="B2504" s="1"/>
    </row>
    <row r="2505" spans="1:2" x14ac:dyDescent="0.25">
      <c r="B2505" s="1"/>
    </row>
    <row r="2506" spans="1:2" x14ac:dyDescent="0.25">
      <c r="B2506" s="1"/>
    </row>
    <row r="2508" spans="1:2" x14ac:dyDescent="0.25">
      <c r="B2508" s="1"/>
    </row>
    <row r="2509" spans="1:2" x14ac:dyDescent="0.25">
      <c r="B2509" s="1"/>
    </row>
    <row r="2510" spans="1:2" x14ac:dyDescent="0.25">
      <c r="B2510" s="1"/>
    </row>
    <row r="2511" spans="1:2" x14ac:dyDescent="0.25">
      <c r="B2511" s="1"/>
    </row>
    <row r="2512" spans="1:2" x14ac:dyDescent="0.25">
      <c r="A2512" s="1"/>
      <c r="B2512" s="1"/>
    </row>
    <row r="2513" spans="1:2" x14ac:dyDescent="0.25">
      <c r="B2513" s="1"/>
    </row>
    <row r="2515" spans="1:2" x14ac:dyDescent="0.25">
      <c r="B2515" s="1"/>
    </row>
    <row r="2516" spans="1:2" x14ac:dyDescent="0.25">
      <c r="B2516" s="1"/>
    </row>
    <row r="2517" spans="1:2" x14ac:dyDescent="0.25">
      <c r="B2517" s="1"/>
    </row>
    <row r="2518" spans="1:2" x14ac:dyDescent="0.25">
      <c r="A2518" s="1"/>
      <c r="B2518" s="1"/>
    </row>
    <row r="2519" spans="1:2" x14ac:dyDescent="0.25">
      <c r="B2519" s="1"/>
    </row>
    <row r="2521" spans="1:2" x14ac:dyDescent="0.25">
      <c r="B2521" s="1"/>
    </row>
    <row r="2522" spans="1:2" x14ac:dyDescent="0.25">
      <c r="B2522" s="1"/>
    </row>
    <row r="2523" spans="1:2" x14ac:dyDescent="0.25">
      <c r="A2523" s="1"/>
      <c r="B2523" s="1"/>
    </row>
    <row r="2524" spans="1:2" x14ac:dyDescent="0.25">
      <c r="B2524" s="1"/>
    </row>
    <row r="2526" spans="1:2" x14ac:dyDescent="0.25">
      <c r="B2526" s="1"/>
    </row>
    <row r="2527" spans="1:2" x14ac:dyDescent="0.25">
      <c r="B2527" s="1"/>
    </row>
    <row r="2528" spans="1:2" x14ac:dyDescent="0.25">
      <c r="B2528" s="1"/>
    </row>
    <row r="2529" spans="1:2" x14ac:dyDescent="0.25">
      <c r="A2529" s="1"/>
      <c r="B2529" s="1"/>
    </row>
    <row r="2530" spans="1:2" x14ac:dyDescent="0.25">
      <c r="B2530" s="1"/>
    </row>
    <row r="2532" spans="1:2" x14ac:dyDescent="0.25">
      <c r="B2532" s="1"/>
    </row>
    <row r="2533" spans="1:2" x14ac:dyDescent="0.25">
      <c r="B2533" s="1"/>
    </row>
    <row r="2534" spans="1:2" x14ac:dyDescent="0.25">
      <c r="B2534" s="1"/>
    </row>
    <row r="2535" spans="1:2" x14ac:dyDescent="0.25">
      <c r="A2535" s="1"/>
      <c r="B2535" s="1"/>
    </row>
    <row r="2536" spans="1:2" x14ac:dyDescent="0.25">
      <c r="B2536" s="1"/>
    </row>
    <row r="2538" spans="1:2" x14ac:dyDescent="0.25">
      <c r="A2538" s="1"/>
      <c r="B2538" s="1"/>
    </row>
    <row r="2539" spans="1:2" x14ac:dyDescent="0.25">
      <c r="B2539" s="1"/>
    </row>
    <row r="2540" spans="1:2" x14ac:dyDescent="0.25">
      <c r="B2540" s="1"/>
    </row>
    <row r="2541" spans="1:2" x14ac:dyDescent="0.25">
      <c r="B2541" s="1"/>
    </row>
    <row r="2542" spans="1:2" x14ac:dyDescent="0.25">
      <c r="B2542" s="1"/>
    </row>
    <row r="2544" spans="1:2" x14ac:dyDescent="0.25">
      <c r="B2544" s="1"/>
    </row>
    <row r="2545" spans="1:2" x14ac:dyDescent="0.25">
      <c r="B2545" s="1"/>
    </row>
    <row r="2546" spans="1:2" x14ac:dyDescent="0.25">
      <c r="B2546" s="1"/>
    </row>
    <row r="2547" spans="1:2" x14ac:dyDescent="0.25">
      <c r="B2547" s="1"/>
    </row>
    <row r="2548" spans="1:2" x14ac:dyDescent="0.25">
      <c r="A2548" s="1"/>
      <c r="B2548" s="1"/>
    </row>
    <row r="2549" spans="1:2" x14ac:dyDescent="0.25">
      <c r="B2549" s="1"/>
    </row>
    <row r="2551" spans="1:2" x14ac:dyDescent="0.25">
      <c r="B2551" s="1"/>
    </row>
    <row r="2552" spans="1:2" x14ac:dyDescent="0.25">
      <c r="B2552" s="1"/>
    </row>
    <row r="2553" spans="1:2" x14ac:dyDescent="0.25">
      <c r="B2553" s="1"/>
    </row>
    <row r="2554" spans="1:2" x14ac:dyDescent="0.25">
      <c r="A2554" s="1"/>
      <c r="B2554" s="1"/>
    </row>
    <row r="2555" spans="1:2" x14ac:dyDescent="0.25">
      <c r="B2555" s="1"/>
    </row>
    <row r="2557" spans="1:2" x14ac:dyDescent="0.25">
      <c r="A2557" s="1"/>
      <c r="B2557" s="1"/>
    </row>
    <row r="2558" spans="1:2" x14ac:dyDescent="0.25">
      <c r="B2558" s="1"/>
    </row>
    <row r="2559" spans="1:2" x14ac:dyDescent="0.25">
      <c r="B2559" s="1"/>
    </row>
    <row r="2560" spans="1:2" x14ac:dyDescent="0.25">
      <c r="B2560" s="1"/>
    </row>
    <row r="2562" spans="1:2" x14ac:dyDescent="0.25">
      <c r="B2562" s="1"/>
    </row>
    <row r="2563" spans="1:2" x14ac:dyDescent="0.25">
      <c r="B2563" s="1"/>
    </row>
    <row r="2564" spans="1:2" x14ac:dyDescent="0.25">
      <c r="B2564" s="1"/>
    </row>
    <row r="2565" spans="1:2" x14ac:dyDescent="0.25">
      <c r="B2565" s="1"/>
    </row>
    <row r="2566" spans="1:2" x14ac:dyDescent="0.25">
      <c r="A2566" s="1"/>
      <c r="B2566" s="1"/>
    </row>
    <row r="2567" spans="1:2" x14ac:dyDescent="0.25">
      <c r="B2567" s="1"/>
    </row>
    <row r="2569" spans="1:2" x14ac:dyDescent="0.25">
      <c r="B2569" s="1"/>
    </row>
    <row r="2570" spans="1:2" x14ac:dyDescent="0.25">
      <c r="B2570" s="1"/>
    </row>
    <row r="2571" spans="1:2" x14ac:dyDescent="0.25">
      <c r="A2571" s="1"/>
      <c r="B2571" s="1"/>
    </row>
    <row r="2572" spans="1:2" x14ac:dyDescent="0.25">
      <c r="B2572" s="1"/>
    </row>
    <row r="2574" spans="1:2" x14ac:dyDescent="0.25">
      <c r="A2574" s="1"/>
      <c r="B2574" s="1"/>
    </row>
    <row r="2575" spans="1:2" x14ac:dyDescent="0.25">
      <c r="B2575" s="1"/>
    </row>
    <row r="2576" spans="1:2" x14ac:dyDescent="0.25">
      <c r="B2576" s="1"/>
    </row>
    <row r="2577" spans="1:2" x14ac:dyDescent="0.25">
      <c r="B2577" s="1"/>
    </row>
    <row r="2578" spans="1:2" x14ac:dyDescent="0.25">
      <c r="B2578" s="1"/>
    </row>
    <row r="2580" spans="1:2" x14ac:dyDescent="0.25">
      <c r="B2580" s="1"/>
    </row>
    <row r="2581" spans="1:2" x14ac:dyDescent="0.25">
      <c r="B2581" s="1"/>
    </row>
    <row r="2582" spans="1:2" x14ac:dyDescent="0.25">
      <c r="B2582" s="1"/>
    </row>
    <row r="2583" spans="1:2" x14ac:dyDescent="0.25">
      <c r="B2583" s="1"/>
    </row>
    <row r="2584" spans="1:2" x14ac:dyDescent="0.25">
      <c r="A2584" s="1"/>
      <c r="B2584" s="1"/>
    </row>
    <row r="2585" spans="1:2" x14ac:dyDescent="0.25">
      <c r="B2585" s="1"/>
    </row>
    <row r="2587" spans="1:2" x14ac:dyDescent="0.25">
      <c r="B2587" s="1"/>
    </row>
    <row r="2588" spans="1:2" x14ac:dyDescent="0.25">
      <c r="B2588" s="1"/>
    </row>
    <row r="2589" spans="1:2" x14ac:dyDescent="0.25">
      <c r="A2589" s="1"/>
      <c r="B2589" s="1"/>
    </row>
    <row r="2590" spans="1:2" x14ac:dyDescent="0.25">
      <c r="B2590" s="1"/>
    </row>
    <row r="2592" spans="1:2" x14ac:dyDescent="0.25">
      <c r="B2592" s="1"/>
    </row>
    <row r="2593" spans="1:2" x14ac:dyDescent="0.25">
      <c r="B2593" s="1"/>
    </row>
    <row r="2594" spans="1:2" x14ac:dyDescent="0.25">
      <c r="B2594" s="1"/>
    </row>
    <row r="2595" spans="1:2" x14ac:dyDescent="0.25">
      <c r="A2595" s="1"/>
      <c r="B2595" s="1"/>
    </row>
    <row r="2596" spans="1:2" x14ac:dyDescent="0.25">
      <c r="B2596" s="1"/>
    </row>
    <row r="2598" spans="1:2" x14ac:dyDescent="0.25">
      <c r="B2598" s="1"/>
    </row>
    <row r="2599" spans="1:2" x14ac:dyDescent="0.25">
      <c r="B2599" s="1"/>
    </row>
    <row r="2600" spans="1:2" x14ac:dyDescent="0.25">
      <c r="A2600" s="1"/>
      <c r="B2600" s="1"/>
    </row>
    <row r="2601" spans="1:2" x14ac:dyDescent="0.25">
      <c r="B2601" s="1"/>
    </row>
    <row r="2603" spans="1:2" x14ac:dyDescent="0.25">
      <c r="A2603" s="1"/>
      <c r="B2603" s="1"/>
    </row>
    <row r="2604" spans="1:2" x14ac:dyDescent="0.25">
      <c r="B2604" s="1"/>
    </row>
    <row r="2605" spans="1:2" x14ac:dyDescent="0.25">
      <c r="B2605" s="1"/>
    </row>
    <row r="2606" spans="1:2" x14ac:dyDescent="0.25">
      <c r="B2606" s="1"/>
    </row>
    <row r="2608" spans="1:2" x14ac:dyDescent="0.25">
      <c r="B2608" s="1"/>
    </row>
    <row r="2609" spans="1:2" x14ac:dyDescent="0.25">
      <c r="B2609" s="1"/>
    </row>
    <row r="2610" spans="1:2" x14ac:dyDescent="0.25">
      <c r="B2610" s="1"/>
    </row>
    <row r="2611" spans="1:2" x14ac:dyDescent="0.25">
      <c r="B2611" s="1"/>
    </row>
    <row r="2612" spans="1:2" x14ac:dyDescent="0.25">
      <c r="A2612" s="1"/>
      <c r="B2612" s="1"/>
    </row>
    <row r="2613" spans="1:2" x14ac:dyDescent="0.25">
      <c r="B2613" s="1"/>
    </row>
    <row r="2615" spans="1:2" x14ac:dyDescent="0.25">
      <c r="B2615" s="1"/>
    </row>
    <row r="2616" spans="1:2" x14ac:dyDescent="0.25">
      <c r="B2616" s="1"/>
    </row>
    <row r="2617" spans="1:2" x14ac:dyDescent="0.25">
      <c r="A2617" s="1"/>
      <c r="B2617" s="1"/>
    </row>
    <row r="2618" spans="1:2" x14ac:dyDescent="0.25">
      <c r="B2618" s="1"/>
    </row>
    <row r="2620" spans="1:2" x14ac:dyDescent="0.25">
      <c r="A2620" s="1"/>
      <c r="B2620" s="1"/>
    </row>
    <row r="2621" spans="1:2" x14ac:dyDescent="0.25">
      <c r="B2621" s="1"/>
    </row>
    <row r="2622" spans="1:2" x14ac:dyDescent="0.25">
      <c r="B2622" s="1"/>
    </row>
    <row r="2623" spans="1:2" x14ac:dyDescent="0.25">
      <c r="B2623" s="1"/>
    </row>
    <row r="2625" spans="1:2" x14ac:dyDescent="0.25">
      <c r="B2625" s="1"/>
    </row>
    <row r="2626" spans="1:2" x14ac:dyDescent="0.25">
      <c r="B2626" s="1"/>
    </row>
    <row r="2627" spans="1:2" x14ac:dyDescent="0.25">
      <c r="B2627" s="1"/>
    </row>
    <row r="2628" spans="1:2" x14ac:dyDescent="0.25">
      <c r="B2628" s="1"/>
    </row>
    <row r="2629" spans="1:2" x14ac:dyDescent="0.25">
      <c r="A2629" s="1"/>
      <c r="B2629" s="1"/>
    </row>
    <row r="2630" spans="1:2" x14ac:dyDescent="0.25">
      <c r="B2630" s="1"/>
    </row>
    <row r="2632" spans="1:2" x14ac:dyDescent="0.25">
      <c r="B2632" s="1"/>
    </row>
    <row r="2633" spans="1:2" x14ac:dyDescent="0.25">
      <c r="B2633" s="1"/>
    </row>
    <row r="2634" spans="1:2" x14ac:dyDescent="0.25">
      <c r="A2634" s="1"/>
      <c r="B2634" s="1"/>
    </row>
    <row r="2635" spans="1:2" x14ac:dyDescent="0.25">
      <c r="B2635" s="1"/>
    </row>
    <row r="2637" spans="1:2" x14ac:dyDescent="0.25">
      <c r="B2637" s="1"/>
    </row>
    <row r="2638" spans="1:2" x14ac:dyDescent="0.25">
      <c r="B2638" s="1"/>
    </row>
    <row r="2639" spans="1:2" x14ac:dyDescent="0.25">
      <c r="A2639" s="1"/>
      <c r="B2639" s="1"/>
    </row>
    <row r="2640" spans="1:2" x14ac:dyDescent="0.25">
      <c r="B2640" s="1"/>
    </row>
    <row r="2642" spans="1:2" x14ac:dyDescent="0.25">
      <c r="B2642" s="1"/>
    </row>
    <row r="2643" spans="1:2" x14ac:dyDescent="0.25">
      <c r="B2643" s="1"/>
    </row>
    <row r="2644" spans="1:2" x14ac:dyDescent="0.25">
      <c r="A2644" s="1"/>
      <c r="B2644" s="1"/>
    </row>
    <row r="2645" spans="1:2" x14ac:dyDescent="0.25">
      <c r="B2645" s="1"/>
    </row>
    <row r="2647" spans="1:2" x14ac:dyDescent="0.25">
      <c r="A2647" s="1"/>
      <c r="B2647" s="1"/>
    </row>
    <row r="2648" spans="1:2" x14ac:dyDescent="0.25">
      <c r="B2648" s="1"/>
    </row>
    <row r="2649" spans="1:2" x14ac:dyDescent="0.25">
      <c r="B2649" s="1"/>
    </row>
    <row r="2650" spans="1:2" x14ac:dyDescent="0.25">
      <c r="B2650" s="1"/>
    </row>
    <row r="2651" spans="1:2" x14ac:dyDescent="0.25">
      <c r="B2651" s="1"/>
    </row>
    <row r="2652" spans="1:2" x14ac:dyDescent="0.25">
      <c r="B2652" s="1"/>
    </row>
    <row r="2654" spans="1:2" x14ac:dyDescent="0.25">
      <c r="B2654" s="1"/>
    </row>
    <row r="2655" spans="1:2" x14ac:dyDescent="0.25">
      <c r="B2655" s="1"/>
    </row>
    <row r="2656" spans="1:2" x14ac:dyDescent="0.25">
      <c r="B2656" s="1"/>
    </row>
    <row r="2657" spans="1:2" x14ac:dyDescent="0.25">
      <c r="B2657" s="1"/>
    </row>
    <row r="2658" spans="1:2" x14ac:dyDescent="0.25">
      <c r="A2658" s="1"/>
      <c r="B2658" s="1"/>
    </row>
    <row r="2659" spans="1:2" x14ac:dyDescent="0.25">
      <c r="B2659" s="1"/>
    </row>
    <row r="2661" spans="1:2" x14ac:dyDescent="0.25">
      <c r="B2661" s="1"/>
    </row>
    <row r="2662" spans="1:2" x14ac:dyDescent="0.25">
      <c r="B2662" s="1"/>
    </row>
    <row r="2663" spans="1:2" x14ac:dyDescent="0.25">
      <c r="B2663" s="1"/>
    </row>
    <row r="2664" spans="1:2" x14ac:dyDescent="0.25">
      <c r="A2664" s="1"/>
      <c r="B2664" s="1"/>
    </row>
    <row r="2665" spans="1:2" x14ac:dyDescent="0.25">
      <c r="B2665" s="1"/>
    </row>
    <row r="2667" spans="1:2" x14ac:dyDescent="0.25">
      <c r="B2667" s="1"/>
    </row>
    <row r="2668" spans="1:2" x14ac:dyDescent="0.25">
      <c r="B2668" s="1"/>
    </row>
    <row r="2669" spans="1:2" x14ac:dyDescent="0.25">
      <c r="B2669" s="1"/>
    </row>
    <row r="2670" spans="1:2" x14ac:dyDescent="0.25">
      <c r="A2670" s="1"/>
      <c r="B2670" s="1"/>
    </row>
    <row r="2671" spans="1:2" x14ac:dyDescent="0.25">
      <c r="B2671" s="1"/>
    </row>
    <row r="2673" spans="1:2" x14ac:dyDescent="0.25">
      <c r="A2673" s="1"/>
      <c r="B2673" s="1"/>
    </row>
    <row r="2674" spans="1:2" x14ac:dyDescent="0.25">
      <c r="B2674" s="1"/>
    </row>
    <row r="2675" spans="1:2" x14ac:dyDescent="0.25">
      <c r="B2675" s="1"/>
    </row>
    <row r="2676" spans="1:2" x14ac:dyDescent="0.25">
      <c r="B2676" s="1"/>
    </row>
    <row r="2677" spans="1:2" x14ac:dyDescent="0.25">
      <c r="B2677" s="1"/>
    </row>
    <row r="2679" spans="1:2" x14ac:dyDescent="0.25">
      <c r="B2679" s="1"/>
    </row>
    <row r="2680" spans="1:2" x14ac:dyDescent="0.25">
      <c r="B2680" s="1"/>
    </row>
    <row r="2681" spans="1:2" x14ac:dyDescent="0.25">
      <c r="B2681" s="1"/>
    </row>
    <row r="2682" spans="1:2" x14ac:dyDescent="0.25">
      <c r="B2682" s="1"/>
    </row>
    <row r="2683" spans="1:2" x14ac:dyDescent="0.25">
      <c r="A2683" s="1"/>
      <c r="B2683" s="1"/>
    </row>
    <row r="2684" spans="1:2" x14ac:dyDescent="0.25">
      <c r="B2684" s="1"/>
    </row>
    <row r="2686" spans="1:2" x14ac:dyDescent="0.25">
      <c r="B2686" s="1"/>
    </row>
    <row r="2687" spans="1:2" x14ac:dyDescent="0.25">
      <c r="B2687" s="1"/>
    </row>
    <row r="2688" spans="1:2" x14ac:dyDescent="0.25">
      <c r="A2688" s="1"/>
      <c r="B2688" s="1"/>
    </row>
    <row r="2689" spans="1:2" x14ac:dyDescent="0.25">
      <c r="B2689" s="1"/>
    </row>
    <row r="2691" spans="1:2" x14ac:dyDescent="0.25">
      <c r="B2691" s="1"/>
    </row>
    <row r="2692" spans="1:2" x14ac:dyDescent="0.25">
      <c r="B2692" s="1"/>
    </row>
    <row r="2693" spans="1:2" x14ac:dyDescent="0.25">
      <c r="A2693" s="1"/>
      <c r="B2693" s="1"/>
    </row>
    <row r="2694" spans="1:2" x14ac:dyDescent="0.25">
      <c r="B2694" s="1"/>
    </row>
    <row r="2696" spans="1:2" x14ac:dyDescent="0.25">
      <c r="B2696" s="1"/>
    </row>
    <row r="2697" spans="1:2" x14ac:dyDescent="0.25">
      <c r="B2697" s="1"/>
    </row>
    <row r="2698" spans="1:2" x14ac:dyDescent="0.25">
      <c r="B2698" s="1"/>
    </row>
    <row r="2699" spans="1:2" x14ac:dyDescent="0.25">
      <c r="A2699" s="1"/>
      <c r="B2699" s="1"/>
    </row>
    <row r="2700" spans="1:2" x14ac:dyDescent="0.25">
      <c r="B2700" s="1"/>
    </row>
    <row r="2702" spans="1:2" x14ac:dyDescent="0.25">
      <c r="A2702" s="1"/>
      <c r="B2702" s="1"/>
    </row>
    <row r="2703" spans="1:2" x14ac:dyDescent="0.25">
      <c r="B2703" s="1"/>
    </row>
    <row r="2704" spans="1:2" x14ac:dyDescent="0.25">
      <c r="B2704" s="1"/>
    </row>
    <row r="2705" spans="1:2" x14ac:dyDescent="0.25">
      <c r="B2705" s="1"/>
    </row>
    <row r="2706" spans="1:2" x14ac:dyDescent="0.25">
      <c r="B2706" s="1"/>
    </row>
    <row r="2708" spans="1:2" x14ac:dyDescent="0.25">
      <c r="B2708" s="1"/>
    </row>
    <row r="2709" spans="1:2" x14ac:dyDescent="0.25">
      <c r="B2709" s="1"/>
    </row>
    <row r="2710" spans="1:2" x14ac:dyDescent="0.25">
      <c r="B2710" s="1"/>
    </row>
    <row r="2711" spans="1:2" x14ac:dyDescent="0.25">
      <c r="B2711" s="1"/>
    </row>
    <row r="2712" spans="1:2" x14ac:dyDescent="0.25">
      <c r="A2712" s="1"/>
      <c r="B2712" s="1"/>
    </row>
    <row r="2713" spans="1:2" x14ac:dyDescent="0.25">
      <c r="B2713" s="1"/>
    </row>
    <row r="2715" spans="1:2" x14ac:dyDescent="0.25">
      <c r="B2715" s="1"/>
    </row>
    <row r="2716" spans="1:2" x14ac:dyDescent="0.25">
      <c r="B2716" s="1"/>
    </row>
    <row r="2717" spans="1:2" x14ac:dyDescent="0.25">
      <c r="A2717" s="1"/>
      <c r="B2717" s="1"/>
    </row>
    <row r="2718" spans="1:2" x14ac:dyDescent="0.25">
      <c r="B2718" s="1"/>
    </row>
    <row r="2720" spans="1:2" x14ac:dyDescent="0.25">
      <c r="B2720" s="1"/>
    </row>
    <row r="2721" spans="1:2" x14ac:dyDescent="0.25">
      <c r="B2721" s="1"/>
    </row>
    <row r="2722" spans="1:2" x14ac:dyDescent="0.25">
      <c r="A2722" s="1"/>
      <c r="B2722" s="1"/>
    </row>
    <row r="2723" spans="1:2" x14ac:dyDescent="0.25">
      <c r="B2723" s="1"/>
    </row>
    <row r="2725" spans="1:2" x14ac:dyDescent="0.25">
      <c r="B2725" s="1"/>
    </row>
    <row r="2726" spans="1:2" x14ac:dyDescent="0.25">
      <c r="B2726" s="1"/>
    </row>
    <row r="2727" spans="1:2" x14ac:dyDescent="0.25">
      <c r="B2727" s="1"/>
    </row>
    <row r="2728" spans="1:2" x14ac:dyDescent="0.25">
      <c r="A2728" s="1"/>
      <c r="B2728" s="1"/>
    </row>
    <row r="2729" spans="1:2" x14ac:dyDescent="0.25">
      <c r="B2729" s="1"/>
    </row>
    <row r="2731" spans="1:2" x14ac:dyDescent="0.25">
      <c r="A2731" s="1"/>
      <c r="B2731" s="1"/>
    </row>
    <row r="2732" spans="1:2" x14ac:dyDescent="0.25">
      <c r="B2732" s="1"/>
    </row>
    <row r="2733" spans="1:2" x14ac:dyDescent="0.25">
      <c r="B2733" s="1"/>
    </row>
    <row r="2734" spans="1:2" x14ac:dyDescent="0.25">
      <c r="B2734" s="1"/>
    </row>
    <row r="2735" spans="1:2" x14ac:dyDescent="0.25">
      <c r="B2735" s="1"/>
    </row>
    <row r="2737" spans="1:2" x14ac:dyDescent="0.25">
      <c r="B2737" s="1"/>
    </row>
    <row r="2738" spans="1:2" x14ac:dyDescent="0.25">
      <c r="B2738" s="1"/>
    </row>
    <row r="2739" spans="1:2" x14ac:dyDescent="0.25">
      <c r="B2739" s="1"/>
    </row>
    <row r="2740" spans="1:2" x14ac:dyDescent="0.25">
      <c r="B2740" s="1"/>
    </row>
    <row r="2741" spans="1:2" x14ac:dyDescent="0.25">
      <c r="A2741" s="1"/>
      <c r="B2741" s="1"/>
    </row>
    <row r="2742" spans="1:2" x14ac:dyDescent="0.25">
      <c r="B2742" s="1"/>
    </row>
    <row r="2744" spans="1:2" x14ac:dyDescent="0.25">
      <c r="B2744" s="1"/>
    </row>
    <row r="2745" spans="1:2" x14ac:dyDescent="0.25">
      <c r="B2745" s="1"/>
    </row>
    <row r="2746" spans="1:2" x14ac:dyDescent="0.25">
      <c r="A2746" s="1"/>
      <c r="B2746" s="1"/>
    </row>
    <row r="2747" spans="1:2" x14ac:dyDescent="0.25">
      <c r="B2747" s="1"/>
    </row>
    <row r="2749" spans="1:2" x14ac:dyDescent="0.25">
      <c r="B2749" s="1"/>
    </row>
    <row r="2750" spans="1:2" x14ac:dyDescent="0.25">
      <c r="B2750" s="1"/>
    </row>
    <row r="2751" spans="1:2" x14ac:dyDescent="0.25">
      <c r="A2751" s="1"/>
      <c r="B2751" s="1"/>
    </row>
    <row r="2752" spans="1:2" x14ac:dyDescent="0.25">
      <c r="B2752" s="1"/>
    </row>
    <row r="2754" spans="1:2" x14ac:dyDescent="0.25">
      <c r="B2754" s="1"/>
    </row>
    <row r="2755" spans="1:2" x14ac:dyDescent="0.25">
      <c r="B2755" s="1"/>
    </row>
    <row r="2756" spans="1:2" x14ac:dyDescent="0.25">
      <c r="B2756" s="1"/>
    </row>
    <row r="2757" spans="1:2" x14ac:dyDescent="0.25">
      <c r="A2757" s="1"/>
      <c r="B2757" s="1"/>
    </row>
    <row r="2758" spans="1:2" x14ac:dyDescent="0.25">
      <c r="B2758" s="1"/>
    </row>
    <row r="2760" spans="1:2" x14ac:dyDescent="0.25">
      <c r="A2760" s="1"/>
      <c r="B2760" s="1"/>
    </row>
    <row r="2761" spans="1:2" x14ac:dyDescent="0.25">
      <c r="B2761" s="1"/>
    </row>
    <row r="2762" spans="1:2" x14ac:dyDescent="0.25">
      <c r="B2762" s="1"/>
    </row>
    <row r="2763" spans="1:2" x14ac:dyDescent="0.25">
      <c r="B2763" s="1"/>
    </row>
    <row r="2765" spans="1:2" x14ac:dyDescent="0.25">
      <c r="B2765" s="1"/>
    </row>
    <row r="2766" spans="1:2" x14ac:dyDescent="0.25">
      <c r="B2766" s="1"/>
    </row>
    <row r="2767" spans="1:2" x14ac:dyDescent="0.25">
      <c r="B2767" s="1"/>
    </row>
    <row r="2768" spans="1:2" x14ac:dyDescent="0.25">
      <c r="B2768" s="1"/>
    </row>
    <row r="2769" spans="1:2" x14ac:dyDescent="0.25">
      <c r="A2769" s="1"/>
      <c r="B2769" s="1"/>
    </row>
    <row r="2770" spans="1:2" x14ac:dyDescent="0.25">
      <c r="B2770" s="1"/>
    </row>
    <row r="2772" spans="1:2" x14ac:dyDescent="0.25">
      <c r="B2772" s="1"/>
    </row>
    <row r="2773" spans="1:2" x14ac:dyDescent="0.25">
      <c r="B2773" s="1"/>
    </row>
    <row r="2774" spans="1:2" x14ac:dyDescent="0.25">
      <c r="A2774" s="1"/>
      <c r="B2774" s="1"/>
    </row>
    <row r="2775" spans="1:2" x14ac:dyDescent="0.25">
      <c r="B2775" s="1"/>
    </row>
    <row r="2777" spans="1:2" x14ac:dyDescent="0.25">
      <c r="B2777" s="1"/>
    </row>
    <row r="2778" spans="1:2" x14ac:dyDescent="0.25">
      <c r="B2778" s="1"/>
    </row>
    <row r="2779" spans="1:2" x14ac:dyDescent="0.25">
      <c r="A2779" s="1"/>
      <c r="B2779" s="1"/>
    </row>
    <row r="2780" spans="1:2" x14ac:dyDescent="0.25">
      <c r="B2780" s="1"/>
    </row>
    <row r="2782" spans="1:2" x14ac:dyDescent="0.25">
      <c r="B2782" s="1"/>
    </row>
    <row r="2783" spans="1:2" x14ac:dyDescent="0.25">
      <c r="B2783" s="1"/>
    </row>
    <row r="2784" spans="1:2" x14ac:dyDescent="0.25">
      <c r="A2784" s="1"/>
      <c r="B2784" s="1"/>
    </row>
    <row r="2785" spans="1:2" x14ac:dyDescent="0.25">
      <c r="B2785" s="1"/>
    </row>
    <row r="2787" spans="1:2" x14ac:dyDescent="0.25">
      <c r="A2787" s="1"/>
      <c r="B2787" s="1"/>
    </row>
    <row r="2788" spans="1:2" x14ac:dyDescent="0.25">
      <c r="B2788" s="1"/>
    </row>
    <row r="2789" spans="1:2" x14ac:dyDescent="0.25">
      <c r="B2789" s="1"/>
    </row>
    <row r="2790" spans="1:2" x14ac:dyDescent="0.25">
      <c r="B2790" s="1"/>
    </row>
    <row r="2791" spans="1:2" x14ac:dyDescent="0.25">
      <c r="B2791" s="1"/>
    </row>
    <row r="2793" spans="1:2" x14ac:dyDescent="0.25">
      <c r="B2793" s="1"/>
    </row>
    <row r="2794" spans="1:2" x14ac:dyDescent="0.25">
      <c r="B2794" s="1"/>
    </row>
    <row r="2795" spans="1:2" x14ac:dyDescent="0.25">
      <c r="B2795" s="1"/>
    </row>
    <row r="2796" spans="1:2" x14ac:dyDescent="0.25">
      <c r="B2796" s="1"/>
    </row>
    <row r="2797" spans="1:2" x14ac:dyDescent="0.25">
      <c r="A2797" s="1"/>
      <c r="B2797" s="1"/>
    </row>
    <row r="2798" spans="1:2" x14ac:dyDescent="0.25">
      <c r="B2798" s="1"/>
    </row>
    <row r="2800" spans="1:2" x14ac:dyDescent="0.25">
      <c r="B2800" s="1"/>
    </row>
    <row r="2801" spans="1:2" x14ac:dyDescent="0.25">
      <c r="B2801" s="1"/>
    </row>
    <row r="2802" spans="1:2" x14ac:dyDescent="0.25">
      <c r="A2802" s="1"/>
      <c r="B2802" s="1"/>
    </row>
    <row r="2803" spans="1:2" x14ac:dyDescent="0.25">
      <c r="B2803" s="1"/>
    </row>
    <row r="2805" spans="1:2" x14ac:dyDescent="0.25">
      <c r="B2805" s="1"/>
    </row>
    <row r="2806" spans="1:2" x14ac:dyDescent="0.25">
      <c r="B2806" s="1"/>
    </row>
    <row r="2807" spans="1:2" x14ac:dyDescent="0.25">
      <c r="A2807" s="1"/>
      <c r="B2807" s="1"/>
    </row>
    <row r="2808" spans="1:2" x14ac:dyDescent="0.25">
      <c r="B2808" s="1"/>
    </row>
    <row r="2810" spans="1:2" x14ac:dyDescent="0.25">
      <c r="B2810" s="1"/>
    </row>
    <row r="2811" spans="1:2" x14ac:dyDescent="0.25">
      <c r="B2811" s="1"/>
    </row>
    <row r="2812" spans="1:2" x14ac:dyDescent="0.25">
      <c r="B2812" s="1"/>
    </row>
    <row r="2813" spans="1:2" x14ac:dyDescent="0.25">
      <c r="A2813" s="1"/>
      <c r="B2813" s="1"/>
    </row>
    <row r="2814" spans="1:2" x14ac:dyDescent="0.25">
      <c r="B2814" s="1"/>
    </row>
    <row r="2816" spans="1:2" x14ac:dyDescent="0.25">
      <c r="A2816" s="1"/>
      <c r="B2816" s="1"/>
    </row>
    <row r="2817" spans="1:2" x14ac:dyDescent="0.25">
      <c r="B2817" s="1"/>
    </row>
    <row r="2818" spans="1:2" x14ac:dyDescent="0.25">
      <c r="B2818" s="1"/>
    </row>
    <row r="2819" spans="1:2" x14ac:dyDescent="0.25">
      <c r="B2819" s="1"/>
    </row>
    <row r="2820" spans="1:2" x14ac:dyDescent="0.25">
      <c r="B2820" s="1"/>
    </row>
    <row r="2821" spans="1:2" x14ac:dyDescent="0.25">
      <c r="B2821" s="1"/>
    </row>
    <row r="2823" spans="1:2" x14ac:dyDescent="0.25">
      <c r="B2823" s="1"/>
    </row>
    <row r="2824" spans="1:2" x14ac:dyDescent="0.25">
      <c r="B2824" s="1"/>
    </row>
    <row r="2825" spans="1:2" x14ac:dyDescent="0.25">
      <c r="B2825" s="1"/>
    </row>
    <row r="2826" spans="1:2" x14ac:dyDescent="0.25">
      <c r="B2826" s="1"/>
    </row>
    <row r="2827" spans="1:2" x14ac:dyDescent="0.25">
      <c r="A2827" s="1"/>
      <c r="B2827" s="1"/>
    </row>
    <row r="2828" spans="1:2" x14ac:dyDescent="0.25">
      <c r="B2828" s="1"/>
    </row>
    <row r="2830" spans="1:2" x14ac:dyDescent="0.25">
      <c r="B2830" s="1"/>
    </row>
    <row r="2831" spans="1:2" x14ac:dyDescent="0.25">
      <c r="B2831" s="1"/>
    </row>
    <row r="2832" spans="1:2" x14ac:dyDescent="0.25">
      <c r="B2832" s="1"/>
    </row>
    <row r="2833" spans="1:2" x14ac:dyDescent="0.25">
      <c r="A2833" s="1"/>
      <c r="B2833" s="1"/>
    </row>
    <row r="2834" spans="1:2" x14ac:dyDescent="0.25">
      <c r="B2834" s="1"/>
    </row>
    <row r="2836" spans="1:2" x14ac:dyDescent="0.25">
      <c r="B2836" s="1"/>
    </row>
    <row r="2837" spans="1:2" x14ac:dyDescent="0.25">
      <c r="B2837" s="1"/>
    </row>
    <row r="2838" spans="1:2" x14ac:dyDescent="0.25">
      <c r="A2838" s="1"/>
      <c r="B2838" s="1"/>
    </row>
    <row r="2839" spans="1:2" x14ac:dyDescent="0.25">
      <c r="B2839" s="1"/>
    </row>
    <row r="2841" spans="1:2" x14ac:dyDescent="0.25">
      <c r="B2841" s="1"/>
    </row>
    <row r="2842" spans="1:2" x14ac:dyDescent="0.25">
      <c r="B2842" s="1"/>
    </row>
    <row r="2843" spans="1:2" x14ac:dyDescent="0.25">
      <c r="B2843" s="1"/>
    </row>
    <row r="2844" spans="1:2" x14ac:dyDescent="0.25">
      <c r="A2844" s="1"/>
      <c r="B2844" s="1"/>
    </row>
    <row r="2845" spans="1:2" x14ac:dyDescent="0.25">
      <c r="B2845" s="1"/>
    </row>
    <row r="2847" spans="1:2" x14ac:dyDescent="0.25">
      <c r="A2847" s="1"/>
      <c r="B2847" s="1"/>
    </row>
    <row r="2848" spans="1:2" x14ac:dyDescent="0.25">
      <c r="B2848" s="1"/>
    </row>
    <row r="2849" spans="1:2" x14ac:dyDescent="0.25">
      <c r="B2849" s="1"/>
    </row>
    <row r="2850" spans="1:2" x14ac:dyDescent="0.25">
      <c r="B2850" s="1"/>
    </row>
    <row r="2851" spans="1:2" x14ac:dyDescent="0.25">
      <c r="B2851" s="1"/>
    </row>
    <row r="2853" spans="1:2" x14ac:dyDescent="0.25">
      <c r="B2853" s="1"/>
    </row>
    <row r="2854" spans="1:2" x14ac:dyDescent="0.25">
      <c r="B2854" s="1"/>
    </row>
    <row r="2855" spans="1:2" x14ac:dyDescent="0.25">
      <c r="B2855" s="1"/>
    </row>
    <row r="2856" spans="1:2" x14ac:dyDescent="0.25">
      <c r="B2856" s="1"/>
    </row>
    <row r="2857" spans="1:2" x14ac:dyDescent="0.25">
      <c r="A2857" s="1"/>
      <c r="B2857" s="1"/>
    </row>
    <row r="2858" spans="1:2" x14ac:dyDescent="0.25">
      <c r="B2858" s="1"/>
    </row>
    <row r="2860" spans="1:2" x14ac:dyDescent="0.25">
      <c r="B2860" s="1"/>
    </row>
    <row r="2861" spans="1:2" x14ac:dyDescent="0.25">
      <c r="B2861" s="1"/>
    </row>
    <row r="2862" spans="1:2" x14ac:dyDescent="0.25">
      <c r="B2862" s="1"/>
    </row>
    <row r="2863" spans="1:2" x14ac:dyDescent="0.25">
      <c r="A2863" s="1"/>
      <c r="B2863" s="1"/>
    </row>
    <row r="2864" spans="1:2" x14ac:dyDescent="0.25">
      <c r="B2864" s="1"/>
    </row>
    <row r="2866" spans="1:2" x14ac:dyDescent="0.25">
      <c r="A2866" s="1"/>
      <c r="B2866" s="1"/>
    </row>
    <row r="2867" spans="1:2" x14ac:dyDescent="0.25">
      <c r="B2867" s="1"/>
    </row>
    <row r="2868" spans="1:2" x14ac:dyDescent="0.25">
      <c r="B2868" s="1"/>
    </row>
    <row r="2869" spans="1:2" x14ac:dyDescent="0.25">
      <c r="B2869" s="1"/>
    </row>
    <row r="2870" spans="1:2" x14ac:dyDescent="0.25">
      <c r="B2870" s="1"/>
    </row>
    <row r="2872" spans="1:2" x14ac:dyDescent="0.25">
      <c r="B2872" s="1"/>
    </row>
    <row r="2873" spans="1:2" x14ac:dyDescent="0.25">
      <c r="B2873" s="1"/>
    </row>
    <row r="2874" spans="1:2" x14ac:dyDescent="0.25">
      <c r="B2874" s="1"/>
    </row>
    <row r="2875" spans="1:2" x14ac:dyDescent="0.25">
      <c r="B2875" s="1"/>
    </row>
    <row r="2876" spans="1:2" x14ac:dyDescent="0.25">
      <c r="A2876" s="1"/>
      <c r="B2876" s="1"/>
    </row>
    <row r="2877" spans="1:2" x14ac:dyDescent="0.25">
      <c r="B2877" s="1"/>
    </row>
    <row r="2879" spans="1:2" x14ac:dyDescent="0.25">
      <c r="B2879" s="1"/>
    </row>
    <row r="2880" spans="1:2" x14ac:dyDescent="0.25">
      <c r="B2880" s="1"/>
    </row>
    <row r="2881" spans="1:2" x14ac:dyDescent="0.25">
      <c r="A2881" s="1"/>
      <c r="B2881" s="1"/>
    </row>
    <row r="2882" spans="1:2" x14ac:dyDescent="0.25">
      <c r="B2882" s="1"/>
    </row>
    <row r="2884" spans="1:2" x14ac:dyDescent="0.25">
      <c r="B2884" s="1"/>
    </row>
    <row r="2885" spans="1:2" x14ac:dyDescent="0.25">
      <c r="B2885" s="1"/>
    </row>
    <row r="2886" spans="1:2" x14ac:dyDescent="0.25">
      <c r="B2886" s="1"/>
    </row>
    <row r="2887" spans="1:2" x14ac:dyDescent="0.25">
      <c r="A2887" s="1"/>
      <c r="B2887" s="1"/>
    </row>
    <row r="2888" spans="1:2" x14ac:dyDescent="0.25">
      <c r="B2888" s="1"/>
    </row>
    <row r="2890" spans="1:2" x14ac:dyDescent="0.25">
      <c r="A2890" s="1"/>
      <c r="B2890" s="1"/>
    </row>
    <row r="2891" spans="1:2" x14ac:dyDescent="0.25">
      <c r="B2891" s="1"/>
    </row>
    <row r="2892" spans="1:2" x14ac:dyDescent="0.25">
      <c r="B2892" s="1"/>
    </row>
    <row r="2893" spans="1:2" x14ac:dyDescent="0.25">
      <c r="B2893" s="1"/>
    </row>
    <row r="2894" spans="1:2" x14ac:dyDescent="0.25">
      <c r="B2894" s="1"/>
    </row>
    <row r="2896" spans="1:2" x14ac:dyDescent="0.25">
      <c r="B2896" s="1"/>
    </row>
    <row r="2897" spans="1:2" x14ac:dyDescent="0.25">
      <c r="B2897" s="1"/>
    </row>
    <row r="2898" spans="1:2" x14ac:dyDescent="0.25">
      <c r="B2898" s="1"/>
    </row>
    <row r="2899" spans="1:2" x14ac:dyDescent="0.25">
      <c r="B2899" s="1"/>
    </row>
    <row r="2900" spans="1:2" x14ac:dyDescent="0.25">
      <c r="A2900" s="1"/>
      <c r="B2900" s="1"/>
    </row>
    <row r="2901" spans="1:2" x14ac:dyDescent="0.25">
      <c r="B2901" s="1"/>
    </row>
    <row r="2903" spans="1:2" x14ac:dyDescent="0.25">
      <c r="B2903" s="1"/>
    </row>
    <row r="2904" spans="1:2" x14ac:dyDescent="0.25">
      <c r="B2904" s="1"/>
    </row>
    <row r="2905" spans="1:2" x14ac:dyDescent="0.25">
      <c r="A2905" s="1"/>
      <c r="B2905" s="1"/>
    </row>
    <row r="2906" spans="1:2" x14ac:dyDescent="0.25">
      <c r="B2906" s="1"/>
    </row>
    <row r="2908" spans="1:2" x14ac:dyDescent="0.25">
      <c r="B2908" s="1"/>
    </row>
    <row r="2909" spans="1:2" x14ac:dyDescent="0.25">
      <c r="B2909" s="1"/>
    </row>
    <row r="2910" spans="1:2" x14ac:dyDescent="0.25">
      <c r="A2910" s="1"/>
      <c r="B2910" s="1"/>
    </row>
    <row r="2911" spans="1:2" x14ac:dyDescent="0.25">
      <c r="B2911" s="1"/>
    </row>
    <row r="2913" spans="1:2" x14ac:dyDescent="0.25">
      <c r="B2913" s="1"/>
    </row>
    <row r="2914" spans="1:2" x14ac:dyDescent="0.25">
      <c r="B2914" s="1"/>
    </row>
    <row r="2915" spans="1:2" x14ac:dyDescent="0.25">
      <c r="B2915" s="1"/>
    </row>
    <row r="2916" spans="1:2" x14ac:dyDescent="0.25">
      <c r="A2916" s="1"/>
      <c r="B2916" s="1"/>
    </row>
    <row r="2917" spans="1:2" x14ac:dyDescent="0.25">
      <c r="B2917" s="1"/>
    </row>
    <row r="2919" spans="1:2" x14ac:dyDescent="0.25">
      <c r="A2919" s="1"/>
      <c r="B2919" s="1"/>
    </row>
    <row r="2920" spans="1:2" x14ac:dyDescent="0.25">
      <c r="B2920" s="1"/>
    </row>
    <row r="2921" spans="1:2" x14ac:dyDescent="0.25">
      <c r="B2921" s="1"/>
    </row>
    <row r="2922" spans="1:2" x14ac:dyDescent="0.25">
      <c r="B2922" s="1"/>
    </row>
    <row r="2924" spans="1:2" x14ac:dyDescent="0.25">
      <c r="B2924" s="1"/>
    </row>
    <row r="2925" spans="1:2" x14ac:dyDescent="0.25">
      <c r="B2925" s="1"/>
    </row>
    <row r="2926" spans="1:2" x14ac:dyDescent="0.25">
      <c r="B2926" s="1"/>
    </row>
    <row r="2927" spans="1:2" x14ac:dyDescent="0.25">
      <c r="B2927" s="1"/>
    </row>
    <row r="2928" spans="1:2" x14ac:dyDescent="0.25">
      <c r="A2928" s="1"/>
      <c r="B2928" s="1"/>
    </row>
    <row r="2929" spans="1:2" x14ac:dyDescent="0.25">
      <c r="B2929" s="1"/>
    </row>
    <row r="2931" spans="1:2" x14ac:dyDescent="0.25">
      <c r="A2931" s="1"/>
      <c r="B2931" s="1"/>
    </row>
    <row r="2932" spans="1:2" x14ac:dyDescent="0.25">
      <c r="B2932" s="1"/>
    </row>
    <row r="2933" spans="1:2" x14ac:dyDescent="0.25">
      <c r="B2933" s="1"/>
    </row>
    <row r="2934" spans="1:2" x14ac:dyDescent="0.25">
      <c r="B2934" s="1"/>
    </row>
    <row r="2936" spans="1:2" x14ac:dyDescent="0.25">
      <c r="B2936" s="1"/>
    </row>
    <row r="2937" spans="1:2" x14ac:dyDescent="0.25">
      <c r="B2937" s="1"/>
    </row>
    <row r="2938" spans="1:2" x14ac:dyDescent="0.25">
      <c r="B2938" s="1"/>
    </row>
    <row r="2939" spans="1:2" x14ac:dyDescent="0.25">
      <c r="B2939" s="1"/>
    </row>
    <row r="2940" spans="1:2" x14ac:dyDescent="0.25">
      <c r="A2940" s="1"/>
      <c r="B2940" s="1"/>
    </row>
    <row r="2941" spans="1:2" x14ac:dyDescent="0.25">
      <c r="B2941" s="1"/>
    </row>
    <row r="2943" spans="1:2" x14ac:dyDescent="0.25">
      <c r="A2943" s="1"/>
      <c r="B2943" s="1"/>
    </row>
    <row r="2944" spans="1:2" x14ac:dyDescent="0.25">
      <c r="B2944" s="1"/>
    </row>
    <row r="2945" spans="1:2" x14ac:dyDescent="0.25">
      <c r="B2945" s="1"/>
    </row>
    <row r="2946" spans="1:2" x14ac:dyDescent="0.25">
      <c r="B2946" s="1"/>
    </row>
    <row r="2947" spans="1:2" x14ac:dyDescent="0.25">
      <c r="B2947" s="1"/>
    </row>
    <row r="2948" spans="1:2" x14ac:dyDescent="0.25">
      <c r="B2948" s="1"/>
    </row>
    <row r="2950" spans="1:2" x14ac:dyDescent="0.25">
      <c r="B2950" s="1"/>
    </row>
    <row r="2951" spans="1:2" x14ac:dyDescent="0.25">
      <c r="B2951" s="1"/>
    </row>
    <row r="2952" spans="1:2" x14ac:dyDescent="0.25">
      <c r="B2952" s="1"/>
    </row>
    <row r="2953" spans="1:2" x14ac:dyDescent="0.25">
      <c r="B2953" s="1"/>
    </row>
    <row r="2954" spans="1:2" x14ac:dyDescent="0.25">
      <c r="A2954" s="1"/>
      <c r="B2954" s="1"/>
    </row>
    <row r="2955" spans="1:2" x14ac:dyDescent="0.25">
      <c r="B2955" s="1"/>
    </row>
    <row r="2957" spans="1:2" x14ac:dyDescent="0.25">
      <c r="B2957" s="1"/>
    </row>
    <row r="2958" spans="1:2" x14ac:dyDescent="0.25">
      <c r="B2958" s="1"/>
    </row>
    <row r="2959" spans="1:2" x14ac:dyDescent="0.25">
      <c r="B2959" s="1"/>
    </row>
    <row r="2960" spans="1:2" x14ac:dyDescent="0.25">
      <c r="A2960" s="1"/>
      <c r="B2960" s="1"/>
    </row>
    <row r="2961" spans="1:2" x14ac:dyDescent="0.25">
      <c r="B2961" s="1"/>
    </row>
    <row r="2963" spans="1:2" x14ac:dyDescent="0.25">
      <c r="B2963" s="1"/>
    </row>
    <row r="2964" spans="1:2" x14ac:dyDescent="0.25">
      <c r="B2964" s="1"/>
    </row>
    <row r="2965" spans="1:2" x14ac:dyDescent="0.25">
      <c r="A2965" s="1"/>
      <c r="B2965" s="1"/>
    </row>
    <row r="2966" spans="1:2" x14ac:dyDescent="0.25">
      <c r="B2966" s="1"/>
    </row>
    <row r="2968" spans="1:2" x14ac:dyDescent="0.25">
      <c r="B2968" s="1"/>
    </row>
    <row r="2969" spans="1:2" x14ac:dyDescent="0.25">
      <c r="B2969" s="1"/>
    </row>
    <row r="2970" spans="1:2" x14ac:dyDescent="0.25">
      <c r="B2970" s="1"/>
    </row>
    <row r="2971" spans="1:2" x14ac:dyDescent="0.25">
      <c r="A2971" s="1"/>
      <c r="B2971" s="1"/>
    </row>
    <row r="2972" spans="1:2" x14ac:dyDescent="0.25">
      <c r="B2972" s="1"/>
    </row>
    <row r="2974" spans="1:2" x14ac:dyDescent="0.25">
      <c r="A2974" s="1"/>
      <c r="B2974" s="1"/>
    </row>
    <row r="2975" spans="1:2" x14ac:dyDescent="0.25">
      <c r="B2975" s="1"/>
    </row>
    <row r="2976" spans="1:2" x14ac:dyDescent="0.25">
      <c r="B2976" s="1"/>
    </row>
    <row r="2977" spans="1:2" x14ac:dyDescent="0.25">
      <c r="B2977" s="1"/>
    </row>
    <row r="2978" spans="1:2" x14ac:dyDescent="0.25">
      <c r="B2978" s="1"/>
    </row>
    <row r="2979" spans="1:2" x14ac:dyDescent="0.25">
      <c r="B2979" s="1"/>
    </row>
    <row r="2981" spans="1:2" x14ac:dyDescent="0.25">
      <c r="B2981" s="1"/>
    </row>
    <row r="2982" spans="1:2" x14ac:dyDescent="0.25">
      <c r="B2982" s="1"/>
    </row>
    <row r="2983" spans="1:2" x14ac:dyDescent="0.25">
      <c r="B2983" s="1"/>
    </row>
    <row r="2984" spans="1:2" x14ac:dyDescent="0.25">
      <c r="B2984" s="1"/>
    </row>
    <row r="2985" spans="1:2" x14ac:dyDescent="0.25">
      <c r="A2985" s="1"/>
      <c r="B2985" s="1"/>
    </row>
    <row r="2986" spans="1:2" x14ac:dyDescent="0.25">
      <c r="B2986" s="1"/>
    </row>
    <row r="2988" spans="1:2" x14ac:dyDescent="0.25">
      <c r="B2988" s="1"/>
    </row>
    <row r="2989" spans="1:2" x14ac:dyDescent="0.25">
      <c r="B2989" s="1"/>
    </row>
    <row r="2990" spans="1:2" x14ac:dyDescent="0.25">
      <c r="A2990" s="1"/>
      <c r="B2990" s="1"/>
    </row>
    <row r="2991" spans="1:2" x14ac:dyDescent="0.25">
      <c r="B2991" s="1"/>
    </row>
    <row r="2993" spans="1:2" x14ac:dyDescent="0.25">
      <c r="B2993" s="1"/>
    </row>
    <row r="2994" spans="1:2" x14ac:dyDescent="0.25">
      <c r="B2994" s="1"/>
    </row>
    <row r="2995" spans="1:2" x14ac:dyDescent="0.25">
      <c r="B2995" s="1"/>
    </row>
    <row r="2996" spans="1:2" x14ac:dyDescent="0.25">
      <c r="A2996" s="1"/>
      <c r="B2996" s="1"/>
    </row>
    <row r="2997" spans="1:2" x14ac:dyDescent="0.25">
      <c r="B2997" s="1"/>
    </row>
    <row r="2999" spans="1:2" x14ac:dyDescent="0.25">
      <c r="B2999" s="1"/>
    </row>
    <row r="3000" spans="1:2" x14ac:dyDescent="0.25">
      <c r="B3000" s="1"/>
    </row>
    <row r="3001" spans="1:2" x14ac:dyDescent="0.25">
      <c r="B3001" s="1"/>
    </row>
    <row r="3002" spans="1:2" x14ac:dyDescent="0.25">
      <c r="A3002" s="1"/>
      <c r="B3002" s="1"/>
    </row>
    <row r="3003" spans="1:2" x14ac:dyDescent="0.25">
      <c r="B3003" s="1"/>
    </row>
    <row r="3005" spans="1:2" x14ac:dyDescent="0.25">
      <c r="A3005" s="1"/>
      <c r="B3005" s="1"/>
    </row>
    <row r="3006" spans="1:2" x14ac:dyDescent="0.25">
      <c r="B3006" s="1"/>
    </row>
    <row r="3007" spans="1:2" x14ac:dyDescent="0.25">
      <c r="B3007" s="1"/>
    </row>
    <row r="3008" spans="1:2" x14ac:dyDescent="0.25">
      <c r="B3008" s="1"/>
    </row>
    <row r="3009" spans="1:2" x14ac:dyDescent="0.25">
      <c r="B3009" s="1"/>
    </row>
    <row r="3011" spans="1:2" x14ac:dyDescent="0.25">
      <c r="B3011" s="1"/>
    </row>
    <row r="3012" spans="1:2" x14ac:dyDescent="0.25">
      <c r="B3012" s="1"/>
    </row>
    <row r="3013" spans="1:2" x14ac:dyDescent="0.25">
      <c r="B3013" s="1"/>
    </row>
    <row r="3014" spans="1:2" x14ac:dyDescent="0.25">
      <c r="B3014" s="1"/>
    </row>
    <row r="3015" spans="1:2" x14ac:dyDescent="0.25">
      <c r="A3015" s="1"/>
      <c r="B3015" s="1"/>
    </row>
    <row r="3016" spans="1:2" x14ac:dyDescent="0.25">
      <c r="B3016" s="1"/>
    </row>
    <row r="3018" spans="1:2" x14ac:dyDescent="0.25">
      <c r="B3018" s="1"/>
    </row>
    <row r="3019" spans="1:2" x14ac:dyDescent="0.25">
      <c r="B3019" s="1"/>
    </row>
    <row r="3020" spans="1:2" x14ac:dyDescent="0.25">
      <c r="B3020" s="1"/>
    </row>
    <row r="3021" spans="1:2" x14ac:dyDescent="0.25">
      <c r="A3021" s="1"/>
      <c r="B3021" s="1"/>
    </row>
    <row r="3022" spans="1:2" x14ac:dyDescent="0.25">
      <c r="B3022" s="1"/>
    </row>
    <row r="3024" spans="1:2" x14ac:dyDescent="0.25">
      <c r="A3024" s="1"/>
      <c r="B3024" s="1"/>
    </row>
    <row r="3025" spans="1:2" x14ac:dyDescent="0.25">
      <c r="B3025" s="1"/>
    </row>
    <row r="3026" spans="1:2" x14ac:dyDescent="0.25">
      <c r="B3026" s="1"/>
    </row>
    <row r="3027" spans="1:2" x14ac:dyDescent="0.25">
      <c r="B3027" s="1"/>
    </row>
    <row r="3028" spans="1:2" x14ac:dyDescent="0.25">
      <c r="B3028" s="1"/>
    </row>
    <row r="3029" spans="1:2" x14ac:dyDescent="0.25">
      <c r="B3029" s="1"/>
    </row>
    <row r="3030" spans="1:2" x14ac:dyDescent="0.25">
      <c r="B3030" s="1"/>
    </row>
    <row r="3032" spans="1:2" x14ac:dyDescent="0.25">
      <c r="B3032" s="1"/>
    </row>
    <row r="3033" spans="1:2" x14ac:dyDescent="0.25">
      <c r="B3033" s="1"/>
    </row>
    <row r="3034" spans="1:2" x14ac:dyDescent="0.25">
      <c r="B3034" s="1"/>
    </row>
    <row r="3035" spans="1:2" x14ac:dyDescent="0.25">
      <c r="B3035" s="1"/>
    </row>
    <row r="3036" spans="1:2" x14ac:dyDescent="0.25">
      <c r="A3036" s="1"/>
      <c r="B3036" s="1"/>
    </row>
    <row r="3037" spans="1:2" x14ac:dyDescent="0.25">
      <c r="B3037" s="1"/>
    </row>
    <row r="3039" spans="1:2" x14ac:dyDescent="0.25">
      <c r="B3039" s="1"/>
    </row>
    <row r="3040" spans="1:2" x14ac:dyDescent="0.25">
      <c r="B3040" s="1"/>
    </row>
    <row r="3041" spans="1:2" x14ac:dyDescent="0.25">
      <c r="B3041" s="1"/>
    </row>
    <row r="3042" spans="1:2" x14ac:dyDescent="0.25">
      <c r="A3042" s="1"/>
      <c r="B3042" s="1"/>
    </row>
    <row r="3043" spans="1:2" x14ac:dyDescent="0.25">
      <c r="B3043" s="1"/>
    </row>
    <row r="3045" spans="1:2" x14ac:dyDescent="0.25">
      <c r="B3045" s="1"/>
    </row>
    <row r="3046" spans="1:2" x14ac:dyDescent="0.25">
      <c r="B3046" s="1"/>
    </row>
    <row r="3047" spans="1:2" x14ac:dyDescent="0.25">
      <c r="B3047" s="1"/>
    </row>
    <row r="3048" spans="1:2" x14ac:dyDescent="0.25">
      <c r="A3048" s="1"/>
      <c r="B3048" s="1"/>
    </row>
    <row r="3049" spans="1:2" x14ac:dyDescent="0.25">
      <c r="B3049" s="1"/>
    </row>
    <row r="3051" spans="1:2" x14ac:dyDescent="0.25">
      <c r="B3051" s="1"/>
    </row>
    <row r="3052" spans="1:2" x14ac:dyDescent="0.25">
      <c r="B3052" s="1"/>
    </row>
    <row r="3053" spans="1:2" x14ac:dyDescent="0.25">
      <c r="B3053" s="1"/>
    </row>
    <row r="3054" spans="1:2" x14ac:dyDescent="0.25">
      <c r="A3054" s="1"/>
      <c r="B3054" s="1"/>
    </row>
    <row r="3055" spans="1:2" x14ac:dyDescent="0.25">
      <c r="B3055" s="1"/>
    </row>
    <row r="3057" spans="1:2" x14ac:dyDescent="0.25">
      <c r="A3057" s="1"/>
      <c r="B3057" s="1"/>
    </row>
    <row r="3058" spans="1:2" x14ac:dyDescent="0.25">
      <c r="B3058" s="1"/>
    </row>
    <row r="3059" spans="1:2" x14ac:dyDescent="0.25">
      <c r="B3059" s="1"/>
    </row>
    <row r="3060" spans="1:2" x14ac:dyDescent="0.25">
      <c r="B3060" s="1"/>
    </row>
    <row r="3061" spans="1:2" x14ac:dyDescent="0.25">
      <c r="B3061" s="1"/>
    </row>
    <row r="3063" spans="1:2" x14ac:dyDescent="0.25">
      <c r="B3063" s="1"/>
    </row>
    <row r="3064" spans="1:2" x14ac:dyDescent="0.25">
      <c r="B3064" s="1"/>
    </row>
    <row r="3065" spans="1:2" x14ac:dyDescent="0.25">
      <c r="B3065" s="1"/>
    </row>
    <row r="3066" spans="1:2" x14ac:dyDescent="0.25">
      <c r="B3066" s="1"/>
    </row>
    <row r="3067" spans="1:2" x14ac:dyDescent="0.25">
      <c r="A3067" s="1"/>
      <c r="B3067" s="1"/>
    </row>
    <row r="3068" spans="1:2" x14ac:dyDescent="0.25">
      <c r="B3068" s="1"/>
    </row>
    <row r="3070" spans="1:2" x14ac:dyDescent="0.25">
      <c r="B3070" s="1"/>
    </row>
    <row r="3071" spans="1:2" x14ac:dyDescent="0.25">
      <c r="B3071" s="1"/>
    </row>
    <row r="3072" spans="1:2" x14ac:dyDescent="0.25">
      <c r="B3072" s="1"/>
    </row>
    <row r="3073" spans="1:2" x14ac:dyDescent="0.25">
      <c r="A3073" s="1"/>
      <c r="B3073" s="1"/>
    </row>
    <row r="3074" spans="1:2" x14ac:dyDescent="0.25">
      <c r="B3074" s="1"/>
    </row>
    <row r="3076" spans="1:2" x14ac:dyDescent="0.25">
      <c r="A3076" s="1"/>
      <c r="B3076" s="1"/>
    </row>
    <row r="3077" spans="1:2" x14ac:dyDescent="0.25">
      <c r="B3077" s="1"/>
    </row>
    <row r="3078" spans="1:2" x14ac:dyDescent="0.25">
      <c r="B3078" s="1"/>
    </row>
    <row r="3079" spans="1:2" x14ac:dyDescent="0.25">
      <c r="B3079" s="1"/>
    </row>
    <row r="3080" spans="1:2" x14ac:dyDescent="0.25">
      <c r="B3080" s="1"/>
    </row>
    <row r="3082" spans="1:2" x14ac:dyDescent="0.25">
      <c r="B3082" s="1"/>
    </row>
    <row r="3083" spans="1:2" x14ac:dyDescent="0.25">
      <c r="B3083" s="1"/>
    </row>
    <row r="3084" spans="1:2" x14ac:dyDescent="0.25">
      <c r="B3084" s="1"/>
    </row>
    <row r="3085" spans="1:2" x14ac:dyDescent="0.25">
      <c r="B3085" s="1"/>
    </row>
    <row r="3086" spans="1:2" x14ac:dyDescent="0.25">
      <c r="A3086" s="1"/>
      <c r="B3086" s="1"/>
    </row>
    <row r="3087" spans="1:2" x14ac:dyDescent="0.25">
      <c r="B3087" s="1"/>
    </row>
    <row r="3089" spans="1:2" x14ac:dyDescent="0.25">
      <c r="B3089" s="1"/>
    </row>
    <row r="3090" spans="1:2" x14ac:dyDescent="0.25">
      <c r="B3090" s="1"/>
    </row>
    <row r="3091" spans="1:2" x14ac:dyDescent="0.25">
      <c r="B3091" s="1"/>
    </row>
    <row r="3092" spans="1:2" x14ac:dyDescent="0.25">
      <c r="A3092" s="1"/>
      <c r="B3092" s="1"/>
    </row>
    <row r="3093" spans="1:2" x14ac:dyDescent="0.25">
      <c r="B3093" s="1"/>
    </row>
    <row r="3095" spans="1:2" x14ac:dyDescent="0.25">
      <c r="A3095" s="1"/>
      <c r="B3095" s="1"/>
    </row>
    <row r="3096" spans="1:2" x14ac:dyDescent="0.25">
      <c r="B3096" s="1"/>
    </row>
    <row r="3097" spans="1:2" x14ac:dyDescent="0.25">
      <c r="B3097" s="1"/>
    </row>
    <row r="3098" spans="1:2" x14ac:dyDescent="0.25">
      <c r="B3098" s="1"/>
    </row>
    <row r="3099" spans="1:2" x14ac:dyDescent="0.25">
      <c r="B3099" s="1"/>
    </row>
    <row r="3101" spans="1:2" x14ac:dyDescent="0.25">
      <c r="B3101" s="1"/>
    </row>
    <row r="3102" spans="1:2" x14ac:dyDescent="0.25">
      <c r="B3102" s="1"/>
    </row>
    <row r="3103" spans="1:2" x14ac:dyDescent="0.25">
      <c r="B3103" s="1"/>
    </row>
    <row r="3104" spans="1:2" x14ac:dyDescent="0.25">
      <c r="B3104" s="1"/>
    </row>
    <row r="3105" spans="1:2" x14ac:dyDescent="0.25">
      <c r="A3105" s="1"/>
      <c r="B3105" s="1"/>
    </row>
    <row r="3106" spans="1:2" x14ac:dyDescent="0.25">
      <c r="B3106" s="1"/>
    </row>
    <row r="3108" spans="1:2" x14ac:dyDescent="0.25">
      <c r="B3108" s="1"/>
    </row>
    <row r="3109" spans="1:2" x14ac:dyDescent="0.25">
      <c r="B3109" s="1"/>
    </row>
    <row r="3110" spans="1:2" x14ac:dyDescent="0.25">
      <c r="B3110" s="1"/>
    </row>
    <row r="3111" spans="1:2" x14ac:dyDescent="0.25">
      <c r="A3111" s="1"/>
      <c r="B3111" s="1"/>
    </row>
    <row r="3112" spans="1:2" x14ac:dyDescent="0.25">
      <c r="B3112" s="1"/>
    </row>
    <row r="3114" spans="1:2" x14ac:dyDescent="0.25">
      <c r="A3114" s="1"/>
      <c r="B3114" s="1"/>
    </row>
    <row r="3115" spans="1:2" x14ac:dyDescent="0.25">
      <c r="B3115" s="1"/>
    </row>
    <row r="3116" spans="1:2" x14ac:dyDescent="0.25">
      <c r="B3116" s="1"/>
    </row>
    <row r="3117" spans="1:2" x14ac:dyDescent="0.25">
      <c r="B3117" s="1"/>
    </row>
    <row r="3119" spans="1:2" x14ac:dyDescent="0.25">
      <c r="B3119" s="1"/>
    </row>
    <row r="3120" spans="1:2" x14ac:dyDescent="0.25">
      <c r="B3120" s="1"/>
    </row>
    <row r="3121" spans="1:2" x14ac:dyDescent="0.25">
      <c r="B3121" s="1"/>
    </row>
    <row r="3122" spans="1:2" x14ac:dyDescent="0.25">
      <c r="B3122" s="1"/>
    </row>
    <row r="3123" spans="1:2" x14ac:dyDescent="0.25">
      <c r="A3123" s="1"/>
      <c r="B3123" s="1"/>
    </row>
    <row r="3124" spans="1:2" x14ac:dyDescent="0.25">
      <c r="B3124" s="1"/>
    </row>
    <row r="3126" spans="1:2" x14ac:dyDescent="0.25">
      <c r="A3126" s="1"/>
      <c r="B3126" s="1"/>
    </row>
    <row r="3127" spans="1:2" x14ac:dyDescent="0.25">
      <c r="B3127" s="1"/>
    </row>
    <row r="3128" spans="1:2" x14ac:dyDescent="0.25">
      <c r="B3128" s="1"/>
    </row>
    <row r="3129" spans="1:2" x14ac:dyDescent="0.25">
      <c r="B3129" s="1"/>
    </row>
    <row r="3130" spans="1:2" x14ac:dyDescent="0.25">
      <c r="B3130" s="1"/>
    </row>
    <row r="3132" spans="1:2" x14ac:dyDescent="0.25">
      <c r="B3132" s="1"/>
    </row>
    <row r="3133" spans="1:2" x14ac:dyDescent="0.25">
      <c r="B3133" s="1"/>
    </row>
    <row r="3134" spans="1:2" x14ac:dyDescent="0.25">
      <c r="B3134" s="1"/>
    </row>
    <row r="3135" spans="1:2" x14ac:dyDescent="0.25">
      <c r="B3135" s="1"/>
    </row>
    <row r="3136" spans="1:2" x14ac:dyDescent="0.25">
      <c r="A3136" s="1"/>
      <c r="B3136" s="1"/>
    </row>
    <row r="3137" spans="1:2" x14ac:dyDescent="0.25">
      <c r="B3137" s="1"/>
    </row>
    <row r="3139" spans="1:2" x14ac:dyDescent="0.25">
      <c r="B3139" s="1"/>
    </row>
    <row r="3140" spans="1:2" x14ac:dyDescent="0.25">
      <c r="B3140" s="1"/>
    </row>
    <row r="3141" spans="1:2" x14ac:dyDescent="0.25">
      <c r="B3141" s="1"/>
    </row>
    <row r="3142" spans="1:2" x14ac:dyDescent="0.25">
      <c r="A3142" s="1"/>
      <c r="B3142" s="1"/>
    </row>
    <row r="3143" spans="1:2" x14ac:dyDescent="0.25">
      <c r="B3143" s="1"/>
    </row>
    <row r="3145" spans="1:2" x14ac:dyDescent="0.25">
      <c r="A3145" s="1"/>
      <c r="B3145" s="1"/>
    </row>
    <row r="3146" spans="1:2" x14ac:dyDescent="0.25">
      <c r="B3146" s="1"/>
    </row>
    <row r="3147" spans="1:2" x14ac:dyDescent="0.25">
      <c r="B3147" s="1"/>
    </row>
    <row r="3148" spans="1:2" x14ac:dyDescent="0.25">
      <c r="B3148" s="1"/>
    </row>
    <row r="3149" spans="1:2" x14ac:dyDescent="0.25">
      <c r="B3149" s="1"/>
    </row>
    <row r="3150" spans="1:2" x14ac:dyDescent="0.25">
      <c r="B3150" s="1"/>
    </row>
    <row r="3152" spans="1:2" x14ac:dyDescent="0.25">
      <c r="B3152" s="1"/>
    </row>
    <row r="3153" spans="1:2" x14ac:dyDescent="0.25">
      <c r="B3153" s="1"/>
    </row>
    <row r="3154" spans="1:2" x14ac:dyDescent="0.25">
      <c r="B3154" s="1"/>
    </row>
    <row r="3155" spans="1:2" x14ac:dyDescent="0.25">
      <c r="B3155" s="1"/>
    </row>
    <row r="3156" spans="1:2" x14ac:dyDescent="0.25">
      <c r="A3156" s="1"/>
      <c r="B3156" s="1"/>
    </row>
    <row r="3157" spans="1:2" x14ac:dyDescent="0.25">
      <c r="B3157" s="1"/>
    </row>
    <row r="3159" spans="1:2" x14ac:dyDescent="0.25">
      <c r="B3159" s="1"/>
    </row>
    <row r="3160" spans="1:2" x14ac:dyDescent="0.25">
      <c r="B3160" s="1"/>
    </row>
    <row r="3161" spans="1:2" x14ac:dyDescent="0.25">
      <c r="B3161" s="1"/>
    </row>
    <row r="3162" spans="1:2" x14ac:dyDescent="0.25">
      <c r="A3162" s="1"/>
      <c r="B3162" s="1"/>
    </row>
    <row r="3163" spans="1:2" x14ac:dyDescent="0.25">
      <c r="B3163" s="1"/>
    </row>
    <row r="3165" spans="1:2" x14ac:dyDescent="0.25">
      <c r="B3165" s="1"/>
    </row>
    <row r="3166" spans="1:2" x14ac:dyDescent="0.25">
      <c r="B3166" s="1"/>
    </row>
    <row r="3167" spans="1:2" x14ac:dyDescent="0.25">
      <c r="B3167" s="1"/>
    </row>
    <row r="3168" spans="1:2" x14ac:dyDescent="0.25">
      <c r="A3168" s="1"/>
      <c r="B3168" s="1"/>
    </row>
    <row r="3169" spans="1:2" x14ac:dyDescent="0.25">
      <c r="B3169" s="1"/>
    </row>
    <row r="3171" spans="1:2" x14ac:dyDescent="0.25">
      <c r="A3171" s="1"/>
      <c r="B3171" s="1"/>
    </row>
    <row r="3172" spans="1:2" x14ac:dyDescent="0.25">
      <c r="B3172" s="1"/>
    </row>
    <row r="3173" spans="1:2" x14ac:dyDescent="0.25">
      <c r="B3173" s="1"/>
    </row>
    <row r="3174" spans="1:2" x14ac:dyDescent="0.25">
      <c r="B3174" s="1"/>
    </row>
    <row r="3175" spans="1:2" x14ac:dyDescent="0.25">
      <c r="B3175" s="1"/>
    </row>
    <row r="3176" spans="1:2" x14ac:dyDescent="0.25">
      <c r="B3176" s="1"/>
    </row>
    <row r="3178" spans="1:2" x14ac:dyDescent="0.25">
      <c r="B3178" s="1"/>
    </row>
    <row r="3179" spans="1:2" x14ac:dyDescent="0.25">
      <c r="B3179" s="1"/>
    </row>
    <row r="3180" spans="1:2" x14ac:dyDescent="0.25">
      <c r="B3180" s="1"/>
    </row>
    <row r="3181" spans="1:2" x14ac:dyDescent="0.25">
      <c r="B3181" s="1"/>
    </row>
    <row r="3182" spans="1:2" x14ac:dyDescent="0.25">
      <c r="A3182" s="1"/>
      <c r="B3182" s="1"/>
    </row>
    <row r="3183" spans="1:2" x14ac:dyDescent="0.25">
      <c r="B3183" s="1"/>
    </row>
    <row r="3185" spans="1:2" x14ac:dyDescent="0.25">
      <c r="B3185" s="1"/>
    </row>
    <row r="3186" spans="1:2" x14ac:dyDescent="0.25">
      <c r="B3186" s="1"/>
    </row>
    <row r="3187" spans="1:2" x14ac:dyDescent="0.25">
      <c r="B3187" s="1"/>
    </row>
    <row r="3188" spans="1:2" x14ac:dyDescent="0.25">
      <c r="A3188" s="1"/>
      <c r="B3188" s="1"/>
    </row>
    <row r="3189" spans="1:2" x14ac:dyDescent="0.25">
      <c r="B3189" s="1"/>
    </row>
    <row r="3191" spans="1:2" x14ac:dyDescent="0.25">
      <c r="B3191" s="1"/>
    </row>
    <row r="3192" spans="1:2" x14ac:dyDescent="0.25">
      <c r="B3192" s="1"/>
    </row>
    <row r="3193" spans="1:2" x14ac:dyDescent="0.25">
      <c r="B3193" s="1"/>
    </row>
    <row r="3194" spans="1:2" x14ac:dyDescent="0.25">
      <c r="A3194" s="1"/>
      <c r="B3194" s="1"/>
    </row>
    <row r="3195" spans="1:2" x14ac:dyDescent="0.25">
      <c r="B3195" s="1"/>
    </row>
    <row r="3197" spans="1:2" x14ac:dyDescent="0.25">
      <c r="A3197" s="1"/>
      <c r="B3197" s="1"/>
    </row>
    <row r="3198" spans="1:2" x14ac:dyDescent="0.25">
      <c r="B3198" s="1"/>
    </row>
    <row r="3199" spans="1:2" x14ac:dyDescent="0.25">
      <c r="B3199" s="1"/>
    </row>
    <row r="3200" spans="1:2" x14ac:dyDescent="0.25">
      <c r="B3200" s="1"/>
    </row>
    <row r="3201" spans="1:2" x14ac:dyDescent="0.25">
      <c r="B3201" s="1"/>
    </row>
    <row r="3203" spans="1:2" x14ac:dyDescent="0.25">
      <c r="B3203" s="1"/>
    </row>
    <row r="3204" spans="1:2" x14ac:dyDescent="0.25">
      <c r="B3204" s="1"/>
    </row>
    <row r="3205" spans="1:2" x14ac:dyDescent="0.25">
      <c r="B3205" s="1"/>
    </row>
    <row r="3206" spans="1:2" x14ac:dyDescent="0.25">
      <c r="B3206" s="1"/>
    </row>
    <row r="3207" spans="1:2" x14ac:dyDescent="0.25">
      <c r="A3207" s="1"/>
      <c r="B3207" s="1"/>
    </row>
    <row r="3208" spans="1:2" x14ac:dyDescent="0.25">
      <c r="B3208" s="1"/>
    </row>
    <row r="3210" spans="1:2" x14ac:dyDescent="0.25">
      <c r="B3210" s="1"/>
    </row>
    <row r="3211" spans="1:2" x14ac:dyDescent="0.25">
      <c r="B3211" s="1"/>
    </row>
    <row r="3212" spans="1:2" x14ac:dyDescent="0.25">
      <c r="B3212" s="1"/>
    </row>
    <row r="3213" spans="1:2" x14ac:dyDescent="0.25">
      <c r="A3213" s="1"/>
      <c r="B3213" s="1"/>
    </row>
    <row r="3214" spans="1:2" x14ac:dyDescent="0.25">
      <c r="B3214" s="1"/>
    </row>
    <row r="3216" spans="1:2" x14ac:dyDescent="0.25">
      <c r="A3216" s="1"/>
      <c r="B3216" s="1"/>
    </row>
    <row r="3217" spans="1:2" x14ac:dyDescent="0.25">
      <c r="B3217" s="1"/>
    </row>
    <row r="3218" spans="1:2" x14ac:dyDescent="0.25">
      <c r="B3218" s="1"/>
    </row>
    <row r="3219" spans="1:2" x14ac:dyDescent="0.25">
      <c r="B3219" s="1"/>
    </row>
    <row r="3220" spans="1:2" x14ac:dyDescent="0.25">
      <c r="B3220" s="1"/>
    </row>
    <row r="3222" spans="1:2" x14ac:dyDescent="0.25">
      <c r="B3222" s="1"/>
    </row>
    <row r="3223" spans="1:2" x14ac:dyDescent="0.25">
      <c r="B3223" s="1"/>
    </row>
    <row r="3224" spans="1:2" x14ac:dyDescent="0.25">
      <c r="B3224" s="1"/>
    </row>
    <row r="3225" spans="1:2" x14ac:dyDescent="0.25">
      <c r="B3225" s="1"/>
    </row>
    <row r="3226" spans="1:2" x14ac:dyDescent="0.25">
      <c r="A3226" s="1"/>
      <c r="B3226" s="1"/>
    </row>
    <row r="3227" spans="1:2" x14ac:dyDescent="0.25">
      <c r="B3227" s="1"/>
    </row>
    <row r="3229" spans="1:2" x14ac:dyDescent="0.25">
      <c r="B3229" s="1"/>
    </row>
    <row r="3230" spans="1:2" x14ac:dyDescent="0.25">
      <c r="B3230" s="1"/>
    </row>
    <row r="3231" spans="1:2" x14ac:dyDescent="0.25">
      <c r="B3231" s="1"/>
    </row>
    <row r="3232" spans="1:2" x14ac:dyDescent="0.25">
      <c r="A3232" s="1"/>
      <c r="B3232" s="1"/>
    </row>
    <row r="3233" spans="1:2" x14ac:dyDescent="0.25">
      <c r="B3233" s="1"/>
    </row>
    <row r="3235" spans="1:2" x14ac:dyDescent="0.25">
      <c r="A3235" s="1"/>
      <c r="B3235" s="1"/>
    </row>
    <row r="3236" spans="1:2" x14ac:dyDescent="0.25">
      <c r="B3236" s="1"/>
    </row>
    <row r="3237" spans="1:2" x14ac:dyDescent="0.25">
      <c r="B3237" s="1"/>
    </row>
    <row r="3238" spans="1:2" x14ac:dyDescent="0.25">
      <c r="B3238" s="1"/>
    </row>
    <row r="3240" spans="1:2" x14ac:dyDescent="0.25">
      <c r="B3240" s="1"/>
    </row>
    <row r="3241" spans="1:2" x14ac:dyDescent="0.25">
      <c r="B3241" s="1"/>
    </row>
    <row r="3242" spans="1:2" x14ac:dyDescent="0.25">
      <c r="B3242" s="1"/>
    </row>
    <row r="3243" spans="1:2" x14ac:dyDescent="0.25">
      <c r="B3243" s="1"/>
    </row>
    <row r="3244" spans="1:2" x14ac:dyDescent="0.25">
      <c r="A3244" s="1"/>
      <c r="B3244" s="1"/>
    </row>
    <row r="3245" spans="1:2" x14ac:dyDescent="0.25">
      <c r="B3245" s="1"/>
    </row>
    <row r="3247" spans="1:2" x14ac:dyDescent="0.25">
      <c r="A3247" s="1"/>
      <c r="B3247" s="1"/>
    </row>
    <row r="3248" spans="1:2" x14ac:dyDescent="0.25">
      <c r="B3248" s="1"/>
    </row>
    <row r="3249" spans="1:2" x14ac:dyDescent="0.25">
      <c r="B3249" s="1"/>
    </row>
    <row r="3250" spans="1:2" x14ac:dyDescent="0.25">
      <c r="B3250" s="1"/>
    </row>
    <row r="3251" spans="1:2" x14ac:dyDescent="0.25">
      <c r="B3251" s="1"/>
    </row>
    <row r="3253" spans="1:2" x14ac:dyDescent="0.25">
      <c r="B3253" s="1"/>
    </row>
    <row r="3254" spans="1:2" x14ac:dyDescent="0.25">
      <c r="B3254" s="1"/>
    </row>
    <row r="3255" spans="1:2" x14ac:dyDescent="0.25">
      <c r="B3255" s="1"/>
    </row>
    <row r="3256" spans="1:2" x14ac:dyDescent="0.25">
      <c r="B3256" s="1"/>
    </row>
    <row r="3257" spans="1:2" x14ac:dyDescent="0.25">
      <c r="A3257" s="1"/>
      <c r="B3257" s="1"/>
    </row>
    <row r="3258" spans="1:2" x14ac:dyDescent="0.25">
      <c r="B3258" s="1"/>
    </row>
    <row r="3260" spans="1:2" x14ac:dyDescent="0.25">
      <c r="B3260" s="1"/>
    </row>
    <row r="3261" spans="1:2" x14ac:dyDescent="0.25">
      <c r="B3261" s="1"/>
    </row>
    <row r="3262" spans="1:2" x14ac:dyDescent="0.25">
      <c r="B3262" s="1"/>
    </row>
    <row r="3263" spans="1:2" x14ac:dyDescent="0.25">
      <c r="A3263" s="1"/>
      <c r="B3263" s="1"/>
    </row>
    <row r="3264" spans="1:2" x14ac:dyDescent="0.25">
      <c r="B3264" s="1"/>
    </row>
    <row r="3266" spans="1:2" x14ac:dyDescent="0.25">
      <c r="A3266" s="1"/>
      <c r="B3266" s="1"/>
    </row>
    <row r="3267" spans="1:2" x14ac:dyDescent="0.25">
      <c r="B3267" s="1"/>
    </row>
    <row r="3268" spans="1:2" x14ac:dyDescent="0.25">
      <c r="B3268" s="1"/>
    </row>
    <row r="3269" spans="1:2" x14ac:dyDescent="0.25">
      <c r="B3269" s="1"/>
    </row>
    <row r="3270" spans="1:2" x14ac:dyDescent="0.25">
      <c r="B3270" s="1"/>
    </row>
    <row r="3272" spans="1:2" x14ac:dyDescent="0.25">
      <c r="B3272" s="1"/>
    </row>
    <row r="3273" spans="1:2" x14ac:dyDescent="0.25">
      <c r="B3273" s="1"/>
    </row>
    <row r="3274" spans="1:2" x14ac:dyDescent="0.25">
      <c r="B3274" s="1"/>
    </row>
    <row r="3275" spans="1:2" x14ac:dyDescent="0.25">
      <c r="B3275" s="1"/>
    </row>
    <row r="3276" spans="1:2" x14ac:dyDescent="0.25">
      <c r="A3276" s="1"/>
      <c r="B3276" s="1"/>
    </row>
    <row r="3277" spans="1:2" x14ac:dyDescent="0.25">
      <c r="B3277" s="1"/>
    </row>
    <row r="3279" spans="1:2" x14ac:dyDescent="0.25">
      <c r="B3279" s="1"/>
    </row>
    <row r="3280" spans="1:2" x14ac:dyDescent="0.25">
      <c r="B3280" s="1"/>
    </row>
    <row r="3281" spans="1:2" x14ac:dyDescent="0.25">
      <c r="B3281" s="1"/>
    </row>
    <row r="3282" spans="1:2" x14ac:dyDescent="0.25">
      <c r="A3282" s="1"/>
      <c r="B3282" s="1"/>
    </row>
    <row r="3283" spans="1:2" x14ac:dyDescent="0.25">
      <c r="B3283" s="1"/>
    </row>
    <row r="3285" spans="1:2" x14ac:dyDescent="0.25">
      <c r="A3285" s="1"/>
      <c r="B3285" s="1"/>
    </row>
    <row r="3286" spans="1:2" x14ac:dyDescent="0.25">
      <c r="B3286" s="1"/>
    </row>
    <row r="3287" spans="1:2" x14ac:dyDescent="0.25">
      <c r="B3287" s="1"/>
    </row>
    <row r="3288" spans="1:2" x14ac:dyDescent="0.25">
      <c r="B3288" s="1"/>
    </row>
    <row r="3289" spans="1:2" x14ac:dyDescent="0.25">
      <c r="B3289" s="1"/>
    </row>
    <row r="3291" spans="1:2" x14ac:dyDescent="0.25">
      <c r="B3291" s="1"/>
    </row>
    <row r="3292" spans="1:2" x14ac:dyDescent="0.25">
      <c r="B3292" s="1"/>
    </row>
    <row r="3293" spans="1:2" x14ac:dyDescent="0.25">
      <c r="B3293" s="1"/>
    </row>
    <row r="3294" spans="1:2" x14ac:dyDescent="0.25">
      <c r="B3294" s="1"/>
    </row>
    <row r="3295" spans="1:2" x14ac:dyDescent="0.25">
      <c r="A3295" s="1"/>
      <c r="B3295" s="1"/>
    </row>
    <row r="3296" spans="1:2" x14ac:dyDescent="0.25">
      <c r="B3296" s="1"/>
    </row>
    <row r="3298" spans="1:2" x14ac:dyDescent="0.25">
      <c r="B3298" s="1"/>
    </row>
    <row r="3299" spans="1:2" x14ac:dyDescent="0.25">
      <c r="B3299" s="1"/>
    </row>
    <row r="3300" spans="1:2" x14ac:dyDescent="0.25">
      <c r="B3300" s="1"/>
    </row>
    <row r="3301" spans="1:2" x14ac:dyDescent="0.25">
      <c r="A3301" s="1"/>
      <c r="B3301" s="1"/>
    </row>
    <row r="3302" spans="1:2" x14ac:dyDescent="0.25">
      <c r="B3302" s="1"/>
    </row>
    <row r="3304" spans="1:2" x14ac:dyDescent="0.25">
      <c r="A3304" s="1"/>
      <c r="B3304" s="1"/>
    </row>
    <row r="3305" spans="1:2" x14ac:dyDescent="0.25">
      <c r="B3305" s="1"/>
    </row>
    <row r="3306" spans="1:2" x14ac:dyDescent="0.25">
      <c r="B3306" s="1"/>
    </row>
    <row r="3307" spans="1:2" x14ac:dyDescent="0.25">
      <c r="B3307" s="1"/>
    </row>
    <row r="3308" spans="1:2" x14ac:dyDescent="0.25">
      <c r="B3308" s="1"/>
    </row>
    <row r="3310" spans="1:2" x14ac:dyDescent="0.25">
      <c r="B3310" s="1"/>
    </row>
    <row r="3311" spans="1:2" x14ac:dyDescent="0.25">
      <c r="B3311" s="1"/>
    </row>
    <row r="3312" spans="1:2" x14ac:dyDescent="0.25">
      <c r="B3312" s="1"/>
    </row>
    <row r="3313" spans="1:2" x14ac:dyDescent="0.25">
      <c r="B3313" s="1"/>
    </row>
    <row r="3314" spans="1:2" x14ac:dyDescent="0.25">
      <c r="A3314" s="1"/>
      <c r="B3314" s="1"/>
    </row>
    <row r="3315" spans="1:2" x14ac:dyDescent="0.25">
      <c r="B3315" s="1"/>
    </row>
    <row r="3317" spans="1:2" x14ac:dyDescent="0.25">
      <c r="B3317" s="1"/>
    </row>
    <row r="3318" spans="1:2" x14ac:dyDescent="0.25">
      <c r="B3318" s="1"/>
    </row>
    <row r="3319" spans="1:2" x14ac:dyDescent="0.25">
      <c r="B3319" s="1"/>
    </row>
    <row r="3320" spans="1:2" x14ac:dyDescent="0.25">
      <c r="A3320" s="1"/>
      <c r="B3320" s="1"/>
    </row>
    <row r="3321" spans="1:2" x14ac:dyDescent="0.25">
      <c r="B3321" s="1"/>
    </row>
    <row r="3323" spans="1:2" x14ac:dyDescent="0.25">
      <c r="A3323" s="1"/>
      <c r="B3323" s="1"/>
    </row>
    <row r="3324" spans="1:2" x14ac:dyDescent="0.25">
      <c r="B3324" s="1"/>
    </row>
    <row r="3325" spans="1:2" x14ac:dyDescent="0.25">
      <c r="B3325" s="1"/>
    </row>
    <row r="3326" spans="1:2" x14ac:dyDescent="0.25">
      <c r="B3326" s="1"/>
    </row>
    <row r="3327" spans="1:2" x14ac:dyDescent="0.25">
      <c r="B3327" s="1"/>
    </row>
    <row r="3329" spans="1:2" x14ac:dyDescent="0.25">
      <c r="B3329" s="1"/>
    </row>
    <row r="3330" spans="1:2" x14ac:dyDescent="0.25">
      <c r="B3330" s="1"/>
    </row>
    <row r="3331" spans="1:2" x14ac:dyDescent="0.25">
      <c r="B3331" s="1"/>
    </row>
    <row r="3332" spans="1:2" x14ac:dyDescent="0.25">
      <c r="B3332" s="1"/>
    </row>
    <row r="3333" spans="1:2" x14ac:dyDescent="0.25">
      <c r="A3333" s="1"/>
      <c r="B3333" s="1"/>
    </row>
    <row r="3334" spans="1:2" x14ac:dyDescent="0.25">
      <c r="B3334" s="1"/>
    </row>
    <row r="3336" spans="1:2" x14ac:dyDescent="0.25">
      <c r="B3336" s="1"/>
    </row>
    <row r="3337" spans="1:2" x14ac:dyDescent="0.25">
      <c r="B3337" s="1"/>
    </row>
    <row r="3338" spans="1:2" x14ac:dyDescent="0.25">
      <c r="B3338" s="1"/>
    </row>
    <row r="3339" spans="1:2" x14ac:dyDescent="0.25">
      <c r="A3339" s="1"/>
      <c r="B3339" s="1"/>
    </row>
    <row r="3340" spans="1:2" x14ac:dyDescent="0.25">
      <c r="B3340" s="1"/>
    </row>
    <row r="3342" spans="1:2" x14ac:dyDescent="0.25">
      <c r="A3342" s="1"/>
      <c r="B3342" s="1"/>
    </row>
    <row r="3343" spans="1:2" x14ac:dyDescent="0.25">
      <c r="B3343" s="1"/>
    </row>
    <row r="3344" spans="1:2" x14ac:dyDescent="0.25">
      <c r="B3344" s="1"/>
    </row>
    <row r="3345" spans="1:2" x14ac:dyDescent="0.25">
      <c r="B3345" s="1"/>
    </row>
    <row r="3347" spans="1:2" x14ac:dyDescent="0.25">
      <c r="B3347" s="1"/>
    </row>
    <row r="3348" spans="1:2" x14ac:dyDescent="0.25">
      <c r="B3348" s="1"/>
    </row>
    <row r="3349" spans="1:2" x14ac:dyDescent="0.25">
      <c r="B3349" s="1"/>
    </row>
    <row r="3350" spans="1:2" x14ac:dyDescent="0.25">
      <c r="B3350" s="1"/>
    </row>
    <row r="3351" spans="1:2" x14ac:dyDescent="0.25">
      <c r="A3351" s="1"/>
      <c r="B3351" s="1"/>
    </row>
    <row r="3352" spans="1:2" x14ac:dyDescent="0.25">
      <c r="B3352" s="1"/>
    </row>
    <row r="3354" spans="1:2" x14ac:dyDescent="0.25">
      <c r="A3354" s="1"/>
      <c r="B3354" s="1"/>
    </row>
    <row r="3355" spans="1:2" x14ac:dyDescent="0.25">
      <c r="B3355" s="1"/>
    </row>
    <row r="3356" spans="1:2" x14ac:dyDescent="0.25">
      <c r="B3356" s="1"/>
    </row>
    <row r="3357" spans="1:2" x14ac:dyDescent="0.25">
      <c r="B3357" s="1"/>
    </row>
    <row r="3358" spans="1:2" x14ac:dyDescent="0.25">
      <c r="B3358" s="1"/>
    </row>
    <row r="3360" spans="1:2" x14ac:dyDescent="0.25">
      <c r="B3360" s="1"/>
    </row>
    <row r="3361" spans="1:2" x14ac:dyDescent="0.25">
      <c r="B3361" s="1"/>
    </row>
    <row r="3362" spans="1:2" x14ac:dyDescent="0.25">
      <c r="B3362" s="1"/>
    </row>
    <row r="3363" spans="1:2" x14ac:dyDescent="0.25">
      <c r="B3363" s="1"/>
    </row>
    <row r="3364" spans="1:2" x14ac:dyDescent="0.25">
      <c r="A3364" s="1"/>
      <c r="B3364" s="1"/>
    </row>
    <row r="3365" spans="1:2" x14ac:dyDescent="0.25">
      <c r="B3365" s="1"/>
    </row>
    <row r="3367" spans="1:2" x14ac:dyDescent="0.25">
      <c r="B3367" s="1"/>
    </row>
    <row r="3368" spans="1:2" x14ac:dyDescent="0.25">
      <c r="B3368" s="1"/>
    </row>
    <row r="3369" spans="1:2" x14ac:dyDescent="0.25">
      <c r="B3369" s="1"/>
    </row>
    <row r="3370" spans="1:2" x14ac:dyDescent="0.25">
      <c r="A3370" s="1"/>
      <c r="B3370" s="1"/>
    </row>
    <row r="3371" spans="1:2" x14ac:dyDescent="0.25">
      <c r="B3371" s="1"/>
    </row>
    <row r="3373" spans="1:2" x14ac:dyDescent="0.25">
      <c r="A3373" s="1"/>
      <c r="B3373" s="1"/>
    </row>
    <row r="3374" spans="1:2" x14ac:dyDescent="0.25">
      <c r="B3374" s="1"/>
    </row>
    <row r="3375" spans="1:2" x14ac:dyDescent="0.25">
      <c r="B3375" s="1"/>
    </row>
    <row r="3376" spans="1:2" x14ac:dyDescent="0.25">
      <c r="B3376" s="1"/>
    </row>
    <row r="3377" spans="1:2" x14ac:dyDescent="0.25">
      <c r="B3377" s="1"/>
    </row>
    <row r="3379" spans="1:2" x14ac:dyDescent="0.25">
      <c r="B3379" s="1"/>
    </row>
    <row r="3380" spans="1:2" x14ac:dyDescent="0.25">
      <c r="B3380" s="1"/>
    </row>
    <row r="3381" spans="1:2" x14ac:dyDescent="0.25">
      <c r="B3381" s="1"/>
    </row>
    <row r="3382" spans="1:2" x14ac:dyDescent="0.25">
      <c r="B3382" s="1"/>
    </row>
    <row r="3383" spans="1:2" x14ac:dyDescent="0.25">
      <c r="A3383" s="1"/>
      <c r="B3383" s="1"/>
    </row>
    <row r="3384" spans="1:2" x14ac:dyDescent="0.25">
      <c r="B3384" s="1"/>
    </row>
    <row r="3386" spans="1:2" x14ac:dyDescent="0.25">
      <c r="B3386" s="1"/>
    </row>
    <row r="3387" spans="1:2" x14ac:dyDescent="0.25">
      <c r="B3387" s="1"/>
    </row>
    <row r="3388" spans="1:2" x14ac:dyDescent="0.25">
      <c r="B3388" s="1"/>
    </row>
    <row r="3389" spans="1:2" x14ac:dyDescent="0.25">
      <c r="A3389" s="1"/>
      <c r="B3389" s="1"/>
    </row>
    <row r="3390" spans="1:2" x14ac:dyDescent="0.25">
      <c r="B3390" s="1"/>
    </row>
    <row r="3392" spans="1:2" x14ac:dyDescent="0.25">
      <c r="A3392" s="1"/>
      <c r="B3392" s="1"/>
    </row>
    <row r="3393" spans="1:2" x14ac:dyDescent="0.25">
      <c r="B3393" s="1"/>
    </row>
    <row r="3394" spans="1:2" x14ac:dyDescent="0.25">
      <c r="B3394" s="1"/>
    </row>
    <row r="3395" spans="1:2" x14ac:dyDescent="0.25">
      <c r="B3395" s="1"/>
    </row>
    <row r="3396" spans="1:2" x14ac:dyDescent="0.25">
      <c r="B3396" s="1"/>
    </row>
    <row r="3398" spans="1:2" x14ac:dyDescent="0.25">
      <c r="B3398" s="1"/>
    </row>
    <row r="3399" spans="1:2" x14ac:dyDescent="0.25">
      <c r="B3399" s="1"/>
    </row>
    <row r="3400" spans="1:2" x14ac:dyDescent="0.25">
      <c r="B3400" s="1"/>
    </row>
    <row r="3401" spans="1:2" x14ac:dyDescent="0.25">
      <c r="B3401" s="1"/>
    </row>
    <row r="3402" spans="1:2" x14ac:dyDescent="0.25">
      <c r="A3402" s="1"/>
      <c r="B3402" s="1"/>
    </row>
    <row r="3403" spans="1:2" x14ac:dyDescent="0.25">
      <c r="B3403" s="1"/>
    </row>
    <row r="3405" spans="1:2" x14ac:dyDescent="0.25">
      <c r="B3405" s="1"/>
    </row>
    <row r="3406" spans="1:2" x14ac:dyDescent="0.25">
      <c r="B3406" s="1"/>
    </row>
    <row r="3407" spans="1:2" x14ac:dyDescent="0.25">
      <c r="B3407" s="1"/>
    </row>
    <row r="3408" spans="1:2" x14ac:dyDescent="0.25">
      <c r="A3408" s="1"/>
      <c r="B3408" s="1"/>
    </row>
    <row r="3409" spans="1:2" x14ac:dyDescent="0.25">
      <c r="B3409" s="1"/>
    </row>
    <row r="3411" spans="1:2" x14ac:dyDescent="0.25">
      <c r="A3411" s="1"/>
      <c r="B3411" s="1"/>
    </row>
    <row r="3412" spans="1:2" x14ac:dyDescent="0.25">
      <c r="B3412" s="1"/>
    </row>
    <row r="3413" spans="1:2" x14ac:dyDescent="0.25">
      <c r="B3413" s="1"/>
    </row>
    <row r="3414" spans="1:2" x14ac:dyDescent="0.25">
      <c r="B3414" s="1"/>
    </row>
    <row r="3415" spans="1:2" x14ac:dyDescent="0.25">
      <c r="B3415" s="1"/>
    </row>
    <row r="3416" spans="1:2" x14ac:dyDescent="0.25">
      <c r="B3416" s="1"/>
    </row>
    <row r="3418" spans="1:2" x14ac:dyDescent="0.25">
      <c r="B3418" s="1"/>
    </row>
    <row r="3419" spans="1:2" x14ac:dyDescent="0.25">
      <c r="B3419" s="1"/>
    </row>
    <row r="3420" spans="1:2" x14ac:dyDescent="0.25">
      <c r="B3420" s="1"/>
    </row>
    <row r="3421" spans="1:2" x14ac:dyDescent="0.25">
      <c r="B3421" s="1"/>
    </row>
    <row r="3422" spans="1:2" x14ac:dyDescent="0.25">
      <c r="A3422" s="1"/>
      <c r="B3422" s="1"/>
    </row>
    <row r="3423" spans="1:2" x14ac:dyDescent="0.25">
      <c r="B3423" s="1"/>
    </row>
    <row r="3425" spans="1:2" x14ac:dyDescent="0.25">
      <c r="B3425" s="1"/>
    </row>
    <row r="3426" spans="1:2" x14ac:dyDescent="0.25">
      <c r="B3426" s="1"/>
    </row>
    <row r="3427" spans="1:2" x14ac:dyDescent="0.25">
      <c r="B3427" s="1"/>
    </row>
    <row r="3428" spans="1:2" x14ac:dyDescent="0.25">
      <c r="A3428" s="1"/>
      <c r="B3428" s="1"/>
    </row>
    <row r="3429" spans="1:2" x14ac:dyDescent="0.25">
      <c r="B3429" s="1"/>
    </row>
    <row r="3431" spans="1:2" x14ac:dyDescent="0.25">
      <c r="B3431" s="1"/>
    </row>
    <row r="3432" spans="1:2" x14ac:dyDescent="0.25">
      <c r="B3432" s="1"/>
    </row>
    <row r="3433" spans="1:2" x14ac:dyDescent="0.25">
      <c r="B3433" s="1"/>
    </row>
    <row r="3434" spans="1:2" x14ac:dyDescent="0.25">
      <c r="A3434" s="1"/>
      <c r="B3434" s="1"/>
    </row>
    <row r="3435" spans="1:2" x14ac:dyDescent="0.25">
      <c r="B3435" s="1"/>
    </row>
    <row r="3437" spans="1:2" x14ac:dyDescent="0.25">
      <c r="A3437" s="1"/>
      <c r="B3437" s="1"/>
    </row>
    <row r="3438" spans="1:2" x14ac:dyDescent="0.25">
      <c r="B3438" s="1"/>
    </row>
    <row r="3439" spans="1:2" x14ac:dyDescent="0.25">
      <c r="B3439" s="1"/>
    </row>
    <row r="3440" spans="1:2" x14ac:dyDescent="0.25">
      <c r="B3440" s="1"/>
    </row>
    <row r="3441" spans="1:2" x14ac:dyDescent="0.25">
      <c r="B3441" s="1"/>
    </row>
    <row r="3442" spans="1:2" x14ac:dyDescent="0.25">
      <c r="B3442" s="1"/>
    </row>
    <row r="3444" spans="1:2" x14ac:dyDescent="0.25">
      <c r="B3444" s="1"/>
    </row>
    <row r="3445" spans="1:2" x14ac:dyDescent="0.25">
      <c r="B3445" s="1"/>
    </row>
    <row r="3446" spans="1:2" x14ac:dyDescent="0.25">
      <c r="B3446" s="1"/>
    </row>
    <row r="3447" spans="1:2" x14ac:dyDescent="0.25">
      <c r="B3447" s="1"/>
    </row>
    <row r="3448" spans="1:2" x14ac:dyDescent="0.25">
      <c r="A3448" s="1"/>
      <c r="B3448" s="1"/>
    </row>
    <row r="3449" spans="1:2" x14ac:dyDescent="0.25">
      <c r="B3449" s="1"/>
    </row>
    <row r="3451" spans="1:2" x14ac:dyDescent="0.25">
      <c r="B3451" s="1"/>
    </row>
    <row r="3452" spans="1:2" x14ac:dyDescent="0.25">
      <c r="B3452" s="1"/>
    </row>
    <row r="3453" spans="1:2" x14ac:dyDescent="0.25">
      <c r="B3453" s="1"/>
    </row>
    <row r="3454" spans="1:2" x14ac:dyDescent="0.25">
      <c r="A3454" s="1"/>
      <c r="B3454" s="1"/>
    </row>
    <row r="3455" spans="1:2" x14ac:dyDescent="0.25">
      <c r="B3455" s="1"/>
    </row>
    <row r="3457" spans="1:2" x14ac:dyDescent="0.25">
      <c r="B3457" s="1"/>
    </row>
    <row r="3458" spans="1:2" x14ac:dyDescent="0.25">
      <c r="B3458" s="1"/>
    </row>
    <row r="3459" spans="1:2" x14ac:dyDescent="0.25">
      <c r="B3459" s="1"/>
    </row>
    <row r="3460" spans="1:2" x14ac:dyDescent="0.25">
      <c r="A3460" s="1"/>
      <c r="B3460" s="1"/>
    </row>
    <row r="3461" spans="1:2" x14ac:dyDescent="0.25">
      <c r="B3461" s="1"/>
    </row>
    <row r="3463" spans="1:2" x14ac:dyDescent="0.25">
      <c r="A3463" s="1"/>
      <c r="B3463" s="1"/>
    </row>
    <row r="3464" spans="1:2" x14ac:dyDescent="0.25">
      <c r="B3464" s="1"/>
    </row>
    <row r="3465" spans="1:2" x14ac:dyDescent="0.25">
      <c r="B3465" s="1"/>
    </row>
    <row r="3466" spans="1:2" x14ac:dyDescent="0.25">
      <c r="B3466" s="1"/>
    </row>
    <row r="3467" spans="1:2" x14ac:dyDescent="0.25">
      <c r="B3467" s="1"/>
    </row>
    <row r="3468" spans="1:2" x14ac:dyDescent="0.25">
      <c r="B3468" s="1"/>
    </row>
    <row r="3470" spans="1:2" x14ac:dyDescent="0.25">
      <c r="B3470" s="1"/>
    </row>
    <row r="3471" spans="1:2" x14ac:dyDescent="0.25">
      <c r="B3471" s="1"/>
    </row>
    <row r="3472" spans="1:2" x14ac:dyDescent="0.25">
      <c r="B3472" s="1"/>
    </row>
    <row r="3473" spans="1:2" x14ac:dyDescent="0.25">
      <c r="B3473" s="1"/>
    </row>
    <row r="3474" spans="1:2" x14ac:dyDescent="0.25">
      <c r="A3474" s="1"/>
      <c r="B3474" s="1"/>
    </row>
    <row r="3475" spans="1:2" x14ac:dyDescent="0.25">
      <c r="B3475" s="1"/>
    </row>
    <row r="3477" spans="1:2" x14ac:dyDescent="0.25">
      <c r="B3477" s="1"/>
    </row>
    <row r="3478" spans="1:2" x14ac:dyDescent="0.25">
      <c r="B3478" s="1"/>
    </row>
    <row r="3479" spans="1:2" x14ac:dyDescent="0.25">
      <c r="B3479" s="1"/>
    </row>
    <row r="3480" spans="1:2" x14ac:dyDescent="0.25">
      <c r="A3480" s="1"/>
      <c r="B3480" s="1"/>
    </row>
    <row r="3481" spans="1:2" x14ac:dyDescent="0.25">
      <c r="B3481" s="1"/>
    </row>
    <row r="3483" spans="1:2" x14ac:dyDescent="0.25">
      <c r="B3483" s="1"/>
    </row>
    <row r="3484" spans="1:2" x14ac:dyDescent="0.25">
      <c r="B3484" s="1"/>
    </row>
    <row r="3485" spans="1:2" x14ac:dyDescent="0.25">
      <c r="B3485" s="1"/>
    </row>
    <row r="3486" spans="1:2" x14ac:dyDescent="0.25">
      <c r="A3486" s="1"/>
      <c r="B3486" s="1"/>
    </row>
    <row r="3487" spans="1:2" x14ac:dyDescent="0.25">
      <c r="B3487" s="1"/>
    </row>
    <row r="3489" spans="1:2" x14ac:dyDescent="0.25">
      <c r="A3489" s="1"/>
      <c r="B3489" s="1"/>
    </row>
    <row r="3490" spans="1:2" x14ac:dyDescent="0.25">
      <c r="B3490" s="1"/>
    </row>
    <row r="3491" spans="1:2" x14ac:dyDescent="0.25">
      <c r="B3491" s="1"/>
    </row>
    <row r="3492" spans="1:2" x14ac:dyDescent="0.25">
      <c r="B3492" s="1"/>
    </row>
    <row r="3493" spans="1:2" x14ac:dyDescent="0.25">
      <c r="B3493" s="1"/>
    </row>
    <row r="3494" spans="1:2" x14ac:dyDescent="0.25">
      <c r="B3494" s="1"/>
    </row>
    <row r="3496" spans="1:2" x14ac:dyDescent="0.25">
      <c r="B3496" s="1"/>
    </row>
    <row r="3497" spans="1:2" x14ac:dyDescent="0.25">
      <c r="B3497" s="1"/>
    </row>
    <row r="3498" spans="1:2" x14ac:dyDescent="0.25">
      <c r="B3498" s="1"/>
    </row>
    <row r="3499" spans="1:2" x14ac:dyDescent="0.25">
      <c r="B3499" s="1"/>
    </row>
    <row r="3500" spans="1:2" x14ac:dyDescent="0.25">
      <c r="A3500" s="1"/>
      <c r="B3500" s="1"/>
    </row>
    <row r="3501" spans="1:2" x14ac:dyDescent="0.25">
      <c r="B3501" s="1"/>
    </row>
    <row r="3503" spans="1:2" x14ac:dyDescent="0.25">
      <c r="B3503" s="1"/>
    </row>
    <row r="3504" spans="1:2" x14ac:dyDescent="0.25">
      <c r="B3504" s="1"/>
    </row>
    <row r="3505" spans="1:2" x14ac:dyDescent="0.25">
      <c r="B3505" s="1"/>
    </row>
    <row r="3506" spans="1:2" x14ac:dyDescent="0.25">
      <c r="A3506" s="1"/>
      <c r="B3506" s="1"/>
    </row>
    <row r="3507" spans="1:2" x14ac:dyDescent="0.25">
      <c r="B3507" s="1"/>
    </row>
    <row r="3509" spans="1:2" x14ac:dyDescent="0.25">
      <c r="B3509" s="1"/>
    </row>
    <row r="3510" spans="1:2" x14ac:dyDescent="0.25">
      <c r="B3510" s="1"/>
    </row>
    <row r="3511" spans="1:2" x14ac:dyDescent="0.25">
      <c r="B3511" s="1"/>
    </row>
    <row r="3512" spans="1:2" x14ac:dyDescent="0.25">
      <c r="A3512" s="1"/>
      <c r="B3512" s="1"/>
    </row>
    <row r="3513" spans="1:2" x14ac:dyDescent="0.25">
      <c r="B3513" s="1"/>
    </row>
    <row r="3515" spans="1:2" x14ac:dyDescent="0.25">
      <c r="A3515" s="1"/>
      <c r="B3515" s="1"/>
    </row>
    <row r="3516" spans="1:2" x14ac:dyDescent="0.25">
      <c r="B3516" s="1"/>
    </row>
    <row r="3517" spans="1:2" x14ac:dyDescent="0.25">
      <c r="B3517" s="1"/>
    </row>
    <row r="3518" spans="1:2" x14ac:dyDescent="0.25">
      <c r="B3518" s="1"/>
    </row>
    <row r="3519" spans="1:2" x14ac:dyDescent="0.25">
      <c r="B3519" s="1"/>
    </row>
    <row r="3520" spans="1:2" x14ac:dyDescent="0.25">
      <c r="B3520" s="1"/>
    </row>
    <row r="3522" spans="1:2" x14ac:dyDescent="0.25">
      <c r="B3522" s="1"/>
    </row>
    <row r="3523" spans="1:2" x14ac:dyDescent="0.25">
      <c r="B3523" s="1"/>
    </row>
    <row r="3524" spans="1:2" x14ac:dyDescent="0.25">
      <c r="B3524" s="1"/>
    </row>
    <row r="3525" spans="1:2" x14ac:dyDescent="0.25">
      <c r="B3525" s="1"/>
    </row>
    <row r="3526" spans="1:2" x14ac:dyDescent="0.25">
      <c r="A3526" s="1"/>
      <c r="B3526" s="1"/>
    </row>
    <row r="3527" spans="1:2" x14ac:dyDescent="0.25">
      <c r="B3527" s="1"/>
    </row>
    <row r="3529" spans="1:2" x14ac:dyDescent="0.25">
      <c r="B3529" s="1"/>
    </row>
    <row r="3530" spans="1:2" x14ac:dyDescent="0.25">
      <c r="B3530" s="1"/>
    </row>
    <row r="3531" spans="1:2" x14ac:dyDescent="0.25">
      <c r="B3531" s="1"/>
    </row>
    <row r="3532" spans="1:2" x14ac:dyDescent="0.25">
      <c r="A3532" s="1"/>
      <c r="B3532" s="1"/>
    </row>
    <row r="3533" spans="1:2" x14ac:dyDescent="0.25">
      <c r="B3533" s="1"/>
    </row>
    <row r="3535" spans="1:2" x14ac:dyDescent="0.25">
      <c r="B3535" s="1"/>
    </row>
    <row r="3536" spans="1:2" x14ac:dyDescent="0.25">
      <c r="B3536" s="1"/>
    </row>
    <row r="3537" spans="1:2" x14ac:dyDescent="0.25">
      <c r="B3537" s="1"/>
    </row>
    <row r="3538" spans="1:2" x14ac:dyDescent="0.25">
      <c r="A3538" s="1"/>
      <c r="B3538" s="1"/>
    </row>
    <row r="3539" spans="1:2" x14ac:dyDescent="0.25">
      <c r="B3539" s="1"/>
    </row>
    <row r="3541" spans="1:2" x14ac:dyDescent="0.25">
      <c r="A3541" s="1"/>
      <c r="B3541" s="1"/>
    </row>
    <row r="3542" spans="1:2" x14ac:dyDescent="0.25">
      <c r="B3542" s="1"/>
    </row>
    <row r="3543" spans="1:2" x14ac:dyDescent="0.25">
      <c r="B3543" s="1"/>
    </row>
    <row r="3544" spans="1:2" x14ac:dyDescent="0.25">
      <c r="B3544" s="1"/>
    </row>
    <row r="3545" spans="1:2" x14ac:dyDescent="0.25">
      <c r="B3545" s="1"/>
    </row>
    <row r="3546" spans="1:2" x14ac:dyDescent="0.25">
      <c r="B3546" s="1"/>
    </row>
    <row r="3548" spans="1:2" x14ac:dyDescent="0.25">
      <c r="B3548" s="1"/>
    </row>
    <row r="3549" spans="1:2" x14ac:dyDescent="0.25">
      <c r="B3549" s="1"/>
    </row>
    <row r="3550" spans="1:2" x14ac:dyDescent="0.25">
      <c r="B3550" s="1"/>
    </row>
    <row r="3551" spans="1:2" x14ac:dyDescent="0.25">
      <c r="B3551" s="1"/>
    </row>
    <row r="3552" spans="1:2" x14ac:dyDescent="0.25">
      <c r="A3552" s="1"/>
      <c r="B3552" s="1"/>
    </row>
    <row r="3553" spans="1:2" x14ac:dyDescent="0.25">
      <c r="B3553" s="1"/>
    </row>
    <row r="3555" spans="1:2" x14ac:dyDescent="0.25">
      <c r="B3555" s="1"/>
    </row>
    <row r="3556" spans="1:2" x14ac:dyDescent="0.25">
      <c r="B3556" s="1"/>
    </row>
    <row r="3557" spans="1:2" x14ac:dyDescent="0.25">
      <c r="B3557" s="1"/>
    </row>
    <row r="3558" spans="1:2" x14ac:dyDescent="0.25">
      <c r="A3558" s="1"/>
      <c r="B3558" s="1"/>
    </row>
    <row r="3559" spans="1:2" x14ac:dyDescent="0.25">
      <c r="B3559" s="1"/>
    </row>
    <row r="3561" spans="1:2" x14ac:dyDescent="0.25">
      <c r="B3561" s="1"/>
    </row>
    <row r="3562" spans="1:2" x14ac:dyDescent="0.25">
      <c r="B3562" s="1"/>
    </row>
    <row r="3563" spans="1:2" x14ac:dyDescent="0.25">
      <c r="B3563" s="1"/>
    </row>
    <row r="3564" spans="1:2" x14ac:dyDescent="0.25">
      <c r="A3564" s="1"/>
      <c r="B3564" s="1"/>
    </row>
    <row r="3565" spans="1:2" x14ac:dyDescent="0.25">
      <c r="B3565" s="1"/>
    </row>
    <row r="3567" spans="1:2" x14ac:dyDescent="0.25">
      <c r="A3567" s="1"/>
      <c r="B3567" s="1"/>
    </row>
    <row r="3568" spans="1:2" x14ac:dyDescent="0.25">
      <c r="B3568" s="1"/>
    </row>
    <row r="3569" spans="1:2" x14ac:dyDescent="0.25">
      <c r="B3569" s="1"/>
    </row>
    <row r="3570" spans="1:2" x14ac:dyDescent="0.25">
      <c r="B3570" s="1"/>
    </row>
    <row r="3571" spans="1:2" x14ac:dyDescent="0.25">
      <c r="B3571" s="1"/>
    </row>
    <row r="3572" spans="1:2" x14ac:dyDescent="0.25">
      <c r="B3572" s="1"/>
    </row>
    <row r="3574" spans="1:2" x14ac:dyDescent="0.25">
      <c r="B3574" s="1"/>
    </row>
    <row r="3575" spans="1:2" x14ac:dyDescent="0.25">
      <c r="B3575" s="1"/>
    </row>
    <row r="3576" spans="1:2" x14ac:dyDescent="0.25">
      <c r="B3576" s="1"/>
    </row>
    <row r="3577" spans="1:2" x14ac:dyDescent="0.25">
      <c r="B3577" s="1"/>
    </row>
    <row r="3578" spans="1:2" x14ac:dyDescent="0.25">
      <c r="A3578" s="1"/>
      <c r="B3578" s="1"/>
    </row>
    <row r="3579" spans="1:2" x14ac:dyDescent="0.25">
      <c r="B3579" s="1"/>
    </row>
    <row r="3581" spans="1:2" x14ac:dyDescent="0.25">
      <c r="B3581" s="1"/>
    </row>
    <row r="3582" spans="1:2" x14ac:dyDescent="0.25">
      <c r="B3582" s="1"/>
    </row>
    <row r="3583" spans="1:2" x14ac:dyDescent="0.25">
      <c r="B3583" s="1"/>
    </row>
    <row r="3584" spans="1:2" x14ac:dyDescent="0.25">
      <c r="A3584" s="1"/>
      <c r="B3584" s="1"/>
    </row>
    <row r="3585" spans="1:2" x14ac:dyDescent="0.25">
      <c r="B3585" s="1"/>
    </row>
    <row r="3587" spans="1:2" x14ac:dyDescent="0.25">
      <c r="B3587" s="1"/>
    </row>
    <row r="3588" spans="1:2" x14ac:dyDescent="0.25">
      <c r="B3588" s="1"/>
    </row>
    <row r="3589" spans="1:2" x14ac:dyDescent="0.25">
      <c r="B3589" s="1"/>
    </row>
    <row r="3590" spans="1:2" x14ac:dyDescent="0.25">
      <c r="A3590" s="1"/>
      <c r="B3590" s="1"/>
    </row>
    <row r="3591" spans="1:2" x14ac:dyDescent="0.25">
      <c r="B3591" s="1"/>
    </row>
    <row r="3593" spans="1:2" x14ac:dyDescent="0.25">
      <c r="A3593" s="1"/>
      <c r="B3593" s="1"/>
    </row>
    <row r="3594" spans="1:2" x14ac:dyDescent="0.25">
      <c r="B3594" s="1"/>
    </row>
    <row r="3595" spans="1:2" x14ac:dyDescent="0.25">
      <c r="B3595" s="1"/>
    </row>
    <row r="3596" spans="1:2" x14ac:dyDescent="0.25">
      <c r="B3596" s="1"/>
    </row>
    <row r="3597" spans="1:2" x14ac:dyDescent="0.25">
      <c r="B3597" s="1"/>
    </row>
    <row r="3598" spans="1:2" x14ac:dyDescent="0.25">
      <c r="B3598" s="1"/>
    </row>
    <row r="3600" spans="1:2" x14ac:dyDescent="0.25">
      <c r="B3600" s="1"/>
    </row>
    <row r="3601" spans="1:2" x14ac:dyDescent="0.25">
      <c r="B3601" s="1"/>
    </row>
    <row r="3602" spans="1:2" x14ac:dyDescent="0.25">
      <c r="B3602" s="1"/>
    </row>
    <row r="3603" spans="1:2" x14ac:dyDescent="0.25">
      <c r="B3603" s="1"/>
    </row>
    <row r="3604" spans="1:2" x14ac:dyDescent="0.25">
      <c r="A3604" s="1"/>
      <c r="B3604" s="1"/>
    </row>
    <row r="3605" spans="1:2" x14ac:dyDescent="0.25">
      <c r="B3605" s="1"/>
    </row>
    <row r="3607" spans="1:2" x14ac:dyDescent="0.25">
      <c r="B3607" s="1"/>
    </row>
    <row r="3608" spans="1:2" x14ac:dyDescent="0.25">
      <c r="B3608" s="1"/>
    </row>
    <row r="3609" spans="1:2" x14ac:dyDescent="0.25">
      <c r="B3609" s="1"/>
    </row>
    <row r="3610" spans="1:2" x14ac:dyDescent="0.25">
      <c r="A3610" s="1"/>
      <c r="B3610" s="1"/>
    </row>
    <row r="3611" spans="1:2" x14ac:dyDescent="0.25">
      <c r="B3611" s="1"/>
    </row>
    <row r="3613" spans="1:2" x14ac:dyDescent="0.25">
      <c r="B3613" s="1"/>
    </row>
    <row r="3614" spans="1:2" x14ac:dyDescent="0.25">
      <c r="B3614" s="1"/>
    </row>
    <row r="3615" spans="1:2" x14ac:dyDescent="0.25">
      <c r="B3615" s="1"/>
    </row>
    <row r="3616" spans="1:2" x14ac:dyDescent="0.25">
      <c r="A3616" s="1"/>
      <c r="B3616" s="1"/>
    </row>
    <row r="3617" spans="1:2" x14ac:dyDescent="0.25">
      <c r="B3617" s="1"/>
    </row>
    <row r="3619" spans="1:2" x14ac:dyDescent="0.25">
      <c r="A3619" s="1"/>
      <c r="B3619" s="1"/>
    </row>
    <row r="3620" spans="1:2" x14ac:dyDescent="0.25">
      <c r="B3620" s="1"/>
    </row>
    <row r="3621" spans="1:2" x14ac:dyDescent="0.25">
      <c r="B3621" s="1"/>
    </row>
    <row r="3622" spans="1:2" x14ac:dyDescent="0.25">
      <c r="B3622" s="1"/>
    </row>
    <row r="3623" spans="1:2" x14ac:dyDescent="0.25">
      <c r="B3623" s="1"/>
    </row>
    <row r="3625" spans="1:2" x14ac:dyDescent="0.25">
      <c r="B3625" s="1"/>
    </row>
    <row r="3626" spans="1:2" x14ac:dyDescent="0.25">
      <c r="B3626" s="1"/>
    </row>
    <row r="3627" spans="1:2" x14ac:dyDescent="0.25">
      <c r="B3627" s="1"/>
    </row>
    <row r="3628" spans="1:2" x14ac:dyDescent="0.25">
      <c r="B3628" s="1"/>
    </row>
    <row r="3629" spans="1:2" x14ac:dyDescent="0.25">
      <c r="A3629" s="1"/>
      <c r="B3629" s="1"/>
    </row>
    <row r="3630" spans="1:2" x14ac:dyDescent="0.25">
      <c r="B3630" s="1"/>
    </row>
    <row r="3632" spans="1:2" x14ac:dyDescent="0.25">
      <c r="B3632" s="1"/>
    </row>
    <row r="3633" spans="1:2" x14ac:dyDescent="0.25">
      <c r="B3633" s="1"/>
    </row>
    <row r="3634" spans="1:2" x14ac:dyDescent="0.25">
      <c r="B3634" s="1"/>
    </row>
    <row r="3635" spans="1:2" x14ac:dyDescent="0.25">
      <c r="A3635" s="1"/>
      <c r="B3635" s="1"/>
    </row>
    <row r="3636" spans="1:2" x14ac:dyDescent="0.25">
      <c r="B3636" s="1"/>
    </row>
    <row r="3638" spans="1:2" x14ac:dyDescent="0.25">
      <c r="A3638" s="1"/>
      <c r="B3638" s="1"/>
    </row>
    <row r="3639" spans="1:2" x14ac:dyDescent="0.25">
      <c r="B3639" s="1"/>
    </row>
    <row r="3640" spans="1:2" x14ac:dyDescent="0.25">
      <c r="B3640" s="1"/>
    </row>
    <row r="3641" spans="1:2" x14ac:dyDescent="0.25">
      <c r="B3641" s="1"/>
    </row>
    <row r="3642" spans="1:2" x14ac:dyDescent="0.25">
      <c r="B3642" s="1"/>
    </row>
    <row r="3644" spans="1:2" x14ac:dyDescent="0.25">
      <c r="B3644" s="1"/>
    </row>
    <row r="3645" spans="1:2" x14ac:dyDescent="0.25">
      <c r="B3645" s="1"/>
    </row>
    <row r="3646" spans="1:2" x14ac:dyDescent="0.25">
      <c r="B3646" s="1"/>
    </row>
    <row r="3647" spans="1:2" x14ac:dyDescent="0.25">
      <c r="B3647" s="1"/>
    </row>
    <row r="3648" spans="1:2" x14ac:dyDescent="0.25">
      <c r="A3648" s="1"/>
      <c r="B3648" s="1"/>
    </row>
    <row r="3649" spans="1:2" x14ac:dyDescent="0.25">
      <c r="B3649" s="1"/>
    </row>
    <row r="3651" spans="1:2" x14ac:dyDescent="0.25">
      <c r="B3651" s="1"/>
    </row>
    <row r="3652" spans="1:2" x14ac:dyDescent="0.25">
      <c r="B3652" s="1"/>
    </row>
    <row r="3653" spans="1:2" x14ac:dyDescent="0.25">
      <c r="B3653" s="1"/>
    </row>
    <row r="3654" spans="1:2" x14ac:dyDescent="0.25">
      <c r="A3654" s="1"/>
      <c r="B3654" s="1"/>
    </row>
    <row r="3655" spans="1:2" x14ac:dyDescent="0.25">
      <c r="B3655" s="1"/>
    </row>
    <row r="3657" spans="1:2" x14ac:dyDescent="0.25">
      <c r="A3657" s="1"/>
      <c r="B3657" s="1"/>
    </row>
    <row r="3658" spans="1:2" x14ac:dyDescent="0.25">
      <c r="B3658" s="1"/>
    </row>
    <row r="3659" spans="1:2" x14ac:dyDescent="0.25">
      <c r="B3659" s="1"/>
    </row>
    <row r="3660" spans="1:2" x14ac:dyDescent="0.25">
      <c r="B3660" s="1"/>
    </row>
    <row r="3661" spans="1:2" x14ac:dyDescent="0.25">
      <c r="B3661" s="1"/>
    </row>
    <row r="3663" spans="1:2" x14ac:dyDescent="0.25">
      <c r="B3663" s="1"/>
    </row>
    <row r="3664" spans="1:2" x14ac:dyDescent="0.25">
      <c r="B3664" s="1"/>
    </row>
    <row r="3665" spans="1:2" x14ac:dyDescent="0.25">
      <c r="B3665" s="1"/>
    </row>
    <row r="3666" spans="1:2" x14ac:dyDescent="0.25">
      <c r="B3666" s="1"/>
    </row>
    <row r="3667" spans="1:2" x14ac:dyDescent="0.25">
      <c r="A3667" s="1"/>
      <c r="B3667" s="1"/>
    </row>
    <row r="3668" spans="1:2" x14ac:dyDescent="0.25">
      <c r="B3668" s="1"/>
    </row>
    <row r="3670" spans="1:2" x14ac:dyDescent="0.25">
      <c r="B3670" s="1"/>
    </row>
    <row r="3671" spans="1:2" x14ac:dyDescent="0.25">
      <c r="B3671" s="1"/>
    </row>
    <row r="3672" spans="1:2" x14ac:dyDescent="0.25">
      <c r="B3672" s="1"/>
    </row>
    <row r="3673" spans="1:2" x14ac:dyDescent="0.25">
      <c r="A3673" s="1"/>
      <c r="B3673" s="1"/>
    </row>
    <row r="3674" spans="1:2" x14ac:dyDescent="0.25">
      <c r="B3674" s="1"/>
    </row>
    <row r="3676" spans="1:2" x14ac:dyDescent="0.25">
      <c r="A3676" s="1"/>
      <c r="B3676" s="1"/>
    </row>
    <row r="3677" spans="1:2" x14ac:dyDescent="0.25">
      <c r="B3677" s="1"/>
    </row>
    <row r="3678" spans="1:2" x14ac:dyDescent="0.25">
      <c r="B3678" s="1"/>
    </row>
    <row r="3679" spans="1:2" x14ac:dyDescent="0.25">
      <c r="B3679" s="1"/>
    </row>
    <row r="3681" spans="1:2" x14ac:dyDescent="0.25">
      <c r="B3681" s="1"/>
    </row>
    <row r="3682" spans="1:2" x14ac:dyDescent="0.25">
      <c r="B3682" s="1"/>
    </row>
    <row r="3683" spans="1:2" x14ac:dyDescent="0.25">
      <c r="B3683" s="1"/>
    </row>
    <row r="3684" spans="1:2" x14ac:dyDescent="0.25">
      <c r="B3684" s="1"/>
    </row>
    <row r="3685" spans="1:2" x14ac:dyDescent="0.25">
      <c r="A3685" s="1"/>
      <c r="B3685" s="1"/>
    </row>
    <row r="3686" spans="1:2" x14ac:dyDescent="0.25">
      <c r="B3686" s="1"/>
    </row>
    <row r="3688" spans="1:2" x14ac:dyDescent="0.25">
      <c r="A3688" s="1"/>
      <c r="B3688" s="1"/>
    </row>
    <row r="3689" spans="1:2" x14ac:dyDescent="0.25">
      <c r="B3689" s="1"/>
    </row>
    <row r="3690" spans="1:2" x14ac:dyDescent="0.25">
      <c r="B3690" s="1"/>
    </row>
    <row r="3691" spans="1:2" x14ac:dyDescent="0.25">
      <c r="B3691" s="1"/>
    </row>
    <row r="3693" spans="1:2" x14ac:dyDescent="0.25">
      <c r="B3693" s="1"/>
    </row>
    <row r="3694" spans="1:2" x14ac:dyDescent="0.25">
      <c r="B3694" s="1"/>
    </row>
    <row r="3695" spans="1:2" x14ac:dyDescent="0.25">
      <c r="B3695" s="1"/>
    </row>
    <row r="3696" spans="1:2" x14ac:dyDescent="0.25">
      <c r="B3696" s="1"/>
    </row>
    <row r="3697" spans="1:2" x14ac:dyDescent="0.25">
      <c r="A3697" s="1"/>
      <c r="B3697" s="1"/>
    </row>
    <row r="3698" spans="1:2" x14ac:dyDescent="0.25">
      <c r="B3698" s="1"/>
    </row>
    <row r="3700" spans="1:2" x14ac:dyDescent="0.25">
      <c r="A3700" s="1"/>
      <c r="B3700" s="1"/>
    </row>
    <row r="3701" spans="1:2" x14ac:dyDescent="0.25">
      <c r="B3701" s="1"/>
    </row>
    <row r="3702" spans="1:2" x14ac:dyDescent="0.25">
      <c r="B3702" s="1"/>
    </row>
    <row r="3703" spans="1:2" x14ac:dyDescent="0.25">
      <c r="B3703" s="1"/>
    </row>
    <row r="3704" spans="1:2" x14ac:dyDescent="0.25">
      <c r="B3704" s="1"/>
    </row>
    <row r="3706" spans="1:2" x14ac:dyDescent="0.25">
      <c r="B3706" s="1"/>
    </row>
    <row r="3707" spans="1:2" x14ac:dyDescent="0.25">
      <c r="B3707" s="1"/>
    </row>
    <row r="3708" spans="1:2" x14ac:dyDescent="0.25">
      <c r="B3708" s="1"/>
    </row>
    <row r="3709" spans="1:2" x14ac:dyDescent="0.25">
      <c r="B3709" s="1"/>
    </row>
    <row r="3710" spans="1:2" x14ac:dyDescent="0.25">
      <c r="A3710" s="1"/>
      <c r="B3710" s="1"/>
    </row>
    <row r="3711" spans="1:2" x14ac:dyDescent="0.25">
      <c r="B3711" s="1"/>
    </row>
    <row r="3713" spans="1:2" x14ac:dyDescent="0.25">
      <c r="B3713" s="1"/>
    </row>
    <row r="3714" spans="1:2" x14ac:dyDescent="0.25">
      <c r="B3714" s="1"/>
    </row>
    <row r="3715" spans="1:2" x14ac:dyDescent="0.25">
      <c r="B3715" s="1"/>
    </row>
    <row r="3716" spans="1:2" x14ac:dyDescent="0.25">
      <c r="A3716" s="1"/>
      <c r="B3716" s="1"/>
    </row>
    <row r="3717" spans="1:2" x14ac:dyDescent="0.25">
      <c r="B3717" s="1"/>
    </row>
    <row r="3719" spans="1:2" x14ac:dyDescent="0.25">
      <c r="A3719" s="1"/>
      <c r="B3719" s="1"/>
    </row>
    <row r="3720" spans="1:2" x14ac:dyDescent="0.25">
      <c r="B3720" s="1"/>
    </row>
    <row r="3721" spans="1:2" x14ac:dyDescent="0.25">
      <c r="B3721" s="1"/>
    </row>
    <row r="3722" spans="1:2" x14ac:dyDescent="0.25">
      <c r="B3722" s="1"/>
    </row>
    <row r="3724" spans="1:2" x14ac:dyDescent="0.25">
      <c r="B3724" s="1"/>
    </row>
    <row r="3725" spans="1:2" x14ac:dyDescent="0.25">
      <c r="B3725" s="1"/>
    </row>
    <row r="3726" spans="1:2" x14ac:dyDescent="0.25">
      <c r="B3726" s="1"/>
    </row>
    <row r="3727" spans="1:2" x14ac:dyDescent="0.25">
      <c r="B3727" s="1"/>
    </row>
    <row r="3728" spans="1:2" x14ac:dyDescent="0.25">
      <c r="A3728" s="1"/>
      <c r="B3728" s="1"/>
    </row>
    <row r="3729" spans="1:2" x14ac:dyDescent="0.25">
      <c r="B3729" s="1"/>
    </row>
    <row r="3731" spans="1:2" x14ac:dyDescent="0.25">
      <c r="A3731" s="1"/>
      <c r="B3731" s="1"/>
    </row>
    <row r="3732" spans="1:2" x14ac:dyDescent="0.25">
      <c r="B3732" s="1"/>
    </row>
    <row r="3733" spans="1:2" x14ac:dyDescent="0.25">
      <c r="B3733" s="1"/>
    </row>
    <row r="3734" spans="1:2" x14ac:dyDescent="0.25">
      <c r="B3734" s="1"/>
    </row>
    <row r="3736" spans="1:2" x14ac:dyDescent="0.25">
      <c r="B3736" s="1"/>
    </row>
    <row r="3737" spans="1:2" x14ac:dyDescent="0.25">
      <c r="B3737" s="1"/>
    </row>
    <row r="3738" spans="1:2" x14ac:dyDescent="0.25">
      <c r="B3738" s="1"/>
    </row>
    <row r="3739" spans="1:2" x14ac:dyDescent="0.25">
      <c r="B3739" s="1"/>
    </row>
    <row r="3740" spans="1:2" x14ac:dyDescent="0.25">
      <c r="A3740" s="1"/>
      <c r="B3740" s="1"/>
    </row>
    <row r="3741" spans="1:2" x14ac:dyDescent="0.25">
      <c r="B3741" s="1"/>
    </row>
    <row r="3743" spans="1:2" x14ac:dyDescent="0.25">
      <c r="A3743" s="1"/>
      <c r="B3743" s="1"/>
    </row>
    <row r="3744" spans="1:2" x14ac:dyDescent="0.25">
      <c r="B3744" s="1"/>
    </row>
    <row r="3745" spans="1:2" x14ac:dyDescent="0.25">
      <c r="B3745" s="1"/>
    </row>
    <row r="3746" spans="1:2" x14ac:dyDescent="0.25">
      <c r="B3746" s="1"/>
    </row>
    <row r="3747" spans="1:2" x14ac:dyDescent="0.25">
      <c r="B3747" s="1"/>
    </row>
    <row r="3749" spans="1:2" x14ac:dyDescent="0.25">
      <c r="B3749" s="1"/>
    </row>
    <row r="3750" spans="1:2" x14ac:dyDescent="0.25">
      <c r="B3750" s="1"/>
    </row>
    <row r="3751" spans="1:2" x14ac:dyDescent="0.25">
      <c r="B3751" s="1"/>
    </row>
    <row r="3752" spans="1:2" x14ac:dyDescent="0.25">
      <c r="B3752" s="1"/>
    </row>
    <row r="3753" spans="1:2" x14ac:dyDescent="0.25">
      <c r="A3753" s="1"/>
      <c r="B3753" s="1"/>
    </row>
    <row r="3754" spans="1:2" x14ac:dyDescent="0.25">
      <c r="B3754" s="1"/>
    </row>
    <row r="3756" spans="1:2" x14ac:dyDescent="0.25">
      <c r="B3756" s="1"/>
    </row>
    <row r="3757" spans="1:2" x14ac:dyDescent="0.25">
      <c r="B3757" s="1"/>
    </row>
    <row r="3758" spans="1:2" x14ac:dyDescent="0.25">
      <c r="B3758" s="1"/>
    </row>
    <row r="3759" spans="1:2" x14ac:dyDescent="0.25">
      <c r="A3759" s="1"/>
      <c r="B3759" s="1"/>
    </row>
    <row r="3760" spans="1:2" x14ac:dyDescent="0.25">
      <c r="B3760" s="1"/>
    </row>
    <row r="3762" spans="1:2" x14ac:dyDescent="0.25">
      <c r="A3762" s="1"/>
      <c r="B3762" s="1"/>
    </row>
    <row r="3763" spans="1:2" x14ac:dyDescent="0.25">
      <c r="B3763" s="1"/>
    </row>
    <row r="3764" spans="1:2" x14ac:dyDescent="0.25">
      <c r="B3764" s="1"/>
    </row>
    <row r="3765" spans="1:2" x14ac:dyDescent="0.25">
      <c r="B3765" s="1"/>
    </row>
    <row r="3766" spans="1:2" x14ac:dyDescent="0.25">
      <c r="B3766" s="1"/>
    </row>
    <row r="3768" spans="1:2" x14ac:dyDescent="0.25">
      <c r="B3768" s="1"/>
    </row>
    <row r="3769" spans="1:2" x14ac:dyDescent="0.25">
      <c r="B3769" s="1"/>
    </row>
    <row r="3770" spans="1:2" x14ac:dyDescent="0.25">
      <c r="B3770" s="1"/>
    </row>
    <row r="3771" spans="1:2" x14ac:dyDescent="0.25">
      <c r="B3771" s="1"/>
    </row>
    <row r="3772" spans="1:2" x14ac:dyDescent="0.25">
      <c r="A3772" s="1"/>
      <c r="B3772" s="1"/>
    </row>
    <row r="3773" spans="1:2" x14ac:dyDescent="0.25">
      <c r="B3773" s="1"/>
    </row>
    <row r="3775" spans="1:2" x14ac:dyDescent="0.25">
      <c r="B3775" s="1"/>
    </row>
    <row r="3776" spans="1:2" x14ac:dyDescent="0.25">
      <c r="B3776" s="1"/>
    </row>
    <row r="3777" spans="1:2" x14ac:dyDescent="0.25">
      <c r="B3777" s="1"/>
    </row>
    <row r="3778" spans="1:2" x14ac:dyDescent="0.25">
      <c r="A3778" s="1"/>
      <c r="B3778" s="1"/>
    </row>
    <row r="3779" spans="1:2" x14ac:dyDescent="0.25">
      <c r="B3779" s="1"/>
    </row>
    <row r="3781" spans="1:2" x14ac:dyDescent="0.25">
      <c r="A3781" s="1"/>
      <c r="B3781" s="1"/>
    </row>
    <row r="3782" spans="1:2" x14ac:dyDescent="0.25">
      <c r="B3782" s="1"/>
    </row>
    <row r="3783" spans="1:2" x14ac:dyDescent="0.25">
      <c r="B3783" s="1"/>
    </row>
    <row r="3784" spans="1:2" x14ac:dyDescent="0.25">
      <c r="B3784" s="1"/>
    </row>
    <row r="3786" spans="1:2" x14ac:dyDescent="0.25">
      <c r="B3786" s="1"/>
    </row>
    <row r="3787" spans="1:2" x14ac:dyDescent="0.25">
      <c r="B3787" s="1"/>
    </row>
    <row r="3788" spans="1:2" x14ac:dyDescent="0.25">
      <c r="B3788" s="1"/>
    </row>
    <row r="3789" spans="1:2" x14ac:dyDescent="0.25">
      <c r="B3789" s="1"/>
    </row>
    <row r="3790" spans="1:2" x14ac:dyDescent="0.25">
      <c r="A3790" s="1"/>
      <c r="B3790" s="1"/>
    </row>
    <row r="3791" spans="1:2" x14ac:dyDescent="0.25">
      <c r="B3791" s="1"/>
    </row>
    <row r="3793" spans="1:2" x14ac:dyDescent="0.25">
      <c r="A3793" s="1"/>
      <c r="B3793" s="1"/>
    </row>
    <row r="3794" spans="1:2" x14ac:dyDescent="0.25">
      <c r="B3794" s="1"/>
    </row>
    <row r="3795" spans="1:2" x14ac:dyDescent="0.25">
      <c r="B3795" s="1"/>
    </row>
    <row r="3796" spans="1:2" x14ac:dyDescent="0.25">
      <c r="B3796" s="1"/>
    </row>
    <row r="3798" spans="1:2" x14ac:dyDescent="0.25">
      <c r="B3798" s="1"/>
    </row>
    <row r="3799" spans="1:2" x14ac:dyDescent="0.25">
      <c r="B3799" s="1"/>
    </row>
    <row r="3800" spans="1:2" x14ac:dyDescent="0.25">
      <c r="B3800" s="1"/>
    </row>
    <row r="3801" spans="1:2" x14ac:dyDescent="0.25">
      <c r="B3801" s="1"/>
    </row>
    <row r="3802" spans="1:2" x14ac:dyDescent="0.25">
      <c r="A3802" s="1"/>
      <c r="B3802" s="1"/>
    </row>
    <row r="3803" spans="1:2" x14ac:dyDescent="0.25">
      <c r="B3803" s="1"/>
    </row>
    <row r="3805" spans="1:2" x14ac:dyDescent="0.25">
      <c r="A3805" s="1"/>
      <c r="B3805" s="1"/>
    </row>
    <row r="3806" spans="1:2" x14ac:dyDescent="0.25">
      <c r="B3806" s="1"/>
    </row>
    <row r="3807" spans="1:2" x14ac:dyDescent="0.25">
      <c r="B3807" s="1"/>
    </row>
    <row r="3808" spans="1:2" x14ac:dyDescent="0.25">
      <c r="B3808" s="1"/>
    </row>
    <row r="3809" spans="1:2" x14ac:dyDescent="0.25">
      <c r="B3809" s="1"/>
    </row>
    <row r="3811" spans="1:2" x14ac:dyDescent="0.25">
      <c r="B3811" s="1"/>
    </row>
    <row r="3812" spans="1:2" x14ac:dyDescent="0.25">
      <c r="B3812" s="1"/>
    </row>
    <row r="3813" spans="1:2" x14ac:dyDescent="0.25">
      <c r="B3813" s="1"/>
    </row>
    <row r="3814" spans="1:2" x14ac:dyDescent="0.25">
      <c r="B3814" s="1"/>
    </row>
    <row r="3815" spans="1:2" x14ac:dyDescent="0.25">
      <c r="A3815" s="1"/>
      <c r="B3815" s="1"/>
    </row>
    <row r="3816" spans="1:2" x14ac:dyDescent="0.25">
      <c r="B3816" s="1"/>
    </row>
    <row r="3818" spans="1:2" x14ac:dyDescent="0.25">
      <c r="B3818" s="1"/>
    </row>
    <row r="3819" spans="1:2" x14ac:dyDescent="0.25">
      <c r="B3819" s="1"/>
    </row>
    <row r="3820" spans="1:2" x14ac:dyDescent="0.25">
      <c r="B3820" s="1"/>
    </row>
    <row r="3821" spans="1:2" x14ac:dyDescent="0.25">
      <c r="A3821" s="1"/>
      <c r="B3821" s="1"/>
    </row>
    <row r="3822" spans="1:2" x14ac:dyDescent="0.25">
      <c r="B3822" s="1"/>
    </row>
    <row r="3824" spans="1:2" x14ac:dyDescent="0.25">
      <c r="A3824" s="1"/>
      <c r="B3824" s="1"/>
    </row>
    <row r="3825" spans="1:2" x14ac:dyDescent="0.25">
      <c r="B3825" s="1"/>
    </row>
    <row r="3826" spans="1:2" x14ac:dyDescent="0.25">
      <c r="B3826" s="1"/>
    </row>
    <row r="3827" spans="1:2" x14ac:dyDescent="0.25">
      <c r="B3827" s="1"/>
    </row>
    <row r="3829" spans="1:2" x14ac:dyDescent="0.25">
      <c r="B3829" s="1"/>
    </row>
    <row r="3830" spans="1:2" x14ac:dyDescent="0.25">
      <c r="B3830" s="1"/>
    </row>
    <row r="3831" spans="1:2" x14ac:dyDescent="0.25">
      <c r="B3831" s="1"/>
    </row>
    <row r="3832" spans="1:2" x14ac:dyDescent="0.25">
      <c r="B3832" s="1"/>
    </row>
    <row r="3833" spans="1:2" x14ac:dyDescent="0.25">
      <c r="A3833" s="1"/>
      <c r="B3833" s="1"/>
    </row>
    <row r="3834" spans="1:2" x14ac:dyDescent="0.25">
      <c r="B3834" s="1"/>
    </row>
    <row r="3836" spans="1:2" x14ac:dyDescent="0.25">
      <c r="A3836" s="1"/>
      <c r="B3836" s="1"/>
    </row>
    <row r="3837" spans="1:2" x14ac:dyDescent="0.25">
      <c r="B3837" s="1"/>
    </row>
    <row r="3838" spans="1:2" x14ac:dyDescent="0.25">
      <c r="B3838" s="1"/>
    </row>
    <row r="3839" spans="1:2" x14ac:dyDescent="0.25">
      <c r="B3839" s="1"/>
    </row>
    <row r="3841" spans="1:2" x14ac:dyDescent="0.25">
      <c r="B3841" s="1"/>
    </row>
    <row r="3842" spans="1:2" x14ac:dyDescent="0.25">
      <c r="B3842" s="1"/>
    </row>
    <row r="3843" spans="1:2" x14ac:dyDescent="0.25">
      <c r="B3843" s="1"/>
    </row>
    <row r="3844" spans="1:2" x14ac:dyDescent="0.25">
      <c r="B3844" s="1"/>
    </row>
    <row r="3845" spans="1:2" x14ac:dyDescent="0.25">
      <c r="A3845" s="1"/>
      <c r="B3845" s="1"/>
    </row>
    <row r="3846" spans="1:2" x14ac:dyDescent="0.25">
      <c r="B3846" s="1"/>
    </row>
    <row r="3848" spans="1:2" x14ac:dyDescent="0.25">
      <c r="A3848" s="1"/>
      <c r="B3848" s="1"/>
    </row>
    <row r="3849" spans="1:2" x14ac:dyDescent="0.25">
      <c r="B3849" s="1"/>
    </row>
    <row r="3850" spans="1:2" x14ac:dyDescent="0.25">
      <c r="B3850" s="1"/>
    </row>
    <row r="3851" spans="1:2" x14ac:dyDescent="0.25">
      <c r="B3851" s="1"/>
    </row>
    <row r="3852" spans="1:2" x14ac:dyDescent="0.25">
      <c r="B3852" s="1"/>
    </row>
    <row r="3853" spans="1:2" x14ac:dyDescent="0.25">
      <c r="B3853" s="1"/>
    </row>
    <row r="3855" spans="1:2" x14ac:dyDescent="0.25">
      <c r="B3855" s="1"/>
    </row>
    <row r="3856" spans="1:2" x14ac:dyDescent="0.25">
      <c r="B3856" s="1"/>
    </row>
    <row r="3857" spans="1:2" x14ac:dyDescent="0.25">
      <c r="B3857" s="1"/>
    </row>
    <row r="3858" spans="1:2" x14ac:dyDescent="0.25">
      <c r="B3858" s="1"/>
    </row>
    <row r="3859" spans="1:2" x14ac:dyDescent="0.25">
      <c r="A3859" s="1"/>
      <c r="B3859" s="1"/>
    </row>
    <row r="3860" spans="1:2" x14ac:dyDescent="0.25">
      <c r="B3860" s="1"/>
    </row>
    <row r="3862" spans="1:2" x14ac:dyDescent="0.25">
      <c r="B3862" s="1"/>
    </row>
    <row r="3863" spans="1:2" x14ac:dyDescent="0.25">
      <c r="B3863" s="1"/>
    </row>
    <row r="3864" spans="1:2" x14ac:dyDescent="0.25">
      <c r="B3864" s="1"/>
    </row>
    <row r="3865" spans="1:2" x14ac:dyDescent="0.25">
      <c r="A3865" s="1"/>
      <c r="B3865" s="1"/>
    </row>
    <row r="3866" spans="1:2" x14ac:dyDescent="0.25">
      <c r="B3866" s="1"/>
    </row>
    <row r="3868" spans="1:2" x14ac:dyDescent="0.25">
      <c r="B3868" s="1"/>
    </row>
    <row r="3869" spans="1:2" x14ac:dyDescent="0.25">
      <c r="B3869" s="1"/>
    </row>
    <row r="3870" spans="1:2" x14ac:dyDescent="0.25">
      <c r="B3870" s="1"/>
    </row>
    <row r="3871" spans="1:2" x14ac:dyDescent="0.25">
      <c r="A3871" s="1"/>
      <c r="B3871" s="1"/>
    </row>
    <row r="3872" spans="1:2" x14ac:dyDescent="0.25">
      <c r="B3872" s="1"/>
    </row>
    <row r="3874" spans="1:2" x14ac:dyDescent="0.25">
      <c r="A3874" s="1"/>
      <c r="B3874" s="1"/>
    </row>
    <row r="3875" spans="1:2" x14ac:dyDescent="0.25">
      <c r="B3875" s="1"/>
    </row>
    <row r="3876" spans="1:2" x14ac:dyDescent="0.25">
      <c r="B3876" s="1"/>
    </row>
    <row r="3877" spans="1:2" x14ac:dyDescent="0.25">
      <c r="B3877" s="1"/>
    </row>
    <row r="3878" spans="1:2" x14ac:dyDescent="0.25">
      <c r="B3878" s="1"/>
    </row>
    <row r="3880" spans="1:2" x14ac:dyDescent="0.25">
      <c r="B3880" s="1"/>
    </row>
    <row r="3881" spans="1:2" x14ac:dyDescent="0.25">
      <c r="B3881" s="1"/>
    </row>
    <row r="3882" spans="1:2" x14ac:dyDescent="0.25">
      <c r="B3882" s="1"/>
    </row>
    <row r="3883" spans="1:2" x14ac:dyDescent="0.25">
      <c r="B3883" s="1"/>
    </row>
    <row r="3884" spans="1:2" x14ac:dyDescent="0.25">
      <c r="A3884" s="1"/>
      <c r="B3884" s="1"/>
    </row>
    <row r="3885" spans="1:2" x14ac:dyDescent="0.25">
      <c r="B3885" s="1"/>
    </row>
    <row r="3887" spans="1:2" x14ac:dyDescent="0.25">
      <c r="B3887" s="1"/>
    </row>
    <row r="3888" spans="1:2" x14ac:dyDescent="0.25">
      <c r="B3888" s="1"/>
    </row>
    <row r="3889" spans="1:2" x14ac:dyDescent="0.25">
      <c r="B3889" s="1"/>
    </row>
    <row r="3890" spans="1:2" x14ac:dyDescent="0.25">
      <c r="A3890" s="1"/>
      <c r="B3890" s="1"/>
    </row>
    <row r="3891" spans="1:2" x14ac:dyDescent="0.25">
      <c r="B3891" s="1"/>
    </row>
    <row r="3893" spans="1:2" x14ac:dyDescent="0.25">
      <c r="A3893" s="1"/>
      <c r="B3893" s="1"/>
    </row>
    <row r="3894" spans="1:2" x14ac:dyDescent="0.25">
      <c r="B3894" s="1"/>
    </row>
    <row r="3895" spans="1:2" x14ac:dyDescent="0.25">
      <c r="B3895" s="1"/>
    </row>
    <row r="3896" spans="1:2" x14ac:dyDescent="0.25">
      <c r="B3896" s="1"/>
    </row>
    <row r="3898" spans="1:2" x14ac:dyDescent="0.25">
      <c r="B3898" s="1"/>
    </row>
    <row r="3899" spans="1:2" x14ac:dyDescent="0.25">
      <c r="B3899" s="1"/>
    </row>
    <row r="3900" spans="1:2" x14ac:dyDescent="0.25">
      <c r="B3900" s="1"/>
    </row>
    <row r="3901" spans="1:2" x14ac:dyDescent="0.25">
      <c r="B3901" s="1"/>
    </row>
    <row r="3902" spans="1:2" x14ac:dyDescent="0.25">
      <c r="A3902" s="1"/>
      <c r="B3902" s="1"/>
    </row>
    <row r="3903" spans="1:2" x14ac:dyDescent="0.25">
      <c r="B3903" s="1"/>
    </row>
    <row r="3905" spans="1:2" x14ac:dyDescent="0.25">
      <c r="A3905" s="1"/>
      <c r="B3905" s="1"/>
    </row>
    <row r="3906" spans="1:2" x14ac:dyDescent="0.25">
      <c r="B3906" s="1"/>
    </row>
    <row r="3907" spans="1:2" x14ac:dyDescent="0.25">
      <c r="B3907" s="1"/>
    </row>
    <row r="3908" spans="1:2" x14ac:dyDescent="0.25">
      <c r="B3908" s="1"/>
    </row>
    <row r="3910" spans="1:2" x14ac:dyDescent="0.25">
      <c r="B3910" s="1"/>
    </row>
    <row r="3911" spans="1:2" x14ac:dyDescent="0.25">
      <c r="B3911" s="1"/>
    </row>
    <row r="3912" spans="1:2" x14ac:dyDescent="0.25">
      <c r="B3912" s="1"/>
    </row>
    <row r="3913" spans="1:2" x14ac:dyDescent="0.25">
      <c r="B3913" s="1"/>
    </row>
    <row r="3914" spans="1:2" x14ac:dyDescent="0.25">
      <c r="A3914" s="1"/>
      <c r="B3914" s="1"/>
    </row>
    <row r="3915" spans="1:2" x14ac:dyDescent="0.25">
      <c r="B3915" s="1"/>
    </row>
    <row r="3917" spans="1:2" x14ac:dyDescent="0.25">
      <c r="A3917" s="1"/>
      <c r="B3917" s="1"/>
    </row>
    <row r="3918" spans="1:2" x14ac:dyDescent="0.25">
      <c r="B3918" s="1"/>
    </row>
    <row r="3919" spans="1:2" x14ac:dyDescent="0.25">
      <c r="B3919" s="1"/>
    </row>
    <row r="3920" spans="1:2" x14ac:dyDescent="0.25">
      <c r="B3920" s="1"/>
    </row>
    <row r="3921" spans="1:2" x14ac:dyDescent="0.25">
      <c r="B3921" s="1"/>
    </row>
    <row r="3922" spans="1:2" x14ac:dyDescent="0.25">
      <c r="B3922" s="1"/>
    </row>
    <row r="3924" spans="1:2" x14ac:dyDescent="0.25">
      <c r="B3924" s="1"/>
    </row>
    <row r="3925" spans="1:2" x14ac:dyDescent="0.25">
      <c r="B3925" s="1"/>
    </row>
    <row r="3926" spans="1:2" x14ac:dyDescent="0.25">
      <c r="B3926" s="1"/>
    </row>
    <row r="3927" spans="1:2" x14ac:dyDescent="0.25">
      <c r="B3927" s="1"/>
    </row>
    <row r="3928" spans="1:2" x14ac:dyDescent="0.25">
      <c r="A3928" s="1"/>
      <c r="B3928" s="1"/>
    </row>
    <row r="3929" spans="1:2" x14ac:dyDescent="0.25">
      <c r="B3929" s="1"/>
    </row>
    <row r="3931" spans="1:2" x14ac:dyDescent="0.25">
      <c r="B3931" s="1"/>
    </row>
    <row r="3932" spans="1:2" x14ac:dyDescent="0.25">
      <c r="B3932" s="1"/>
    </row>
    <row r="3933" spans="1:2" x14ac:dyDescent="0.25">
      <c r="B3933" s="1"/>
    </row>
    <row r="3934" spans="1:2" x14ac:dyDescent="0.25">
      <c r="A3934" s="1"/>
      <c r="B3934" s="1"/>
    </row>
    <row r="3935" spans="1:2" x14ac:dyDescent="0.25">
      <c r="B3935" s="1"/>
    </row>
    <row r="3937" spans="1:2" x14ac:dyDescent="0.25">
      <c r="B3937" s="1"/>
    </row>
    <row r="3938" spans="1:2" x14ac:dyDescent="0.25">
      <c r="B3938" s="1"/>
    </row>
    <row r="3939" spans="1:2" x14ac:dyDescent="0.25">
      <c r="B3939" s="1"/>
    </row>
    <row r="3940" spans="1:2" x14ac:dyDescent="0.25">
      <c r="A3940" s="1"/>
      <c r="B3940" s="1"/>
    </row>
    <row r="3941" spans="1:2" x14ac:dyDescent="0.25">
      <c r="B3941" s="1"/>
    </row>
    <row r="3943" spans="1:2" x14ac:dyDescent="0.25">
      <c r="A3943" s="1"/>
      <c r="B3943" s="1"/>
    </row>
    <row r="3944" spans="1:2" x14ac:dyDescent="0.25">
      <c r="B3944" s="1"/>
    </row>
    <row r="3945" spans="1:2" x14ac:dyDescent="0.25">
      <c r="B3945" s="1"/>
    </row>
    <row r="3946" spans="1:2" x14ac:dyDescent="0.25">
      <c r="B3946" s="1"/>
    </row>
    <row r="3947" spans="1:2" x14ac:dyDescent="0.25">
      <c r="B3947" s="1"/>
    </row>
    <row r="3949" spans="1:2" x14ac:dyDescent="0.25">
      <c r="B3949" s="1"/>
    </row>
    <row r="3950" spans="1:2" x14ac:dyDescent="0.25">
      <c r="B3950" s="1"/>
    </row>
    <row r="3951" spans="1:2" x14ac:dyDescent="0.25">
      <c r="B3951" s="1"/>
    </row>
    <row r="3952" spans="1:2" x14ac:dyDescent="0.25">
      <c r="B3952" s="1"/>
    </row>
    <row r="3953" spans="1:2" x14ac:dyDescent="0.25">
      <c r="A3953" s="1"/>
      <c r="B3953" s="1"/>
    </row>
    <row r="3954" spans="1:2" x14ac:dyDescent="0.25">
      <c r="B3954" s="1"/>
    </row>
    <row r="3956" spans="1:2" x14ac:dyDescent="0.25">
      <c r="B3956" s="1"/>
    </row>
    <row r="3957" spans="1:2" x14ac:dyDescent="0.25">
      <c r="B3957" s="1"/>
    </row>
    <row r="3958" spans="1:2" x14ac:dyDescent="0.25">
      <c r="B3958" s="1"/>
    </row>
    <row r="3959" spans="1:2" x14ac:dyDescent="0.25">
      <c r="A3959" s="1"/>
      <c r="B3959" s="1"/>
    </row>
    <row r="3960" spans="1:2" x14ac:dyDescent="0.25">
      <c r="B3960" s="1"/>
    </row>
    <row r="3962" spans="1:2" x14ac:dyDescent="0.25">
      <c r="A3962" s="1"/>
      <c r="B3962" s="1"/>
    </row>
    <row r="3963" spans="1:2" x14ac:dyDescent="0.25">
      <c r="B3963" s="1"/>
    </row>
    <row r="3964" spans="1:2" x14ac:dyDescent="0.25">
      <c r="B3964" s="1"/>
    </row>
    <row r="3965" spans="1:2" x14ac:dyDescent="0.25">
      <c r="B3965" s="1"/>
    </row>
    <row r="3967" spans="1:2" x14ac:dyDescent="0.25">
      <c r="B3967" s="1"/>
    </row>
    <row r="3968" spans="1:2" x14ac:dyDescent="0.25">
      <c r="B3968" s="1"/>
    </row>
    <row r="3969" spans="1:2" x14ac:dyDescent="0.25">
      <c r="B3969" s="1"/>
    </row>
    <row r="3970" spans="1:2" x14ac:dyDescent="0.25">
      <c r="B3970" s="1"/>
    </row>
    <row r="3971" spans="1:2" x14ac:dyDescent="0.25">
      <c r="A3971" s="1"/>
      <c r="B3971" s="1"/>
    </row>
    <row r="3972" spans="1:2" x14ac:dyDescent="0.25">
      <c r="B3972" s="1"/>
    </row>
    <row r="3974" spans="1:2" x14ac:dyDescent="0.25">
      <c r="A3974" s="1"/>
      <c r="B3974" s="1"/>
    </row>
    <row r="3975" spans="1:2" x14ac:dyDescent="0.25">
      <c r="B3975" s="1"/>
    </row>
    <row r="3976" spans="1:2" x14ac:dyDescent="0.25">
      <c r="B3976" s="1"/>
    </row>
    <row r="3977" spans="1:2" x14ac:dyDescent="0.25">
      <c r="B3977" s="1"/>
    </row>
    <row r="3978" spans="1:2" x14ac:dyDescent="0.25">
      <c r="B3978" s="1"/>
    </row>
    <row r="3979" spans="1:2" x14ac:dyDescent="0.25">
      <c r="B3979" s="1"/>
    </row>
    <row r="3981" spans="1:2" x14ac:dyDescent="0.25">
      <c r="B3981" s="1"/>
    </row>
    <row r="3982" spans="1:2" x14ac:dyDescent="0.25">
      <c r="B3982" s="1"/>
    </row>
    <row r="3983" spans="1:2" x14ac:dyDescent="0.25">
      <c r="B3983" s="1"/>
    </row>
    <row r="3984" spans="1:2" x14ac:dyDescent="0.25">
      <c r="B3984" s="1"/>
    </row>
    <row r="3985" spans="1:2" x14ac:dyDescent="0.25">
      <c r="A3985" s="1"/>
      <c r="B3985" s="1"/>
    </row>
    <row r="3986" spans="1:2" x14ac:dyDescent="0.25">
      <c r="B3986" s="1"/>
    </row>
    <row r="3988" spans="1:2" x14ac:dyDescent="0.25">
      <c r="B3988" s="1"/>
    </row>
    <row r="3989" spans="1:2" x14ac:dyDescent="0.25">
      <c r="B3989" s="1"/>
    </row>
    <row r="3990" spans="1:2" x14ac:dyDescent="0.25">
      <c r="B3990" s="1"/>
    </row>
    <row r="3991" spans="1:2" x14ac:dyDescent="0.25">
      <c r="A3991" s="1"/>
      <c r="B3991" s="1"/>
    </row>
    <row r="3992" spans="1:2" x14ac:dyDescent="0.25">
      <c r="B3992" s="1"/>
    </row>
    <row r="3994" spans="1:2" x14ac:dyDescent="0.25">
      <c r="B3994" s="1"/>
    </row>
    <row r="3995" spans="1:2" x14ac:dyDescent="0.25">
      <c r="B3995" s="1"/>
    </row>
    <row r="3996" spans="1:2" x14ac:dyDescent="0.25">
      <c r="B3996" s="1"/>
    </row>
    <row r="3997" spans="1:2" x14ac:dyDescent="0.25">
      <c r="A3997" s="1"/>
      <c r="B3997" s="1"/>
    </row>
    <row r="3998" spans="1:2" x14ac:dyDescent="0.25">
      <c r="B3998" s="1"/>
    </row>
    <row r="4000" spans="1:2" x14ac:dyDescent="0.25">
      <c r="A4000" s="1"/>
      <c r="B4000" s="1"/>
    </row>
    <row r="4001" spans="1:2" x14ac:dyDescent="0.25">
      <c r="B4001" s="1"/>
    </row>
    <row r="4002" spans="1:2" x14ac:dyDescent="0.25">
      <c r="B4002" s="1"/>
    </row>
    <row r="4003" spans="1:2" x14ac:dyDescent="0.25">
      <c r="B4003" s="1"/>
    </row>
    <row r="4005" spans="1:2" x14ac:dyDescent="0.25">
      <c r="B4005" s="1"/>
    </row>
    <row r="4006" spans="1:2" x14ac:dyDescent="0.25">
      <c r="B4006" s="1"/>
    </row>
    <row r="4007" spans="1:2" x14ac:dyDescent="0.25">
      <c r="B4007" s="1"/>
    </row>
    <row r="4008" spans="1:2" x14ac:dyDescent="0.25">
      <c r="B4008" s="1"/>
    </row>
    <row r="4009" spans="1:2" x14ac:dyDescent="0.25">
      <c r="A4009" s="1"/>
      <c r="B4009" s="1"/>
    </row>
    <row r="4010" spans="1:2" x14ac:dyDescent="0.25">
      <c r="B4010" s="1"/>
    </row>
    <row r="4012" spans="1:2" x14ac:dyDescent="0.25">
      <c r="A4012" s="1"/>
      <c r="B4012" s="1"/>
    </row>
    <row r="4013" spans="1:2" x14ac:dyDescent="0.25">
      <c r="B4013" s="1"/>
    </row>
    <row r="4014" spans="1:2" x14ac:dyDescent="0.25">
      <c r="B4014" s="1"/>
    </row>
    <row r="4015" spans="1:2" x14ac:dyDescent="0.25">
      <c r="B4015" s="1"/>
    </row>
    <row r="4016" spans="1:2" x14ac:dyDescent="0.25">
      <c r="B4016" s="1"/>
    </row>
    <row r="4017" spans="1:2" x14ac:dyDescent="0.25">
      <c r="B4017" s="1"/>
    </row>
    <row r="4019" spans="1:2" x14ac:dyDescent="0.25">
      <c r="B4019" s="1"/>
    </row>
    <row r="4020" spans="1:2" x14ac:dyDescent="0.25">
      <c r="B4020" s="1"/>
    </row>
    <row r="4021" spans="1:2" x14ac:dyDescent="0.25">
      <c r="B4021" s="1"/>
    </row>
    <row r="4022" spans="1:2" x14ac:dyDescent="0.25">
      <c r="B4022" s="1"/>
    </row>
    <row r="4023" spans="1:2" x14ac:dyDescent="0.25">
      <c r="A4023" s="1"/>
      <c r="B4023" s="1"/>
    </row>
    <row r="4024" spans="1:2" x14ac:dyDescent="0.25">
      <c r="B4024" s="1"/>
    </row>
    <row r="4026" spans="1:2" x14ac:dyDescent="0.25">
      <c r="B4026" s="1"/>
    </row>
    <row r="4027" spans="1:2" x14ac:dyDescent="0.25">
      <c r="B4027" s="1"/>
    </row>
    <row r="4028" spans="1:2" x14ac:dyDescent="0.25">
      <c r="B4028" s="1"/>
    </row>
    <row r="4029" spans="1:2" x14ac:dyDescent="0.25">
      <c r="A4029" s="1"/>
      <c r="B4029" s="1"/>
    </row>
    <row r="4030" spans="1:2" x14ac:dyDescent="0.25">
      <c r="B4030" s="1"/>
    </row>
    <row r="4032" spans="1:2" x14ac:dyDescent="0.25">
      <c r="B4032" s="1"/>
    </row>
    <row r="4033" spans="1:2" x14ac:dyDescent="0.25">
      <c r="B4033" s="1"/>
    </row>
    <row r="4034" spans="1:2" x14ac:dyDescent="0.25">
      <c r="B4034" s="1"/>
    </row>
    <row r="4035" spans="1:2" x14ac:dyDescent="0.25">
      <c r="A4035" s="1"/>
      <c r="B4035" s="1"/>
    </row>
    <row r="4036" spans="1:2" x14ac:dyDescent="0.25">
      <c r="B4036" s="1"/>
    </row>
    <row r="4038" spans="1:2" x14ac:dyDescent="0.25">
      <c r="A4038" s="1"/>
      <c r="B4038" s="1"/>
    </row>
    <row r="4039" spans="1:2" x14ac:dyDescent="0.25">
      <c r="B4039" s="1"/>
    </row>
    <row r="4040" spans="1:2" x14ac:dyDescent="0.25">
      <c r="B4040" s="1"/>
    </row>
    <row r="4041" spans="1:2" x14ac:dyDescent="0.25">
      <c r="B4041" s="1"/>
    </row>
    <row r="4043" spans="1:2" x14ac:dyDescent="0.25">
      <c r="B4043" s="1"/>
    </row>
    <row r="4044" spans="1:2" x14ac:dyDescent="0.25">
      <c r="B4044" s="1"/>
    </row>
    <row r="4045" spans="1:2" x14ac:dyDescent="0.25">
      <c r="B4045" s="1"/>
    </row>
    <row r="4046" spans="1:2" x14ac:dyDescent="0.25">
      <c r="B4046" s="1"/>
    </row>
    <row r="4047" spans="1:2" x14ac:dyDescent="0.25">
      <c r="A4047" s="1"/>
      <c r="B4047" s="1"/>
    </row>
    <row r="4048" spans="1:2" x14ac:dyDescent="0.25">
      <c r="B4048" s="1"/>
    </row>
    <row r="4050" spans="1:2" x14ac:dyDescent="0.25">
      <c r="A4050" s="1"/>
      <c r="B4050" s="1"/>
    </row>
    <row r="4051" spans="1:2" x14ac:dyDescent="0.25">
      <c r="B4051" s="1"/>
    </row>
    <row r="4052" spans="1:2" x14ac:dyDescent="0.25">
      <c r="B4052" s="1"/>
    </row>
    <row r="4053" spans="1:2" x14ac:dyDescent="0.25">
      <c r="B4053" s="1"/>
    </row>
    <row r="4054" spans="1:2" x14ac:dyDescent="0.25">
      <c r="B4054" s="1"/>
    </row>
    <row r="4055" spans="1:2" x14ac:dyDescent="0.25">
      <c r="B4055" s="1"/>
    </row>
    <row r="4057" spans="1:2" x14ac:dyDescent="0.25">
      <c r="B4057" s="1"/>
    </row>
    <row r="4058" spans="1:2" x14ac:dyDescent="0.25">
      <c r="B4058" s="1"/>
    </row>
    <row r="4059" spans="1:2" x14ac:dyDescent="0.25">
      <c r="B4059" s="1"/>
    </row>
    <row r="4060" spans="1:2" x14ac:dyDescent="0.25">
      <c r="B4060" s="1"/>
    </row>
    <row r="4061" spans="1:2" x14ac:dyDescent="0.25">
      <c r="A4061" s="1"/>
      <c r="B4061" s="1"/>
    </row>
    <row r="4062" spans="1:2" x14ac:dyDescent="0.25">
      <c r="B4062" s="1"/>
    </row>
    <row r="4064" spans="1:2" x14ac:dyDescent="0.25">
      <c r="B4064" s="1"/>
    </row>
    <row r="4065" spans="1:2" x14ac:dyDescent="0.25">
      <c r="B4065" s="1"/>
    </row>
    <row r="4066" spans="1:2" x14ac:dyDescent="0.25">
      <c r="B4066" s="1"/>
    </row>
    <row r="4067" spans="1:2" x14ac:dyDescent="0.25">
      <c r="A4067" s="1"/>
      <c r="B4067" s="1"/>
    </row>
    <row r="4068" spans="1:2" x14ac:dyDescent="0.25">
      <c r="B4068" s="1"/>
    </row>
    <row r="4070" spans="1:2" x14ac:dyDescent="0.25">
      <c r="B4070" s="1"/>
    </row>
    <row r="4071" spans="1:2" x14ac:dyDescent="0.25">
      <c r="B4071" s="1"/>
    </row>
    <row r="4072" spans="1:2" x14ac:dyDescent="0.25">
      <c r="B4072" s="1"/>
    </row>
    <row r="4073" spans="1:2" x14ac:dyDescent="0.25">
      <c r="A4073" s="1"/>
      <c r="B4073" s="1"/>
    </row>
    <row r="4074" spans="1:2" x14ac:dyDescent="0.25">
      <c r="B4074" s="1"/>
    </row>
    <row r="4076" spans="1:2" x14ac:dyDescent="0.25">
      <c r="A4076" s="1"/>
      <c r="B4076" s="1"/>
    </row>
    <row r="4077" spans="1:2" x14ac:dyDescent="0.25">
      <c r="B4077" s="1"/>
    </row>
    <row r="4078" spans="1:2" x14ac:dyDescent="0.25">
      <c r="B4078" s="1"/>
    </row>
    <row r="4079" spans="1:2" x14ac:dyDescent="0.25">
      <c r="B4079" s="1"/>
    </row>
    <row r="4080" spans="1:2" x14ac:dyDescent="0.25">
      <c r="B4080" s="1"/>
    </row>
    <row r="4082" spans="1:2" x14ac:dyDescent="0.25">
      <c r="B4082" s="1"/>
    </row>
    <row r="4083" spans="1:2" x14ac:dyDescent="0.25">
      <c r="B4083" s="1"/>
    </row>
    <row r="4084" spans="1:2" x14ac:dyDescent="0.25">
      <c r="B4084" s="1"/>
    </row>
    <row r="4085" spans="1:2" x14ac:dyDescent="0.25">
      <c r="B4085" s="1"/>
    </row>
    <row r="4086" spans="1:2" x14ac:dyDescent="0.25">
      <c r="A4086" s="1"/>
      <c r="B4086" s="1"/>
    </row>
    <row r="4087" spans="1:2" x14ac:dyDescent="0.25">
      <c r="B4087" s="1"/>
    </row>
    <row r="4089" spans="1:2" x14ac:dyDescent="0.25">
      <c r="B4089" s="1"/>
    </row>
    <row r="4090" spans="1:2" x14ac:dyDescent="0.25">
      <c r="B4090" s="1"/>
    </row>
    <row r="4091" spans="1:2" x14ac:dyDescent="0.25">
      <c r="B4091" s="1"/>
    </row>
    <row r="4092" spans="1:2" x14ac:dyDescent="0.25">
      <c r="A4092" s="1"/>
      <c r="B4092" s="1"/>
    </row>
    <row r="4093" spans="1:2" x14ac:dyDescent="0.25">
      <c r="B4093" s="1"/>
    </row>
    <row r="4095" spans="1:2" x14ac:dyDescent="0.25">
      <c r="A4095" s="1"/>
      <c r="B4095" s="1"/>
    </row>
    <row r="4096" spans="1:2" x14ac:dyDescent="0.25">
      <c r="B4096" s="1"/>
    </row>
    <row r="4097" spans="1:2" x14ac:dyDescent="0.25">
      <c r="B4097" s="1"/>
    </row>
    <row r="4098" spans="1:2" x14ac:dyDescent="0.25">
      <c r="B4098" s="1"/>
    </row>
    <row r="4100" spans="1:2" x14ac:dyDescent="0.25">
      <c r="B4100" s="1"/>
    </row>
    <row r="4101" spans="1:2" x14ac:dyDescent="0.25">
      <c r="B4101" s="1"/>
    </row>
    <row r="4102" spans="1:2" x14ac:dyDescent="0.25">
      <c r="B4102" s="1"/>
    </row>
    <row r="4103" spans="1:2" x14ac:dyDescent="0.25">
      <c r="B4103" s="1"/>
    </row>
    <row r="4104" spans="1:2" x14ac:dyDescent="0.25">
      <c r="A4104" s="1"/>
      <c r="B4104" s="1"/>
    </row>
    <row r="4105" spans="1:2" x14ac:dyDescent="0.25">
      <c r="B4105" s="1"/>
    </row>
    <row r="4107" spans="1:2" x14ac:dyDescent="0.25">
      <c r="A4107" s="1"/>
      <c r="B4107" s="1"/>
    </row>
    <row r="4108" spans="1:2" x14ac:dyDescent="0.25">
      <c r="B4108" s="1"/>
    </row>
    <row r="4109" spans="1:2" x14ac:dyDescent="0.25">
      <c r="B4109" s="1"/>
    </row>
    <row r="4110" spans="1:2" x14ac:dyDescent="0.25">
      <c r="B4110" s="1"/>
    </row>
    <row r="4111" spans="1:2" x14ac:dyDescent="0.25">
      <c r="B4111" s="1"/>
    </row>
    <row r="4112" spans="1:2" x14ac:dyDescent="0.25">
      <c r="B4112" s="1"/>
    </row>
    <row r="4114" spans="1:2" x14ac:dyDescent="0.25">
      <c r="B4114" s="1"/>
    </row>
    <row r="4115" spans="1:2" x14ac:dyDescent="0.25">
      <c r="B4115" s="1"/>
    </row>
    <row r="4116" spans="1:2" x14ac:dyDescent="0.25">
      <c r="B4116" s="1"/>
    </row>
    <row r="4117" spans="1:2" x14ac:dyDescent="0.25">
      <c r="B4117" s="1"/>
    </row>
    <row r="4118" spans="1:2" x14ac:dyDescent="0.25">
      <c r="A4118" s="1"/>
      <c r="B4118" s="1"/>
    </row>
    <row r="4119" spans="1:2" x14ac:dyDescent="0.25">
      <c r="B4119" s="1"/>
    </row>
    <row r="4121" spans="1:2" x14ac:dyDescent="0.25">
      <c r="B4121" s="1"/>
    </row>
    <row r="4122" spans="1:2" x14ac:dyDescent="0.25">
      <c r="B4122" s="1"/>
    </row>
    <row r="4123" spans="1:2" x14ac:dyDescent="0.25">
      <c r="B4123" s="1"/>
    </row>
    <row r="4124" spans="1:2" x14ac:dyDescent="0.25">
      <c r="A4124" s="1"/>
      <c r="B4124" s="1"/>
    </row>
    <row r="4125" spans="1:2" x14ac:dyDescent="0.25">
      <c r="B4125" s="1"/>
    </row>
    <row r="4127" spans="1:2" x14ac:dyDescent="0.25">
      <c r="B4127" s="1"/>
    </row>
    <row r="4128" spans="1:2" x14ac:dyDescent="0.25">
      <c r="B4128" s="1"/>
    </row>
    <row r="4129" spans="1:2" x14ac:dyDescent="0.25">
      <c r="B4129" s="1"/>
    </row>
    <row r="4130" spans="1:2" x14ac:dyDescent="0.25">
      <c r="A4130" s="1"/>
      <c r="B4130" s="1"/>
    </row>
    <row r="4131" spans="1:2" x14ac:dyDescent="0.25">
      <c r="B4131" s="1"/>
    </row>
    <row r="4133" spans="1:2" x14ac:dyDescent="0.25">
      <c r="A4133" s="1"/>
      <c r="B4133" s="1"/>
    </row>
    <row r="4134" spans="1:2" x14ac:dyDescent="0.25">
      <c r="B4134" s="1"/>
    </row>
    <row r="4135" spans="1:2" x14ac:dyDescent="0.25">
      <c r="B4135" s="1"/>
    </row>
    <row r="4136" spans="1:2" x14ac:dyDescent="0.25">
      <c r="B4136" s="1"/>
    </row>
    <row r="4137" spans="1:2" x14ac:dyDescent="0.25">
      <c r="B4137" s="1"/>
    </row>
    <row r="4138" spans="1:2" x14ac:dyDescent="0.25">
      <c r="B4138" s="1"/>
    </row>
    <row r="4140" spans="1:2" x14ac:dyDescent="0.25">
      <c r="B4140" s="1"/>
    </row>
    <row r="4141" spans="1:2" x14ac:dyDescent="0.25">
      <c r="B4141" s="1"/>
    </row>
    <row r="4142" spans="1:2" x14ac:dyDescent="0.25">
      <c r="B4142" s="1"/>
    </row>
    <row r="4143" spans="1:2" x14ac:dyDescent="0.25">
      <c r="B4143" s="1"/>
    </row>
    <row r="4144" spans="1:2" x14ac:dyDescent="0.25">
      <c r="A4144" s="1"/>
      <c r="B4144" s="1"/>
    </row>
    <row r="4145" spans="1:2" x14ac:dyDescent="0.25">
      <c r="B4145" s="1"/>
    </row>
    <row r="4147" spans="1:2" x14ac:dyDescent="0.25">
      <c r="B4147" s="1"/>
    </row>
    <row r="4148" spans="1:2" x14ac:dyDescent="0.25">
      <c r="B4148" s="1"/>
    </row>
    <row r="4149" spans="1:2" x14ac:dyDescent="0.25">
      <c r="B4149" s="1"/>
    </row>
    <row r="4150" spans="1:2" x14ac:dyDescent="0.25">
      <c r="A4150" s="1"/>
      <c r="B4150" s="1"/>
    </row>
    <row r="4151" spans="1:2" x14ac:dyDescent="0.25">
      <c r="B4151" s="1"/>
    </row>
    <row r="4153" spans="1:2" x14ac:dyDescent="0.25">
      <c r="B4153" s="1"/>
    </row>
    <row r="4154" spans="1:2" x14ac:dyDescent="0.25">
      <c r="B4154" s="1"/>
    </row>
    <row r="4155" spans="1:2" x14ac:dyDescent="0.25">
      <c r="B4155" s="1"/>
    </row>
    <row r="4156" spans="1:2" x14ac:dyDescent="0.25">
      <c r="A4156" s="1"/>
      <c r="B4156" s="1"/>
    </row>
    <row r="4157" spans="1:2" x14ac:dyDescent="0.25">
      <c r="B4157" s="1"/>
    </row>
    <row r="4159" spans="1:2" x14ac:dyDescent="0.25">
      <c r="A4159" s="1"/>
      <c r="B4159" s="1"/>
    </row>
    <row r="4160" spans="1:2" x14ac:dyDescent="0.25">
      <c r="B4160" s="1"/>
    </row>
    <row r="4161" spans="1:2" x14ac:dyDescent="0.25">
      <c r="B4161" s="1"/>
    </row>
    <row r="4162" spans="1:2" x14ac:dyDescent="0.25">
      <c r="B4162" s="1"/>
    </row>
    <row r="4163" spans="1:2" x14ac:dyDescent="0.25">
      <c r="B4163" s="1"/>
    </row>
    <row r="4165" spans="1:2" x14ac:dyDescent="0.25">
      <c r="B4165" s="1"/>
    </row>
    <row r="4166" spans="1:2" x14ac:dyDescent="0.25">
      <c r="B4166" s="1"/>
    </row>
    <row r="4167" spans="1:2" x14ac:dyDescent="0.25">
      <c r="B4167" s="1"/>
    </row>
    <row r="4168" spans="1:2" x14ac:dyDescent="0.25">
      <c r="B4168" s="1"/>
    </row>
    <row r="4169" spans="1:2" x14ac:dyDescent="0.25">
      <c r="A4169" s="1"/>
      <c r="B4169" s="1"/>
    </row>
    <row r="4170" spans="1:2" x14ac:dyDescent="0.25">
      <c r="B4170" s="1"/>
    </row>
    <row r="4172" spans="1:2" x14ac:dyDescent="0.25">
      <c r="B4172" s="1"/>
    </row>
    <row r="4173" spans="1:2" x14ac:dyDescent="0.25">
      <c r="B4173" s="1"/>
    </row>
    <row r="4174" spans="1:2" x14ac:dyDescent="0.25">
      <c r="B4174" s="1"/>
    </row>
    <row r="4175" spans="1:2" x14ac:dyDescent="0.25">
      <c r="A4175" s="1"/>
      <c r="B4175" s="1"/>
    </row>
    <row r="4176" spans="1:2" x14ac:dyDescent="0.25">
      <c r="B4176" s="1"/>
    </row>
    <row r="4178" spans="1:2" x14ac:dyDescent="0.25">
      <c r="A4178" s="1"/>
      <c r="B4178" s="1"/>
    </row>
    <row r="4179" spans="1:2" x14ac:dyDescent="0.25">
      <c r="B4179" s="1"/>
    </row>
    <row r="4180" spans="1:2" x14ac:dyDescent="0.25">
      <c r="B4180" s="1"/>
    </row>
    <row r="4181" spans="1:2" x14ac:dyDescent="0.25">
      <c r="B4181" s="1"/>
    </row>
    <row r="4182" spans="1:2" x14ac:dyDescent="0.25">
      <c r="B4182" s="1"/>
    </row>
    <row r="4184" spans="1:2" x14ac:dyDescent="0.25">
      <c r="B4184" s="1"/>
    </row>
    <row r="4185" spans="1:2" x14ac:dyDescent="0.25">
      <c r="B4185" s="1"/>
    </row>
    <row r="4186" spans="1:2" x14ac:dyDescent="0.25">
      <c r="B4186" s="1"/>
    </row>
    <row r="4187" spans="1:2" x14ac:dyDescent="0.25">
      <c r="B4187" s="1"/>
    </row>
    <row r="4188" spans="1:2" x14ac:dyDescent="0.25">
      <c r="A4188" s="1"/>
      <c r="B4188" s="1"/>
    </row>
    <row r="4189" spans="1:2" x14ac:dyDescent="0.25">
      <c r="B4189" s="1"/>
    </row>
    <row r="4191" spans="1:2" x14ac:dyDescent="0.25">
      <c r="B4191" s="1"/>
    </row>
    <row r="4192" spans="1:2" x14ac:dyDescent="0.25">
      <c r="B4192" s="1"/>
    </row>
    <row r="4193" spans="1:2" x14ac:dyDescent="0.25">
      <c r="B4193" s="1"/>
    </row>
    <row r="4194" spans="1:2" x14ac:dyDescent="0.25">
      <c r="A4194" s="1"/>
      <c r="B4194" s="1"/>
    </row>
    <row r="4195" spans="1:2" x14ac:dyDescent="0.25">
      <c r="B4195" s="1"/>
    </row>
    <row r="4197" spans="1:2" x14ac:dyDescent="0.25">
      <c r="A4197" s="1"/>
      <c r="B4197" s="1"/>
    </row>
    <row r="4198" spans="1:2" x14ac:dyDescent="0.25">
      <c r="B4198" s="1"/>
    </row>
    <row r="4199" spans="1:2" x14ac:dyDescent="0.25">
      <c r="B4199" s="1"/>
    </row>
    <row r="4200" spans="1:2" x14ac:dyDescent="0.25">
      <c r="B4200" s="1"/>
    </row>
    <row r="4201" spans="1:2" x14ac:dyDescent="0.25">
      <c r="B4201" s="1"/>
    </row>
    <row r="4203" spans="1:2" x14ac:dyDescent="0.25">
      <c r="B4203" s="1"/>
    </row>
    <row r="4204" spans="1:2" x14ac:dyDescent="0.25">
      <c r="B4204" s="1"/>
    </row>
    <row r="4205" spans="1:2" x14ac:dyDescent="0.25">
      <c r="B4205" s="1"/>
    </row>
    <row r="4206" spans="1:2" x14ac:dyDescent="0.25">
      <c r="B4206" s="1"/>
    </row>
    <row r="4207" spans="1:2" x14ac:dyDescent="0.25">
      <c r="A4207" s="1"/>
      <c r="B4207" s="1"/>
    </row>
    <row r="4208" spans="1:2" x14ac:dyDescent="0.25">
      <c r="B4208" s="1"/>
    </row>
    <row r="4210" spans="1:2" x14ac:dyDescent="0.25">
      <c r="B4210" s="1"/>
    </row>
    <row r="4211" spans="1:2" x14ac:dyDescent="0.25">
      <c r="B4211" s="1"/>
    </row>
    <row r="4212" spans="1:2" x14ac:dyDescent="0.25">
      <c r="B4212" s="1"/>
    </row>
    <row r="4213" spans="1:2" x14ac:dyDescent="0.25">
      <c r="A4213" s="1"/>
      <c r="B4213" s="1"/>
    </row>
    <row r="4214" spans="1:2" x14ac:dyDescent="0.25">
      <c r="B4214" s="1"/>
    </row>
    <row r="4216" spans="1:2" x14ac:dyDescent="0.25">
      <c r="A4216" s="1"/>
      <c r="B4216" s="1"/>
    </row>
    <row r="4217" spans="1:2" x14ac:dyDescent="0.25">
      <c r="B4217" s="1"/>
    </row>
    <row r="4218" spans="1:2" x14ac:dyDescent="0.25">
      <c r="B4218" s="1"/>
    </row>
    <row r="4219" spans="1:2" x14ac:dyDescent="0.25">
      <c r="B4219" s="1"/>
    </row>
    <row r="4220" spans="1:2" x14ac:dyDescent="0.25">
      <c r="B4220" s="1"/>
    </row>
    <row r="4222" spans="1:2" x14ac:dyDescent="0.25">
      <c r="B4222" s="1"/>
    </row>
    <row r="4223" spans="1:2" x14ac:dyDescent="0.25">
      <c r="B4223" s="1"/>
    </row>
    <row r="4224" spans="1:2" x14ac:dyDescent="0.25">
      <c r="B4224" s="1"/>
    </row>
    <row r="4225" spans="1:2" x14ac:dyDescent="0.25">
      <c r="B4225" s="1"/>
    </row>
    <row r="4226" spans="1:2" x14ac:dyDescent="0.25">
      <c r="A4226" s="1"/>
      <c r="B4226" s="1"/>
    </row>
    <row r="4227" spans="1:2" x14ac:dyDescent="0.25">
      <c r="B4227" s="1"/>
    </row>
    <row r="4229" spans="1:2" x14ac:dyDescent="0.25">
      <c r="B4229" s="1"/>
    </row>
    <row r="4230" spans="1:2" x14ac:dyDescent="0.25">
      <c r="B4230" s="1"/>
    </row>
    <row r="4231" spans="1:2" x14ac:dyDescent="0.25">
      <c r="B4231" s="1"/>
    </row>
    <row r="4232" spans="1:2" x14ac:dyDescent="0.25">
      <c r="A4232" s="1"/>
      <c r="B4232" s="1"/>
    </row>
    <row r="4233" spans="1:2" x14ac:dyDescent="0.25">
      <c r="B4233" s="1"/>
    </row>
    <row r="4235" spans="1:2" x14ac:dyDescent="0.25">
      <c r="A4235" s="1"/>
      <c r="B4235" s="1"/>
    </row>
    <row r="4236" spans="1:2" x14ac:dyDescent="0.25">
      <c r="B4236" s="1"/>
    </row>
    <row r="4237" spans="1:2" x14ac:dyDescent="0.25">
      <c r="B4237" s="1"/>
    </row>
    <row r="4238" spans="1:2" x14ac:dyDescent="0.25">
      <c r="B4238" s="1"/>
    </row>
    <row r="4239" spans="1:2" x14ac:dyDescent="0.25">
      <c r="B4239" s="1"/>
    </row>
    <row r="4241" spans="1:2" x14ac:dyDescent="0.25">
      <c r="B4241" s="1"/>
    </row>
    <row r="4242" spans="1:2" x14ac:dyDescent="0.25">
      <c r="B4242" s="1"/>
    </row>
    <row r="4243" spans="1:2" x14ac:dyDescent="0.25">
      <c r="B4243" s="1"/>
    </row>
    <row r="4244" spans="1:2" x14ac:dyDescent="0.25">
      <c r="B4244" s="1"/>
    </row>
    <row r="4245" spans="1:2" x14ac:dyDescent="0.25">
      <c r="A4245" s="1"/>
      <c r="B4245" s="1"/>
    </row>
    <row r="4246" spans="1:2" x14ac:dyDescent="0.25">
      <c r="B4246" s="1"/>
    </row>
    <row r="4248" spans="1:2" x14ac:dyDescent="0.25">
      <c r="B4248" s="1"/>
    </row>
    <row r="4249" spans="1:2" x14ac:dyDescent="0.25">
      <c r="B4249" s="1"/>
    </row>
    <row r="4250" spans="1:2" x14ac:dyDescent="0.25">
      <c r="B4250" s="1"/>
    </row>
    <row r="4251" spans="1:2" x14ac:dyDescent="0.25">
      <c r="A4251" s="1"/>
      <c r="B4251" s="1"/>
    </row>
    <row r="4252" spans="1:2" x14ac:dyDescent="0.25">
      <c r="B4252" s="1"/>
    </row>
    <row r="4254" spans="1:2" x14ac:dyDescent="0.25">
      <c r="A4254" s="1"/>
      <c r="B4254" s="1"/>
    </row>
    <row r="4255" spans="1:2" x14ac:dyDescent="0.25">
      <c r="B4255" s="1"/>
    </row>
    <row r="4256" spans="1:2" x14ac:dyDescent="0.25">
      <c r="B4256" s="1"/>
    </row>
    <row r="4257" spans="1:2" x14ac:dyDescent="0.25">
      <c r="B4257" s="1"/>
    </row>
    <row r="4258" spans="1:2" x14ac:dyDescent="0.25">
      <c r="B4258" s="1"/>
    </row>
    <row r="4260" spans="1:2" x14ac:dyDescent="0.25">
      <c r="B4260" s="1"/>
    </row>
    <row r="4261" spans="1:2" x14ac:dyDescent="0.25">
      <c r="B4261" s="1"/>
    </row>
    <row r="4262" spans="1:2" x14ac:dyDescent="0.25">
      <c r="B4262" s="1"/>
    </row>
    <row r="4263" spans="1:2" x14ac:dyDescent="0.25">
      <c r="B4263" s="1"/>
    </row>
    <row r="4264" spans="1:2" x14ac:dyDescent="0.25">
      <c r="A4264" s="1"/>
      <c r="B4264" s="1"/>
    </row>
    <row r="4265" spans="1:2" x14ac:dyDescent="0.25">
      <c r="B4265" s="1"/>
    </row>
    <row r="4267" spans="1:2" x14ac:dyDescent="0.25">
      <c r="B4267" s="1"/>
    </row>
    <row r="4268" spans="1:2" x14ac:dyDescent="0.25">
      <c r="B4268" s="1"/>
    </row>
    <row r="4269" spans="1:2" x14ac:dyDescent="0.25">
      <c r="B4269" s="1"/>
    </row>
    <row r="4270" spans="1:2" x14ac:dyDescent="0.25">
      <c r="A4270" s="1"/>
      <c r="B4270" s="1"/>
    </row>
    <row r="4271" spans="1:2" x14ac:dyDescent="0.25">
      <c r="B4271" s="1"/>
    </row>
    <row r="4273" spans="1:2" x14ac:dyDescent="0.25">
      <c r="A4273" s="1"/>
      <c r="B4273" s="1"/>
    </row>
    <row r="4274" spans="1:2" x14ac:dyDescent="0.25">
      <c r="B4274" s="1"/>
    </row>
    <row r="4275" spans="1:2" x14ac:dyDescent="0.25">
      <c r="B4275" s="1"/>
    </row>
    <row r="4276" spans="1:2" x14ac:dyDescent="0.25">
      <c r="B4276" s="1"/>
    </row>
    <row r="4278" spans="1:2" x14ac:dyDescent="0.25">
      <c r="B4278" s="1"/>
    </row>
    <row r="4279" spans="1:2" x14ac:dyDescent="0.25">
      <c r="B4279" s="1"/>
    </row>
    <row r="4280" spans="1:2" x14ac:dyDescent="0.25">
      <c r="B4280" s="1"/>
    </row>
    <row r="4281" spans="1:2" x14ac:dyDescent="0.25">
      <c r="B4281" s="1"/>
    </row>
    <row r="4282" spans="1:2" x14ac:dyDescent="0.25">
      <c r="A4282" s="1"/>
      <c r="B4282" s="1"/>
    </row>
    <row r="4283" spans="1:2" x14ac:dyDescent="0.25">
      <c r="B4283" s="1"/>
    </row>
    <row r="4285" spans="1:2" x14ac:dyDescent="0.25">
      <c r="A4285" s="1"/>
      <c r="B4285" s="1"/>
    </row>
    <row r="4286" spans="1:2" x14ac:dyDescent="0.25">
      <c r="B4286" s="1"/>
    </row>
    <row r="4287" spans="1:2" x14ac:dyDescent="0.25">
      <c r="B4287" s="1"/>
    </row>
    <row r="4288" spans="1:2" x14ac:dyDescent="0.25">
      <c r="B4288" s="1"/>
    </row>
    <row r="4289" spans="1:2" x14ac:dyDescent="0.25">
      <c r="B4289" s="1"/>
    </row>
    <row r="4291" spans="1:2" x14ac:dyDescent="0.25">
      <c r="B4291" s="1"/>
    </row>
    <row r="4292" spans="1:2" x14ac:dyDescent="0.25">
      <c r="B4292" s="1"/>
    </row>
    <row r="4293" spans="1:2" x14ac:dyDescent="0.25">
      <c r="B4293" s="1"/>
    </row>
    <row r="4294" spans="1:2" x14ac:dyDescent="0.25">
      <c r="B4294" s="1"/>
    </row>
    <row r="4295" spans="1:2" x14ac:dyDescent="0.25">
      <c r="A4295" s="1"/>
      <c r="B4295" s="1"/>
    </row>
    <row r="4296" spans="1:2" x14ac:dyDescent="0.25">
      <c r="B4296" s="1"/>
    </row>
    <row r="4298" spans="1:2" x14ac:dyDescent="0.25">
      <c r="B4298" s="1"/>
    </row>
    <row r="4299" spans="1:2" x14ac:dyDescent="0.25">
      <c r="B4299" s="1"/>
    </row>
    <row r="4300" spans="1:2" x14ac:dyDescent="0.25">
      <c r="B4300" s="1"/>
    </row>
    <row r="4301" spans="1:2" x14ac:dyDescent="0.25">
      <c r="A4301" s="1"/>
      <c r="B4301" s="1"/>
    </row>
    <row r="4302" spans="1:2" x14ac:dyDescent="0.25">
      <c r="B4302" s="1"/>
    </row>
    <row r="4304" spans="1:2" x14ac:dyDescent="0.25">
      <c r="A4304" s="1"/>
      <c r="B4304" s="1"/>
    </row>
    <row r="4305" spans="1:2" x14ac:dyDescent="0.25">
      <c r="B4305" s="1"/>
    </row>
    <row r="4306" spans="1:2" x14ac:dyDescent="0.25">
      <c r="B4306" s="1"/>
    </row>
    <row r="4307" spans="1:2" x14ac:dyDescent="0.25">
      <c r="B4307" s="1"/>
    </row>
    <row r="4308" spans="1:2" x14ac:dyDescent="0.25">
      <c r="B4308" s="1"/>
    </row>
    <row r="4310" spans="1:2" x14ac:dyDescent="0.25">
      <c r="B4310" s="1"/>
    </row>
    <row r="4311" spans="1:2" x14ac:dyDescent="0.25">
      <c r="B4311" s="1"/>
    </row>
    <row r="4312" spans="1:2" x14ac:dyDescent="0.25">
      <c r="B4312" s="1"/>
    </row>
    <row r="4313" spans="1:2" x14ac:dyDescent="0.25">
      <c r="B4313" s="1"/>
    </row>
    <row r="4314" spans="1:2" x14ac:dyDescent="0.25">
      <c r="A4314" s="1"/>
      <c r="B4314" s="1"/>
    </row>
    <row r="4315" spans="1:2" x14ac:dyDescent="0.25">
      <c r="B4315" s="1"/>
    </row>
    <row r="4317" spans="1:2" x14ac:dyDescent="0.25">
      <c r="B4317" s="1"/>
    </row>
    <row r="4318" spans="1:2" x14ac:dyDescent="0.25">
      <c r="B4318" s="1"/>
    </row>
    <row r="4319" spans="1:2" x14ac:dyDescent="0.25">
      <c r="B4319" s="1"/>
    </row>
    <row r="4320" spans="1:2" x14ac:dyDescent="0.25">
      <c r="A4320" s="1"/>
      <c r="B4320" s="1"/>
    </row>
    <row r="4321" spans="1:2" x14ac:dyDescent="0.25">
      <c r="B4321" s="1"/>
    </row>
    <row r="4323" spans="1:2" x14ac:dyDescent="0.25">
      <c r="A4323" s="1"/>
      <c r="B4323" s="1"/>
    </row>
    <row r="4324" spans="1:2" x14ac:dyDescent="0.25">
      <c r="B4324" s="1"/>
    </row>
    <row r="4325" spans="1:2" x14ac:dyDescent="0.25">
      <c r="B4325" s="1"/>
    </row>
    <row r="4326" spans="1:2" x14ac:dyDescent="0.25">
      <c r="B4326" s="1"/>
    </row>
    <row r="4327" spans="1:2" x14ac:dyDescent="0.25">
      <c r="B4327" s="1"/>
    </row>
    <row r="4329" spans="1:2" x14ac:dyDescent="0.25">
      <c r="B4329" s="1"/>
    </row>
    <row r="4330" spans="1:2" x14ac:dyDescent="0.25">
      <c r="B4330" s="1"/>
    </row>
    <row r="4331" spans="1:2" x14ac:dyDescent="0.25">
      <c r="B4331" s="1"/>
    </row>
    <row r="4332" spans="1:2" x14ac:dyDescent="0.25">
      <c r="B4332" s="1"/>
    </row>
    <row r="4333" spans="1:2" x14ac:dyDescent="0.25">
      <c r="A4333" s="1"/>
      <c r="B4333" s="1"/>
    </row>
    <row r="4334" spans="1:2" x14ac:dyDescent="0.25">
      <c r="B4334" s="1"/>
    </row>
    <row r="4336" spans="1:2" x14ac:dyDescent="0.25">
      <c r="B4336" s="1"/>
    </row>
    <row r="4337" spans="1:2" x14ac:dyDescent="0.25">
      <c r="B4337" s="1"/>
    </row>
    <row r="4338" spans="1:2" x14ac:dyDescent="0.25">
      <c r="B4338" s="1"/>
    </row>
    <row r="4339" spans="1:2" x14ac:dyDescent="0.25">
      <c r="A4339" s="1"/>
      <c r="B4339" s="1"/>
    </row>
    <row r="4340" spans="1:2" x14ac:dyDescent="0.25">
      <c r="B4340" s="1"/>
    </row>
    <row r="4342" spans="1:2" x14ac:dyDescent="0.25">
      <c r="A4342" s="1"/>
      <c r="B4342" s="1"/>
    </row>
    <row r="4343" spans="1:2" x14ac:dyDescent="0.25">
      <c r="B4343" s="1"/>
    </row>
    <row r="4344" spans="1:2" x14ac:dyDescent="0.25">
      <c r="B4344" s="1"/>
    </row>
    <row r="4345" spans="1:2" x14ac:dyDescent="0.25">
      <c r="B4345" s="1"/>
    </row>
    <row r="4346" spans="1:2" x14ac:dyDescent="0.25">
      <c r="B4346" s="1"/>
    </row>
    <row r="4348" spans="1:2" x14ac:dyDescent="0.25">
      <c r="B4348" s="1"/>
    </row>
    <row r="4349" spans="1:2" x14ac:dyDescent="0.25">
      <c r="B4349" s="1"/>
    </row>
    <row r="4350" spans="1:2" x14ac:dyDescent="0.25">
      <c r="B4350" s="1"/>
    </row>
    <row r="4351" spans="1:2" x14ac:dyDescent="0.25">
      <c r="B4351" s="1"/>
    </row>
    <row r="4352" spans="1:2" x14ac:dyDescent="0.25">
      <c r="A4352" s="1"/>
      <c r="B4352" s="1"/>
    </row>
    <row r="4353" spans="1:2" x14ac:dyDescent="0.25">
      <c r="B4353" s="1"/>
    </row>
    <row r="4355" spans="1:2" x14ac:dyDescent="0.25">
      <c r="B4355" s="1"/>
    </row>
    <row r="4356" spans="1:2" x14ac:dyDescent="0.25">
      <c r="B4356" s="1"/>
    </row>
    <row r="4357" spans="1:2" x14ac:dyDescent="0.25">
      <c r="B4357" s="1"/>
    </row>
    <row r="4358" spans="1:2" x14ac:dyDescent="0.25">
      <c r="A4358" s="1"/>
      <c r="B4358" s="1"/>
    </row>
    <row r="4359" spans="1:2" x14ac:dyDescent="0.25">
      <c r="B4359" s="1"/>
    </row>
    <row r="4361" spans="1:2" x14ac:dyDescent="0.25">
      <c r="A4361" s="1"/>
      <c r="B4361" s="1"/>
    </row>
    <row r="4362" spans="1:2" x14ac:dyDescent="0.25">
      <c r="B4362" s="1"/>
    </row>
    <row r="4363" spans="1:2" x14ac:dyDescent="0.25">
      <c r="B4363" s="1"/>
    </row>
    <row r="4364" spans="1:2" x14ac:dyDescent="0.25">
      <c r="B4364" s="1"/>
    </row>
    <row r="4365" spans="1:2" x14ac:dyDescent="0.25">
      <c r="B4365" s="1"/>
    </row>
    <row r="4367" spans="1:2" x14ac:dyDescent="0.25">
      <c r="B4367" s="1"/>
    </row>
    <row r="4368" spans="1:2" x14ac:dyDescent="0.25">
      <c r="B4368" s="1"/>
    </row>
    <row r="4369" spans="1:2" x14ac:dyDescent="0.25">
      <c r="B4369" s="1"/>
    </row>
    <row r="4370" spans="1:2" x14ac:dyDescent="0.25">
      <c r="B4370" s="1"/>
    </row>
    <row r="4371" spans="1:2" x14ac:dyDescent="0.25">
      <c r="A4371" s="1"/>
      <c r="B4371" s="1"/>
    </row>
    <row r="4372" spans="1:2" x14ac:dyDescent="0.25">
      <c r="B4372" s="1"/>
    </row>
    <row r="4374" spans="1:2" x14ac:dyDescent="0.25">
      <c r="B4374" s="1"/>
    </row>
    <row r="4375" spans="1:2" x14ac:dyDescent="0.25">
      <c r="B4375" s="1"/>
    </row>
    <row r="4376" spans="1:2" x14ac:dyDescent="0.25">
      <c r="B4376" s="1"/>
    </row>
    <row r="4377" spans="1:2" x14ac:dyDescent="0.25">
      <c r="A4377" s="1"/>
      <c r="B4377" s="1"/>
    </row>
    <row r="4378" spans="1:2" x14ac:dyDescent="0.25">
      <c r="B4378" s="1"/>
    </row>
    <row r="4380" spans="1:2" x14ac:dyDescent="0.25">
      <c r="A4380" s="1"/>
      <c r="B4380" s="1"/>
    </row>
    <row r="4381" spans="1:2" x14ac:dyDescent="0.25">
      <c r="B4381" s="1"/>
    </row>
    <row r="4382" spans="1:2" x14ac:dyDescent="0.25">
      <c r="B4382" s="1"/>
    </row>
    <row r="4383" spans="1:2" x14ac:dyDescent="0.25">
      <c r="B4383" s="1"/>
    </row>
    <row r="4384" spans="1:2" x14ac:dyDescent="0.25">
      <c r="B4384" s="1"/>
    </row>
    <row r="4385" spans="1:2" x14ac:dyDescent="0.25">
      <c r="B4385" s="1"/>
    </row>
    <row r="4387" spans="1:2" x14ac:dyDescent="0.25">
      <c r="B4387" s="1"/>
    </row>
    <row r="4388" spans="1:2" x14ac:dyDescent="0.25">
      <c r="B4388" s="1"/>
    </row>
    <row r="4389" spans="1:2" x14ac:dyDescent="0.25">
      <c r="B4389" s="1"/>
    </row>
    <row r="4390" spans="1:2" x14ac:dyDescent="0.25">
      <c r="B4390" s="1"/>
    </row>
    <row r="4391" spans="1:2" x14ac:dyDescent="0.25">
      <c r="A4391" s="1"/>
      <c r="B4391" s="1"/>
    </row>
    <row r="4392" spans="1:2" x14ac:dyDescent="0.25">
      <c r="B4392" s="1"/>
    </row>
    <row r="4394" spans="1:2" x14ac:dyDescent="0.25">
      <c r="B4394" s="1"/>
    </row>
    <row r="4395" spans="1:2" x14ac:dyDescent="0.25">
      <c r="B4395" s="1"/>
    </row>
    <row r="4396" spans="1:2" x14ac:dyDescent="0.25">
      <c r="B4396" s="1"/>
    </row>
    <row r="4397" spans="1:2" x14ac:dyDescent="0.25">
      <c r="A4397" s="1"/>
      <c r="B4397" s="1"/>
    </row>
    <row r="4398" spans="1:2" x14ac:dyDescent="0.25">
      <c r="B4398" s="1"/>
    </row>
    <row r="4400" spans="1:2" x14ac:dyDescent="0.25">
      <c r="B4400" s="1"/>
    </row>
    <row r="4401" spans="1:2" x14ac:dyDescent="0.25">
      <c r="B4401" s="1"/>
    </row>
    <row r="4402" spans="1:2" x14ac:dyDescent="0.25">
      <c r="B4402" s="1"/>
    </row>
    <row r="4403" spans="1:2" x14ac:dyDescent="0.25">
      <c r="A4403" s="1"/>
      <c r="B4403" s="1"/>
    </row>
    <row r="4404" spans="1:2" x14ac:dyDescent="0.25">
      <c r="B4404" s="1"/>
    </row>
    <row r="4406" spans="1:2" x14ac:dyDescent="0.25">
      <c r="A4406" s="1"/>
      <c r="B4406" s="1"/>
    </row>
    <row r="4407" spans="1:2" x14ac:dyDescent="0.25">
      <c r="B4407" s="1"/>
    </row>
    <row r="4408" spans="1:2" x14ac:dyDescent="0.25">
      <c r="B4408" s="1"/>
    </row>
    <row r="4409" spans="1:2" x14ac:dyDescent="0.25">
      <c r="B4409" s="1"/>
    </row>
    <row r="4410" spans="1:2" x14ac:dyDescent="0.25">
      <c r="B4410" s="1"/>
    </row>
    <row r="4411" spans="1:2" x14ac:dyDescent="0.25">
      <c r="B4411" s="1"/>
    </row>
    <row r="4413" spans="1:2" x14ac:dyDescent="0.25">
      <c r="B4413" s="1"/>
    </row>
    <row r="4414" spans="1:2" x14ac:dyDescent="0.25">
      <c r="B4414" s="1"/>
    </row>
    <row r="4415" spans="1:2" x14ac:dyDescent="0.25">
      <c r="B4415" s="1"/>
    </row>
    <row r="4416" spans="1:2" x14ac:dyDescent="0.25">
      <c r="B4416" s="1"/>
    </row>
    <row r="4417" spans="1:2" x14ac:dyDescent="0.25">
      <c r="A4417" s="1"/>
      <c r="B4417" s="1"/>
    </row>
    <row r="4418" spans="1:2" x14ac:dyDescent="0.25">
      <c r="B4418" s="1"/>
    </row>
    <row r="4420" spans="1:2" x14ac:dyDescent="0.25">
      <c r="B4420" s="1"/>
    </row>
    <row r="4421" spans="1:2" x14ac:dyDescent="0.25">
      <c r="B4421" s="1"/>
    </row>
    <row r="4422" spans="1:2" x14ac:dyDescent="0.25">
      <c r="B4422" s="1"/>
    </row>
    <row r="4423" spans="1:2" x14ac:dyDescent="0.25">
      <c r="A4423" s="1"/>
      <c r="B4423" s="1"/>
    </row>
    <row r="4424" spans="1:2" x14ac:dyDescent="0.25">
      <c r="B4424" s="1"/>
    </row>
    <row r="4426" spans="1:2" x14ac:dyDescent="0.25">
      <c r="B4426" s="1"/>
    </row>
    <row r="4427" spans="1:2" x14ac:dyDescent="0.25">
      <c r="B4427" s="1"/>
    </row>
    <row r="4428" spans="1:2" x14ac:dyDescent="0.25">
      <c r="B4428" s="1"/>
    </row>
    <row r="4429" spans="1:2" x14ac:dyDescent="0.25">
      <c r="A4429" s="1"/>
      <c r="B4429" s="1"/>
    </row>
    <row r="4430" spans="1:2" x14ac:dyDescent="0.25">
      <c r="B4430" s="1"/>
    </row>
    <row r="4432" spans="1:2" x14ac:dyDescent="0.25">
      <c r="A4432" s="1"/>
      <c r="B4432" s="1"/>
    </row>
    <row r="4433" spans="1:2" x14ac:dyDescent="0.25">
      <c r="B4433" s="1"/>
    </row>
    <row r="4434" spans="1:2" x14ac:dyDescent="0.25">
      <c r="B4434" s="1"/>
    </row>
    <row r="4435" spans="1:2" x14ac:dyDescent="0.25">
      <c r="B4435" s="1"/>
    </row>
    <row r="4436" spans="1:2" x14ac:dyDescent="0.25">
      <c r="B4436" s="1"/>
    </row>
    <row r="4437" spans="1:2" x14ac:dyDescent="0.25">
      <c r="B4437" s="1"/>
    </row>
    <row r="4439" spans="1:2" x14ac:dyDescent="0.25">
      <c r="B4439" s="1"/>
    </row>
    <row r="4440" spans="1:2" x14ac:dyDescent="0.25">
      <c r="B4440" s="1"/>
    </row>
    <row r="4441" spans="1:2" x14ac:dyDescent="0.25">
      <c r="B4441" s="1"/>
    </row>
    <row r="4442" spans="1:2" x14ac:dyDescent="0.25">
      <c r="B4442" s="1"/>
    </row>
    <row r="4443" spans="1:2" x14ac:dyDescent="0.25">
      <c r="A4443" s="1"/>
      <c r="B4443" s="1"/>
    </row>
    <row r="4444" spans="1:2" x14ac:dyDescent="0.25">
      <c r="B4444" s="1"/>
    </row>
    <row r="4446" spans="1:2" x14ac:dyDescent="0.25">
      <c r="B4446" s="1"/>
    </row>
    <row r="4447" spans="1:2" x14ac:dyDescent="0.25">
      <c r="B4447" s="1"/>
    </row>
    <row r="4448" spans="1:2" x14ac:dyDescent="0.25">
      <c r="B4448" s="1"/>
    </row>
    <row r="4449" spans="1:2" x14ac:dyDescent="0.25">
      <c r="A4449" s="1"/>
      <c r="B4449" s="1"/>
    </row>
    <row r="4450" spans="1:2" x14ac:dyDescent="0.25">
      <c r="B4450" s="1"/>
    </row>
    <row r="4452" spans="1:2" x14ac:dyDescent="0.25">
      <c r="B4452" s="1"/>
    </row>
    <row r="4453" spans="1:2" x14ac:dyDescent="0.25">
      <c r="B4453" s="1"/>
    </row>
    <row r="4454" spans="1:2" x14ac:dyDescent="0.25">
      <c r="B4454" s="1"/>
    </row>
    <row r="4455" spans="1:2" x14ac:dyDescent="0.25">
      <c r="A4455" s="1"/>
      <c r="B4455" s="1"/>
    </row>
    <row r="4456" spans="1:2" x14ac:dyDescent="0.25">
      <c r="B4456" s="1"/>
    </row>
    <row r="4458" spans="1:2" x14ac:dyDescent="0.25">
      <c r="A4458" s="1"/>
      <c r="B4458" s="1"/>
    </row>
    <row r="4459" spans="1:2" x14ac:dyDescent="0.25">
      <c r="B4459" s="1"/>
    </row>
    <row r="4460" spans="1:2" x14ac:dyDescent="0.25">
      <c r="B4460" s="1"/>
    </row>
    <row r="4461" spans="1:2" x14ac:dyDescent="0.25">
      <c r="B4461" s="1"/>
    </row>
    <row r="4462" spans="1:2" x14ac:dyDescent="0.25">
      <c r="B4462" s="1"/>
    </row>
    <row r="4464" spans="1:2" x14ac:dyDescent="0.25">
      <c r="B4464" s="1"/>
    </row>
    <row r="4465" spans="1:2" x14ac:dyDescent="0.25">
      <c r="B4465" s="1"/>
    </row>
    <row r="4466" spans="1:2" x14ac:dyDescent="0.25">
      <c r="B4466" s="1"/>
    </row>
    <row r="4467" spans="1:2" x14ac:dyDescent="0.25">
      <c r="B4467" s="1"/>
    </row>
    <row r="4468" spans="1:2" x14ac:dyDescent="0.25">
      <c r="A4468" s="1"/>
      <c r="B4468" s="1"/>
    </row>
    <row r="4469" spans="1:2" x14ac:dyDescent="0.25">
      <c r="B4469" s="1"/>
    </row>
    <row r="4471" spans="1:2" x14ac:dyDescent="0.25">
      <c r="B4471" s="1"/>
    </row>
    <row r="4472" spans="1:2" x14ac:dyDescent="0.25">
      <c r="B4472" s="1"/>
    </row>
    <row r="4473" spans="1:2" x14ac:dyDescent="0.25">
      <c r="B4473" s="1"/>
    </row>
    <row r="4474" spans="1:2" x14ac:dyDescent="0.25">
      <c r="A4474" s="1"/>
      <c r="B4474" s="1"/>
    </row>
    <row r="4475" spans="1:2" x14ac:dyDescent="0.25">
      <c r="B4475" s="1"/>
    </row>
    <row r="4477" spans="1:2" x14ac:dyDescent="0.25">
      <c r="A4477" s="1"/>
      <c r="B4477" s="1"/>
    </row>
    <row r="4478" spans="1:2" x14ac:dyDescent="0.25">
      <c r="B4478" s="1"/>
    </row>
    <row r="4479" spans="1:2" x14ac:dyDescent="0.25">
      <c r="B4479" s="1"/>
    </row>
    <row r="4480" spans="1:2" x14ac:dyDescent="0.25">
      <c r="B4480" s="1"/>
    </row>
    <row r="4482" spans="1:2" x14ac:dyDescent="0.25">
      <c r="B4482" s="1"/>
    </row>
    <row r="4483" spans="1:2" x14ac:dyDescent="0.25">
      <c r="B4483" s="1"/>
    </row>
    <row r="4484" spans="1:2" x14ac:dyDescent="0.25">
      <c r="B4484" s="1"/>
    </row>
    <row r="4485" spans="1:2" x14ac:dyDescent="0.25">
      <c r="B4485" s="1"/>
    </row>
    <row r="4486" spans="1:2" x14ac:dyDescent="0.25">
      <c r="A4486" s="1"/>
      <c r="B4486" s="1"/>
    </row>
    <row r="4487" spans="1:2" x14ac:dyDescent="0.25">
      <c r="B4487" s="1"/>
    </row>
    <row r="4489" spans="1:2" x14ac:dyDescent="0.25">
      <c r="A4489" s="1"/>
      <c r="B4489" s="1"/>
    </row>
    <row r="4490" spans="1:2" x14ac:dyDescent="0.25">
      <c r="B4490" s="1"/>
    </row>
    <row r="4491" spans="1:2" x14ac:dyDescent="0.25">
      <c r="B4491" s="1"/>
    </row>
    <row r="4492" spans="1:2" x14ac:dyDescent="0.25">
      <c r="B4492" s="1"/>
    </row>
    <row r="4493" spans="1:2" x14ac:dyDescent="0.25">
      <c r="B4493" s="1"/>
    </row>
    <row r="4495" spans="1:2" x14ac:dyDescent="0.25">
      <c r="B4495" s="1"/>
    </row>
    <row r="4496" spans="1:2" x14ac:dyDescent="0.25">
      <c r="B4496" s="1"/>
    </row>
    <row r="4497" spans="1:2" x14ac:dyDescent="0.25">
      <c r="B4497" s="1"/>
    </row>
    <row r="4498" spans="1:2" x14ac:dyDescent="0.25">
      <c r="B4498" s="1"/>
    </row>
    <row r="4499" spans="1:2" x14ac:dyDescent="0.25">
      <c r="A4499" s="1"/>
      <c r="B4499" s="1"/>
    </row>
    <row r="4500" spans="1:2" x14ac:dyDescent="0.25">
      <c r="B4500" s="1"/>
    </row>
    <row r="4502" spans="1:2" x14ac:dyDescent="0.25">
      <c r="B4502" s="1"/>
    </row>
    <row r="4503" spans="1:2" x14ac:dyDescent="0.25">
      <c r="B4503" s="1"/>
    </row>
    <row r="4504" spans="1:2" x14ac:dyDescent="0.25">
      <c r="B4504" s="1"/>
    </row>
    <row r="4505" spans="1:2" x14ac:dyDescent="0.25">
      <c r="A4505" s="1"/>
      <c r="B4505" s="1"/>
    </row>
    <row r="4506" spans="1:2" x14ac:dyDescent="0.25">
      <c r="B4506" s="1"/>
    </row>
    <row r="4508" spans="1:2" x14ac:dyDescent="0.25">
      <c r="A4508" s="1"/>
      <c r="B4508" s="1"/>
    </row>
    <row r="4509" spans="1:2" x14ac:dyDescent="0.25">
      <c r="B4509" s="1"/>
    </row>
    <row r="4510" spans="1:2" x14ac:dyDescent="0.25">
      <c r="B4510" s="1"/>
    </row>
    <row r="4511" spans="1:2" x14ac:dyDescent="0.25">
      <c r="B4511" s="1"/>
    </row>
    <row r="4512" spans="1:2" x14ac:dyDescent="0.25">
      <c r="B4512" s="1"/>
    </row>
    <row r="4513" spans="1:2" x14ac:dyDescent="0.25">
      <c r="B4513" s="1"/>
    </row>
    <row r="4515" spans="1:2" x14ac:dyDescent="0.25">
      <c r="B4515" s="1"/>
    </row>
    <row r="4516" spans="1:2" x14ac:dyDescent="0.25">
      <c r="B4516" s="1"/>
    </row>
    <row r="4517" spans="1:2" x14ac:dyDescent="0.25">
      <c r="B4517" s="1"/>
    </row>
    <row r="4518" spans="1:2" x14ac:dyDescent="0.25">
      <c r="B4518" s="1"/>
    </row>
    <row r="4519" spans="1:2" x14ac:dyDescent="0.25">
      <c r="A4519" s="1"/>
      <c r="B4519" s="1"/>
    </row>
    <row r="4520" spans="1:2" x14ac:dyDescent="0.25">
      <c r="B4520" s="1"/>
    </row>
    <row r="4522" spans="1:2" x14ac:dyDescent="0.25">
      <c r="B4522" s="1"/>
    </row>
    <row r="4523" spans="1:2" x14ac:dyDescent="0.25">
      <c r="B4523" s="1"/>
    </row>
    <row r="4524" spans="1:2" x14ac:dyDescent="0.25">
      <c r="B4524" s="1"/>
    </row>
    <row r="4525" spans="1:2" x14ac:dyDescent="0.25">
      <c r="A4525" s="1"/>
      <c r="B4525" s="1"/>
    </row>
    <row r="4526" spans="1:2" x14ac:dyDescent="0.25">
      <c r="B4526" s="1"/>
    </row>
    <row r="4528" spans="1:2" x14ac:dyDescent="0.25">
      <c r="B4528" s="1"/>
    </row>
    <row r="4529" spans="1:2" x14ac:dyDescent="0.25">
      <c r="B4529" s="1"/>
    </row>
    <row r="4530" spans="1:2" x14ac:dyDescent="0.25">
      <c r="B4530" s="1"/>
    </row>
    <row r="4531" spans="1:2" x14ac:dyDescent="0.25">
      <c r="A4531" s="1"/>
      <c r="B4531" s="1"/>
    </row>
    <row r="4532" spans="1:2" x14ac:dyDescent="0.25">
      <c r="B4532" s="1"/>
    </row>
    <row r="4534" spans="1:2" x14ac:dyDescent="0.25">
      <c r="A4534" s="1"/>
      <c r="B4534" s="1"/>
    </row>
    <row r="4535" spans="1:2" x14ac:dyDescent="0.25">
      <c r="B4535" s="1"/>
    </row>
    <row r="4536" spans="1:2" x14ac:dyDescent="0.25">
      <c r="B4536" s="1"/>
    </row>
    <row r="4537" spans="1:2" x14ac:dyDescent="0.25">
      <c r="B4537" s="1"/>
    </row>
    <row r="4538" spans="1:2" x14ac:dyDescent="0.25">
      <c r="B4538" s="1"/>
    </row>
    <row r="4539" spans="1:2" x14ac:dyDescent="0.25">
      <c r="B4539" s="1"/>
    </row>
    <row r="4541" spans="1:2" x14ac:dyDescent="0.25">
      <c r="B4541" s="1"/>
    </row>
    <row r="4542" spans="1:2" x14ac:dyDescent="0.25">
      <c r="B4542" s="1"/>
    </row>
    <row r="4543" spans="1:2" x14ac:dyDescent="0.25">
      <c r="B4543" s="1"/>
    </row>
    <row r="4544" spans="1:2" x14ac:dyDescent="0.25">
      <c r="B4544" s="1"/>
    </row>
    <row r="4545" spans="1:2" x14ac:dyDescent="0.25">
      <c r="A4545" s="1"/>
      <c r="B4545" s="1"/>
    </row>
    <row r="4546" spans="1:2" x14ac:dyDescent="0.25">
      <c r="B4546" s="1"/>
    </row>
    <row r="4548" spans="1:2" x14ac:dyDescent="0.25">
      <c r="B4548" s="1"/>
    </row>
    <row r="4549" spans="1:2" x14ac:dyDescent="0.25">
      <c r="B4549" s="1"/>
    </row>
    <row r="4550" spans="1:2" x14ac:dyDescent="0.25">
      <c r="B4550" s="1"/>
    </row>
    <row r="4551" spans="1:2" x14ac:dyDescent="0.25">
      <c r="A4551" s="1"/>
      <c r="B4551" s="1"/>
    </row>
    <row r="4552" spans="1:2" x14ac:dyDescent="0.25">
      <c r="B4552" s="1"/>
    </row>
    <row r="4554" spans="1:2" x14ac:dyDescent="0.25">
      <c r="B4554" s="1"/>
    </row>
    <row r="4555" spans="1:2" x14ac:dyDescent="0.25">
      <c r="B4555" s="1"/>
    </row>
    <row r="4556" spans="1:2" x14ac:dyDescent="0.25">
      <c r="B4556" s="1"/>
    </row>
    <row r="4557" spans="1:2" x14ac:dyDescent="0.25">
      <c r="A4557" s="1"/>
      <c r="B4557" s="1"/>
    </row>
    <row r="4558" spans="1:2" x14ac:dyDescent="0.25">
      <c r="B4558" s="1"/>
    </row>
    <row r="4562" spans="2:2" x14ac:dyDescent="0.25">
      <c r="B4562" s="1"/>
    </row>
    <row r="4564" spans="2:2" x14ac:dyDescent="0.25">
      <c r="B4564" s="1"/>
    </row>
    <row r="4565" spans="2:2" x14ac:dyDescent="0.25">
      <c r="B4565" s="1"/>
    </row>
    <row r="4566" spans="2:2" x14ac:dyDescent="0.25">
      <c r="B4566" s="1"/>
    </row>
    <row r="4567" spans="2:2" x14ac:dyDescent="0.25">
      <c r="B4567" s="1"/>
    </row>
    <row r="4568" spans="2:2" x14ac:dyDescent="0.25">
      <c r="B4568" s="1"/>
    </row>
    <row r="4569" spans="2:2" x14ac:dyDescent="0.25">
      <c r="B4569" s="1"/>
    </row>
    <row r="4570" spans="2:2" x14ac:dyDescent="0.25">
      <c r="B4570" s="1"/>
    </row>
    <row r="4571" spans="2:2" x14ac:dyDescent="0.25">
      <c r="B4571" s="1"/>
    </row>
    <row r="4572" spans="2:2" x14ac:dyDescent="0.25">
      <c r="B4572" s="1"/>
    </row>
    <row r="4573" spans="2:2" x14ac:dyDescent="0.25">
      <c r="B457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input</vt:lpstr>
      <vt:lpstr>sort</vt:lpstr>
      <vt:lpstr>выборка</vt:lpstr>
      <vt:lpstr>сводная таблица</vt:lpstr>
      <vt:lpstr>taxonomy</vt:lpstr>
      <vt:lpstr>hmm</vt:lpstr>
      <vt:lpstr>hmm!task11_search._1</vt:lpstr>
      <vt:lpstr>hmm!task11_search._2</vt:lpstr>
      <vt:lpstr>input!task9</vt:lpstr>
      <vt:lpstr>sort!task9</vt:lpstr>
      <vt:lpstr>taxonomy!task9_tax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2014-09-08T19:59:35Z</dcterms:modified>
</cp:coreProperties>
</file>