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7635" windowHeight="4425" activeTab="4"/>
  </bookViews>
  <sheets>
    <sheet name="2 groups" sheetId="1" r:id="rId1"/>
    <sheet name="1 arch" sheetId="2" r:id="rId2"/>
    <sheet name="2 arch" sheetId="3" r:id="rId3"/>
    <sheet name="roc 1arch" sheetId="4" r:id="rId4"/>
    <sheet name="roc 2arch" sheetId="5" r:id="rId5"/>
  </sheets>
  <definedNames>
    <definedName name="_xlnm._FilterDatabase" localSheetId="1" hidden="1">'1 arch'!$I$1:$J$36</definedName>
    <definedName name="_xlnm._FilterDatabase" localSheetId="2" hidden="1">'2 arch'!$I$1:$J$68</definedName>
  </definedNames>
  <calcPr calcId="145621"/>
</workbook>
</file>

<file path=xl/calcChain.xml><?xml version="1.0" encoding="utf-8"?>
<calcChain xmlns="http://schemas.openxmlformats.org/spreadsheetml/2006/main">
  <c r="B35" i="5" l="1"/>
  <c r="B34" i="5"/>
  <c r="B32" i="5"/>
  <c r="B31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N4" i="3"/>
  <c r="M4" i="3"/>
  <c r="N3" i="3"/>
  <c r="M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31" i="3"/>
  <c r="J32" i="3"/>
  <c r="J34" i="3"/>
  <c r="J35" i="3"/>
  <c r="J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2" i="3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2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J56" i="5" s="1"/>
  <c r="E57" i="5"/>
  <c r="E58" i="5"/>
  <c r="E59" i="5"/>
  <c r="J59" i="5" s="1"/>
  <c r="E60" i="5"/>
  <c r="J60" i="5" s="1"/>
  <c r="E61" i="5"/>
  <c r="E62" i="5"/>
  <c r="E63" i="5"/>
  <c r="J63" i="5" s="1"/>
  <c r="E64" i="5"/>
  <c r="J64" i="5" s="1"/>
  <c r="E65" i="5"/>
  <c r="E66" i="5"/>
  <c r="E67" i="5"/>
  <c r="J67" i="5" s="1"/>
  <c r="E68" i="5"/>
  <c r="J68" i="5" s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K49" i="5" s="1"/>
  <c r="D50" i="5"/>
  <c r="D51" i="5"/>
  <c r="D52" i="5"/>
  <c r="D53" i="5"/>
  <c r="K53" i="5" s="1"/>
  <c r="D54" i="5"/>
  <c r="D55" i="5"/>
  <c r="D56" i="5"/>
  <c r="D57" i="5"/>
  <c r="K57" i="5" s="1"/>
  <c r="D58" i="5"/>
  <c r="D59" i="5"/>
  <c r="D60" i="5"/>
  <c r="K60" i="5" s="1"/>
  <c r="D61" i="5"/>
  <c r="K61" i="5" s="1"/>
  <c r="D62" i="5"/>
  <c r="D63" i="5"/>
  <c r="D64" i="5"/>
  <c r="K64" i="5" s="1"/>
  <c r="D65" i="5"/>
  <c r="K65" i="5" s="1"/>
  <c r="D66" i="5"/>
  <c r="D67" i="5"/>
  <c r="D68" i="5"/>
  <c r="K68" i="5" s="1"/>
  <c r="D2" i="5"/>
  <c r="D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B36" i="4"/>
  <c r="B35" i="4"/>
  <c r="B32" i="4"/>
  <c r="B23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O3" i="3"/>
  <c r="M8" i="2"/>
  <c r="M7" i="2"/>
  <c r="O4" i="2"/>
  <c r="O3" i="2"/>
  <c r="N4" i="2"/>
  <c r="M4" i="2"/>
  <c r="N3" i="2"/>
  <c r="M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3" i="2"/>
  <c r="J32" i="2"/>
  <c r="J35" i="2"/>
  <c r="J36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" i="2"/>
  <c r="J33" i="5" l="1"/>
  <c r="J29" i="5"/>
  <c r="J25" i="5"/>
  <c r="J21" i="5"/>
  <c r="J17" i="5"/>
  <c r="J13" i="5"/>
  <c r="J9" i="5"/>
  <c r="J5" i="5"/>
  <c r="J52" i="5"/>
  <c r="J48" i="5"/>
  <c r="K45" i="5"/>
  <c r="J41" i="5"/>
  <c r="J37" i="5"/>
  <c r="K56" i="5"/>
  <c r="K52" i="5"/>
  <c r="K48" i="5"/>
  <c r="K44" i="5"/>
  <c r="K40" i="5"/>
  <c r="K36" i="5"/>
  <c r="K32" i="5"/>
  <c r="K28" i="5"/>
  <c r="K24" i="5"/>
  <c r="K20" i="5"/>
  <c r="K16" i="5"/>
  <c r="K12" i="5"/>
  <c r="K8" i="5"/>
  <c r="K4" i="5"/>
  <c r="K66" i="5"/>
  <c r="K62" i="5"/>
  <c r="K58" i="5"/>
  <c r="K54" i="5"/>
  <c r="K50" i="5"/>
  <c r="K46" i="5"/>
  <c r="J55" i="5"/>
  <c r="J51" i="5"/>
  <c r="J47" i="5"/>
  <c r="J43" i="5"/>
  <c r="J39" i="5"/>
  <c r="J35" i="5"/>
  <c r="J31" i="5"/>
  <c r="J27" i="5"/>
  <c r="K42" i="5"/>
  <c r="K38" i="5"/>
  <c r="K34" i="5"/>
  <c r="K30" i="5"/>
  <c r="K26" i="5"/>
  <c r="K22" i="5"/>
  <c r="K18" i="5"/>
  <c r="K14" i="5"/>
  <c r="K10" i="5"/>
  <c r="K6" i="5"/>
  <c r="J23" i="5"/>
  <c r="J19" i="5"/>
  <c r="J15" i="5"/>
  <c r="J11" i="5"/>
  <c r="J7" i="5"/>
  <c r="J3" i="5"/>
  <c r="J66" i="5"/>
  <c r="J62" i="5"/>
  <c r="J58" i="5"/>
  <c r="J54" i="5"/>
  <c r="J50" i="5"/>
  <c r="J46" i="5"/>
  <c r="J42" i="5"/>
  <c r="J38" i="5"/>
  <c r="J34" i="5"/>
  <c r="J30" i="5"/>
  <c r="J26" i="5"/>
  <c r="J22" i="5"/>
  <c r="J18" i="5"/>
  <c r="J14" i="5"/>
  <c r="J10" i="5"/>
  <c r="J6" i="5"/>
  <c r="K67" i="5"/>
  <c r="K63" i="5"/>
  <c r="K59" i="5"/>
  <c r="K55" i="5"/>
  <c r="K51" i="5"/>
  <c r="K47" i="5"/>
  <c r="K43" i="5"/>
  <c r="K39" i="5"/>
  <c r="K35" i="5"/>
  <c r="K31" i="5"/>
  <c r="K27" i="5"/>
  <c r="K23" i="5"/>
  <c r="K19" i="5"/>
  <c r="K15" i="5"/>
  <c r="K11" i="5"/>
  <c r="K7" i="5"/>
  <c r="K3" i="5"/>
  <c r="J65" i="5"/>
  <c r="J61" i="5"/>
  <c r="J57" i="5"/>
  <c r="J53" i="5"/>
  <c r="J49" i="5"/>
  <c r="J45" i="5"/>
  <c r="J2" i="5"/>
  <c r="K2" i="5"/>
  <c r="K41" i="5"/>
  <c r="K37" i="5"/>
  <c r="K33" i="5"/>
  <c r="K29" i="5"/>
  <c r="K25" i="5"/>
  <c r="K21" i="5"/>
  <c r="K17" i="5"/>
  <c r="K13" i="5"/>
  <c r="K9" i="5"/>
  <c r="K5" i="5"/>
  <c r="J44" i="5"/>
  <c r="J40" i="5"/>
  <c r="J36" i="5"/>
  <c r="J32" i="5"/>
  <c r="J28" i="5"/>
  <c r="J24" i="5"/>
  <c r="J20" i="5"/>
  <c r="J16" i="5"/>
  <c r="J12" i="5"/>
  <c r="J8" i="5"/>
  <c r="J4" i="5"/>
  <c r="N5" i="3"/>
  <c r="O4" i="3"/>
  <c r="O5" i="3" s="1"/>
  <c r="M5" i="3"/>
  <c r="M7" i="3" s="1"/>
  <c r="M8" i="3"/>
</calcChain>
</file>

<file path=xl/sharedStrings.xml><?xml version="1.0" encoding="utf-8"?>
<sst xmlns="http://schemas.openxmlformats.org/spreadsheetml/2006/main" count="456" uniqueCount="64">
  <si>
    <t>2 arch</t>
  </si>
  <si>
    <t>1 arch</t>
  </si>
  <si>
    <t>Q2A192_FRATH</t>
  </si>
  <si>
    <t>Y</t>
  </si>
  <si>
    <t>A3M3A0_ACIBT</t>
  </si>
  <si>
    <t>Q5NI86_FRATT</t>
  </si>
  <si>
    <t>A0K0V3_ARTS2</t>
  </si>
  <si>
    <t>G4VKT6_SCHMA</t>
  </si>
  <si>
    <t>A0R9D9_BACAH</t>
  </si>
  <si>
    <t>E4WW83_OIKDI</t>
  </si>
  <si>
    <t>A0QYX3_MYCS2</t>
  </si>
  <si>
    <t>E5SIY2_TRISP</t>
  </si>
  <si>
    <t>A0B1Z8_BURCH</t>
  </si>
  <si>
    <t>F1KQG8_ASCSU</t>
  </si>
  <si>
    <t>A4T8I3_MYCGI</t>
  </si>
  <si>
    <t>H3FK86_PRIPA</t>
  </si>
  <si>
    <t>A7Z103_BACA2</t>
  </si>
  <si>
    <t>B6VQ90_CAEEL</t>
  </si>
  <si>
    <t>B3BT64_ECO57</t>
  </si>
  <si>
    <t>H2L2H2_CAEEL</t>
  </si>
  <si>
    <t>C6I208_9BACE</t>
  </si>
  <si>
    <t>A1Z944_DROME</t>
  </si>
  <si>
    <t>C8P7H0_9LACO</t>
  </si>
  <si>
    <t>B4GIL1_DROPE</t>
  </si>
  <si>
    <t>D1B9S5_THEAS</t>
  </si>
  <si>
    <t>D2H360_AILME</t>
  </si>
  <si>
    <t>GLSA1_BACAN</t>
  </si>
  <si>
    <t>H3BIB9_LATCH</t>
  </si>
  <si>
    <t>H1CSX7_CLOPF</t>
  </si>
  <si>
    <t>A8K132_HUMAN</t>
  </si>
  <si>
    <t>H3PBZ8_BRUAO</t>
  </si>
  <si>
    <t>F1NHF5_CHICK</t>
  </si>
  <si>
    <t>B0S7X7_DANRE</t>
  </si>
  <si>
    <t>C7ZN30_NECH7</t>
  </si>
  <si>
    <t>F9XE35_MYCGM</t>
  </si>
  <si>
    <t>I1RDT5_GIBZE</t>
  </si>
  <si>
    <t>pos.</t>
  </si>
  <si>
    <t>-</t>
  </si>
  <si>
    <t>Score</t>
  </si>
  <si>
    <t>Start</t>
  </si>
  <si>
    <t>End</t>
  </si>
  <si>
    <t>Length</t>
  </si>
  <si>
    <t>ID</t>
  </si>
  <si>
    <t>Y - if has Domen</t>
  </si>
  <si>
    <t>N</t>
  </si>
  <si>
    <t>1ar</t>
  </si>
  <si>
    <t>!1ar</t>
  </si>
  <si>
    <t>ошибка I (%)</t>
  </si>
  <si>
    <t>ошибка II</t>
  </si>
  <si>
    <t>2ar</t>
  </si>
  <si>
    <t>!2ar</t>
  </si>
  <si>
    <t>ошибкаI</t>
  </si>
  <si>
    <t>ошибкаII</t>
  </si>
  <si>
    <t>a - true positive</t>
  </si>
  <si>
    <t>b - false positive</t>
  </si>
  <si>
    <t>c - false negative</t>
  </si>
  <si>
    <t>d - postive negative</t>
  </si>
  <si>
    <t>1-d/(b+d) (1-спец)</t>
  </si>
  <si>
    <t>a/(a+c) - чувствительность</t>
  </si>
  <si>
    <t>G1KSU1_ANOCA</t>
  </si>
  <si>
    <t>H3JE83_STRPU</t>
  </si>
  <si>
    <t>Q14JN9_FRAT1</t>
  </si>
  <si>
    <t>F1SLB4_PIG</t>
  </si>
  <si>
    <t>F6YEA5_MONDO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</si>
</sst>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6" borderId="4" applyNumberFormat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6" borderId="5" applyNumberFormat="0" applyAlignment="0" applyProtection="0"/>
    <xf numFmtId="0" fontId="20" fillId="0" borderId="1" applyNumberFormat="0" applyFill="0" applyAlignment="0" applyProtection="0"/>
    <xf numFmtId="0" fontId="18" fillId="0" borderId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3" borderId="0" applyNumberFormat="0" applyBorder="0" applyAlignment="0" applyProtection="0"/>
    <xf numFmtId="0" fontId="30" fillId="7" borderId="7" applyNumberFormat="0" applyAlignment="0" applyProtection="0"/>
    <xf numFmtId="0" fontId="23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34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5" borderId="0" applyNumberFormat="0" applyBorder="0" applyAlignment="0" applyProtection="0"/>
    <xf numFmtId="0" fontId="33" fillId="0" borderId="9" applyNumberFormat="0" applyFill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15" borderId="0" applyNumberFormat="0" applyBorder="0" applyAlignment="0" applyProtection="0"/>
    <xf numFmtId="0" fontId="34" fillId="28" borderId="0" applyNumberFormat="0" applyBorder="0" applyAlignment="0" applyProtection="0"/>
    <xf numFmtId="0" fontId="18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21" borderId="0" applyNumberFormat="0" applyBorder="0" applyAlignment="0" applyProtection="0"/>
    <xf numFmtId="0" fontId="18" fillId="10" borderId="0" applyNumberFormat="0" applyBorder="0" applyAlignment="0" applyProtection="0"/>
    <xf numFmtId="0" fontId="34" fillId="24" borderId="0" applyNumberFormat="0" applyBorder="0" applyAlignment="0" applyProtection="0"/>
    <xf numFmtId="0" fontId="26" fillId="5" borderId="4" applyNumberFormat="0" applyAlignment="0" applyProtection="0"/>
    <xf numFmtId="0" fontId="18" fillId="27" borderId="0" applyNumberFormat="0" applyBorder="0" applyAlignment="0" applyProtection="0"/>
    <xf numFmtId="0" fontId="34" fillId="17" borderId="0" applyNumberFormat="0" applyBorder="0" applyAlignment="0" applyProtection="0"/>
    <xf numFmtId="0" fontId="18" fillId="30" borderId="0" applyNumberFormat="0" applyBorder="0" applyAlignment="0" applyProtection="0"/>
    <xf numFmtId="0" fontId="21" fillId="0" borderId="2" applyNumberFormat="0" applyFill="0" applyAlignment="0" applyProtection="0"/>
    <xf numFmtId="0" fontId="34" fillId="9" borderId="0" applyNumberFormat="0" applyBorder="0" applyAlignment="0" applyProtection="0"/>
    <xf numFmtId="0" fontId="18" fillId="23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18" fillId="14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18" fillId="0" borderId="11" xfId="5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/>
    <xf numFmtId="0" fontId="0" fillId="0" borderId="10" xfId="0" applyBorder="1"/>
    <xf numFmtId="0" fontId="18" fillId="0" borderId="11" xfId="50" applyFont="1" applyFill="1" applyBorder="1" applyAlignment="1">
      <alignment horizontal="center" vertical="center"/>
    </xf>
    <xf numFmtId="0" fontId="18" fillId="0" borderId="11" xfId="0" applyFont="1" applyFill="1" applyBorder="1"/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 applyBorder="1"/>
    <xf numFmtId="0" fontId="0" fillId="33" borderId="0" xfId="0" applyFill="1"/>
  </cellXfs>
  <cellStyles count="84">
    <cellStyle name="20% - Акцент1" xfId="19" builtinId="30" customBuiltin="1"/>
    <cellStyle name="20% - Акцент1 2" xfId="71"/>
    <cellStyle name="20% - Акцент2" xfId="23" builtinId="34" customBuiltin="1"/>
    <cellStyle name="20% - Акцент2 2" xfId="82"/>
    <cellStyle name="20% - Акцент3" xfId="27" builtinId="38" customBuiltin="1"/>
    <cellStyle name="20% - Акцент3 2" xfId="68"/>
    <cellStyle name="20% - Акцент4" xfId="31" builtinId="42" customBuiltin="1"/>
    <cellStyle name="20% - Акцент4 2" xfId="63"/>
    <cellStyle name="20% - Акцент5" xfId="35" builtinId="46" customBuiltin="1"/>
    <cellStyle name="20% - Акцент5 2" xfId="58"/>
    <cellStyle name="20% - Акцент6" xfId="39" builtinId="50" customBuiltin="1"/>
    <cellStyle name="20% - Акцент6 2" xfId="76"/>
    <cellStyle name="40% - Акцент1" xfId="20" builtinId="31" customBuiltin="1"/>
    <cellStyle name="40% - Акцент1 2" xfId="64"/>
    <cellStyle name="40% - Акцент2" xfId="24" builtinId="35" customBuiltin="1"/>
    <cellStyle name="40% - Акцент2 2" xfId="66"/>
    <cellStyle name="40% - Акцент3" xfId="28" builtinId="39" customBuiltin="1"/>
    <cellStyle name="40% - Акцент3 2" xfId="57"/>
    <cellStyle name="40% - Акцент4" xfId="32" builtinId="43" customBuiltin="1"/>
    <cellStyle name="40% - Акцент4 2" xfId="79"/>
    <cellStyle name="40% - Акцент5" xfId="36" builtinId="47" customBuiltin="1"/>
    <cellStyle name="40% - Акцент5 2" xfId="74"/>
    <cellStyle name="40% - Акцент6" xfId="40" builtinId="51" customBuiltin="1"/>
    <cellStyle name="40% - Акцент6 2" xfId="65"/>
    <cellStyle name="60% - Акцент1" xfId="21" builtinId="32" customBuiltin="1"/>
    <cellStyle name="60% - Акцент1 2" xfId="80"/>
    <cellStyle name="60% - Акцент2" xfId="25" builtinId="36" customBuiltin="1"/>
    <cellStyle name="60% - Акцент2 2" xfId="59"/>
    <cellStyle name="60% - Акцент3" xfId="29" builtinId="40" customBuiltin="1"/>
    <cellStyle name="60% - Акцент3 2" xfId="81"/>
    <cellStyle name="60% - Акцент4" xfId="33" builtinId="44" customBuiltin="1"/>
    <cellStyle name="60% - Акцент4 2" xfId="72"/>
    <cellStyle name="60% - Акцент5" xfId="37" builtinId="48" customBuiltin="1"/>
    <cellStyle name="60% - Акцент5 2" xfId="67"/>
    <cellStyle name="60% - Акцент6" xfId="41" builtinId="52" customBuiltin="1"/>
    <cellStyle name="60% - Акцент6 2" xfId="83"/>
    <cellStyle name="Акцент1" xfId="18" builtinId="29" customBuiltin="1"/>
    <cellStyle name="Акцент1 2" xfId="78"/>
    <cellStyle name="Акцент2" xfId="22" builtinId="33" customBuiltin="1"/>
    <cellStyle name="Акцент2 2" xfId="69"/>
    <cellStyle name="Акцент3" xfId="26" builtinId="37" customBuiltin="1"/>
    <cellStyle name="Акцент3 2" xfId="75"/>
    <cellStyle name="Акцент4" xfId="30" builtinId="41" customBuiltin="1"/>
    <cellStyle name="Акцент4 2" xfId="70"/>
    <cellStyle name="Акцент5" xfId="34" builtinId="45" customBuiltin="1"/>
    <cellStyle name="Акцент5 2" xfId="61"/>
    <cellStyle name="Акцент6" xfId="38" builtinId="49" customBuiltin="1"/>
    <cellStyle name="Акцент6 2" xfId="60"/>
    <cellStyle name="Ввод " xfId="9" builtinId="20" customBuiltin="1"/>
    <cellStyle name="Ввод  2" xfId="73"/>
    <cellStyle name="Вывод" xfId="10" builtinId="21" customBuiltin="1"/>
    <cellStyle name="Вывод 2" xfId="48"/>
    <cellStyle name="Вычисление" xfId="11" builtinId="22" customBuiltin="1"/>
    <cellStyle name="Вычисление 2" xfId="42"/>
    <cellStyle name="Заголовок 1" xfId="2" builtinId="16" customBuiltin="1"/>
    <cellStyle name="Заголовок 1 2" xfId="49"/>
    <cellStyle name="Заголовок 2" xfId="3" builtinId="17" customBuiltin="1"/>
    <cellStyle name="Заголовок 2 2" xfId="77"/>
    <cellStyle name="Заголовок 3" xfId="4" builtinId="18" customBuiltin="1"/>
    <cellStyle name="Заголовок 3 2" xfId="53"/>
    <cellStyle name="Заголовок 4" xfId="5" builtinId="19" customBuiltin="1"/>
    <cellStyle name="Заголовок 4 2" xfId="52"/>
    <cellStyle name="Итог" xfId="17" builtinId="25" customBuiltin="1"/>
    <cellStyle name="Итог 2" xfId="62"/>
    <cellStyle name="Контрольная ячейка" xfId="13" builtinId="23" customBuiltin="1"/>
    <cellStyle name="Контрольная ячейка 2" xfId="55"/>
    <cellStyle name="Название" xfId="1" builtinId="15" customBuiltin="1"/>
    <cellStyle name="Название 2" xfId="43"/>
    <cellStyle name="Нейтральный" xfId="8" builtinId="28" customBuiltin="1"/>
    <cellStyle name="Нейтральный 2" xfId="51"/>
    <cellStyle name="Обычный" xfId="0" builtinId="0"/>
    <cellStyle name="Обычный 2" xfId="50"/>
    <cellStyle name="Плохой" xfId="7" builtinId="27" customBuiltin="1"/>
    <cellStyle name="Плохой 2" xfId="54"/>
    <cellStyle name="Пояснение" xfId="16" builtinId="53" customBuiltin="1"/>
    <cellStyle name="Пояснение 2" xfId="46"/>
    <cellStyle name="Примечание" xfId="15" builtinId="10" customBuiltin="1"/>
    <cellStyle name="Примечание 2" xfId="45"/>
    <cellStyle name="Связанная ячейка" xfId="12" builtinId="24" customBuiltin="1"/>
    <cellStyle name="Связанная ячейка 2" xfId="47"/>
    <cellStyle name="Текст предупреждения" xfId="14" builtinId="11" customBuiltin="1"/>
    <cellStyle name="Текст предупреждения 2" xfId="44"/>
    <cellStyle name="Хороший" xfId="6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Вес</a:t>
            </a:r>
            <a:r>
              <a:rPr lang="ru-RU" baseline="0"/>
              <a:t> 1 </a:t>
            </a:r>
            <a:r>
              <a:rPr lang="en-US" baseline="0"/>
              <a:t>arch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 arch'!$A$1</c:f>
              <c:strCache>
                <c:ptCount val="1"/>
                <c:pt idx="0">
                  <c:v>Score</c:v>
                </c:pt>
              </c:strCache>
            </c:strRef>
          </c:tx>
          <c:yVal>
            <c:numRef>
              <c:f>'1 arch'!$A$2:$A$36</c:f>
              <c:numCache>
                <c:formatCode>General</c:formatCode>
                <c:ptCount val="35"/>
                <c:pt idx="0">
                  <c:v>51.05</c:v>
                </c:pt>
                <c:pt idx="1">
                  <c:v>51.05</c:v>
                </c:pt>
                <c:pt idx="2">
                  <c:v>50.48</c:v>
                </c:pt>
                <c:pt idx="3">
                  <c:v>49.45</c:v>
                </c:pt>
                <c:pt idx="4">
                  <c:v>49.08</c:v>
                </c:pt>
                <c:pt idx="5">
                  <c:v>48.69</c:v>
                </c:pt>
                <c:pt idx="6">
                  <c:v>48</c:v>
                </c:pt>
                <c:pt idx="7">
                  <c:v>46.61</c:v>
                </c:pt>
                <c:pt idx="8">
                  <c:v>46.61</c:v>
                </c:pt>
                <c:pt idx="9">
                  <c:v>46.6</c:v>
                </c:pt>
                <c:pt idx="10">
                  <c:v>45.05</c:v>
                </c:pt>
                <c:pt idx="11">
                  <c:v>45.01</c:v>
                </c:pt>
                <c:pt idx="12">
                  <c:v>44.95</c:v>
                </c:pt>
                <c:pt idx="13">
                  <c:v>44.57</c:v>
                </c:pt>
                <c:pt idx="14">
                  <c:v>41.98</c:v>
                </c:pt>
                <c:pt idx="15">
                  <c:v>41.95</c:v>
                </c:pt>
                <c:pt idx="16">
                  <c:v>41.25</c:v>
                </c:pt>
                <c:pt idx="17">
                  <c:v>41.22</c:v>
                </c:pt>
                <c:pt idx="18">
                  <c:v>40.729999999999997</c:v>
                </c:pt>
                <c:pt idx="19">
                  <c:v>38.409999999999997</c:v>
                </c:pt>
                <c:pt idx="20">
                  <c:v>37.880000000000003</c:v>
                </c:pt>
                <c:pt idx="21">
                  <c:v>37.409999999999997</c:v>
                </c:pt>
                <c:pt idx="22">
                  <c:v>37.31</c:v>
                </c:pt>
                <c:pt idx="23">
                  <c:v>37.04</c:v>
                </c:pt>
                <c:pt idx="24">
                  <c:v>36.94</c:v>
                </c:pt>
                <c:pt idx="25">
                  <c:v>36.94</c:v>
                </c:pt>
                <c:pt idx="26">
                  <c:v>36.4</c:v>
                </c:pt>
                <c:pt idx="27">
                  <c:v>36.36</c:v>
                </c:pt>
                <c:pt idx="28">
                  <c:v>36.35</c:v>
                </c:pt>
                <c:pt idx="29">
                  <c:v>35.79</c:v>
                </c:pt>
                <c:pt idx="30">
                  <c:v>34.909999999999997</c:v>
                </c:pt>
                <c:pt idx="31">
                  <c:v>33.42</c:v>
                </c:pt>
                <c:pt idx="32">
                  <c:v>19.97</c:v>
                </c:pt>
                <c:pt idx="33">
                  <c:v>0.22</c:v>
                </c:pt>
                <c:pt idx="34">
                  <c:v>0.22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4928"/>
        <c:axId val="91486464"/>
      </c:scatterChart>
      <c:valAx>
        <c:axId val="9148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1486464"/>
        <c:crosses val="autoZero"/>
        <c:crossBetween val="midCat"/>
      </c:valAx>
      <c:valAx>
        <c:axId val="9148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84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2</a:t>
            </a:r>
            <a:r>
              <a:rPr lang="en-US" baseline="0"/>
              <a:t> arch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 arch'!$A$1</c:f>
              <c:strCache>
                <c:ptCount val="1"/>
                <c:pt idx="0">
                  <c:v>Score</c:v>
                </c:pt>
              </c:strCache>
            </c:strRef>
          </c:tx>
          <c:yVal>
            <c:numRef>
              <c:f>'2 arch'!$A$2:$A$68</c:f>
              <c:numCache>
                <c:formatCode>General</c:formatCode>
                <c:ptCount val="67"/>
                <c:pt idx="0">
                  <c:v>90.78</c:v>
                </c:pt>
                <c:pt idx="1">
                  <c:v>90.54</c:v>
                </c:pt>
                <c:pt idx="2">
                  <c:v>90.35</c:v>
                </c:pt>
                <c:pt idx="3">
                  <c:v>89.88</c:v>
                </c:pt>
                <c:pt idx="4">
                  <c:v>88.07</c:v>
                </c:pt>
                <c:pt idx="5">
                  <c:v>86.44</c:v>
                </c:pt>
                <c:pt idx="6">
                  <c:v>85.61</c:v>
                </c:pt>
                <c:pt idx="7">
                  <c:v>85.61</c:v>
                </c:pt>
                <c:pt idx="8">
                  <c:v>85.36</c:v>
                </c:pt>
                <c:pt idx="9">
                  <c:v>83.76</c:v>
                </c:pt>
                <c:pt idx="10">
                  <c:v>83.68</c:v>
                </c:pt>
                <c:pt idx="11">
                  <c:v>83.15</c:v>
                </c:pt>
                <c:pt idx="12">
                  <c:v>80.73</c:v>
                </c:pt>
                <c:pt idx="13">
                  <c:v>80.69</c:v>
                </c:pt>
                <c:pt idx="14">
                  <c:v>73.290000000000006</c:v>
                </c:pt>
                <c:pt idx="15">
                  <c:v>53.07</c:v>
                </c:pt>
                <c:pt idx="16">
                  <c:v>52.25</c:v>
                </c:pt>
                <c:pt idx="17">
                  <c:v>50.89</c:v>
                </c:pt>
                <c:pt idx="18">
                  <c:v>50.36</c:v>
                </c:pt>
                <c:pt idx="19">
                  <c:v>48.99</c:v>
                </c:pt>
                <c:pt idx="20">
                  <c:v>48.67</c:v>
                </c:pt>
                <c:pt idx="21">
                  <c:v>47.55</c:v>
                </c:pt>
                <c:pt idx="22">
                  <c:v>43.6</c:v>
                </c:pt>
                <c:pt idx="23">
                  <c:v>43.1</c:v>
                </c:pt>
                <c:pt idx="24">
                  <c:v>42.84</c:v>
                </c:pt>
                <c:pt idx="25">
                  <c:v>42.84</c:v>
                </c:pt>
                <c:pt idx="26">
                  <c:v>42.76</c:v>
                </c:pt>
                <c:pt idx="27">
                  <c:v>41.12</c:v>
                </c:pt>
                <c:pt idx="28">
                  <c:v>39.950000000000003</c:v>
                </c:pt>
                <c:pt idx="29">
                  <c:v>0.35</c:v>
                </c:pt>
                <c:pt idx="30">
                  <c:v>0.28000000000000003</c:v>
                </c:pt>
                <c:pt idx="31">
                  <c:v>0.18</c:v>
                </c:pt>
                <c:pt idx="32">
                  <c:v>0.13</c:v>
                </c:pt>
                <c:pt idx="33">
                  <c:v>0.13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0720"/>
        <c:axId val="93880704"/>
      </c:scatterChart>
      <c:valAx>
        <c:axId val="938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3880704"/>
        <c:crosses val="autoZero"/>
        <c:crossBetween val="midCat"/>
      </c:valAx>
      <c:valAx>
        <c:axId val="9388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70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  <a:r>
              <a:rPr lang="en-US" baseline="0"/>
              <a:t> 1 arch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'roc 1arch'!$J$2:$J$36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0.125</c:v>
                </c:pt>
                <c:pt idx="18">
                  <c:v>0.1875</c:v>
                </c:pt>
                <c:pt idx="19">
                  <c:v>0.25</c:v>
                </c:pt>
                <c:pt idx="20">
                  <c:v>0.3125</c:v>
                </c:pt>
                <c:pt idx="21">
                  <c:v>0.33333333333333337</c:v>
                </c:pt>
                <c:pt idx="22">
                  <c:v>0.375</c:v>
                </c:pt>
                <c:pt idx="23">
                  <c:v>0.4375</c:v>
                </c:pt>
                <c:pt idx="24">
                  <c:v>0.5</c:v>
                </c:pt>
                <c:pt idx="25">
                  <c:v>0.5625</c:v>
                </c:pt>
                <c:pt idx="26">
                  <c:v>0.625</c:v>
                </c:pt>
                <c:pt idx="27">
                  <c:v>0.6875</c:v>
                </c:pt>
                <c:pt idx="28">
                  <c:v>0.75</c:v>
                </c:pt>
                <c:pt idx="29">
                  <c:v>0.8125</c:v>
                </c:pt>
                <c:pt idx="30">
                  <c:v>0.8666666666666667</c:v>
                </c:pt>
                <c:pt idx="31">
                  <c:v>0.875</c:v>
                </c:pt>
                <c:pt idx="32">
                  <c:v>0.9375</c:v>
                </c:pt>
                <c:pt idx="33">
                  <c:v>1</c:v>
                </c:pt>
                <c:pt idx="34">
                  <c:v>1</c:v>
                </c:pt>
              </c:numCache>
            </c:numRef>
          </c:xVal>
          <c:yVal>
            <c:numRef>
              <c:f>'roc 1arch'!$K$2:$K$36</c:f>
              <c:numCache>
                <c:formatCode>General</c:formatCode>
                <c:ptCount val="35"/>
                <c:pt idx="0">
                  <c:v>4.7619047619047616E-2</c:v>
                </c:pt>
                <c:pt idx="1">
                  <c:v>9.5238095238095233E-2</c:v>
                </c:pt>
                <c:pt idx="2">
                  <c:v>0.14285714285714285</c:v>
                </c:pt>
                <c:pt idx="3">
                  <c:v>0.19047619047619047</c:v>
                </c:pt>
                <c:pt idx="4">
                  <c:v>0.23809523809523808</c:v>
                </c:pt>
                <c:pt idx="5">
                  <c:v>0.2857142857142857</c:v>
                </c:pt>
                <c:pt idx="6">
                  <c:v>0.33333333333333331</c:v>
                </c:pt>
                <c:pt idx="7">
                  <c:v>0.38095238095238093</c:v>
                </c:pt>
                <c:pt idx="8">
                  <c:v>0.42857142857142855</c:v>
                </c:pt>
                <c:pt idx="9">
                  <c:v>0.47619047619047616</c:v>
                </c:pt>
                <c:pt idx="10">
                  <c:v>0.52380952380952384</c:v>
                </c:pt>
                <c:pt idx="11">
                  <c:v>0.5714285714285714</c:v>
                </c:pt>
                <c:pt idx="12">
                  <c:v>0.61904761904761907</c:v>
                </c:pt>
                <c:pt idx="13">
                  <c:v>0.66666666666666663</c:v>
                </c:pt>
                <c:pt idx="14">
                  <c:v>0.7142857142857143</c:v>
                </c:pt>
                <c:pt idx="15">
                  <c:v>0.76190476190476186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0.80952380952380953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0.8571428571428571</c:v>
                </c:pt>
                <c:pt idx="31">
                  <c:v>0.9</c:v>
                </c:pt>
                <c:pt idx="32">
                  <c:v>0.9</c:v>
                </c:pt>
                <c:pt idx="33">
                  <c:v>0.90476190476190477</c:v>
                </c:pt>
                <c:pt idx="34">
                  <c:v>0.95238095238095233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38432"/>
        <c:axId val="93940352"/>
      </c:scatterChart>
      <c:valAx>
        <c:axId val="939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1-</a:t>
                </a:r>
                <a:r>
                  <a:rPr lang="ru-RU"/>
                  <a:t>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40352"/>
        <c:crosses val="autoZero"/>
        <c:crossBetween val="midCat"/>
      </c:valAx>
      <c:valAx>
        <c:axId val="9394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Чувствительность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38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  <a:r>
              <a:rPr lang="en-US" baseline="0"/>
              <a:t> 2 arch</a:t>
            </a:r>
            <a:endParaRPr lang="ru-RU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'roc 2arch'!$J$2:$J$68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6.25E-2</c:v>
                </c:pt>
                <c:pt idx="16">
                  <c:v>0.125</c:v>
                </c:pt>
                <c:pt idx="17">
                  <c:v>0.1875</c:v>
                </c:pt>
                <c:pt idx="18">
                  <c:v>0.25</c:v>
                </c:pt>
                <c:pt idx="19">
                  <c:v>0.3125</c:v>
                </c:pt>
                <c:pt idx="20">
                  <c:v>0.375</c:v>
                </c:pt>
                <c:pt idx="21">
                  <c:v>0.4375</c:v>
                </c:pt>
                <c:pt idx="22">
                  <c:v>0.5</c:v>
                </c:pt>
                <c:pt idx="23">
                  <c:v>0.5625</c:v>
                </c:pt>
                <c:pt idx="24">
                  <c:v>0.625</c:v>
                </c:pt>
                <c:pt idx="25">
                  <c:v>0.6875</c:v>
                </c:pt>
                <c:pt idx="26">
                  <c:v>0.75</c:v>
                </c:pt>
                <c:pt idx="27">
                  <c:v>0.8125</c:v>
                </c:pt>
                <c:pt idx="28">
                  <c:v>0.875</c:v>
                </c:pt>
                <c:pt idx="29">
                  <c:v>0.93333333333333335</c:v>
                </c:pt>
                <c:pt idx="30">
                  <c:v>0.93333333333333335</c:v>
                </c:pt>
                <c:pt idx="31">
                  <c:v>0.9375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xVal>
          <c:yVal>
            <c:numRef>
              <c:f>'roc 2arch'!$K$2:$K$68</c:f>
              <c:numCache>
                <c:formatCode>General</c:formatCode>
                <c:ptCount val="67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0.78947368421052633</c:v>
                </c:pt>
                <c:pt idx="16">
                  <c:v>0.78947368421052633</c:v>
                </c:pt>
                <c:pt idx="17">
                  <c:v>0.78947368421052633</c:v>
                </c:pt>
                <c:pt idx="18">
                  <c:v>0.78947368421052633</c:v>
                </c:pt>
                <c:pt idx="19">
                  <c:v>0.78947368421052633</c:v>
                </c:pt>
                <c:pt idx="20">
                  <c:v>0.78947368421052633</c:v>
                </c:pt>
                <c:pt idx="21">
                  <c:v>0.78947368421052633</c:v>
                </c:pt>
                <c:pt idx="22">
                  <c:v>0.78947368421052633</c:v>
                </c:pt>
                <c:pt idx="23">
                  <c:v>0.78947368421052633</c:v>
                </c:pt>
                <c:pt idx="24">
                  <c:v>0.78947368421052633</c:v>
                </c:pt>
                <c:pt idx="25">
                  <c:v>0.78947368421052633</c:v>
                </c:pt>
                <c:pt idx="26">
                  <c:v>0.78947368421052633</c:v>
                </c:pt>
                <c:pt idx="27">
                  <c:v>0.78947368421052633</c:v>
                </c:pt>
                <c:pt idx="28">
                  <c:v>0.78947368421052633</c:v>
                </c:pt>
                <c:pt idx="29">
                  <c:v>0.8</c:v>
                </c:pt>
                <c:pt idx="30">
                  <c:v>0.85</c:v>
                </c:pt>
                <c:pt idx="31">
                  <c:v>0.89473684210526316</c:v>
                </c:pt>
                <c:pt idx="32">
                  <c:v>0.9</c:v>
                </c:pt>
                <c:pt idx="33">
                  <c:v>0.95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07456"/>
        <c:axId val="94309376"/>
      </c:scatterChart>
      <c:valAx>
        <c:axId val="943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1-</a:t>
                </a:r>
                <a:r>
                  <a:rPr lang="ru-RU"/>
                  <a:t>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309376"/>
        <c:crosses val="autoZero"/>
        <c:crossBetween val="midCat"/>
      </c:valAx>
      <c:valAx>
        <c:axId val="9430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Чувствительность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307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13</xdr:row>
      <xdr:rowOff>4761</xdr:rowOff>
    </xdr:from>
    <xdr:to>
      <xdr:col>19</xdr:col>
      <xdr:colOff>409576</xdr:colOff>
      <xdr:row>28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9</xdr:row>
      <xdr:rowOff>61912</xdr:rowOff>
    </xdr:from>
    <xdr:to>
      <xdr:col>21</xdr:col>
      <xdr:colOff>66676</xdr:colOff>
      <xdr:row>25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2</xdr:row>
      <xdr:rowOff>71437</xdr:rowOff>
    </xdr:from>
    <xdr:to>
      <xdr:col>19</xdr:col>
      <xdr:colOff>28575</xdr:colOff>
      <xdr:row>17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147637</xdr:rowOff>
    </xdr:from>
    <xdr:to>
      <xdr:col>18</xdr:col>
      <xdr:colOff>476250</xdr:colOff>
      <xdr:row>19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6" sqref="B16:B22"/>
    </sheetView>
  </sheetViews>
  <sheetFormatPr defaultRowHeight="15" x14ac:dyDescent="0.25"/>
  <cols>
    <col min="1" max="1" width="17.5703125" customWidth="1"/>
    <col min="3" max="3" width="16.7109375" customWidth="1"/>
  </cols>
  <sheetData>
    <row r="1" spans="1:4" x14ac:dyDescent="0.25">
      <c r="A1" s="2" t="s">
        <v>0</v>
      </c>
      <c r="B1" s="2"/>
      <c r="C1" s="2" t="s">
        <v>1</v>
      </c>
      <c r="D1" s="2"/>
    </row>
    <row r="2" spans="1:4" x14ac:dyDescent="0.25">
      <c r="A2" s="18" t="s">
        <v>2</v>
      </c>
      <c r="B2" s="2" t="s">
        <v>3</v>
      </c>
      <c r="C2" s="2" t="s">
        <v>4</v>
      </c>
      <c r="D2" s="2" t="s">
        <v>3</v>
      </c>
    </row>
    <row r="3" spans="1:4" x14ac:dyDescent="0.25">
      <c r="A3" s="18" t="s">
        <v>5</v>
      </c>
      <c r="B3" s="2" t="s">
        <v>3</v>
      </c>
      <c r="C3" s="2" t="s">
        <v>6</v>
      </c>
      <c r="D3" s="2" t="s">
        <v>3</v>
      </c>
    </row>
    <row r="4" spans="1:4" x14ac:dyDescent="0.25">
      <c r="A4" s="18" t="s">
        <v>21</v>
      </c>
      <c r="B4" s="2" t="s">
        <v>3</v>
      </c>
      <c r="C4" s="2" t="s">
        <v>8</v>
      </c>
      <c r="D4" s="2" t="s">
        <v>3</v>
      </c>
    </row>
    <row r="5" spans="1:4" x14ac:dyDescent="0.25">
      <c r="A5" s="18" t="s">
        <v>29</v>
      </c>
      <c r="B5" s="2" t="s">
        <v>3</v>
      </c>
      <c r="C5" s="2" t="s">
        <v>10</v>
      </c>
      <c r="D5" s="2" t="s">
        <v>3</v>
      </c>
    </row>
    <row r="6" spans="1:4" x14ac:dyDescent="0.25">
      <c r="A6" s="18" t="s">
        <v>32</v>
      </c>
      <c r="B6" s="2" t="s">
        <v>3</v>
      </c>
      <c r="C6" s="2" t="s">
        <v>12</v>
      </c>
      <c r="D6" s="2" t="s">
        <v>3</v>
      </c>
    </row>
    <row r="7" spans="1:4" x14ac:dyDescent="0.25">
      <c r="A7" s="18" t="s">
        <v>23</v>
      </c>
      <c r="B7" s="2" t="s">
        <v>3</v>
      </c>
      <c r="C7" s="2" t="s">
        <v>14</v>
      </c>
      <c r="D7" s="2" t="s">
        <v>3</v>
      </c>
    </row>
    <row r="8" spans="1:4" x14ac:dyDescent="0.25">
      <c r="A8" s="18" t="s">
        <v>17</v>
      </c>
      <c r="B8" s="2" t="s">
        <v>3</v>
      </c>
      <c r="C8" s="2" t="s">
        <v>16</v>
      </c>
      <c r="D8" s="2" t="s">
        <v>3</v>
      </c>
    </row>
    <row r="9" spans="1:4" x14ac:dyDescent="0.25">
      <c r="A9" s="18" t="s">
        <v>25</v>
      </c>
      <c r="B9" s="2" t="s">
        <v>3</v>
      </c>
      <c r="C9" s="2" t="s">
        <v>18</v>
      </c>
      <c r="D9" s="2" t="s">
        <v>3</v>
      </c>
    </row>
    <row r="10" spans="1:4" x14ac:dyDescent="0.25">
      <c r="A10" s="18" t="s">
        <v>9</v>
      </c>
      <c r="B10" s="2" t="s">
        <v>3</v>
      </c>
      <c r="C10" s="2" t="s">
        <v>20</v>
      </c>
      <c r="D10" s="2" t="s">
        <v>3</v>
      </c>
    </row>
    <row r="11" spans="1:4" x14ac:dyDescent="0.25">
      <c r="A11" s="18" t="s">
        <v>11</v>
      </c>
      <c r="B11" s="2" t="s">
        <v>3</v>
      </c>
      <c r="C11" s="2" t="s">
        <v>22</v>
      </c>
      <c r="D11" s="2" t="s">
        <v>3</v>
      </c>
    </row>
    <row r="12" spans="1:4" x14ac:dyDescent="0.25">
      <c r="A12" s="18" t="s">
        <v>13</v>
      </c>
      <c r="B12" s="2" t="s">
        <v>3</v>
      </c>
      <c r="C12" s="2" t="s">
        <v>24</v>
      </c>
      <c r="D12" s="2" t="s">
        <v>3</v>
      </c>
    </row>
    <row r="13" spans="1:4" x14ac:dyDescent="0.25">
      <c r="A13" s="18" t="s">
        <v>31</v>
      </c>
      <c r="B13" s="2" t="s">
        <v>3</v>
      </c>
      <c r="C13" s="2" t="s">
        <v>26</v>
      </c>
      <c r="D13" s="2" t="s">
        <v>3</v>
      </c>
    </row>
    <row r="14" spans="1:4" x14ac:dyDescent="0.25">
      <c r="A14" s="18" t="s">
        <v>7</v>
      </c>
      <c r="B14" s="2" t="s">
        <v>3</v>
      </c>
      <c r="C14" s="2" t="s">
        <v>28</v>
      </c>
      <c r="D14" s="2" t="s">
        <v>3</v>
      </c>
    </row>
    <row r="15" spans="1:4" x14ac:dyDescent="0.25">
      <c r="A15" s="18" t="s">
        <v>19</v>
      </c>
      <c r="B15" s="2" t="s">
        <v>3</v>
      </c>
      <c r="C15" s="2" t="s">
        <v>30</v>
      </c>
      <c r="D15" s="2" t="s">
        <v>3</v>
      </c>
    </row>
    <row r="16" spans="1:4" x14ac:dyDescent="0.25">
      <c r="A16" s="18" t="s">
        <v>27</v>
      </c>
      <c r="B16" s="2" t="s">
        <v>3</v>
      </c>
      <c r="C16" s="2" t="s">
        <v>32</v>
      </c>
      <c r="D16" s="2" t="s">
        <v>3</v>
      </c>
    </row>
    <row r="17" spans="1:4" x14ac:dyDescent="0.25">
      <c r="A17" s="18" t="s">
        <v>15</v>
      </c>
      <c r="B17" s="15" t="s">
        <v>3</v>
      </c>
      <c r="C17" s="2" t="s">
        <v>33</v>
      </c>
      <c r="D17" s="2" t="s">
        <v>3</v>
      </c>
    </row>
    <row r="18" spans="1:4" x14ac:dyDescent="0.25">
      <c r="A18" s="15" t="s">
        <v>59</v>
      </c>
      <c r="B18" s="15" t="s">
        <v>3</v>
      </c>
      <c r="C18" s="2" t="s">
        <v>34</v>
      </c>
      <c r="D18" s="2" t="s">
        <v>3</v>
      </c>
    </row>
    <row r="19" spans="1:4" x14ac:dyDescent="0.25">
      <c r="A19" s="15" t="s">
        <v>60</v>
      </c>
      <c r="B19" s="15" t="s">
        <v>3</v>
      </c>
      <c r="C19" s="2" t="s">
        <v>35</v>
      </c>
      <c r="D19" s="2" t="s">
        <v>3</v>
      </c>
    </row>
    <row r="20" spans="1:4" x14ac:dyDescent="0.25">
      <c r="A20" s="15" t="s">
        <v>61</v>
      </c>
      <c r="B20" s="15" t="s">
        <v>3</v>
      </c>
    </row>
    <row r="21" spans="1:4" x14ac:dyDescent="0.25">
      <c r="A21" s="15" t="s">
        <v>62</v>
      </c>
      <c r="B21" s="15" t="s">
        <v>3</v>
      </c>
    </row>
    <row r="22" spans="1:4" x14ac:dyDescent="0.25">
      <c r="A22" s="15" t="s">
        <v>63</v>
      </c>
      <c r="B22" s="1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5" zoomScaleNormal="100" workbookViewId="0">
      <selection activeCell="J34" sqref="J34"/>
    </sheetView>
  </sheetViews>
  <sheetFormatPr defaultRowHeight="15" x14ac:dyDescent="0.25"/>
  <cols>
    <col min="7" max="8" width="9.140625" style="3"/>
    <col min="9" max="9" width="16.7109375" customWidth="1"/>
  </cols>
  <sheetData>
    <row r="1" spans="1:15" x14ac:dyDescent="0.25">
      <c r="A1" s="4" t="s">
        <v>38</v>
      </c>
      <c r="B1" s="4"/>
      <c r="C1" s="4"/>
      <c r="D1" s="4" t="s">
        <v>39</v>
      </c>
      <c r="E1" s="4"/>
      <c r="F1" s="4" t="s">
        <v>40</v>
      </c>
      <c r="G1" s="4" t="s">
        <v>41</v>
      </c>
      <c r="H1" s="4"/>
      <c r="I1" s="4" t="s">
        <v>42</v>
      </c>
      <c r="J1" s="4" t="s">
        <v>43</v>
      </c>
    </row>
    <row r="2" spans="1:15" x14ac:dyDescent="0.25">
      <c r="A2" s="3">
        <v>51.05</v>
      </c>
      <c r="B2" s="3">
        <v>5105</v>
      </c>
      <c r="C2" s="3" t="s">
        <v>36</v>
      </c>
      <c r="D2" s="3">
        <v>1</v>
      </c>
      <c r="E2" s="3" t="s">
        <v>37</v>
      </c>
      <c r="F2" s="3">
        <v>287</v>
      </c>
      <c r="G2" s="3">
        <f>F2-D2+1</f>
        <v>287</v>
      </c>
      <c r="I2" s="3" t="s">
        <v>28</v>
      </c>
      <c r="J2" s="3" t="str">
        <f>VLOOKUP(I2,'2 groups'!$C$2:$D$19,2,0)</f>
        <v>Y</v>
      </c>
      <c r="L2" s="8"/>
      <c r="M2" s="8" t="s">
        <v>45</v>
      </c>
      <c r="N2" s="8" t="s">
        <v>46</v>
      </c>
      <c r="O2" s="9"/>
    </row>
    <row r="3" spans="1:15" x14ac:dyDescent="0.25">
      <c r="A3" s="3">
        <v>51.05</v>
      </c>
      <c r="B3" s="3">
        <v>5105</v>
      </c>
      <c r="C3" s="3" t="s">
        <v>36</v>
      </c>
      <c r="D3" s="3">
        <v>1</v>
      </c>
      <c r="E3" s="3" t="s">
        <v>37</v>
      </c>
      <c r="F3" s="3">
        <v>286</v>
      </c>
      <c r="G3" s="4">
        <f t="shared" ref="G3:G36" si="0">F3-D3+1</f>
        <v>286</v>
      </c>
      <c r="I3" s="3" t="s">
        <v>33</v>
      </c>
      <c r="J3" s="4" t="str">
        <f>VLOOKUP(I3,'2 groups'!$C$2:$D$19,2,0)</f>
        <v>Y</v>
      </c>
      <c r="L3" s="8" t="s">
        <v>45</v>
      </c>
      <c r="M3" s="8">
        <f>COUNTIF($J$2:$J$33,"Y")</f>
        <v>18</v>
      </c>
      <c r="N3" s="8">
        <f>COUNTIF($J$2:$J$33,"N")</f>
        <v>14</v>
      </c>
      <c r="O3" s="9">
        <f>SUM(M3:N3)</f>
        <v>32</v>
      </c>
    </row>
    <row r="4" spans="1:15" x14ac:dyDescent="0.25">
      <c r="A4" s="3">
        <v>50.48</v>
      </c>
      <c r="B4" s="3">
        <v>5048</v>
      </c>
      <c r="C4" s="3" t="s">
        <v>36</v>
      </c>
      <c r="D4" s="3">
        <v>1</v>
      </c>
      <c r="E4" s="3" t="s">
        <v>37</v>
      </c>
      <c r="F4" s="3">
        <v>286</v>
      </c>
      <c r="G4" s="4">
        <f t="shared" si="0"/>
        <v>286</v>
      </c>
      <c r="I4" s="3" t="s">
        <v>35</v>
      </c>
      <c r="J4" s="4" t="str">
        <f>VLOOKUP(I4,'2 groups'!$C$2:$D$19,2,0)</f>
        <v>Y</v>
      </c>
      <c r="L4" s="8" t="s">
        <v>46</v>
      </c>
      <c r="M4" s="8">
        <f>COUNTIF($J$34:$J$36,"Y")</f>
        <v>2</v>
      </c>
      <c r="N4" s="8">
        <f>COUNTIF($J$34:$J$36,"N")</f>
        <v>1</v>
      </c>
      <c r="O4" s="9">
        <f>SUM(M4:N4)</f>
        <v>3</v>
      </c>
    </row>
    <row r="5" spans="1:15" x14ac:dyDescent="0.25">
      <c r="A5" s="3">
        <v>49.45</v>
      </c>
      <c r="B5" s="3">
        <v>4945</v>
      </c>
      <c r="C5" s="3" t="s">
        <v>36</v>
      </c>
      <c r="D5" s="3">
        <v>1</v>
      </c>
      <c r="E5" s="3" t="s">
        <v>37</v>
      </c>
      <c r="F5" s="3">
        <v>287</v>
      </c>
      <c r="G5" s="4">
        <f t="shared" si="0"/>
        <v>287</v>
      </c>
      <c r="I5" s="3" t="s">
        <v>24</v>
      </c>
      <c r="J5" s="4" t="str">
        <f>VLOOKUP(I5,'2 groups'!$C$2:$D$19,2,0)</f>
        <v>Y</v>
      </c>
      <c r="L5" s="9"/>
      <c r="M5" s="9">
        <v>20</v>
      </c>
      <c r="N5" s="9">
        <v>15</v>
      </c>
      <c r="O5" s="9">
        <v>35</v>
      </c>
    </row>
    <row r="6" spans="1:15" x14ac:dyDescent="0.25">
      <c r="A6" s="3">
        <v>49.08</v>
      </c>
      <c r="B6" s="3">
        <v>4908</v>
      </c>
      <c r="C6" s="3" t="s">
        <v>36</v>
      </c>
      <c r="D6" s="3">
        <v>1</v>
      </c>
      <c r="E6" s="3" t="s">
        <v>37</v>
      </c>
      <c r="F6" s="3">
        <v>286</v>
      </c>
      <c r="G6" s="4">
        <f t="shared" si="0"/>
        <v>286</v>
      </c>
      <c r="I6" s="3" t="s">
        <v>34</v>
      </c>
      <c r="J6" s="4" t="str">
        <f>VLOOKUP(I6,'2 groups'!$C$2:$D$19,2,0)</f>
        <v>Y</v>
      </c>
      <c r="L6" s="6"/>
      <c r="M6" s="6"/>
      <c r="N6" s="6"/>
      <c r="O6" s="6"/>
    </row>
    <row r="7" spans="1:15" x14ac:dyDescent="0.25">
      <c r="A7" s="3">
        <v>48.69</v>
      </c>
      <c r="B7" s="3">
        <v>4869</v>
      </c>
      <c r="C7" s="3" t="s">
        <v>36</v>
      </c>
      <c r="D7" s="3">
        <v>1</v>
      </c>
      <c r="E7" s="3" t="s">
        <v>37</v>
      </c>
      <c r="F7" s="3">
        <v>283</v>
      </c>
      <c r="G7" s="4">
        <f t="shared" si="0"/>
        <v>283</v>
      </c>
      <c r="I7" s="3" t="s">
        <v>4</v>
      </c>
      <c r="J7" s="4" t="str">
        <f>VLOOKUP(I7,'2 groups'!$C$2:$D$19,2,0)</f>
        <v>Y</v>
      </c>
      <c r="L7" s="6" t="s">
        <v>47</v>
      </c>
      <c r="M7" s="6">
        <f>M4/M5*100</f>
        <v>10</v>
      </c>
      <c r="N7" s="6"/>
      <c r="O7" s="6"/>
    </row>
    <row r="8" spans="1:15" x14ac:dyDescent="0.25">
      <c r="A8" s="3">
        <v>48</v>
      </c>
      <c r="B8" s="3">
        <v>4800</v>
      </c>
      <c r="C8" s="3" t="s">
        <v>36</v>
      </c>
      <c r="D8" s="3">
        <v>1</v>
      </c>
      <c r="E8" s="3" t="s">
        <v>37</v>
      </c>
      <c r="F8" s="3">
        <v>284</v>
      </c>
      <c r="G8" s="4">
        <f t="shared" si="0"/>
        <v>284</v>
      </c>
      <c r="I8" s="3" t="s">
        <v>14</v>
      </c>
      <c r="J8" s="4" t="str">
        <f>VLOOKUP(I8,'2 groups'!$C$2:$D$19,2,0)</f>
        <v>Y</v>
      </c>
      <c r="L8" s="6" t="s">
        <v>48</v>
      </c>
      <c r="M8" s="6">
        <f>N3/O3*100</f>
        <v>43.75</v>
      </c>
      <c r="N8" s="6"/>
      <c r="O8" s="6"/>
    </row>
    <row r="9" spans="1:15" x14ac:dyDescent="0.25">
      <c r="A9" s="3">
        <v>46.61</v>
      </c>
      <c r="B9" s="3">
        <v>4661</v>
      </c>
      <c r="C9" s="3" t="s">
        <v>36</v>
      </c>
      <c r="D9" s="3">
        <v>1</v>
      </c>
      <c r="E9" s="3" t="s">
        <v>37</v>
      </c>
      <c r="F9" s="3">
        <v>287</v>
      </c>
      <c r="G9" s="4">
        <f t="shared" si="0"/>
        <v>287</v>
      </c>
      <c r="I9" s="3" t="s">
        <v>26</v>
      </c>
      <c r="J9" s="4" t="str">
        <f>VLOOKUP(I9,'2 groups'!$C$2:$D$19,2,0)</f>
        <v>Y</v>
      </c>
    </row>
    <row r="10" spans="1:15" x14ac:dyDescent="0.25">
      <c r="A10" s="3">
        <v>46.61</v>
      </c>
      <c r="B10" s="3">
        <v>4661</v>
      </c>
      <c r="C10" s="3" t="s">
        <v>36</v>
      </c>
      <c r="D10" s="3">
        <v>1</v>
      </c>
      <c r="E10" s="3" t="s">
        <v>37</v>
      </c>
      <c r="F10" s="3">
        <v>287</v>
      </c>
      <c r="G10" s="4">
        <f t="shared" si="0"/>
        <v>287</v>
      </c>
      <c r="I10" s="3" t="s">
        <v>8</v>
      </c>
      <c r="J10" s="4" t="str">
        <f>VLOOKUP(I10,'2 groups'!$C$2:$D$19,2,0)</f>
        <v>Y</v>
      </c>
    </row>
    <row r="11" spans="1:15" x14ac:dyDescent="0.25">
      <c r="A11" s="3">
        <v>46.6</v>
      </c>
      <c r="B11" s="3">
        <v>4660</v>
      </c>
      <c r="C11" s="3" t="s">
        <v>36</v>
      </c>
      <c r="D11" s="3">
        <v>1</v>
      </c>
      <c r="E11" s="3" t="s">
        <v>37</v>
      </c>
      <c r="F11" s="3">
        <v>285</v>
      </c>
      <c r="G11" s="4">
        <f t="shared" si="0"/>
        <v>285</v>
      </c>
      <c r="I11" s="3" t="s">
        <v>18</v>
      </c>
      <c r="J11" s="4" t="str">
        <f>VLOOKUP(I11,'2 groups'!$C$2:$D$19,2,0)</f>
        <v>Y</v>
      </c>
    </row>
    <row r="12" spans="1:15" x14ac:dyDescent="0.25">
      <c r="A12" s="3">
        <v>45.05</v>
      </c>
      <c r="B12" s="3">
        <v>4505</v>
      </c>
      <c r="C12" s="3" t="s">
        <v>36</v>
      </c>
      <c r="D12" s="3">
        <v>1</v>
      </c>
      <c r="E12" s="3" t="s">
        <v>37</v>
      </c>
      <c r="F12" s="3">
        <v>284</v>
      </c>
      <c r="G12" s="4">
        <f t="shared" si="0"/>
        <v>284</v>
      </c>
      <c r="I12" s="3" t="s">
        <v>12</v>
      </c>
      <c r="J12" s="4" t="str">
        <f>VLOOKUP(I12,'2 groups'!$C$2:$D$19,2,0)</f>
        <v>Y</v>
      </c>
    </row>
    <row r="13" spans="1:15" x14ac:dyDescent="0.25">
      <c r="A13" s="3">
        <v>45.01</v>
      </c>
      <c r="B13" s="3">
        <v>4501</v>
      </c>
      <c r="C13" s="3" t="s">
        <v>36</v>
      </c>
      <c r="D13" s="3">
        <v>1</v>
      </c>
      <c r="E13" s="3" t="s">
        <v>37</v>
      </c>
      <c r="F13" s="3">
        <v>285</v>
      </c>
      <c r="G13" s="4">
        <f t="shared" si="0"/>
        <v>285</v>
      </c>
      <c r="I13" s="3" t="s">
        <v>30</v>
      </c>
      <c r="J13" s="4" t="str">
        <f>VLOOKUP(I13,'2 groups'!$C$2:$D$19,2,0)</f>
        <v>Y</v>
      </c>
    </row>
    <row r="14" spans="1:15" x14ac:dyDescent="0.25">
      <c r="A14" s="3">
        <v>44.95</v>
      </c>
      <c r="B14" s="3">
        <v>4495</v>
      </c>
      <c r="C14" s="3" t="s">
        <v>36</v>
      </c>
      <c r="D14" s="3">
        <v>1</v>
      </c>
      <c r="E14" s="3" t="s">
        <v>37</v>
      </c>
      <c r="F14" s="3">
        <v>296</v>
      </c>
      <c r="G14" s="4">
        <f t="shared" si="0"/>
        <v>296</v>
      </c>
      <c r="I14" s="3" t="s">
        <v>16</v>
      </c>
      <c r="J14" s="4" t="str">
        <f>VLOOKUP(I14,'2 groups'!$C$2:$D$19,2,0)</f>
        <v>Y</v>
      </c>
    </row>
    <row r="15" spans="1:15" x14ac:dyDescent="0.25">
      <c r="A15" s="3">
        <v>44.57</v>
      </c>
      <c r="B15" s="3">
        <v>4457</v>
      </c>
      <c r="C15" s="3" t="s">
        <v>36</v>
      </c>
      <c r="D15" s="3">
        <v>1</v>
      </c>
      <c r="E15" s="3" t="s">
        <v>37</v>
      </c>
      <c r="F15" s="3">
        <v>288</v>
      </c>
      <c r="G15" s="4">
        <f t="shared" si="0"/>
        <v>288</v>
      </c>
      <c r="I15" s="3" t="s">
        <v>22</v>
      </c>
      <c r="J15" s="4" t="str">
        <f>VLOOKUP(I15,'2 groups'!$C$2:$D$19,2,0)</f>
        <v>Y</v>
      </c>
    </row>
    <row r="16" spans="1:15" x14ac:dyDescent="0.25">
      <c r="A16" s="3">
        <v>41.98</v>
      </c>
      <c r="B16" s="3">
        <v>4198</v>
      </c>
      <c r="C16" s="3" t="s">
        <v>36</v>
      </c>
      <c r="D16" s="3">
        <v>1</v>
      </c>
      <c r="E16" s="3" t="s">
        <v>37</v>
      </c>
      <c r="F16" s="3">
        <v>287</v>
      </c>
      <c r="G16" s="4">
        <f t="shared" si="0"/>
        <v>287</v>
      </c>
      <c r="I16" s="3" t="s">
        <v>32</v>
      </c>
      <c r="J16" s="4" t="str">
        <f>VLOOKUP(I16,'2 groups'!$C$2:$D$19,2,0)</f>
        <v>Y</v>
      </c>
    </row>
    <row r="17" spans="1:10" x14ac:dyDescent="0.25">
      <c r="A17" s="3">
        <v>41.95</v>
      </c>
      <c r="B17" s="3">
        <v>4195</v>
      </c>
      <c r="C17" s="3" t="s">
        <v>36</v>
      </c>
      <c r="D17" s="3">
        <v>1</v>
      </c>
      <c r="E17" s="3" t="s">
        <v>37</v>
      </c>
      <c r="F17" s="3">
        <v>286</v>
      </c>
      <c r="G17" s="4">
        <f t="shared" si="0"/>
        <v>286</v>
      </c>
      <c r="I17" s="3" t="s">
        <v>20</v>
      </c>
      <c r="J17" s="4" t="str">
        <f>VLOOKUP(I17,'2 groups'!$C$2:$D$19,2,0)</f>
        <v>Y</v>
      </c>
    </row>
    <row r="18" spans="1:10" x14ac:dyDescent="0.25">
      <c r="A18" s="3">
        <v>41.25</v>
      </c>
      <c r="B18" s="3">
        <v>4125</v>
      </c>
      <c r="C18" s="3" t="s">
        <v>36</v>
      </c>
      <c r="D18" s="3">
        <v>1</v>
      </c>
      <c r="E18" s="3" t="s">
        <v>37</v>
      </c>
      <c r="F18" s="3">
        <v>287</v>
      </c>
      <c r="G18" s="4">
        <f t="shared" si="0"/>
        <v>287</v>
      </c>
      <c r="I18" s="3" t="s">
        <v>27</v>
      </c>
      <c r="J18" s="4" t="s">
        <v>44</v>
      </c>
    </row>
    <row r="19" spans="1:10" x14ac:dyDescent="0.25">
      <c r="A19" s="3">
        <v>41.22</v>
      </c>
      <c r="B19" s="3">
        <v>4122</v>
      </c>
      <c r="C19" s="3" t="s">
        <v>36</v>
      </c>
      <c r="D19" s="3">
        <v>1</v>
      </c>
      <c r="E19" s="3" t="s">
        <v>37</v>
      </c>
      <c r="F19" s="3">
        <v>287</v>
      </c>
      <c r="G19" s="4">
        <f t="shared" si="0"/>
        <v>287</v>
      </c>
      <c r="I19" s="3" t="s">
        <v>31</v>
      </c>
      <c r="J19" s="4" t="s">
        <v>44</v>
      </c>
    </row>
    <row r="20" spans="1:10" x14ac:dyDescent="0.25">
      <c r="A20" s="3">
        <v>40.729999999999997</v>
      </c>
      <c r="B20" s="3">
        <v>4073</v>
      </c>
      <c r="C20" s="3" t="s">
        <v>36</v>
      </c>
      <c r="D20" s="3">
        <v>1</v>
      </c>
      <c r="E20" s="3" t="s">
        <v>37</v>
      </c>
      <c r="F20" s="3">
        <v>287</v>
      </c>
      <c r="G20" s="4">
        <f t="shared" si="0"/>
        <v>287</v>
      </c>
      <c r="I20" s="3" t="s">
        <v>29</v>
      </c>
      <c r="J20" s="4" t="s">
        <v>44</v>
      </c>
    </row>
    <row r="21" spans="1:10" x14ac:dyDescent="0.25">
      <c r="A21" s="3">
        <v>38.409999999999997</v>
      </c>
      <c r="B21" s="3">
        <v>3841</v>
      </c>
      <c r="C21" s="3" t="s">
        <v>36</v>
      </c>
      <c r="D21" s="3">
        <v>1</v>
      </c>
      <c r="E21" s="3" t="s">
        <v>37</v>
      </c>
      <c r="F21" s="3">
        <v>287</v>
      </c>
      <c r="G21" s="4">
        <f t="shared" si="0"/>
        <v>287</v>
      </c>
      <c r="I21" s="3" t="s">
        <v>25</v>
      </c>
      <c r="J21" s="4" t="s">
        <v>44</v>
      </c>
    </row>
    <row r="22" spans="1:10" x14ac:dyDescent="0.25">
      <c r="A22" s="3">
        <v>37.880000000000003</v>
      </c>
      <c r="B22" s="3">
        <v>3788</v>
      </c>
      <c r="C22" s="3" t="s">
        <v>36</v>
      </c>
      <c r="D22" s="3">
        <v>1</v>
      </c>
      <c r="E22" s="3" t="s">
        <v>37</v>
      </c>
      <c r="F22" s="3">
        <v>291</v>
      </c>
      <c r="G22" s="4">
        <f t="shared" si="0"/>
        <v>291</v>
      </c>
      <c r="I22" s="3" t="s">
        <v>21</v>
      </c>
      <c r="J22" s="4" t="s">
        <v>44</v>
      </c>
    </row>
    <row r="23" spans="1:10" x14ac:dyDescent="0.25">
      <c r="A23" s="3">
        <v>37.409999999999997</v>
      </c>
      <c r="B23" s="3">
        <v>3741</v>
      </c>
      <c r="C23" s="3" t="s">
        <v>36</v>
      </c>
      <c r="D23" s="3">
        <v>1</v>
      </c>
      <c r="E23" s="3" t="s">
        <v>37</v>
      </c>
      <c r="F23" s="3">
        <v>287</v>
      </c>
      <c r="G23" s="4">
        <f t="shared" si="0"/>
        <v>287</v>
      </c>
      <c r="I23" s="3" t="s">
        <v>6</v>
      </c>
      <c r="J23" s="4" t="str">
        <f>VLOOKUP(I23,'2 groups'!$C$2:$D$19,2,0)</f>
        <v>Y</v>
      </c>
    </row>
    <row r="24" spans="1:10" x14ac:dyDescent="0.25">
      <c r="A24" s="3">
        <v>37.31</v>
      </c>
      <c r="B24" s="3">
        <v>3731</v>
      </c>
      <c r="C24" s="3" t="s">
        <v>36</v>
      </c>
      <c r="D24" s="3">
        <v>1</v>
      </c>
      <c r="E24" s="3" t="s">
        <v>37</v>
      </c>
      <c r="F24" s="3">
        <v>287</v>
      </c>
      <c r="G24" s="4">
        <f t="shared" si="0"/>
        <v>287</v>
      </c>
      <c r="I24" s="3" t="s">
        <v>7</v>
      </c>
      <c r="J24" s="4" t="s">
        <v>44</v>
      </c>
    </row>
    <row r="25" spans="1:10" x14ac:dyDescent="0.25">
      <c r="A25" s="3">
        <v>37.04</v>
      </c>
      <c r="B25" s="3">
        <v>3704</v>
      </c>
      <c r="C25" s="3" t="s">
        <v>36</v>
      </c>
      <c r="D25" s="3">
        <v>1</v>
      </c>
      <c r="E25" s="3" t="s">
        <v>37</v>
      </c>
      <c r="F25" s="3">
        <v>291</v>
      </c>
      <c r="G25" s="4">
        <f t="shared" si="0"/>
        <v>291</v>
      </c>
      <c r="I25" s="3" t="s">
        <v>23</v>
      </c>
      <c r="J25" s="4" t="s">
        <v>44</v>
      </c>
    </row>
    <row r="26" spans="1:10" x14ac:dyDescent="0.25">
      <c r="A26" s="3">
        <v>36.94</v>
      </c>
      <c r="B26" s="3">
        <v>3694</v>
      </c>
      <c r="C26" s="3" t="s">
        <v>36</v>
      </c>
      <c r="D26" s="3">
        <v>1</v>
      </c>
      <c r="E26" s="3" t="s">
        <v>37</v>
      </c>
      <c r="F26" s="3">
        <v>294</v>
      </c>
      <c r="G26" s="4">
        <f t="shared" si="0"/>
        <v>294</v>
      </c>
      <c r="I26" s="3" t="s">
        <v>19</v>
      </c>
      <c r="J26" s="4" t="s">
        <v>44</v>
      </c>
    </row>
    <row r="27" spans="1:10" x14ac:dyDescent="0.25">
      <c r="A27" s="3">
        <v>36.94</v>
      </c>
      <c r="B27" s="3">
        <v>3694</v>
      </c>
      <c r="C27" s="3" t="s">
        <v>36</v>
      </c>
      <c r="D27" s="3">
        <v>1</v>
      </c>
      <c r="E27" s="3" t="s">
        <v>37</v>
      </c>
      <c r="F27" s="3">
        <v>294</v>
      </c>
      <c r="G27" s="4">
        <f t="shared" si="0"/>
        <v>294</v>
      </c>
      <c r="I27" s="3" t="s">
        <v>17</v>
      </c>
      <c r="J27" s="4" t="s">
        <v>44</v>
      </c>
    </row>
    <row r="28" spans="1:10" x14ac:dyDescent="0.25">
      <c r="A28" s="3">
        <v>36.4</v>
      </c>
      <c r="B28" s="3">
        <v>3640</v>
      </c>
      <c r="C28" s="3" t="s">
        <v>36</v>
      </c>
      <c r="D28" s="3">
        <v>1</v>
      </c>
      <c r="E28" s="3" t="s">
        <v>37</v>
      </c>
      <c r="F28" s="3">
        <v>287</v>
      </c>
      <c r="G28" s="4">
        <f t="shared" si="0"/>
        <v>287</v>
      </c>
      <c r="I28" s="3" t="s">
        <v>9</v>
      </c>
      <c r="J28" s="4" t="s">
        <v>44</v>
      </c>
    </row>
    <row r="29" spans="1:10" x14ac:dyDescent="0.25">
      <c r="A29" s="3">
        <v>36.36</v>
      </c>
      <c r="B29" s="3">
        <v>3636</v>
      </c>
      <c r="C29" s="3" t="s">
        <v>36</v>
      </c>
      <c r="D29" s="3">
        <v>1</v>
      </c>
      <c r="E29" s="3" t="s">
        <v>37</v>
      </c>
      <c r="F29" s="3">
        <v>287</v>
      </c>
      <c r="G29" s="4">
        <f t="shared" si="0"/>
        <v>287</v>
      </c>
      <c r="I29" s="3" t="s">
        <v>2</v>
      </c>
      <c r="J29" s="4" t="s">
        <v>44</v>
      </c>
    </row>
    <row r="30" spans="1:10" x14ac:dyDescent="0.25">
      <c r="A30" s="3">
        <v>36.35</v>
      </c>
      <c r="B30" s="3">
        <v>3635</v>
      </c>
      <c r="C30" s="3" t="s">
        <v>36</v>
      </c>
      <c r="D30" s="3">
        <v>1</v>
      </c>
      <c r="E30" s="3" t="s">
        <v>37</v>
      </c>
      <c r="F30" s="3">
        <v>287</v>
      </c>
      <c r="G30" s="4">
        <f t="shared" si="0"/>
        <v>287</v>
      </c>
      <c r="I30" s="3" t="s">
        <v>5</v>
      </c>
      <c r="J30" s="4" t="s">
        <v>44</v>
      </c>
    </row>
    <row r="31" spans="1:10" x14ac:dyDescent="0.25">
      <c r="A31" s="3">
        <v>35.79</v>
      </c>
      <c r="B31" s="3">
        <v>3579</v>
      </c>
      <c r="C31" s="3" t="s">
        <v>36</v>
      </c>
      <c r="D31" s="3">
        <v>1</v>
      </c>
      <c r="E31" s="3" t="s">
        <v>37</v>
      </c>
      <c r="F31" s="3">
        <v>280</v>
      </c>
      <c r="G31" s="4">
        <f t="shared" si="0"/>
        <v>280</v>
      </c>
      <c r="I31" s="3" t="s">
        <v>11</v>
      </c>
      <c r="J31" s="4" t="s">
        <v>44</v>
      </c>
    </row>
    <row r="32" spans="1:10" x14ac:dyDescent="0.25">
      <c r="A32" s="3">
        <v>34.909999999999997</v>
      </c>
      <c r="B32" s="3">
        <v>3491</v>
      </c>
      <c r="C32" s="3" t="s">
        <v>36</v>
      </c>
      <c r="D32" s="3">
        <v>1</v>
      </c>
      <c r="E32" s="3" t="s">
        <v>37</v>
      </c>
      <c r="F32" s="3">
        <v>279</v>
      </c>
      <c r="G32" s="4">
        <f t="shared" si="0"/>
        <v>279</v>
      </c>
      <c r="I32" s="3" t="s">
        <v>10</v>
      </c>
      <c r="J32" s="4" t="str">
        <f>VLOOKUP(I32,'2 groups'!$C$2:$D$19,2,0)</f>
        <v>Y</v>
      </c>
    </row>
    <row r="33" spans="1:10" ht="15.75" thickBot="1" x14ac:dyDescent="0.3">
      <c r="A33" s="3">
        <v>33.42</v>
      </c>
      <c r="B33" s="3">
        <v>3342</v>
      </c>
      <c r="C33" s="3" t="s">
        <v>36</v>
      </c>
      <c r="D33" s="3">
        <v>1</v>
      </c>
      <c r="E33" s="3" t="s">
        <v>37</v>
      </c>
      <c r="F33" s="3">
        <v>269</v>
      </c>
      <c r="G33" s="4">
        <f t="shared" si="0"/>
        <v>269</v>
      </c>
      <c r="I33" s="3" t="s">
        <v>15</v>
      </c>
      <c r="J33" s="4" t="s">
        <v>44</v>
      </c>
    </row>
    <row r="34" spans="1:10" ht="15.75" thickTop="1" x14ac:dyDescent="0.25">
      <c r="A34" s="5">
        <v>19.97</v>
      </c>
      <c r="B34" s="5">
        <v>1997</v>
      </c>
      <c r="C34" s="5" t="s">
        <v>36</v>
      </c>
      <c r="D34" s="5">
        <v>1</v>
      </c>
      <c r="E34" s="5" t="s">
        <v>37</v>
      </c>
      <c r="F34" s="5">
        <v>136</v>
      </c>
      <c r="G34" s="5">
        <f t="shared" si="0"/>
        <v>136</v>
      </c>
      <c r="H34" s="5"/>
      <c r="I34" s="5" t="s">
        <v>13</v>
      </c>
      <c r="J34" s="5" t="s">
        <v>44</v>
      </c>
    </row>
    <row r="35" spans="1:10" x14ac:dyDescent="0.25">
      <c r="A35" s="3">
        <v>0.22</v>
      </c>
      <c r="B35" s="3">
        <v>22</v>
      </c>
      <c r="C35" s="3" t="s">
        <v>36</v>
      </c>
      <c r="D35" s="3">
        <v>1</v>
      </c>
      <c r="E35" s="3" t="s">
        <v>37</v>
      </c>
      <c r="F35" s="3">
        <v>9</v>
      </c>
      <c r="G35" s="4">
        <f t="shared" si="0"/>
        <v>9</v>
      </c>
      <c r="I35" s="3" t="s">
        <v>30</v>
      </c>
      <c r="J35" s="4" t="str">
        <f>VLOOKUP(I35,'2 groups'!$C$2:$D$19,2,0)</f>
        <v>Y</v>
      </c>
    </row>
    <row r="36" spans="1:10" x14ac:dyDescent="0.25">
      <c r="A36" s="3">
        <v>0.22</v>
      </c>
      <c r="B36" s="3">
        <v>22</v>
      </c>
      <c r="C36" s="3" t="s">
        <v>36</v>
      </c>
      <c r="D36" s="3">
        <v>1</v>
      </c>
      <c r="E36" s="3" t="s">
        <v>37</v>
      </c>
      <c r="F36" s="3">
        <v>9</v>
      </c>
      <c r="G36" s="4">
        <f t="shared" si="0"/>
        <v>9</v>
      </c>
      <c r="I36" s="3" t="s">
        <v>18</v>
      </c>
      <c r="J36" s="4" t="str">
        <f>VLOOKUP(I36,'2 groups'!$C$2:$D$19,2,0)</f>
        <v>Y</v>
      </c>
    </row>
  </sheetData>
  <autoFilter ref="I1:J36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13" workbookViewId="0">
      <selection activeCell="I2" sqref="I2:J35"/>
    </sheetView>
  </sheetViews>
  <sheetFormatPr defaultRowHeight="15" x14ac:dyDescent="0.25"/>
  <cols>
    <col min="9" max="9" width="16.85546875" customWidth="1"/>
  </cols>
  <sheetData>
    <row r="1" spans="1:15" s="6" customFormat="1" x14ac:dyDescent="0.25">
      <c r="A1" s="6" t="s">
        <v>38</v>
      </c>
      <c r="D1" s="6" t="s">
        <v>39</v>
      </c>
      <c r="F1" s="6" t="s">
        <v>40</v>
      </c>
      <c r="G1" s="6" t="s">
        <v>41</v>
      </c>
      <c r="I1" s="6" t="s">
        <v>42</v>
      </c>
      <c r="J1" s="6" t="s">
        <v>43</v>
      </c>
    </row>
    <row r="2" spans="1:15" x14ac:dyDescent="0.25">
      <c r="A2" s="15">
        <v>90.78</v>
      </c>
      <c r="B2" s="15">
        <v>9078</v>
      </c>
      <c r="C2" s="15" t="s">
        <v>36</v>
      </c>
      <c r="D2" s="15">
        <v>1</v>
      </c>
      <c r="E2" s="15" t="s">
        <v>37</v>
      </c>
      <c r="F2" s="15">
        <v>287</v>
      </c>
      <c r="G2" s="15">
        <f>F2-D2+1</f>
        <v>287</v>
      </c>
      <c r="H2" s="15"/>
      <c r="I2" s="15" t="s">
        <v>31</v>
      </c>
      <c r="J2" s="15" t="str">
        <f>VLOOKUP(I2,'2 groups'!$A$2:$B$22,2,0)</f>
        <v>Y</v>
      </c>
      <c r="L2" s="12"/>
      <c r="M2" s="12" t="s">
        <v>49</v>
      </c>
      <c r="N2" s="12" t="s">
        <v>50</v>
      </c>
      <c r="O2" s="13"/>
    </row>
    <row r="3" spans="1:15" x14ac:dyDescent="0.25">
      <c r="A3" s="15">
        <v>90.54</v>
      </c>
      <c r="B3" s="15">
        <v>9054</v>
      </c>
      <c r="C3" s="15" t="s">
        <v>36</v>
      </c>
      <c r="D3" s="15">
        <v>1</v>
      </c>
      <c r="E3" s="15" t="s">
        <v>37</v>
      </c>
      <c r="F3" s="15">
        <v>287</v>
      </c>
      <c r="G3" s="15">
        <f t="shared" ref="G3:G55" si="0">F3-D3+1</f>
        <v>287</v>
      </c>
      <c r="H3" s="15"/>
      <c r="I3" s="15" t="s">
        <v>27</v>
      </c>
      <c r="J3" s="15" t="str">
        <f>VLOOKUP(I3,'2 groups'!$A$2:$B$22,2,0)</f>
        <v>Y</v>
      </c>
      <c r="L3" s="12" t="s">
        <v>49</v>
      </c>
      <c r="M3" s="12">
        <f>COUNTIF($J$2:$J$30,"Y")</f>
        <v>15</v>
      </c>
      <c r="N3" s="12">
        <f>COUNTIF($J$2:$J$30,"N")</f>
        <v>14</v>
      </c>
      <c r="O3" s="13">
        <f>SUM(M3:N3)</f>
        <v>29</v>
      </c>
    </row>
    <row r="4" spans="1:15" x14ac:dyDescent="0.25">
      <c r="A4" s="15">
        <v>90.35</v>
      </c>
      <c r="B4" s="15">
        <v>9035</v>
      </c>
      <c r="C4" s="15" t="s">
        <v>36</v>
      </c>
      <c r="D4" s="15">
        <v>1</v>
      </c>
      <c r="E4" s="15" t="s">
        <v>37</v>
      </c>
      <c r="F4" s="15">
        <v>287</v>
      </c>
      <c r="G4" s="15">
        <f t="shared" si="0"/>
        <v>287</v>
      </c>
      <c r="H4" s="15"/>
      <c r="I4" s="15" t="s">
        <v>29</v>
      </c>
      <c r="J4" s="15" t="str">
        <f>VLOOKUP(I4,'2 groups'!$A$2:$B$22,2,0)</f>
        <v>Y</v>
      </c>
      <c r="L4" s="12" t="s">
        <v>50</v>
      </c>
      <c r="M4" s="12">
        <f>COUNTIF($J$31:$J$55,"Y")</f>
        <v>4</v>
      </c>
      <c r="N4" s="12">
        <f>COUNTIF($J$31:$J$55,"N")</f>
        <v>1</v>
      </c>
      <c r="O4" s="13">
        <f>SUM(M4:N4)</f>
        <v>5</v>
      </c>
    </row>
    <row r="5" spans="1:15" x14ac:dyDescent="0.25">
      <c r="A5" s="15">
        <v>89.88</v>
      </c>
      <c r="B5" s="15">
        <v>8988</v>
      </c>
      <c r="C5" s="15" t="s">
        <v>36</v>
      </c>
      <c r="D5" s="15">
        <v>1</v>
      </c>
      <c r="E5" s="15" t="s">
        <v>37</v>
      </c>
      <c r="F5" s="15">
        <v>287</v>
      </c>
      <c r="G5" s="15">
        <f t="shared" si="0"/>
        <v>287</v>
      </c>
      <c r="H5" s="15"/>
      <c r="I5" s="15" t="s">
        <v>32</v>
      </c>
      <c r="J5" s="15" t="str">
        <f>VLOOKUP(I5,'2 groups'!$A$2:$B$22,2,0)</f>
        <v>Y</v>
      </c>
      <c r="L5" s="13"/>
      <c r="M5" s="13">
        <f>SUM(M3:M4)</f>
        <v>19</v>
      </c>
      <c r="N5" s="13">
        <f>SUM(N3:N4)</f>
        <v>15</v>
      </c>
      <c r="O5" s="13">
        <f>SUM(O3:O4)</f>
        <v>34</v>
      </c>
    </row>
    <row r="6" spans="1:15" x14ac:dyDescent="0.25">
      <c r="A6" s="15">
        <v>88.07</v>
      </c>
      <c r="B6" s="15">
        <v>8807</v>
      </c>
      <c r="C6" s="15" t="s">
        <v>36</v>
      </c>
      <c r="D6" s="15">
        <v>1</v>
      </c>
      <c r="E6" s="15" t="s">
        <v>37</v>
      </c>
      <c r="F6" s="15">
        <v>287</v>
      </c>
      <c r="G6" s="15">
        <f t="shared" si="0"/>
        <v>287</v>
      </c>
      <c r="H6" s="15"/>
      <c r="I6" s="15" t="s">
        <v>25</v>
      </c>
      <c r="J6" s="15" t="str">
        <f>VLOOKUP(I6,'2 groups'!$A$2:$B$22,2,0)</f>
        <v>Y</v>
      </c>
      <c r="L6" s="10"/>
      <c r="M6" s="10"/>
      <c r="N6" s="10"/>
      <c r="O6" s="10"/>
    </row>
    <row r="7" spans="1:15" x14ac:dyDescent="0.25">
      <c r="A7" s="15">
        <v>86.44</v>
      </c>
      <c r="B7" s="15">
        <v>8644</v>
      </c>
      <c r="C7" s="15" t="s">
        <v>36</v>
      </c>
      <c r="D7" s="15">
        <v>1</v>
      </c>
      <c r="E7" s="15" t="s">
        <v>37</v>
      </c>
      <c r="F7" s="15">
        <v>291</v>
      </c>
      <c r="G7" s="15">
        <f t="shared" si="0"/>
        <v>291</v>
      </c>
      <c r="H7" s="15"/>
      <c r="I7" s="15" t="s">
        <v>21</v>
      </c>
      <c r="J7" s="15" t="str">
        <f>VLOOKUP(I7,'2 groups'!$A$2:$B$22,2,0)</f>
        <v>Y</v>
      </c>
      <c r="L7" s="10" t="s">
        <v>51</v>
      </c>
      <c r="M7" s="10">
        <f>M4/M5*100</f>
        <v>21.052631578947366</v>
      </c>
      <c r="N7" s="10"/>
      <c r="O7" s="10"/>
    </row>
    <row r="8" spans="1:15" x14ac:dyDescent="0.25">
      <c r="A8" s="15">
        <v>85.61</v>
      </c>
      <c r="B8" s="15">
        <v>8561</v>
      </c>
      <c r="C8" s="15" t="s">
        <v>36</v>
      </c>
      <c r="D8" s="15">
        <v>1</v>
      </c>
      <c r="E8" s="15" t="s">
        <v>37</v>
      </c>
      <c r="F8" s="15">
        <v>287</v>
      </c>
      <c r="G8" s="15">
        <f t="shared" si="0"/>
        <v>287</v>
      </c>
      <c r="H8" s="15"/>
      <c r="I8" s="15" t="s">
        <v>19</v>
      </c>
      <c r="J8" s="15" t="str">
        <f>VLOOKUP(I8,'2 groups'!$A$2:$B$22,2,0)</f>
        <v>Y</v>
      </c>
      <c r="L8" s="10" t="s">
        <v>52</v>
      </c>
      <c r="M8" s="10">
        <f>N3/O3*100</f>
        <v>48.275862068965516</v>
      </c>
      <c r="N8" s="10"/>
      <c r="O8" s="10"/>
    </row>
    <row r="9" spans="1:15" x14ac:dyDescent="0.25">
      <c r="A9" s="15">
        <v>85.61</v>
      </c>
      <c r="B9" s="15">
        <v>8561</v>
      </c>
      <c r="C9" s="15" t="s">
        <v>36</v>
      </c>
      <c r="D9" s="15">
        <v>1</v>
      </c>
      <c r="E9" s="15" t="s">
        <v>37</v>
      </c>
      <c r="F9" s="15">
        <v>287</v>
      </c>
      <c r="G9" s="15">
        <f t="shared" si="0"/>
        <v>287</v>
      </c>
      <c r="H9" s="15"/>
      <c r="I9" s="15" t="s">
        <v>17</v>
      </c>
      <c r="J9" s="15" t="str">
        <f>VLOOKUP(I9,'2 groups'!$A$2:$B$22,2,0)</f>
        <v>Y</v>
      </c>
    </row>
    <row r="10" spans="1:15" x14ac:dyDescent="0.25">
      <c r="A10" s="15">
        <v>85.36</v>
      </c>
      <c r="B10" s="15">
        <v>8536</v>
      </c>
      <c r="C10" s="15" t="s">
        <v>36</v>
      </c>
      <c r="D10" s="15">
        <v>1</v>
      </c>
      <c r="E10" s="15" t="s">
        <v>37</v>
      </c>
      <c r="F10" s="15">
        <v>291</v>
      </c>
      <c r="G10" s="15">
        <f t="shared" si="0"/>
        <v>291</v>
      </c>
      <c r="H10" s="15"/>
      <c r="I10" s="15" t="s">
        <v>23</v>
      </c>
      <c r="J10" s="15" t="str">
        <f>VLOOKUP(I10,'2 groups'!$A$2:$B$22,2,0)</f>
        <v>Y</v>
      </c>
    </row>
    <row r="11" spans="1:15" x14ac:dyDescent="0.25">
      <c r="A11" s="15">
        <v>83.76</v>
      </c>
      <c r="B11" s="15">
        <v>8376</v>
      </c>
      <c r="C11" s="15" t="s">
        <v>36</v>
      </c>
      <c r="D11" s="15">
        <v>1</v>
      </c>
      <c r="E11" s="15" t="s">
        <v>37</v>
      </c>
      <c r="F11" s="15">
        <v>287</v>
      </c>
      <c r="G11" s="15">
        <f t="shared" si="0"/>
        <v>287</v>
      </c>
      <c r="H11" s="15"/>
      <c r="I11" s="15" t="s">
        <v>7</v>
      </c>
      <c r="J11" s="15" t="str">
        <f>VLOOKUP(I11,'2 groups'!$A$2:$B$22,2,0)</f>
        <v>Y</v>
      </c>
    </row>
    <row r="12" spans="1:15" x14ac:dyDescent="0.25">
      <c r="A12" s="15">
        <v>83.68</v>
      </c>
      <c r="B12" s="15">
        <v>8368</v>
      </c>
      <c r="C12" s="15" t="s">
        <v>36</v>
      </c>
      <c r="D12" s="15">
        <v>1</v>
      </c>
      <c r="E12" s="15" t="s">
        <v>37</v>
      </c>
      <c r="F12" s="15">
        <v>276</v>
      </c>
      <c r="G12" s="15">
        <f t="shared" si="0"/>
        <v>276</v>
      </c>
      <c r="H12" s="15"/>
      <c r="I12" s="15" t="s">
        <v>11</v>
      </c>
      <c r="J12" s="15" t="str">
        <f>VLOOKUP(I12,'2 groups'!$A$2:$B$22,2,0)</f>
        <v>Y</v>
      </c>
    </row>
    <row r="13" spans="1:15" x14ac:dyDescent="0.25">
      <c r="A13" s="15">
        <v>83.15</v>
      </c>
      <c r="B13" s="15">
        <v>8315</v>
      </c>
      <c r="C13" s="15" t="s">
        <v>36</v>
      </c>
      <c r="D13" s="15">
        <v>1</v>
      </c>
      <c r="E13" s="15" t="s">
        <v>37</v>
      </c>
      <c r="F13" s="15">
        <v>287</v>
      </c>
      <c r="G13" s="15">
        <f t="shared" si="0"/>
        <v>287</v>
      </c>
      <c r="H13" s="15"/>
      <c r="I13" s="15" t="s">
        <v>9</v>
      </c>
      <c r="J13" s="15" t="str">
        <f>VLOOKUP(I13,'2 groups'!$A$2:$B$22,2,0)</f>
        <v>Y</v>
      </c>
    </row>
    <row r="14" spans="1:15" x14ac:dyDescent="0.25">
      <c r="A14" s="15">
        <v>80.73</v>
      </c>
      <c r="B14" s="15">
        <v>8073</v>
      </c>
      <c r="C14" s="15" t="s">
        <v>36</v>
      </c>
      <c r="D14" s="15">
        <v>1</v>
      </c>
      <c r="E14" s="15" t="s">
        <v>37</v>
      </c>
      <c r="F14" s="15">
        <v>287</v>
      </c>
      <c r="G14" s="15">
        <f t="shared" si="0"/>
        <v>287</v>
      </c>
      <c r="H14" s="15"/>
      <c r="I14" s="15" t="s">
        <v>5</v>
      </c>
      <c r="J14" s="15" t="str">
        <f>VLOOKUP(I14,'2 groups'!$A$2:$B$22,2,0)</f>
        <v>Y</v>
      </c>
    </row>
    <row r="15" spans="1:15" x14ac:dyDescent="0.25">
      <c r="A15" s="15">
        <v>80.69</v>
      </c>
      <c r="B15" s="15">
        <v>8069</v>
      </c>
      <c r="C15" s="15" t="s">
        <v>36</v>
      </c>
      <c r="D15" s="15">
        <v>1</v>
      </c>
      <c r="E15" s="15" t="s">
        <v>37</v>
      </c>
      <c r="F15" s="15">
        <v>287</v>
      </c>
      <c r="G15" s="15">
        <f t="shared" si="0"/>
        <v>287</v>
      </c>
      <c r="H15" s="15"/>
      <c r="I15" s="15" t="s">
        <v>2</v>
      </c>
      <c r="J15" s="15" t="str">
        <f>VLOOKUP(I15,'2 groups'!$A$2:$B$22,2,0)</f>
        <v>Y</v>
      </c>
    </row>
    <row r="16" spans="1:15" x14ac:dyDescent="0.25">
      <c r="A16" s="15">
        <v>73.290000000000006</v>
      </c>
      <c r="B16" s="15">
        <v>7329</v>
      </c>
      <c r="C16" s="15" t="s">
        <v>36</v>
      </c>
      <c r="D16" s="15">
        <v>1</v>
      </c>
      <c r="E16" s="15" t="s">
        <v>37</v>
      </c>
      <c r="F16" s="15">
        <v>268</v>
      </c>
      <c r="G16" s="15">
        <f t="shared" si="0"/>
        <v>268</v>
      </c>
      <c r="H16" s="15"/>
      <c r="I16" s="15" t="s">
        <v>15</v>
      </c>
      <c r="J16" s="15" t="str">
        <f>VLOOKUP(I16,'2 groups'!$A$2:$B$22,2,0)</f>
        <v>Y</v>
      </c>
    </row>
    <row r="17" spans="1:10" x14ac:dyDescent="0.25">
      <c r="A17" s="15">
        <v>53.07</v>
      </c>
      <c r="B17" s="15">
        <v>5307</v>
      </c>
      <c r="C17" s="15" t="s">
        <v>36</v>
      </c>
      <c r="D17" s="15">
        <v>1</v>
      </c>
      <c r="E17" s="15" t="s">
        <v>37</v>
      </c>
      <c r="F17" s="15">
        <v>284</v>
      </c>
      <c r="G17" s="15">
        <f t="shared" si="0"/>
        <v>284</v>
      </c>
      <c r="H17" s="15"/>
      <c r="I17" s="15" t="s">
        <v>14</v>
      </c>
      <c r="J17" s="15" t="s">
        <v>44</v>
      </c>
    </row>
    <row r="18" spans="1:10" x14ac:dyDescent="0.25">
      <c r="A18" s="15">
        <v>52.25</v>
      </c>
      <c r="B18" s="15">
        <v>5225</v>
      </c>
      <c r="C18" s="15" t="s">
        <v>36</v>
      </c>
      <c r="D18" s="15">
        <v>1</v>
      </c>
      <c r="E18" s="15" t="s">
        <v>37</v>
      </c>
      <c r="F18" s="15">
        <v>287</v>
      </c>
      <c r="G18" s="15">
        <f t="shared" si="0"/>
        <v>287</v>
      </c>
      <c r="H18" s="15"/>
      <c r="I18" s="15" t="s">
        <v>28</v>
      </c>
      <c r="J18" s="15" t="s">
        <v>44</v>
      </c>
    </row>
    <row r="19" spans="1:10" x14ac:dyDescent="0.25">
      <c r="A19" s="15">
        <v>50.89</v>
      </c>
      <c r="B19" s="15">
        <v>5089</v>
      </c>
      <c r="C19" s="15" t="s">
        <v>36</v>
      </c>
      <c r="D19" s="15">
        <v>1</v>
      </c>
      <c r="E19" s="15" t="s">
        <v>37</v>
      </c>
      <c r="F19" s="15">
        <v>287</v>
      </c>
      <c r="G19" s="15">
        <f t="shared" si="0"/>
        <v>287</v>
      </c>
      <c r="H19" s="15"/>
      <c r="I19" s="15" t="s">
        <v>24</v>
      </c>
      <c r="J19" s="15" t="s">
        <v>44</v>
      </c>
    </row>
    <row r="20" spans="1:10" x14ac:dyDescent="0.25">
      <c r="A20" s="15">
        <v>50.36</v>
      </c>
      <c r="B20" s="15">
        <v>5036</v>
      </c>
      <c r="C20" s="15" t="s">
        <v>36</v>
      </c>
      <c r="D20" s="15">
        <v>1</v>
      </c>
      <c r="E20" s="15" t="s">
        <v>37</v>
      </c>
      <c r="F20" s="15">
        <v>283</v>
      </c>
      <c r="G20" s="15">
        <f t="shared" si="0"/>
        <v>283</v>
      </c>
      <c r="H20" s="15"/>
      <c r="I20" s="15" t="s">
        <v>4</v>
      </c>
      <c r="J20" s="15" t="s">
        <v>44</v>
      </c>
    </row>
    <row r="21" spans="1:10" x14ac:dyDescent="0.25">
      <c r="A21" s="15">
        <v>48.99</v>
      </c>
      <c r="B21" s="15">
        <v>4899</v>
      </c>
      <c r="C21" s="15" t="s">
        <v>36</v>
      </c>
      <c r="D21" s="15">
        <v>1</v>
      </c>
      <c r="E21" s="15" t="s">
        <v>37</v>
      </c>
      <c r="F21" s="15">
        <v>286</v>
      </c>
      <c r="G21" s="15">
        <f t="shared" si="0"/>
        <v>286</v>
      </c>
      <c r="H21" s="15"/>
      <c r="I21" s="15" t="s">
        <v>33</v>
      </c>
      <c r="J21" s="15" t="s">
        <v>44</v>
      </c>
    </row>
    <row r="22" spans="1:10" x14ac:dyDescent="0.25">
      <c r="A22" s="15">
        <v>48.67</v>
      </c>
      <c r="B22" s="15">
        <v>4867</v>
      </c>
      <c r="C22" s="15" t="s">
        <v>36</v>
      </c>
      <c r="D22" s="15">
        <v>1</v>
      </c>
      <c r="E22" s="15" t="s">
        <v>37</v>
      </c>
      <c r="F22" s="15">
        <v>286</v>
      </c>
      <c r="G22" s="15">
        <f t="shared" si="0"/>
        <v>286</v>
      </c>
      <c r="H22" s="15"/>
      <c r="I22" s="15" t="s">
        <v>35</v>
      </c>
      <c r="J22" s="15" t="s">
        <v>44</v>
      </c>
    </row>
    <row r="23" spans="1:10" x14ac:dyDescent="0.25">
      <c r="A23" s="15">
        <v>47.55</v>
      </c>
      <c r="B23" s="15">
        <v>4755</v>
      </c>
      <c r="C23" s="15" t="s">
        <v>36</v>
      </c>
      <c r="D23" s="15">
        <v>1</v>
      </c>
      <c r="E23" s="15" t="s">
        <v>37</v>
      </c>
      <c r="F23" s="15">
        <v>286</v>
      </c>
      <c r="G23" s="15">
        <f t="shared" si="0"/>
        <v>286</v>
      </c>
      <c r="H23" s="15"/>
      <c r="I23" s="15" t="s">
        <v>34</v>
      </c>
      <c r="J23" s="15" t="s">
        <v>44</v>
      </c>
    </row>
    <row r="24" spans="1:10" x14ac:dyDescent="0.25">
      <c r="A24" s="15">
        <v>43.6</v>
      </c>
      <c r="B24" s="15">
        <v>4360</v>
      </c>
      <c r="C24" s="15" t="s">
        <v>36</v>
      </c>
      <c r="D24" s="15">
        <v>1</v>
      </c>
      <c r="E24" s="15" t="s">
        <v>37</v>
      </c>
      <c r="F24" s="15">
        <v>285</v>
      </c>
      <c r="G24" s="15">
        <f t="shared" si="0"/>
        <v>285</v>
      </c>
      <c r="H24" s="15"/>
      <c r="I24" s="15" t="s">
        <v>18</v>
      </c>
      <c r="J24" s="15" t="s">
        <v>44</v>
      </c>
    </row>
    <row r="25" spans="1:10" x14ac:dyDescent="0.25">
      <c r="A25" s="15">
        <v>43.1</v>
      </c>
      <c r="B25" s="15">
        <v>4310</v>
      </c>
      <c r="C25" s="15" t="s">
        <v>36</v>
      </c>
      <c r="D25" s="15">
        <v>1</v>
      </c>
      <c r="E25" s="15" t="s">
        <v>37</v>
      </c>
      <c r="F25" s="15">
        <v>286</v>
      </c>
      <c r="G25" s="15">
        <f t="shared" si="0"/>
        <v>286</v>
      </c>
      <c r="H25" s="15"/>
      <c r="I25" s="15" t="s">
        <v>16</v>
      </c>
      <c r="J25" s="15" t="s">
        <v>44</v>
      </c>
    </row>
    <row r="26" spans="1:10" x14ac:dyDescent="0.25">
      <c r="A26" s="15">
        <v>42.84</v>
      </c>
      <c r="B26" s="15">
        <v>4284</v>
      </c>
      <c r="C26" s="15" t="s">
        <v>36</v>
      </c>
      <c r="D26" s="15">
        <v>1</v>
      </c>
      <c r="E26" s="15" t="s">
        <v>37</v>
      </c>
      <c r="F26" s="15">
        <v>287</v>
      </c>
      <c r="G26" s="15">
        <f t="shared" si="0"/>
        <v>287</v>
      </c>
      <c r="H26" s="15"/>
      <c r="I26" s="15" t="s">
        <v>26</v>
      </c>
      <c r="J26" s="15" t="s">
        <v>44</v>
      </c>
    </row>
    <row r="27" spans="1:10" x14ac:dyDescent="0.25">
      <c r="A27" s="15">
        <v>42.84</v>
      </c>
      <c r="B27" s="15">
        <v>4284</v>
      </c>
      <c r="C27" s="15" t="s">
        <v>36</v>
      </c>
      <c r="D27" s="15">
        <v>1</v>
      </c>
      <c r="E27" s="15" t="s">
        <v>37</v>
      </c>
      <c r="F27" s="15">
        <v>287</v>
      </c>
      <c r="G27" s="15">
        <f t="shared" si="0"/>
        <v>287</v>
      </c>
      <c r="H27" s="15"/>
      <c r="I27" s="15" t="s">
        <v>8</v>
      </c>
      <c r="J27" s="15" t="s">
        <v>44</v>
      </c>
    </row>
    <row r="28" spans="1:10" x14ac:dyDescent="0.25">
      <c r="A28" s="15">
        <v>42.76</v>
      </c>
      <c r="B28" s="15">
        <v>4276</v>
      </c>
      <c r="C28" s="15" t="s">
        <v>36</v>
      </c>
      <c r="D28" s="15">
        <v>1</v>
      </c>
      <c r="E28" s="15" t="s">
        <v>37</v>
      </c>
      <c r="F28" s="15">
        <v>285</v>
      </c>
      <c r="G28" s="15">
        <f t="shared" si="0"/>
        <v>285</v>
      </c>
      <c r="H28" s="15"/>
      <c r="I28" s="15" t="s">
        <v>30</v>
      </c>
      <c r="J28" s="15" t="s">
        <v>44</v>
      </c>
    </row>
    <row r="29" spans="1:10" x14ac:dyDescent="0.25">
      <c r="A29" s="15">
        <v>41.12</v>
      </c>
      <c r="B29" s="15">
        <v>4112</v>
      </c>
      <c r="C29" s="15" t="s">
        <v>36</v>
      </c>
      <c r="D29" s="15">
        <v>1</v>
      </c>
      <c r="E29" s="15" t="s">
        <v>37</v>
      </c>
      <c r="F29" s="15">
        <v>287</v>
      </c>
      <c r="G29" s="15">
        <f t="shared" si="0"/>
        <v>287</v>
      </c>
      <c r="H29" s="15"/>
      <c r="I29" s="15" t="s">
        <v>22</v>
      </c>
      <c r="J29" s="15" t="s">
        <v>44</v>
      </c>
    </row>
    <row r="30" spans="1:10" ht="15.75" thickBot="1" x14ac:dyDescent="0.3">
      <c r="A30" s="15">
        <v>39.950000000000003</v>
      </c>
      <c r="B30" s="15">
        <v>3995</v>
      </c>
      <c r="C30" s="15" t="s">
        <v>36</v>
      </c>
      <c r="D30" s="15">
        <v>1</v>
      </c>
      <c r="E30" s="15" t="s">
        <v>37</v>
      </c>
      <c r="F30" s="15">
        <v>286</v>
      </c>
      <c r="G30" s="15">
        <f t="shared" si="0"/>
        <v>286</v>
      </c>
      <c r="H30" s="15"/>
      <c r="I30" s="15" t="s">
        <v>20</v>
      </c>
      <c r="J30" s="15" t="s">
        <v>44</v>
      </c>
    </row>
    <row r="31" spans="1:10" ht="15.75" thickTop="1" x14ac:dyDescent="0.25">
      <c r="A31" s="16">
        <v>0.35</v>
      </c>
      <c r="B31" s="16">
        <v>35</v>
      </c>
      <c r="C31" s="16" t="s">
        <v>36</v>
      </c>
      <c r="D31" s="16">
        <v>1</v>
      </c>
      <c r="E31" s="16" t="s">
        <v>37</v>
      </c>
      <c r="F31" s="16">
        <v>6</v>
      </c>
      <c r="G31" s="16">
        <f t="shared" si="0"/>
        <v>6</v>
      </c>
      <c r="H31" s="16"/>
      <c r="I31" s="16" t="s">
        <v>11</v>
      </c>
      <c r="J31" s="16" t="str">
        <f>VLOOKUP(I31,'2 groups'!$A$2:$B$22,2,0)</f>
        <v>Y</v>
      </c>
    </row>
    <row r="32" spans="1:10" x14ac:dyDescent="0.25">
      <c r="A32" s="15">
        <v>0.28000000000000003</v>
      </c>
      <c r="B32" s="15">
        <v>28</v>
      </c>
      <c r="C32" s="15" t="s">
        <v>36</v>
      </c>
      <c r="D32" s="15">
        <v>1</v>
      </c>
      <c r="E32" s="15" t="s">
        <v>37</v>
      </c>
      <c r="F32" s="15">
        <v>6</v>
      </c>
      <c r="G32" s="15">
        <f t="shared" si="0"/>
        <v>6</v>
      </c>
      <c r="H32" s="15"/>
      <c r="I32" s="15" t="s">
        <v>32</v>
      </c>
      <c r="J32" s="15" t="str">
        <f>VLOOKUP(I32,'2 groups'!$A$2:$B$22,2,0)</f>
        <v>Y</v>
      </c>
    </row>
    <row r="33" spans="1:19" x14ac:dyDescent="0.25">
      <c r="A33" s="15">
        <v>0.18</v>
      </c>
      <c r="B33" s="15">
        <v>18</v>
      </c>
      <c r="C33" s="15" t="s">
        <v>36</v>
      </c>
      <c r="D33" s="15">
        <v>1</v>
      </c>
      <c r="E33" s="15" t="s">
        <v>37</v>
      </c>
      <c r="F33" s="15">
        <v>6</v>
      </c>
      <c r="G33" s="15">
        <f t="shared" si="0"/>
        <v>6</v>
      </c>
      <c r="H33" s="15"/>
      <c r="I33" s="15" t="s">
        <v>16</v>
      </c>
      <c r="J33" s="15" t="s">
        <v>44</v>
      </c>
    </row>
    <row r="34" spans="1:19" ht="15.75" thickBot="1" x14ac:dyDescent="0.3">
      <c r="A34" s="15">
        <v>0.13</v>
      </c>
      <c r="B34" s="15">
        <v>13</v>
      </c>
      <c r="C34" s="15" t="s">
        <v>36</v>
      </c>
      <c r="D34" s="15">
        <v>282</v>
      </c>
      <c r="E34" s="15" t="s">
        <v>37</v>
      </c>
      <c r="F34" s="15">
        <v>287</v>
      </c>
      <c r="G34" s="15">
        <f t="shared" si="0"/>
        <v>6</v>
      </c>
      <c r="H34" s="15"/>
      <c r="I34" s="15" t="s">
        <v>27</v>
      </c>
      <c r="J34" s="15" t="str">
        <f>VLOOKUP(I34,'2 groups'!$A$2:$B$22,2,0)</f>
        <v>Y</v>
      </c>
    </row>
    <row r="35" spans="1:19" s="7" customFormat="1" ht="15.75" thickTop="1" x14ac:dyDescent="0.25">
      <c r="A35" s="15">
        <v>0.13</v>
      </c>
      <c r="B35" s="15">
        <v>13</v>
      </c>
      <c r="C35" s="15" t="s">
        <v>36</v>
      </c>
      <c r="D35" s="15">
        <v>282</v>
      </c>
      <c r="E35" s="15" t="s">
        <v>37</v>
      </c>
      <c r="F35" s="15">
        <v>287</v>
      </c>
      <c r="G35" s="15">
        <f t="shared" si="0"/>
        <v>6</v>
      </c>
      <c r="H35" s="15"/>
      <c r="I35" s="15" t="s">
        <v>19</v>
      </c>
      <c r="J35" s="15" t="str">
        <f>VLOOKUP(I35,'2 groups'!$A$2:$B$22,2,0)</f>
        <v>Y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1:1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9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9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9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9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9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9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9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9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9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9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5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5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5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5"/>
    </row>
  </sheetData>
  <autoFilter ref="I1:J68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workbookViewId="0">
      <selection activeCell="J45" sqref="J45"/>
    </sheetView>
  </sheetViews>
  <sheetFormatPr defaultRowHeight="15" x14ac:dyDescent="0.25"/>
  <cols>
    <col min="1" max="1" width="15" customWidth="1"/>
    <col min="2" max="2" width="16" customWidth="1"/>
  </cols>
  <sheetData>
    <row r="1" spans="1:11" x14ac:dyDescent="0.25">
      <c r="A1" s="10" t="s">
        <v>42</v>
      </c>
      <c r="B1" s="10" t="s">
        <v>43</v>
      </c>
      <c r="D1" s="14" t="s">
        <v>53</v>
      </c>
      <c r="E1" s="14" t="s">
        <v>54</v>
      </c>
      <c r="F1" s="14" t="s">
        <v>55</v>
      </c>
      <c r="G1" s="14" t="s">
        <v>56</v>
      </c>
      <c r="H1" s="14"/>
      <c r="J1" s="15" t="s">
        <v>57</v>
      </c>
      <c r="K1" s="15" t="s">
        <v>58</v>
      </c>
    </row>
    <row r="2" spans="1:11" x14ac:dyDescent="0.25">
      <c r="A2" s="10" t="s">
        <v>28</v>
      </c>
      <c r="B2" s="10" t="str">
        <f>VLOOKUP(A2,'2 groups'!$C$2:$D$19,2,0)</f>
        <v>Y</v>
      </c>
      <c r="D2">
        <f>COUNTIF($B$2:$B2,"Y")</f>
        <v>1</v>
      </c>
      <c r="E2" s="14">
        <f>COUNTIF($B$2:$B2,"N")</f>
        <v>0</v>
      </c>
      <c r="F2" s="14">
        <f>COUNTIF($B2:$B$36,"Y")</f>
        <v>20</v>
      </c>
      <c r="G2" s="14">
        <f>COUNTIF($B2:$B$36,"N")</f>
        <v>15</v>
      </c>
      <c r="J2">
        <f>1-G2/(E2+G2)</f>
        <v>0</v>
      </c>
      <c r="K2">
        <f>D2/(D2+F2)</f>
        <v>4.7619047619047616E-2</v>
      </c>
    </row>
    <row r="3" spans="1:11" x14ac:dyDescent="0.25">
      <c r="A3" s="10" t="s">
        <v>33</v>
      </c>
      <c r="B3" s="10" t="str">
        <f>VLOOKUP(A3,'2 groups'!$C$2:$D$19,2,0)</f>
        <v>Y</v>
      </c>
      <c r="D3" s="14">
        <f>COUNTIF($B$2:$B3,"Y")</f>
        <v>2</v>
      </c>
      <c r="E3" s="14">
        <f>COUNTIF($B$2:$B3,"N")</f>
        <v>0</v>
      </c>
      <c r="F3" s="14">
        <f>COUNTIF($B3:$B$36,"Y")</f>
        <v>19</v>
      </c>
      <c r="G3" s="14">
        <f>COUNTIF($B3:$B$36,"N")</f>
        <v>15</v>
      </c>
      <c r="J3" s="15">
        <f t="shared" ref="J3:J36" si="0">1-G3/(E3+G3)</f>
        <v>0</v>
      </c>
      <c r="K3" s="15">
        <f t="shared" ref="K3:K36" si="1">D3/(D3+F3)</f>
        <v>9.5238095238095233E-2</v>
      </c>
    </row>
    <row r="4" spans="1:11" x14ac:dyDescent="0.25">
      <c r="A4" s="10" t="s">
        <v>35</v>
      </c>
      <c r="B4" s="10" t="str">
        <f>VLOOKUP(A4,'2 groups'!$C$2:$D$19,2,0)</f>
        <v>Y</v>
      </c>
      <c r="D4" s="14">
        <f>COUNTIF($B$2:$B4,"Y")</f>
        <v>3</v>
      </c>
      <c r="E4" s="14">
        <f>COUNTIF($B$2:$B4,"N")</f>
        <v>0</v>
      </c>
      <c r="F4" s="14">
        <f>COUNTIF($B4:$B$36,"Y")</f>
        <v>18</v>
      </c>
      <c r="G4" s="14">
        <f>COUNTIF($B4:$B$36,"N")</f>
        <v>15</v>
      </c>
      <c r="J4" s="15">
        <f t="shared" si="0"/>
        <v>0</v>
      </c>
      <c r="K4" s="15">
        <f t="shared" si="1"/>
        <v>0.14285714285714285</v>
      </c>
    </row>
    <row r="5" spans="1:11" x14ac:dyDescent="0.25">
      <c r="A5" s="10" t="s">
        <v>24</v>
      </c>
      <c r="B5" s="10" t="str">
        <f>VLOOKUP(A5,'2 groups'!$C$2:$D$19,2,0)</f>
        <v>Y</v>
      </c>
      <c r="D5" s="14">
        <f>COUNTIF($B$2:$B5,"Y")</f>
        <v>4</v>
      </c>
      <c r="E5" s="14">
        <f>COUNTIF($B$2:$B5,"N")</f>
        <v>0</v>
      </c>
      <c r="F5" s="14">
        <f>COUNTIF($B5:$B$36,"Y")</f>
        <v>17</v>
      </c>
      <c r="G5" s="14">
        <f>COUNTIF($B5:$B$36,"N")</f>
        <v>15</v>
      </c>
      <c r="J5" s="15">
        <f t="shared" si="0"/>
        <v>0</v>
      </c>
      <c r="K5" s="15">
        <f t="shared" si="1"/>
        <v>0.19047619047619047</v>
      </c>
    </row>
    <row r="6" spans="1:11" x14ac:dyDescent="0.25">
      <c r="A6" s="10" t="s">
        <v>34</v>
      </c>
      <c r="B6" s="10" t="str">
        <f>VLOOKUP(A6,'2 groups'!$C$2:$D$19,2,0)</f>
        <v>Y</v>
      </c>
      <c r="D6" s="14">
        <f>COUNTIF($B$2:$B6,"Y")</f>
        <v>5</v>
      </c>
      <c r="E6" s="14">
        <f>COUNTIF($B$2:$B6,"N")</f>
        <v>0</v>
      </c>
      <c r="F6" s="14">
        <f>COUNTIF($B6:$B$36,"Y")</f>
        <v>16</v>
      </c>
      <c r="G6" s="14">
        <f>COUNTIF($B6:$B$36,"N")</f>
        <v>15</v>
      </c>
      <c r="J6" s="15">
        <f t="shared" si="0"/>
        <v>0</v>
      </c>
      <c r="K6" s="15">
        <f t="shared" si="1"/>
        <v>0.23809523809523808</v>
      </c>
    </row>
    <row r="7" spans="1:11" x14ac:dyDescent="0.25">
      <c r="A7" s="10" t="s">
        <v>4</v>
      </c>
      <c r="B7" s="10" t="str">
        <f>VLOOKUP(A7,'2 groups'!$C$2:$D$19,2,0)</f>
        <v>Y</v>
      </c>
      <c r="D7" s="14">
        <f>COUNTIF($B$2:$B7,"Y")</f>
        <v>6</v>
      </c>
      <c r="E7" s="14">
        <f>COUNTIF($B$2:$B7,"N")</f>
        <v>0</v>
      </c>
      <c r="F7" s="14">
        <f>COUNTIF($B7:$B$36,"Y")</f>
        <v>15</v>
      </c>
      <c r="G7" s="14">
        <f>COUNTIF($B7:$B$36,"N")</f>
        <v>15</v>
      </c>
      <c r="J7" s="15">
        <f t="shared" si="0"/>
        <v>0</v>
      </c>
      <c r="K7" s="15">
        <f t="shared" si="1"/>
        <v>0.2857142857142857</v>
      </c>
    </row>
    <row r="8" spans="1:11" x14ac:dyDescent="0.25">
      <c r="A8" s="10" t="s">
        <v>14</v>
      </c>
      <c r="B8" s="10" t="str">
        <f>VLOOKUP(A8,'2 groups'!$C$2:$D$19,2,0)</f>
        <v>Y</v>
      </c>
      <c r="D8" s="14">
        <f>COUNTIF($B$2:$B8,"Y")</f>
        <v>7</v>
      </c>
      <c r="E8" s="14">
        <f>COUNTIF($B$2:$B8,"N")</f>
        <v>0</v>
      </c>
      <c r="F8" s="14">
        <f>COUNTIF($B8:$B$36,"Y")</f>
        <v>14</v>
      </c>
      <c r="G8" s="14">
        <f>COUNTIF($B8:$B$36,"N")</f>
        <v>15</v>
      </c>
      <c r="J8" s="15">
        <f t="shared" si="0"/>
        <v>0</v>
      </c>
      <c r="K8" s="15">
        <f t="shared" si="1"/>
        <v>0.33333333333333331</v>
      </c>
    </row>
    <row r="9" spans="1:11" x14ac:dyDescent="0.25">
      <c r="A9" s="10" t="s">
        <v>26</v>
      </c>
      <c r="B9" s="10" t="str">
        <f>VLOOKUP(A9,'2 groups'!$C$2:$D$19,2,0)</f>
        <v>Y</v>
      </c>
      <c r="D9" s="14">
        <f>COUNTIF($B$2:$B9,"Y")</f>
        <v>8</v>
      </c>
      <c r="E9" s="14">
        <f>COUNTIF($B$2:$B9,"N")</f>
        <v>0</v>
      </c>
      <c r="F9" s="14">
        <f>COUNTIF($B9:$B$36,"Y")</f>
        <v>13</v>
      </c>
      <c r="G9" s="14">
        <f>COUNTIF($B9:$B$36,"N")</f>
        <v>15</v>
      </c>
      <c r="J9" s="15">
        <f t="shared" si="0"/>
        <v>0</v>
      </c>
      <c r="K9" s="15">
        <f t="shared" si="1"/>
        <v>0.38095238095238093</v>
      </c>
    </row>
    <row r="10" spans="1:11" x14ac:dyDescent="0.25">
      <c r="A10" s="10" t="s">
        <v>8</v>
      </c>
      <c r="B10" s="10" t="str">
        <f>VLOOKUP(A10,'2 groups'!$C$2:$D$19,2,0)</f>
        <v>Y</v>
      </c>
      <c r="D10" s="14">
        <f>COUNTIF($B$2:$B10,"Y")</f>
        <v>9</v>
      </c>
      <c r="E10" s="14">
        <f>COUNTIF($B$2:$B10,"N")</f>
        <v>0</v>
      </c>
      <c r="F10" s="14">
        <f>COUNTIF($B10:$B$36,"Y")</f>
        <v>12</v>
      </c>
      <c r="G10" s="14">
        <f>COUNTIF($B10:$B$36,"N")</f>
        <v>15</v>
      </c>
      <c r="J10" s="15">
        <f t="shared" si="0"/>
        <v>0</v>
      </c>
      <c r="K10" s="15">
        <f t="shared" si="1"/>
        <v>0.42857142857142855</v>
      </c>
    </row>
    <row r="11" spans="1:11" x14ac:dyDescent="0.25">
      <c r="A11" s="10" t="s">
        <v>18</v>
      </c>
      <c r="B11" s="10" t="str">
        <f>VLOOKUP(A11,'2 groups'!$C$2:$D$19,2,0)</f>
        <v>Y</v>
      </c>
      <c r="D11" s="14">
        <f>COUNTIF($B$2:$B11,"Y")</f>
        <v>10</v>
      </c>
      <c r="E11" s="14">
        <f>COUNTIF($B$2:$B11,"N")</f>
        <v>0</v>
      </c>
      <c r="F11" s="14">
        <f>COUNTIF($B11:$B$36,"Y")</f>
        <v>11</v>
      </c>
      <c r="G11" s="14">
        <f>COUNTIF($B11:$B$36,"N")</f>
        <v>15</v>
      </c>
      <c r="J11" s="15">
        <f t="shared" si="0"/>
        <v>0</v>
      </c>
      <c r="K11" s="15">
        <f t="shared" si="1"/>
        <v>0.47619047619047616</v>
      </c>
    </row>
    <row r="12" spans="1:11" x14ac:dyDescent="0.25">
      <c r="A12" s="10" t="s">
        <v>12</v>
      </c>
      <c r="B12" s="10" t="str">
        <f>VLOOKUP(A12,'2 groups'!$C$2:$D$19,2,0)</f>
        <v>Y</v>
      </c>
      <c r="D12" s="14">
        <f>COUNTIF($B$2:$B12,"Y")</f>
        <v>11</v>
      </c>
      <c r="E12" s="14">
        <f>COUNTIF($B$2:$B12,"N")</f>
        <v>0</v>
      </c>
      <c r="F12" s="14">
        <f>COUNTIF($B12:$B$36,"Y")</f>
        <v>10</v>
      </c>
      <c r="G12" s="14">
        <f>COUNTIF($B12:$B$36,"N")</f>
        <v>15</v>
      </c>
      <c r="J12" s="15">
        <f t="shared" si="0"/>
        <v>0</v>
      </c>
      <c r="K12" s="15">
        <f t="shared" si="1"/>
        <v>0.52380952380952384</v>
      </c>
    </row>
    <row r="13" spans="1:11" x14ac:dyDescent="0.25">
      <c r="A13" s="10" t="s">
        <v>30</v>
      </c>
      <c r="B13" s="10" t="str">
        <f>VLOOKUP(A13,'2 groups'!$C$2:$D$19,2,0)</f>
        <v>Y</v>
      </c>
      <c r="D13" s="14">
        <f>COUNTIF($B$2:$B13,"Y")</f>
        <v>12</v>
      </c>
      <c r="E13" s="14">
        <f>COUNTIF($B$2:$B13,"N")</f>
        <v>0</v>
      </c>
      <c r="F13" s="14">
        <f>COUNTIF($B13:$B$36,"Y")</f>
        <v>9</v>
      </c>
      <c r="G13" s="14">
        <f>COUNTIF($B13:$B$36,"N")</f>
        <v>15</v>
      </c>
      <c r="J13" s="15">
        <f t="shared" si="0"/>
        <v>0</v>
      </c>
      <c r="K13" s="15">
        <f t="shared" si="1"/>
        <v>0.5714285714285714</v>
      </c>
    </row>
    <row r="14" spans="1:11" x14ac:dyDescent="0.25">
      <c r="A14" s="10" t="s">
        <v>16</v>
      </c>
      <c r="B14" s="10" t="str">
        <f>VLOOKUP(A14,'2 groups'!$C$2:$D$19,2,0)</f>
        <v>Y</v>
      </c>
      <c r="D14" s="14">
        <f>COUNTIF($B$2:$B14,"Y")</f>
        <v>13</v>
      </c>
      <c r="E14" s="14">
        <f>COUNTIF($B$2:$B14,"N")</f>
        <v>0</v>
      </c>
      <c r="F14" s="14">
        <f>COUNTIF($B14:$B$36,"Y")</f>
        <v>8</v>
      </c>
      <c r="G14" s="14">
        <f>COUNTIF($B14:$B$36,"N")</f>
        <v>15</v>
      </c>
      <c r="J14" s="15">
        <f t="shared" si="0"/>
        <v>0</v>
      </c>
      <c r="K14" s="15">
        <f t="shared" si="1"/>
        <v>0.61904761904761907</v>
      </c>
    </row>
    <row r="15" spans="1:11" x14ac:dyDescent="0.25">
      <c r="A15" s="10" t="s">
        <v>22</v>
      </c>
      <c r="B15" s="10" t="str">
        <f>VLOOKUP(A15,'2 groups'!$C$2:$D$19,2,0)</f>
        <v>Y</v>
      </c>
      <c r="D15" s="14">
        <f>COUNTIF($B$2:$B15,"Y")</f>
        <v>14</v>
      </c>
      <c r="E15" s="14">
        <f>COUNTIF($B$2:$B15,"N")</f>
        <v>0</v>
      </c>
      <c r="F15" s="14">
        <f>COUNTIF($B15:$B$36,"Y")</f>
        <v>7</v>
      </c>
      <c r="G15" s="14">
        <f>COUNTIF($B15:$B$36,"N")</f>
        <v>15</v>
      </c>
      <c r="J15" s="15">
        <f t="shared" si="0"/>
        <v>0</v>
      </c>
      <c r="K15" s="15">
        <f t="shared" si="1"/>
        <v>0.66666666666666663</v>
      </c>
    </row>
    <row r="16" spans="1:11" x14ac:dyDescent="0.25">
      <c r="A16" s="10" t="s">
        <v>32</v>
      </c>
      <c r="B16" s="10" t="str">
        <f>VLOOKUP(A16,'2 groups'!$C$2:$D$19,2,0)</f>
        <v>Y</v>
      </c>
      <c r="D16" s="14">
        <f>COUNTIF($B$2:$B16,"Y")</f>
        <v>15</v>
      </c>
      <c r="E16" s="14">
        <f>COUNTIF($B$2:$B16,"N")</f>
        <v>0</v>
      </c>
      <c r="F16" s="14">
        <f>COUNTIF($B16:$B$36,"Y")</f>
        <v>6</v>
      </c>
      <c r="G16" s="14">
        <f>COUNTIF($B16:$B$36,"N")</f>
        <v>15</v>
      </c>
      <c r="J16" s="15">
        <f t="shared" si="0"/>
        <v>0</v>
      </c>
      <c r="K16" s="15">
        <f t="shared" si="1"/>
        <v>0.7142857142857143</v>
      </c>
    </row>
    <row r="17" spans="1:11" x14ac:dyDescent="0.25">
      <c r="A17" s="10" t="s">
        <v>20</v>
      </c>
      <c r="B17" s="10" t="str">
        <f>VLOOKUP(A17,'2 groups'!$C$2:$D$19,2,0)</f>
        <v>Y</v>
      </c>
      <c r="D17" s="14">
        <f>COUNTIF($B$2:$B17,"Y")</f>
        <v>16</v>
      </c>
      <c r="E17" s="14">
        <f>COUNTIF($B$2:$B17,"N")</f>
        <v>0</v>
      </c>
      <c r="F17" s="14">
        <f>COUNTIF($B17:$B$36,"Y")</f>
        <v>5</v>
      </c>
      <c r="G17" s="14">
        <f>COUNTIF($B17:$B$36,"N")</f>
        <v>15</v>
      </c>
      <c r="J17" s="15">
        <f t="shared" si="0"/>
        <v>0</v>
      </c>
      <c r="K17" s="15">
        <f t="shared" si="1"/>
        <v>0.76190476190476186</v>
      </c>
    </row>
    <row r="18" spans="1:11" x14ac:dyDescent="0.25">
      <c r="A18" s="10" t="s">
        <v>27</v>
      </c>
      <c r="B18" s="10" t="s">
        <v>44</v>
      </c>
      <c r="D18" s="14">
        <f>COUNTIF($B$2:$B18,"Y")</f>
        <v>16</v>
      </c>
      <c r="E18" s="14">
        <f>COUNTIF($B$2:$B18,"N")</f>
        <v>1</v>
      </c>
      <c r="F18" s="14">
        <f>COUNTIF($B18:$B$36,"Y")</f>
        <v>4</v>
      </c>
      <c r="G18" s="14">
        <f>COUNTIF($B18:$B$36,"N")</f>
        <v>15</v>
      </c>
      <c r="J18" s="15">
        <f t="shared" si="0"/>
        <v>6.25E-2</v>
      </c>
      <c r="K18" s="15">
        <f t="shared" si="1"/>
        <v>0.8</v>
      </c>
    </row>
    <row r="19" spans="1:11" x14ac:dyDescent="0.25">
      <c r="A19" s="10" t="s">
        <v>31</v>
      </c>
      <c r="B19" s="10" t="s">
        <v>44</v>
      </c>
      <c r="D19" s="14">
        <f>COUNTIF($B$2:$B19,"Y")</f>
        <v>16</v>
      </c>
      <c r="E19" s="14">
        <f>COUNTIF($B$2:$B19,"N")</f>
        <v>2</v>
      </c>
      <c r="F19" s="14">
        <f>COUNTIF($B19:$B$36,"Y")</f>
        <v>4</v>
      </c>
      <c r="G19" s="14">
        <f>COUNTIF($B19:$B$36,"N")</f>
        <v>14</v>
      </c>
      <c r="J19" s="15">
        <f t="shared" si="0"/>
        <v>0.125</v>
      </c>
      <c r="K19" s="15">
        <f t="shared" si="1"/>
        <v>0.8</v>
      </c>
    </row>
    <row r="20" spans="1:11" x14ac:dyDescent="0.25">
      <c r="A20" s="10" t="s">
        <v>29</v>
      </c>
      <c r="B20" s="10" t="s">
        <v>44</v>
      </c>
      <c r="D20" s="14">
        <f>COUNTIF($B$2:$B20,"Y")</f>
        <v>16</v>
      </c>
      <c r="E20" s="14">
        <f>COUNTIF($B$2:$B20,"N")</f>
        <v>3</v>
      </c>
      <c r="F20" s="14">
        <f>COUNTIF($B20:$B$36,"Y")</f>
        <v>4</v>
      </c>
      <c r="G20" s="14">
        <f>COUNTIF($B20:$B$36,"N")</f>
        <v>13</v>
      </c>
      <c r="J20" s="15">
        <f t="shared" si="0"/>
        <v>0.1875</v>
      </c>
      <c r="K20" s="15">
        <f t="shared" si="1"/>
        <v>0.8</v>
      </c>
    </row>
    <row r="21" spans="1:11" x14ac:dyDescent="0.25">
      <c r="A21" s="10" t="s">
        <v>25</v>
      </c>
      <c r="B21" s="10" t="s">
        <v>44</v>
      </c>
      <c r="D21" s="14">
        <f>COUNTIF($B$2:$B21,"Y")</f>
        <v>16</v>
      </c>
      <c r="E21" s="14">
        <f>COUNTIF($B$2:$B21,"N")</f>
        <v>4</v>
      </c>
      <c r="F21" s="14">
        <f>COUNTIF($B21:$B$36,"Y")</f>
        <v>4</v>
      </c>
      <c r="G21" s="14">
        <f>COUNTIF($B21:$B$36,"N")</f>
        <v>12</v>
      </c>
      <c r="J21" s="15">
        <f t="shared" si="0"/>
        <v>0.25</v>
      </c>
      <c r="K21" s="15">
        <f t="shared" si="1"/>
        <v>0.8</v>
      </c>
    </row>
    <row r="22" spans="1:11" x14ac:dyDescent="0.25">
      <c r="A22" s="10" t="s">
        <v>21</v>
      </c>
      <c r="B22" s="10" t="s">
        <v>44</v>
      </c>
      <c r="D22" s="14">
        <f>COUNTIF($B$2:$B22,"Y")</f>
        <v>16</v>
      </c>
      <c r="E22" s="14">
        <f>COUNTIF($B$2:$B22,"N")</f>
        <v>5</v>
      </c>
      <c r="F22" s="14">
        <f>COUNTIF($B22:$B$36,"Y")</f>
        <v>4</v>
      </c>
      <c r="G22" s="14">
        <f>COUNTIF($B22:$B$36,"N")</f>
        <v>11</v>
      </c>
      <c r="J22" s="15">
        <f t="shared" si="0"/>
        <v>0.3125</v>
      </c>
      <c r="K22" s="15">
        <f t="shared" si="1"/>
        <v>0.8</v>
      </c>
    </row>
    <row r="23" spans="1:11" x14ac:dyDescent="0.25">
      <c r="A23" s="10" t="s">
        <v>6</v>
      </c>
      <c r="B23" s="10" t="str">
        <f>VLOOKUP(A23,'2 groups'!$C$2:$D$19,2,0)</f>
        <v>Y</v>
      </c>
      <c r="D23" s="14">
        <f>COUNTIF($B$2:$B23,"Y")</f>
        <v>17</v>
      </c>
      <c r="E23" s="14">
        <f>COUNTIF($B$2:$B23,"N")</f>
        <v>5</v>
      </c>
      <c r="F23" s="14">
        <f>COUNTIF($B23:$B$36,"Y")</f>
        <v>4</v>
      </c>
      <c r="G23" s="14">
        <f>COUNTIF($B23:$B$36,"N")</f>
        <v>10</v>
      </c>
      <c r="J23" s="15">
        <f t="shared" si="0"/>
        <v>0.33333333333333337</v>
      </c>
      <c r="K23" s="15">
        <f t="shared" si="1"/>
        <v>0.80952380952380953</v>
      </c>
    </row>
    <row r="24" spans="1:11" x14ac:dyDescent="0.25">
      <c r="A24" s="10" t="s">
        <v>7</v>
      </c>
      <c r="B24" s="10" t="s">
        <v>44</v>
      </c>
      <c r="D24" s="14">
        <f>COUNTIF($B$2:$B24,"Y")</f>
        <v>17</v>
      </c>
      <c r="E24" s="14">
        <f>COUNTIF($B$2:$B24,"N")</f>
        <v>6</v>
      </c>
      <c r="F24" s="14">
        <f>COUNTIF($B24:$B$36,"Y")</f>
        <v>3</v>
      </c>
      <c r="G24" s="14">
        <f>COUNTIF($B24:$B$36,"N")</f>
        <v>10</v>
      </c>
      <c r="J24" s="15">
        <f t="shared" si="0"/>
        <v>0.375</v>
      </c>
      <c r="K24" s="15">
        <f t="shared" si="1"/>
        <v>0.85</v>
      </c>
    </row>
    <row r="25" spans="1:11" x14ac:dyDescent="0.25">
      <c r="A25" s="10" t="s">
        <v>23</v>
      </c>
      <c r="B25" s="10" t="s">
        <v>44</v>
      </c>
      <c r="D25" s="14">
        <f>COUNTIF($B$2:$B25,"Y")</f>
        <v>17</v>
      </c>
      <c r="E25" s="14">
        <f>COUNTIF($B$2:$B25,"N")</f>
        <v>7</v>
      </c>
      <c r="F25" s="14">
        <f>COUNTIF($B25:$B$36,"Y")</f>
        <v>3</v>
      </c>
      <c r="G25" s="14">
        <f>COUNTIF($B25:$B$36,"N")</f>
        <v>9</v>
      </c>
      <c r="J25" s="15">
        <f t="shared" si="0"/>
        <v>0.4375</v>
      </c>
      <c r="K25" s="15">
        <f t="shared" si="1"/>
        <v>0.85</v>
      </c>
    </row>
    <row r="26" spans="1:11" x14ac:dyDescent="0.25">
      <c r="A26" s="10" t="s">
        <v>19</v>
      </c>
      <c r="B26" s="10" t="s">
        <v>44</v>
      </c>
      <c r="D26" s="14">
        <f>COUNTIF($B$2:$B26,"Y")</f>
        <v>17</v>
      </c>
      <c r="E26" s="14">
        <f>COUNTIF($B$2:$B26,"N")</f>
        <v>8</v>
      </c>
      <c r="F26" s="14">
        <f>COUNTIF($B26:$B$36,"Y")</f>
        <v>3</v>
      </c>
      <c r="G26" s="14">
        <f>COUNTIF($B26:$B$36,"N")</f>
        <v>8</v>
      </c>
      <c r="J26" s="15">
        <f t="shared" si="0"/>
        <v>0.5</v>
      </c>
      <c r="K26" s="15">
        <f t="shared" si="1"/>
        <v>0.85</v>
      </c>
    </row>
    <row r="27" spans="1:11" x14ac:dyDescent="0.25">
      <c r="A27" s="10" t="s">
        <v>17</v>
      </c>
      <c r="B27" s="10" t="s">
        <v>44</v>
      </c>
      <c r="D27" s="14">
        <f>COUNTIF($B$2:$B27,"Y")</f>
        <v>17</v>
      </c>
      <c r="E27" s="14">
        <f>COUNTIF($B$2:$B27,"N")</f>
        <v>9</v>
      </c>
      <c r="F27" s="14">
        <f>COUNTIF($B27:$B$36,"Y")</f>
        <v>3</v>
      </c>
      <c r="G27" s="14">
        <f>COUNTIF($B27:$B$36,"N")</f>
        <v>7</v>
      </c>
      <c r="J27" s="15">
        <f t="shared" si="0"/>
        <v>0.5625</v>
      </c>
      <c r="K27" s="15">
        <f t="shared" si="1"/>
        <v>0.85</v>
      </c>
    </row>
    <row r="28" spans="1:11" x14ac:dyDescent="0.25">
      <c r="A28" s="10" t="s">
        <v>9</v>
      </c>
      <c r="B28" s="10" t="s">
        <v>44</v>
      </c>
      <c r="D28" s="14">
        <f>COUNTIF($B$2:$B28,"Y")</f>
        <v>17</v>
      </c>
      <c r="E28" s="14">
        <f>COUNTIF($B$2:$B28,"N")</f>
        <v>10</v>
      </c>
      <c r="F28" s="14">
        <f>COUNTIF($B28:$B$36,"Y")</f>
        <v>3</v>
      </c>
      <c r="G28" s="14">
        <f>COUNTIF($B28:$B$36,"N")</f>
        <v>6</v>
      </c>
      <c r="J28" s="15">
        <f t="shared" si="0"/>
        <v>0.625</v>
      </c>
      <c r="K28" s="15">
        <f t="shared" si="1"/>
        <v>0.85</v>
      </c>
    </row>
    <row r="29" spans="1:11" x14ac:dyDescent="0.25">
      <c r="A29" s="10" t="s">
        <v>2</v>
      </c>
      <c r="B29" s="10" t="s">
        <v>44</v>
      </c>
      <c r="D29" s="14">
        <f>COUNTIF($B$2:$B29,"Y")</f>
        <v>17</v>
      </c>
      <c r="E29" s="14">
        <f>COUNTIF($B$2:$B29,"N")</f>
        <v>11</v>
      </c>
      <c r="F29" s="14">
        <f>COUNTIF($B29:$B$36,"Y")</f>
        <v>3</v>
      </c>
      <c r="G29" s="14">
        <f>COUNTIF($B29:$B$36,"N")</f>
        <v>5</v>
      </c>
      <c r="J29" s="15">
        <f t="shared" si="0"/>
        <v>0.6875</v>
      </c>
      <c r="K29" s="15">
        <f t="shared" si="1"/>
        <v>0.85</v>
      </c>
    </row>
    <row r="30" spans="1:11" x14ac:dyDescent="0.25">
      <c r="A30" s="10" t="s">
        <v>5</v>
      </c>
      <c r="B30" s="10" t="s">
        <v>44</v>
      </c>
      <c r="D30" s="14">
        <f>COUNTIF($B$2:$B30,"Y")</f>
        <v>17</v>
      </c>
      <c r="E30" s="14">
        <f>COUNTIF($B$2:$B30,"N")</f>
        <v>12</v>
      </c>
      <c r="F30" s="14">
        <f>COUNTIF($B30:$B$36,"Y")</f>
        <v>3</v>
      </c>
      <c r="G30" s="14">
        <f>COUNTIF($B30:$B$36,"N")</f>
        <v>4</v>
      </c>
      <c r="J30" s="15">
        <f t="shared" si="0"/>
        <v>0.75</v>
      </c>
      <c r="K30" s="15">
        <f t="shared" si="1"/>
        <v>0.85</v>
      </c>
    </row>
    <row r="31" spans="1:11" x14ac:dyDescent="0.25">
      <c r="A31" s="10" t="s">
        <v>11</v>
      </c>
      <c r="B31" s="10" t="s">
        <v>44</v>
      </c>
      <c r="D31" s="14">
        <f>COUNTIF($B$2:$B31,"Y")</f>
        <v>17</v>
      </c>
      <c r="E31" s="14">
        <f>COUNTIF($B$2:$B31,"N")</f>
        <v>13</v>
      </c>
      <c r="F31" s="14">
        <f>COUNTIF($B31:$B$36,"Y")</f>
        <v>3</v>
      </c>
      <c r="G31" s="14">
        <f>COUNTIF($B31:$B$36,"N")</f>
        <v>3</v>
      </c>
      <c r="J31" s="15">
        <f t="shared" si="0"/>
        <v>0.8125</v>
      </c>
      <c r="K31" s="15">
        <f t="shared" si="1"/>
        <v>0.85</v>
      </c>
    </row>
    <row r="32" spans="1:11" x14ac:dyDescent="0.25">
      <c r="A32" s="10" t="s">
        <v>10</v>
      </c>
      <c r="B32" s="10" t="str">
        <f>VLOOKUP(A32,'2 groups'!$C$2:$D$19,2,0)</f>
        <v>Y</v>
      </c>
      <c r="D32" s="14">
        <f>COUNTIF($B$2:$B32,"Y")</f>
        <v>18</v>
      </c>
      <c r="E32" s="14">
        <f>COUNTIF($B$2:$B32,"N")</f>
        <v>13</v>
      </c>
      <c r="F32" s="14">
        <f>COUNTIF($B32:$B$36,"Y")</f>
        <v>3</v>
      </c>
      <c r="G32" s="14">
        <f>COUNTIF($B32:$B$36,"N")</f>
        <v>2</v>
      </c>
      <c r="J32" s="15">
        <f t="shared" si="0"/>
        <v>0.8666666666666667</v>
      </c>
      <c r="K32" s="15">
        <f t="shared" si="1"/>
        <v>0.8571428571428571</v>
      </c>
    </row>
    <row r="33" spans="1:11" ht="15.75" thickBot="1" x14ac:dyDescent="0.3">
      <c r="A33" s="10" t="s">
        <v>15</v>
      </c>
      <c r="B33" s="10" t="s">
        <v>44</v>
      </c>
      <c r="D33" s="14">
        <f>COUNTIF($B$2:$B33,"Y")</f>
        <v>18</v>
      </c>
      <c r="E33" s="14">
        <f>COUNTIF($B$2:$B33,"N")</f>
        <v>14</v>
      </c>
      <c r="F33" s="14">
        <f>COUNTIF($B33:$B$36,"Y")</f>
        <v>2</v>
      </c>
      <c r="G33" s="14">
        <f>COUNTIF($B33:$B$36,"N")</f>
        <v>2</v>
      </c>
      <c r="J33" s="15">
        <f t="shared" si="0"/>
        <v>0.875</v>
      </c>
      <c r="K33" s="15">
        <f t="shared" si="1"/>
        <v>0.9</v>
      </c>
    </row>
    <row r="34" spans="1:11" ht="15.75" thickTop="1" x14ac:dyDescent="0.25">
      <c r="A34" s="11" t="s">
        <v>13</v>
      </c>
      <c r="B34" s="11" t="s">
        <v>44</v>
      </c>
      <c r="D34" s="14">
        <f>COUNTIF($B$2:$B34,"Y")</f>
        <v>18</v>
      </c>
      <c r="E34" s="14">
        <f>COUNTIF($B$2:$B34,"N")</f>
        <v>15</v>
      </c>
      <c r="F34" s="14">
        <f>COUNTIF($B34:$B$36,"Y")</f>
        <v>2</v>
      </c>
      <c r="G34" s="14">
        <f>COUNTIF($B34:$B$36,"N")</f>
        <v>1</v>
      </c>
      <c r="J34" s="15">
        <f t="shared" si="0"/>
        <v>0.9375</v>
      </c>
      <c r="K34" s="15">
        <f t="shared" si="1"/>
        <v>0.9</v>
      </c>
    </row>
    <row r="35" spans="1:11" x14ac:dyDescent="0.25">
      <c r="A35" s="10" t="s">
        <v>30</v>
      </c>
      <c r="B35" s="10" t="str">
        <f>VLOOKUP(A35,'2 groups'!$C$2:$D$19,2,0)</f>
        <v>Y</v>
      </c>
      <c r="D35" s="14">
        <f>COUNTIF($B$2:$B35,"Y")</f>
        <v>19</v>
      </c>
      <c r="E35" s="14">
        <f>COUNTIF($B$2:$B35,"N")</f>
        <v>15</v>
      </c>
      <c r="F35" s="14">
        <f>COUNTIF($B35:$B$36,"Y")</f>
        <v>2</v>
      </c>
      <c r="G35" s="14">
        <f>COUNTIF($B35:$B$36,"N")</f>
        <v>0</v>
      </c>
      <c r="J35" s="15">
        <f t="shared" si="0"/>
        <v>1</v>
      </c>
      <c r="K35" s="15">
        <f t="shared" si="1"/>
        <v>0.90476190476190477</v>
      </c>
    </row>
    <row r="36" spans="1:11" x14ac:dyDescent="0.25">
      <c r="A36" s="10" t="s">
        <v>18</v>
      </c>
      <c r="B36" s="10" t="str">
        <f>VLOOKUP(A36,'2 groups'!$C$2:$D$19,2,0)</f>
        <v>Y</v>
      </c>
      <c r="D36" s="14">
        <f>COUNTIF($B$2:$B36,"Y")</f>
        <v>20</v>
      </c>
      <c r="E36" s="14">
        <f>COUNTIF($B$2:$B36,"N")</f>
        <v>15</v>
      </c>
      <c r="F36" s="14">
        <f>COUNTIF($B36:$B$36,"Y")</f>
        <v>1</v>
      </c>
      <c r="G36" s="14">
        <f>COUNTIF($B36:$B$36,"N")</f>
        <v>0</v>
      </c>
      <c r="J36" s="15">
        <f t="shared" si="0"/>
        <v>1</v>
      </c>
      <c r="K36" s="15">
        <f t="shared" si="1"/>
        <v>0.95238095238095233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K1" sqref="K1"/>
    </sheetView>
  </sheetViews>
  <sheetFormatPr defaultRowHeight="15" x14ac:dyDescent="0.25"/>
  <cols>
    <col min="1" max="1" width="17" customWidth="1"/>
    <col min="2" max="2" width="15.42578125" customWidth="1"/>
  </cols>
  <sheetData>
    <row r="1" spans="1:11" x14ac:dyDescent="0.25">
      <c r="A1" s="15" t="s">
        <v>42</v>
      </c>
      <c r="B1" s="15" t="s">
        <v>43</v>
      </c>
      <c r="D1" s="15" t="s">
        <v>53</v>
      </c>
      <c r="E1" s="15" t="s">
        <v>54</v>
      </c>
      <c r="F1" s="15" t="s">
        <v>55</v>
      </c>
      <c r="G1" s="15" t="s">
        <v>56</v>
      </c>
      <c r="H1" s="15"/>
      <c r="J1" s="15" t="s">
        <v>57</v>
      </c>
      <c r="K1" s="15" t="s">
        <v>58</v>
      </c>
    </row>
    <row r="2" spans="1:11" x14ac:dyDescent="0.25">
      <c r="A2" s="15" t="s">
        <v>31</v>
      </c>
      <c r="B2" s="15" t="str">
        <f>VLOOKUP(A2,'2 groups'!$A$2:$B$22,2,0)</f>
        <v>Y</v>
      </c>
      <c r="D2">
        <f>COUNTIF($B$2:$B2,"Y")</f>
        <v>1</v>
      </c>
      <c r="E2" s="15">
        <f>COUNTIF($B2:$B$2,"N")</f>
        <v>0</v>
      </c>
      <c r="F2" s="15">
        <f>COUNTIF($B2:$B$68,"Y")</f>
        <v>19</v>
      </c>
      <c r="G2" s="15">
        <f>COUNTIF($B2:$B$68,"N")</f>
        <v>15</v>
      </c>
      <c r="J2">
        <f>1-G2/(E2+G2)</f>
        <v>0</v>
      </c>
      <c r="K2">
        <f>D2/(D2+F2)</f>
        <v>0.05</v>
      </c>
    </row>
    <row r="3" spans="1:11" x14ac:dyDescent="0.25">
      <c r="A3" s="15" t="s">
        <v>27</v>
      </c>
      <c r="B3" s="15" t="str">
        <f>VLOOKUP(A3,'2 groups'!$A$2:$B$22,2,0)</f>
        <v>Y</v>
      </c>
      <c r="D3" s="15">
        <f>COUNTIF($B$2:$B3,"Y")</f>
        <v>2</v>
      </c>
      <c r="E3" s="15">
        <f>COUNTIF($B$2:$B3,"N")</f>
        <v>0</v>
      </c>
      <c r="F3" s="15">
        <f>COUNTIF($B3:$B$68,"Y")</f>
        <v>18</v>
      </c>
      <c r="G3" s="15">
        <f>COUNTIF($B3:$B$68,"N")</f>
        <v>15</v>
      </c>
      <c r="J3" s="15">
        <f t="shared" ref="J3:J66" si="0">1-G3/(E3+G3)</f>
        <v>0</v>
      </c>
      <c r="K3" s="15">
        <f t="shared" ref="K3:K66" si="1">D3/(D3+F3)</f>
        <v>0.1</v>
      </c>
    </row>
    <row r="4" spans="1:11" x14ac:dyDescent="0.25">
      <c r="A4" s="15" t="s">
        <v>29</v>
      </c>
      <c r="B4" s="15" t="str">
        <f>VLOOKUP(A4,'2 groups'!$A$2:$B$22,2,0)</f>
        <v>Y</v>
      </c>
      <c r="D4" s="15">
        <f>COUNTIF($B$2:$B4,"Y")</f>
        <v>3</v>
      </c>
      <c r="E4" s="15">
        <f>COUNTIF($B$2:$B4,"N")</f>
        <v>0</v>
      </c>
      <c r="F4" s="15">
        <f>COUNTIF($B4:$B$68,"Y")</f>
        <v>17</v>
      </c>
      <c r="G4" s="15">
        <f>COUNTIF($B4:$B$68,"N")</f>
        <v>15</v>
      </c>
      <c r="J4" s="15">
        <f t="shared" si="0"/>
        <v>0</v>
      </c>
      <c r="K4" s="15">
        <f t="shared" si="1"/>
        <v>0.15</v>
      </c>
    </row>
    <row r="5" spans="1:11" x14ac:dyDescent="0.25">
      <c r="A5" s="15" t="s">
        <v>32</v>
      </c>
      <c r="B5" s="15" t="str">
        <f>VLOOKUP(A5,'2 groups'!$A$2:$B$22,2,0)</f>
        <v>Y</v>
      </c>
      <c r="D5" s="15">
        <f>COUNTIF($B$2:$B5,"Y")</f>
        <v>4</v>
      </c>
      <c r="E5" s="15">
        <f>COUNTIF($B$2:$B5,"N")</f>
        <v>0</v>
      </c>
      <c r="F5" s="15">
        <f>COUNTIF($B5:$B$68,"Y")</f>
        <v>16</v>
      </c>
      <c r="G5" s="15">
        <f>COUNTIF($B5:$B$68,"N")</f>
        <v>15</v>
      </c>
      <c r="J5" s="15">
        <f t="shared" si="0"/>
        <v>0</v>
      </c>
      <c r="K5" s="15">
        <f t="shared" si="1"/>
        <v>0.2</v>
      </c>
    </row>
    <row r="6" spans="1:11" x14ac:dyDescent="0.25">
      <c r="A6" s="15" t="s">
        <v>25</v>
      </c>
      <c r="B6" s="15" t="str">
        <f>VLOOKUP(A6,'2 groups'!$A$2:$B$22,2,0)</f>
        <v>Y</v>
      </c>
      <c r="D6" s="15">
        <f>COUNTIF($B$2:$B6,"Y")</f>
        <v>5</v>
      </c>
      <c r="E6" s="15">
        <f>COUNTIF($B$2:$B6,"N")</f>
        <v>0</v>
      </c>
      <c r="F6" s="15">
        <f>COUNTIF($B6:$B$68,"Y")</f>
        <v>15</v>
      </c>
      <c r="G6" s="15">
        <f>COUNTIF($B6:$B$68,"N")</f>
        <v>15</v>
      </c>
      <c r="J6" s="15">
        <f t="shared" si="0"/>
        <v>0</v>
      </c>
      <c r="K6" s="15">
        <f t="shared" si="1"/>
        <v>0.25</v>
      </c>
    </row>
    <row r="7" spans="1:11" x14ac:dyDescent="0.25">
      <c r="A7" s="15" t="s">
        <v>21</v>
      </c>
      <c r="B7" s="15" t="str">
        <f>VLOOKUP(A7,'2 groups'!$A$2:$B$22,2,0)</f>
        <v>Y</v>
      </c>
      <c r="D7" s="15">
        <f>COUNTIF($B$2:$B7,"Y")</f>
        <v>6</v>
      </c>
      <c r="E7" s="15">
        <f>COUNTIF($B$2:$B7,"N")</f>
        <v>0</v>
      </c>
      <c r="F7" s="15">
        <f>COUNTIF($B7:$B$68,"Y")</f>
        <v>14</v>
      </c>
      <c r="G7" s="15">
        <f>COUNTIF($B7:$B$68,"N")</f>
        <v>15</v>
      </c>
      <c r="J7" s="15">
        <f t="shared" si="0"/>
        <v>0</v>
      </c>
      <c r="K7" s="15">
        <f t="shared" si="1"/>
        <v>0.3</v>
      </c>
    </row>
    <row r="8" spans="1:11" x14ac:dyDescent="0.25">
      <c r="A8" s="15" t="s">
        <v>19</v>
      </c>
      <c r="B8" s="15" t="str">
        <f>VLOOKUP(A8,'2 groups'!$A$2:$B$22,2,0)</f>
        <v>Y</v>
      </c>
      <c r="D8" s="15">
        <f>COUNTIF($B$2:$B8,"Y")</f>
        <v>7</v>
      </c>
      <c r="E8" s="15">
        <f>COUNTIF($B$2:$B8,"N")</f>
        <v>0</v>
      </c>
      <c r="F8" s="15">
        <f>COUNTIF($B8:$B$68,"Y")</f>
        <v>13</v>
      </c>
      <c r="G8" s="15">
        <f>COUNTIF($B8:$B$68,"N")</f>
        <v>15</v>
      </c>
      <c r="J8" s="15">
        <f t="shared" si="0"/>
        <v>0</v>
      </c>
      <c r="K8" s="15">
        <f t="shared" si="1"/>
        <v>0.35</v>
      </c>
    </row>
    <row r="9" spans="1:11" x14ac:dyDescent="0.25">
      <c r="A9" s="15" t="s">
        <v>17</v>
      </c>
      <c r="B9" s="15" t="str">
        <f>VLOOKUP(A9,'2 groups'!$A$2:$B$22,2,0)</f>
        <v>Y</v>
      </c>
      <c r="D9" s="15">
        <f>COUNTIF($B$2:$B9,"Y")</f>
        <v>8</v>
      </c>
      <c r="E9" s="15">
        <f>COUNTIF($B$2:$B9,"N")</f>
        <v>0</v>
      </c>
      <c r="F9" s="15">
        <f>COUNTIF($B9:$B$68,"Y")</f>
        <v>12</v>
      </c>
      <c r="G9" s="15">
        <f>COUNTIF($B9:$B$68,"N")</f>
        <v>15</v>
      </c>
      <c r="J9" s="15">
        <f t="shared" si="0"/>
        <v>0</v>
      </c>
      <c r="K9" s="15">
        <f t="shared" si="1"/>
        <v>0.4</v>
      </c>
    </row>
    <row r="10" spans="1:11" x14ac:dyDescent="0.25">
      <c r="A10" s="15" t="s">
        <v>23</v>
      </c>
      <c r="B10" s="15" t="str">
        <f>VLOOKUP(A10,'2 groups'!$A$2:$B$22,2,0)</f>
        <v>Y</v>
      </c>
      <c r="D10" s="15">
        <f>COUNTIF($B$2:$B10,"Y")</f>
        <v>9</v>
      </c>
      <c r="E10" s="15">
        <f>COUNTIF($B$2:$B10,"N")</f>
        <v>0</v>
      </c>
      <c r="F10" s="15">
        <f>COUNTIF($B10:$B$68,"Y")</f>
        <v>11</v>
      </c>
      <c r="G10" s="15">
        <f>COUNTIF($B10:$B$68,"N")</f>
        <v>15</v>
      </c>
      <c r="J10" s="15">
        <f t="shared" si="0"/>
        <v>0</v>
      </c>
      <c r="K10" s="15">
        <f t="shared" si="1"/>
        <v>0.45</v>
      </c>
    </row>
    <row r="11" spans="1:11" x14ac:dyDescent="0.25">
      <c r="A11" s="15" t="s">
        <v>7</v>
      </c>
      <c r="B11" s="15" t="str">
        <f>VLOOKUP(A11,'2 groups'!$A$2:$B$22,2,0)</f>
        <v>Y</v>
      </c>
      <c r="D11" s="15">
        <f>COUNTIF($B$2:$B11,"Y")</f>
        <v>10</v>
      </c>
      <c r="E11" s="15">
        <f>COUNTIF($B$2:$B11,"N")</f>
        <v>0</v>
      </c>
      <c r="F11" s="15">
        <f>COUNTIF($B11:$B$68,"Y")</f>
        <v>10</v>
      </c>
      <c r="G11" s="15">
        <f>COUNTIF($B11:$B$68,"N")</f>
        <v>15</v>
      </c>
      <c r="J11" s="15">
        <f t="shared" si="0"/>
        <v>0</v>
      </c>
      <c r="K11" s="15">
        <f t="shared" si="1"/>
        <v>0.5</v>
      </c>
    </row>
    <row r="12" spans="1:11" x14ac:dyDescent="0.25">
      <c r="A12" s="15" t="s">
        <v>11</v>
      </c>
      <c r="B12" s="15" t="str">
        <f>VLOOKUP(A12,'2 groups'!$A$2:$B$22,2,0)</f>
        <v>Y</v>
      </c>
      <c r="D12" s="15">
        <f>COUNTIF($B$2:$B12,"Y")</f>
        <v>11</v>
      </c>
      <c r="E12" s="15">
        <f>COUNTIF($B$2:$B12,"N")</f>
        <v>0</v>
      </c>
      <c r="F12" s="15">
        <f>COUNTIF($B12:$B$68,"Y")</f>
        <v>9</v>
      </c>
      <c r="G12" s="15">
        <f>COUNTIF($B12:$B$68,"N")</f>
        <v>15</v>
      </c>
      <c r="J12" s="15">
        <f t="shared" si="0"/>
        <v>0</v>
      </c>
      <c r="K12" s="15">
        <f t="shared" si="1"/>
        <v>0.55000000000000004</v>
      </c>
    </row>
    <row r="13" spans="1:11" x14ac:dyDescent="0.25">
      <c r="A13" s="15" t="s">
        <v>9</v>
      </c>
      <c r="B13" s="15" t="str">
        <f>VLOOKUP(A13,'2 groups'!$A$2:$B$22,2,0)</f>
        <v>Y</v>
      </c>
      <c r="D13" s="15">
        <f>COUNTIF($B$2:$B13,"Y")</f>
        <v>12</v>
      </c>
      <c r="E13" s="15">
        <f>COUNTIF($B$2:$B13,"N")</f>
        <v>0</v>
      </c>
      <c r="F13" s="15">
        <f>COUNTIF($B13:$B$68,"Y")</f>
        <v>8</v>
      </c>
      <c r="G13" s="15">
        <f>COUNTIF($B13:$B$68,"N")</f>
        <v>15</v>
      </c>
      <c r="J13" s="15">
        <f t="shared" si="0"/>
        <v>0</v>
      </c>
      <c r="K13" s="15">
        <f t="shared" si="1"/>
        <v>0.6</v>
      </c>
    </row>
    <row r="14" spans="1:11" x14ac:dyDescent="0.25">
      <c r="A14" s="15" t="s">
        <v>5</v>
      </c>
      <c r="B14" s="15" t="str">
        <f>VLOOKUP(A14,'2 groups'!$A$2:$B$22,2,0)</f>
        <v>Y</v>
      </c>
      <c r="D14" s="15">
        <f>COUNTIF($B$2:$B14,"Y")</f>
        <v>13</v>
      </c>
      <c r="E14" s="15">
        <f>COUNTIF($B$2:$B14,"N")</f>
        <v>0</v>
      </c>
      <c r="F14" s="15">
        <f>COUNTIF($B14:$B$68,"Y")</f>
        <v>7</v>
      </c>
      <c r="G14" s="15">
        <f>COUNTIF($B14:$B$68,"N")</f>
        <v>15</v>
      </c>
      <c r="J14" s="15">
        <f t="shared" si="0"/>
        <v>0</v>
      </c>
      <c r="K14" s="15">
        <f t="shared" si="1"/>
        <v>0.65</v>
      </c>
    </row>
    <row r="15" spans="1:11" x14ac:dyDescent="0.25">
      <c r="A15" s="15" t="s">
        <v>2</v>
      </c>
      <c r="B15" s="15" t="str">
        <f>VLOOKUP(A15,'2 groups'!$A$2:$B$22,2,0)</f>
        <v>Y</v>
      </c>
      <c r="D15" s="15">
        <f>COUNTIF($B$2:$B15,"Y")</f>
        <v>14</v>
      </c>
      <c r="E15" s="15">
        <f>COUNTIF($B$2:$B15,"N")</f>
        <v>0</v>
      </c>
      <c r="F15" s="15">
        <f>COUNTIF($B15:$B$68,"Y")</f>
        <v>6</v>
      </c>
      <c r="G15" s="15">
        <f>COUNTIF($B15:$B$68,"N")</f>
        <v>15</v>
      </c>
      <c r="J15" s="15">
        <f t="shared" si="0"/>
        <v>0</v>
      </c>
      <c r="K15" s="15">
        <f t="shared" si="1"/>
        <v>0.7</v>
      </c>
    </row>
    <row r="16" spans="1:11" x14ac:dyDescent="0.25">
      <c r="A16" s="15" t="s">
        <v>15</v>
      </c>
      <c r="B16" s="15" t="str">
        <f>VLOOKUP(A16,'2 groups'!$A$2:$B$22,2,0)</f>
        <v>Y</v>
      </c>
      <c r="D16" s="15">
        <f>COUNTIF($B$2:$B16,"Y")</f>
        <v>15</v>
      </c>
      <c r="E16" s="15">
        <f>COUNTIF($B$2:$B16,"N")</f>
        <v>0</v>
      </c>
      <c r="F16" s="15">
        <f>COUNTIF($B16:$B$68,"Y")</f>
        <v>5</v>
      </c>
      <c r="G16" s="15">
        <f>COUNTIF($B16:$B$68,"N")</f>
        <v>15</v>
      </c>
      <c r="J16" s="15">
        <f t="shared" si="0"/>
        <v>0</v>
      </c>
      <c r="K16" s="15">
        <f t="shared" si="1"/>
        <v>0.75</v>
      </c>
    </row>
    <row r="17" spans="1:11" x14ac:dyDescent="0.25">
      <c r="A17" s="15" t="s">
        <v>14</v>
      </c>
      <c r="B17" s="15" t="s">
        <v>44</v>
      </c>
      <c r="D17" s="15">
        <f>COUNTIF($B$2:$B17,"Y")</f>
        <v>15</v>
      </c>
      <c r="E17" s="15">
        <f>COUNTIF($B$2:$B17,"N")</f>
        <v>1</v>
      </c>
      <c r="F17" s="15">
        <f>COUNTIF($B17:$B$68,"Y")</f>
        <v>4</v>
      </c>
      <c r="G17" s="15">
        <f>COUNTIF($B17:$B$68,"N")</f>
        <v>15</v>
      </c>
      <c r="J17" s="15">
        <f t="shared" si="0"/>
        <v>6.25E-2</v>
      </c>
      <c r="K17" s="15">
        <f t="shared" si="1"/>
        <v>0.78947368421052633</v>
      </c>
    </row>
    <row r="18" spans="1:11" x14ac:dyDescent="0.25">
      <c r="A18" s="15" t="s">
        <v>28</v>
      </c>
      <c r="B18" s="15" t="s">
        <v>44</v>
      </c>
      <c r="D18" s="15">
        <f>COUNTIF($B$2:$B18,"Y")</f>
        <v>15</v>
      </c>
      <c r="E18" s="15">
        <f>COUNTIF($B$2:$B18,"N")</f>
        <v>2</v>
      </c>
      <c r="F18" s="15">
        <f>COUNTIF($B18:$B$68,"Y")</f>
        <v>4</v>
      </c>
      <c r="G18" s="15">
        <f>COUNTIF($B18:$B$68,"N")</f>
        <v>14</v>
      </c>
      <c r="J18" s="15">
        <f t="shared" si="0"/>
        <v>0.125</v>
      </c>
      <c r="K18" s="15">
        <f t="shared" si="1"/>
        <v>0.78947368421052633</v>
      </c>
    </row>
    <row r="19" spans="1:11" x14ac:dyDescent="0.25">
      <c r="A19" s="15" t="s">
        <v>24</v>
      </c>
      <c r="B19" s="15" t="s">
        <v>44</v>
      </c>
      <c r="D19" s="15">
        <f>COUNTIF($B$2:$B19,"Y")</f>
        <v>15</v>
      </c>
      <c r="E19" s="15">
        <f>COUNTIF($B$2:$B19,"N")</f>
        <v>3</v>
      </c>
      <c r="F19" s="15">
        <f>COUNTIF($B19:$B$68,"Y")</f>
        <v>4</v>
      </c>
      <c r="G19" s="15">
        <f>COUNTIF($B19:$B$68,"N")</f>
        <v>13</v>
      </c>
      <c r="J19" s="15">
        <f t="shared" si="0"/>
        <v>0.1875</v>
      </c>
      <c r="K19" s="15">
        <f t="shared" si="1"/>
        <v>0.78947368421052633</v>
      </c>
    </row>
    <row r="20" spans="1:11" x14ac:dyDescent="0.25">
      <c r="A20" s="15" t="s">
        <v>4</v>
      </c>
      <c r="B20" s="15" t="s">
        <v>44</v>
      </c>
      <c r="D20" s="15">
        <f>COUNTIF($B$2:$B20,"Y")</f>
        <v>15</v>
      </c>
      <c r="E20" s="15">
        <f>COUNTIF($B$2:$B20,"N")</f>
        <v>4</v>
      </c>
      <c r="F20" s="15">
        <f>COUNTIF($B20:$B$68,"Y")</f>
        <v>4</v>
      </c>
      <c r="G20" s="15">
        <f>COUNTIF($B20:$B$68,"N")</f>
        <v>12</v>
      </c>
      <c r="J20" s="15">
        <f t="shared" si="0"/>
        <v>0.25</v>
      </c>
      <c r="K20" s="15">
        <f t="shared" si="1"/>
        <v>0.78947368421052633</v>
      </c>
    </row>
    <row r="21" spans="1:11" x14ac:dyDescent="0.25">
      <c r="A21" s="15" t="s">
        <v>33</v>
      </c>
      <c r="B21" s="15" t="s">
        <v>44</v>
      </c>
      <c r="D21" s="15">
        <f>COUNTIF($B$2:$B21,"Y")</f>
        <v>15</v>
      </c>
      <c r="E21" s="15">
        <f>COUNTIF($B$2:$B21,"N")</f>
        <v>5</v>
      </c>
      <c r="F21" s="15">
        <f>COUNTIF($B21:$B$68,"Y")</f>
        <v>4</v>
      </c>
      <c r="G21" s="15">
        <f>COUNTIF($B21:$B$68,"N")</f>
        <v>11</v>
      </c>
      <c r="J21" s="15">
        <f t="shared" si="0"/>
        <v>0.3125</v>
      </c>
      <c r="K21" s="15">
        <f t="shared" si="1"/>
        <v>0.78947368421052633</v>
      </c>
    </row>
    <row r="22" spans="1:11" x14ac:dyDescent="0.25">
      <c r="A22" s="15" t="s">
        <v>35</v>
      </c>
      <c r="B22" s="15" t="s">
        <v>44</v>
      </c>
      <c r="D22" s="15">
        <f>COUNTIF($B$2:$B22,"Y")</f>
        <v>15</v>
      </c>
      <c r="E22" s="15">
        <f>COUNTIF($B$2:$B22,"N")</f>
        <v>6</v>
      </c>
      <c r="F22" s="15">
        <f>COUNTIF($B22:$B$68,"Y")</f>
        <v>4</v>
      </c>
      <c r="G22" s="15">
        <f>COUNTIF($B22:$B$68,"N")</f>
        <v>10</v>
      </c>
      <c r="J22" s="15">
        <f t="shared" si="0"/>
        <v>0.375</v>
      </c>
      <c r="K22" s="15">
        <f t="shared" si="1"/>
        <v>0.78947368421052633</v>
      </c>
    </row>
    <row r="23" spans="1:11" x14ac:dyDescent="0.25">
      <c r="A23" s="15" t="s">
        <v>34</v>
      </c>
      <c r="B23" s="15" t="s">
        <v>44</v>
      </c>
      <c r="D23" s="15">
        <f>COUNTIF($B$2:$B23,"Y")</f>
        <v>15</v>
      </c>
      <c r="E23" s="15">
        <f>COUNTIF($B$2:$B23,"N")</f>
        <v>7</v>
      </c>
      <c r="F23" s="15">
        <f>COUNTIF($B23:$B$68,"Y")</f>
        <v>4</v>
      </c>
      <c r="G23" s="15">
        <f>COUNTIF($B23:$B$68,"N")</f>
        <v>9</v>
      </c>
      <c r="J23" s="15">
        <f t="shared" si="0"/>
        <v>0.4375</v>
      </c>
      <c r="K23" s="15">
        <f t="shared" si="1"/>
        <v>0.78947368421052633</v>
      </c>
    </row>
    <row r="24" spans="1:11" x14ac:dyDescent="0.25">
      <c r="A24" s="15" t="s">
        <v>18</v>
      </c>
      <c r="B24" s="15" t="s">
        <v>44</v>
      </c>
      <c r="D24" s="15">
        <f>COUNTIF($B$2:$B24,"Y")</f>
        <v>15</v>
      </c>
      <c r="E24" s="15">
        <f>COUNTIF($B$2:$B24,"N")</f>
        <v>8</v>
      </c>
      <c r="F24" s="15">
        <f>COUNTIF($B24:$B$68,"Y")</f>
        <v>4</v>
      </c>
      <c r="G24" s="15">
        <f>COUNTIF($B24:$B$68,"N")</f>
        <v>8</v>
      </c>
      <c r="J24" s="15">
        <f t="shared" si="0"/>
        <v>0.5</v>
      </c>
      <c r="K24" s="15">
        <f t="shared" si="1"/>
        <v>0.78947368421052633</v>
      </c>
    </row>
    <row r="25" spans="1:11" x14ac:dyDescent="0.25">
      <c r="A25" s="15" t="s">
        <v>16</v>
      </c>
      <c r="B25" s="15" t="s">
        <v>44</v>
      </c>
      <c r="D25" s="15">
        <f>COUNTIF($B$2:$B25,"Y")</f>
        <v>15</v>
      </c>
      <c r="E25" s="15">
        <f>COUNTIF($B$2:$B25,"N")</f>
        <v>9</v>
      </c>
      <c r="F25" s="15">
        <f>COUNTIF($B25:$B$68,"Y")</f>
        <v>4</v>
      </c>
      <c r="G25" s="15">
        <f>COUNTIF($B25:$B$68,"N")</f>
        <v>7</v>
      </c>
      <c r="J25" s="15">
        <f t="shared" si="0"/>
        <v>0.5625</v>
      </c>
      <c r="K25" s="15">
        <f t="shared" si="1"/>
        <v>0.78947368421052633</v>
      </c>
    </row>
    <row r="26" spans="1:11" x14ac:dyDescent="0.25">
      <c r="A26" s="15" t="s">
        <v>26</v>
      </c>
      <c r="B26" s="15" t="s">
        <v>44</v>
      </c>
      <c r="D26" s="15">
        <f>COUNTIF($B$2:$B26,"Y")</f>
        <v>15</v>
      </c>
      <c r="E26" s="15">
        <f>COUNTIF($B$2:$B26,"N")</f>
        <v>10</v>
      </c>
      <c r="F26" s="15">
        <f>COUNTIF($B26:$B$68,"Y")</f>
        <v>4</v>
      </c>
      <c r="G26" s="15">
        <f>COUNTIF($B26:$B$68,"N")</f>
        <v>6</v>
      </c>
      <c r="J26" s="15">
        <f t="shared" si="0"/>
        <v>0.625</v>
      </c>
      <c r="K26" s="15">
        <f t="shared" si="1"/>
        <v>0.78947368421052633</v>
      </c>
    </row>
    <row r="27" spans="1:11" x14ac:dyDescent="0.25">
      <c r="A27" s="15" t="s">
        <v>8</v>
      </c>
      <c r="B27" s="15" t="s">
        <v>44</v>
      </c>
      <c r="D27" s="15">
        <f>COUNTIF($B$2:$B27,"Y")</f>
        <v>15</v>
      </c>
      <c r="E27" s="15">
        <f>COUNTIF($B$2:$B27,"N")</f>
        <v>11</v>
      </c>
      <c r="F27" s="15">
        <f>COUNTIF($B27:$B$68,"Y")</f>
        <v>4</v>
      </c>
      <c r="G27" s="15">
        <f>COUNTIF($B27:$B$68,"N")</f>
        <v>5</v>
      </c>
      <c r="J27" s="15">
        <f t="shared" si="0"/>
        <v>0.6875</v>
      </c>
      <c r="K27" s="15">
        <f t="shared" si="1"/>
        <v>0.78947368421052633</v>
      </c>
    </row>
    <row r="28" spans="1:11" x14ac:dyDescent="0.25">
      <c r="A28" s="15" t="s">
        <v>30</v>
      </c>
      <c r="B28" s="15" t="s">
        <v>44</v>
      </c>
      <c r="D28" s="15">
        <f>COUNTIF($B$2:$B28,"Y")</f>
        <v>15</v>
      </c>
      <c r="E28" s="15">
        <f>COUNTIF($B$2:$B28,"N")</f>
        <v>12</v>
      </c>
      <c r="F28" s="15">
        <f>COUNTIF($B28:$B$68,"Y")</f>
        <v>4</v>
      </c>
      <c r="G28" s="15">
        <f>COUNTIF($B28:$B$68,"N")</f>
        <v>4</v>
      </c>
      <c r="J28" s="15">
        <f t="shared" si="0"/>
        <v>0.75</v>
      </c>
      <c r="K28" s="15">
        <f t="shared" si="1"/>
        <v>0.78947368421052633</v>
      </c>
    </row>
    <row r="29" spans="1:11" x14ac:dyDescent="0.25">
      <c r="A29" s="15" t="s">
        <v>22</v>
      </c>
      <c r="B29" s="15" t="s">
        <v>44</v>
      </c>
      <c r="D29" s="15">
        <f>COUNTIF($B$2:$B29,"Y")</f>
        <v>15</v>
      </c>
      <c r="E29" s="15">
        <f>COUNTIF($B$2:$B29,"N")</f>
        <v>13</v>
      </c>
      <c r="F29" s="15">
        <f>COUNTIF($B29:$B$68,"Y")</f>
        <v>4</v>
      </c>
      <c r="G29" s="15">
        <f>COUNTIF($B29:$B$68,"N")</f>
        <v>3</v>
      </c>
      <c r="J29" s="15">
        <f t="shared" si="0"/>
        <v>0.8125</v>
      </c>
      <c r="K29" s="15">
        <f t="shared" si="1"/>
        <v>0.78947368421052633</v>
      </c>
    </row>
    <row r="30" spans="1:11" ht="15.75" thickBot="1" x14ac:dyDescent="0.3">
      <c r="A30" s="15" t="s">
        <v>20</v>
      </c>
      <c r="B30" s="15" t="s">
        <v>44</v>
      </c>
      <c r="D30" s="15">
        <f>COUNTIF($B$2:$B30,"Y")</f>
        <v>15</v>
      </c>
      <c r="E30" s="15">
        <f>COUNTIF($B$2:$B30,"N")</f>
        <v>14</v>
      </c>
      <c r="F30" s="15">
        <f>COUNTIF($B30:$B$68,"Y")</f>
        <v>4</v>
      </c>
      <c r="G30" s="15">
        <f>COUNTIF($B30:$B$68,"N")</f>
        <v>2</v>
      </c>
      <c r="J30" s="15">
        <f t="shared" si="0"/>
        <v>0.875</v>
      </c>
      <c r="K30" s="15">
        <f t="shared" si="1"/>
        <v>0.78947368421052633</v>
      </c>
    </row>
    <row r="31" spans="1:11" ht="15.75" thickTop="1" x14ac:dyDescent="0.25">
      <c r="A31" s="16" t="s">
        <v>11</v>
      </c>
      <c r="B31" s="16" t="str">
        <f>VLOOKUP(A31,'2 groups'!$A$2:$B$22,2,0)</f>
        <v>Y</v>
      </c>
      <c r="D31" s="15">
        <f>COUNTIF($B$2:$B31,"Y")</f>
        <v>16</v>
      </c>
      <c r="E31" s="15">
        <f>COUNTIF($B$2:$B31,"N")</f>
        <v>14</v>
      </c>
      <c r="F31" s="15">
        <f>COUNTIF($B31:$B$68,"Y")</f>
        <v>4</v>
      </c>
      <c r="G31" s="15">
        <f>COUNTIF($B31:$B$68,"N")</f>
        <v>1</v>
      </c>
      <c r="J31" s="15">
        <f t="shared" si="0"/>
        <v>0.93333333333333335</v>
      </c>
      <c r="K31" s="15">
        <f t="shared" si="1"/>
        <v>0.8</v>
      </c>
    </row>
    <row r="32" spans="1:11" x14ac:dyDescent="0.25">
      <c r="A32" s="15" t="s">
        <v>32</v>
      </c>
      <c r="B32" s="15" t="str">
        <f>VLOOKUP(A32,'2 groups'!$A$2:$B$22,2,0)</f>
        <v>Y</v>
      </c>
      <c r="D32" s="15">
        <f>COUNTIF($B$2:$B32,"Y")</f>
        <v>17</v>
      </c>
      <c r="E32" s="15">
        <f>COUNTIF($B$2:$B32,"N")</f>
        <v>14</v>
      </c>
      <c r="F32" s="15">
        <f>COUNTIF($B32:$B$68,"Y")</f>
        <v>3</v>
      </c>
      <c r="G32" s="15">
        <f>COUNTIF($B32:$B$68,"N")</f>
        <v>1</v>
      </c>
      <c r="J32" s="15">
        <f t="shared" si="0"/>
        <v>0.93333333333333335</v>
      </c>
      <c r="K32" s="15">
        <f t="shared" si="1"/>
        <v>0.85</v>
      </c>
    </row>
    <row r="33" spans="1:11" x14ac:dyDescent="0.25">
      <c r="A33" s="15" t="s">
        <v>16</v>
      </c>
      <c r="B33" s="15" t="s">
        <v>44</v>
      </c>
      <c r="D33" s="15">
        <f>COUNTIF($B$2:$B33,"Y")</f>
        <v>17</v>
      </c>
      <c r="E33" s="15">
        <f>COUNTIF($B$2:$B33,"N")</f>
        <v>15</v>
      </c>
      <c r="F33" s="15">
        <f>COUNTIF($B33:$B$68,"Y")</f>
        <v>2</v>
      </c>
      <c r="G33" s="15">
        <f>COUNTIF($B33:$B$68,"N")</f>
        <v>1</v>
      </c>
      <c r="J33" s="15">
        <f t="shared" si="0"/>
        <v>0.9375</v>
      </c>
      <c r="K33" s="15">
        <f t="shared" si="1"/>
        <v>0.89473684210526316</v>
      </c>
    </row>
    <row r="34" spans="1:11" x14ac:dyDescent="0.25">
      <c r="A34" s="15" t="s">
        <v>27</v>
      </c>
      <c r="B34" s="15" t="str">
        <f>VLOOKUP(A34,'2 groups'!$A$2:$B$22,2,0)</f>
        <v>Y</v>
      </c>
      <c r="D34" s="15">
        <f>COUNTIF($B$2:$B34,"Y")</f>
        <v>18</v>
      </c>
      <c r="E34" s="15">
        <f>COUNTIF($B$2:$B34,"N")</f>
        <v>15</v>
      </c>
      <c r="F34" s="15">
        <f>COUNTIF($B34:$B$68,"Y")</f>
        <v>2</v>
      </c>
      <c r="G34" s="15">
        <f>COUNTIF($B34:$B$68,"N")</f>
        <v>0</v>
      </c>
      <c r="J34" s="15">
        <f t="shared" si="0"/>
        <v>1</v>
      </c>
      <c r="K34" s="15">
        <f t="shared" si="1"/>
        <v>0.9</v>
      </c>
    </row>
    <row r="35" spans="1:11" x14ac:dyDescent="0.25">
      <c r="A35" s="15" t="s">
        <v>19</v>
      </c>
      <c r="B35" s="15" t="str">
        <f>VLOOKUP(A35,'2 groups'!$A$2:$B$22,2,0)</f>
        <v>Y</v>
      </c>
      <c r="D35" s="15">
        <f>COUNTIF($B$2:$B35,"Y")</f>
        <v>19</v>
      </c>
      <c r="E35" s="15">
        <f>COUNTIF($B$2:$B35,"N")</f>
        <v>15</v>
      </c>
      <c r="F35" s="15">
        <f>COUNTIF($B35:$B$68,"Y")</f>
        <v>1</v>
      </c>
      <c r="G35" s="15">
        <f>COUNTIF($B35:$B$68,"N")</f>
        <v>0</v>
      </c>
      <c r="J35" s="15">
        <f t="shared" si="0"/>
        <v>1</v>
      </c>
      <c r="K35" s="15">
        <f t="shared" si="1"/>
        <v>0.95</v>
      </c>
    </row>
    <row r="36" spans="1:11" x14ac:dyDescent="0.25">
      <c r="A36" s="15"/>
      <c r="B36" s="15"/>
      <c r="D36" s="15">
        <f>COUNTIF($B$2:$B36,"Y")</f>
        <v>19</v>
      </c>
      <c r="E36" s="15">
        <f>COUNTIF($B$2:$B36,"N")</f>
        <v>15</v>
      </c>
      <c r="F36" s="15">
        <f>COUNTIF($B36:$B$68,"Y")</f>
        <v>0</v>
      </c>
      <c r="G36" s="15">
        <f>COUNTIF($B36:$B$68,"N")</f>
        <v>0</v>
      </c>
      <c r="J36" s="15">
        <f t="shared" si="0"/>
        <v>1</v>
      </c>
      <c r="K36" s="15">
        <f t="shared" si="1"/>
        <v>1</v>
      </c>
    </row>
    <row r="37" spans="1:11" x14ac:dyDescent="0.25">
      <c r="A37" s="15"/>
      <c r="B37" s="15"/>
      <c r="D37" s="15">
        <f>COUNTIF($B$2:$B37,"Y")</f>
        <v>19</v>
      </c>
      <c r="E37" s="15">
        <f>COUNTIF($B$2:$B37,"N")</f>
        <v>15</v>
      </c>
      <c r="F37" s="15">
        <f>COUNTIF($B37:$B$68,"Y")</f>
        <v>0</v>
      </c>
      <c r="G37" s="15">
        <f>COUNTIF($B37:$B$68,"N")</f>
        <v>0</v>
      </c>
      <c r="J37" s="15">
        <f t="shared" si="0"/>
        <v>1</v>
      </c>
      <c r="K37" s="15">
        <f t="shared" si="1"/>
        <v>1</v>
      </c>
    </row>
    <row r="38" spans="1:11" x14ac:dyDescent="0.25">
      <c r="A38" s="15"/>
      <c r="B38" s="15"/>
      <c r="D38" s="15">
        <f>COUNTIF($B$2:$B38,"Y")</f>
        <v>19</v>
      </c>
      <c r="E38" s="15">
        <f>COUNTIF($B$2:$B38,"N")</f>
        <v>15</v>
      </c>
      <c r="F38" s="15">
        <f>COUNTIF($B38:$B$68,"Y")</f>
        <v>0</v>
      </c>
      <c r="G38" s="15">
        <f>COUNTIF($B38:$B$68,"N")</f>
        <v>0</v>
      </c>
      <c r="J38" s="15">
        <f t="shared" si="0"/>
        <v>1</v>
      </c>
      <c r="K38" s="15">
        <f t="shared" si="1"/>
        <v>1</v>
      </c>
    </row>
    <row r="39" spans="1:11" x14ac:dyDescent="0.25">
      <c r="A39" s="15"/>
      <c r="B39" s="15"/>
      <c r="D39" s="15">
        <f>COUNTIF($B$2:$B39,"Y")</f>
        <v>19</v>
      </c>
      <c r="E39" s="15">
        <f>COUNTIF($B$2:$B39,"N")</f>
        <v>15</v>
      </c>
      <c r="F39" s="15">
        <f>COUNTIF($B39:$B$68,"Y")</f>
        <v>0</v>
      </c>
      <c r="G39" s="15">
        <f>COUNTIF($B39:$B$68,"N")</f>
        <v>0</v>
      </c>
      <c r="J39" s="15">
        <f t="shared" si="0"/>
        <v>1</v>
      </c>
      <c r="K39" s="15">
        <f t="shared" si="1"/>
        <v>1</v>
      </c>
    </row>
    <row r="40" spans="1:11" x14ac:dyDescent="0.25">
      <c r="A40" s="15"/>
      <c r="B40" s="15"/>
      <c r="D40" s="15">
        <f>COUNTIF($B$2:$B40,"Y")</f>
        <v>19</v>
      </c>
      <c r="E40" s="15">
        <f>COUNTIF($B$2:$B40,"N")</f>
        <v>15</v>
      </c>
      <c r="F40" s="15">
        <f>COUNTIF($B40:$B$68,"Y")</f>
        <v>0</v>
      </c>
      <c r="G40" s="15">
        <f>COUNTIF($B40:$B$68,"N")</f>
        <v>0</v>
      </c>
      <c r="J40" s="15">
        <f t="shared" si="0"/>
        <v>1</v>
      </c>
      <c r="K40" s="15">
        <f t="shared" si="1"/>
        <v>1</v>
      </c>
    </row>
    <row r="41" spans="1:11" x14ac:dyDescent="0.25">
      <c r="A41" s="15"/>
      <c r="B41" s="15"/>
      <c r="D41" s="15">
        <f>COUNTIF($B$2:$B41,"Y")</f>
        <v>19</v>
      </c>
      <c r="E41" s="15">
        <f>COUNTIF($B$2:$B41,"N")</f>
        <v>15</v>
      </c>
      <c r="F41" s="15">
        <f>COUNTIF($B41:$B$68,"Y")</f>
        <v>0</v>
      </c>
      <c r="G41" s="15">
        <f>COUNTIF($B41:$B$68,"N")</f>
        <v>0</v>
      </c>
      <c r="J41" s="15">
        <f t="shared" si="0"/>
        <v>1</v>
      </c>
      <c r="K41" s="15">
        <f t="shared" si="1"/>
        <v>1</v>
      </c>
    </row>
    <row r="42" spans="1:11" x14ac:dyDescent="0.25">
      <c r="A42" s="15"/>
      <c r="B42" s="15"/>
      <c r="D42" s="15">
        <f>COUNTIF($B$2:$B42,"Y")</f>
        <v>19</v>
      </c>
      <c r="E42" s="15">
        <f>COUNTIF($B$2:$B42,"N")</f>
        <v>15</v>
      </c>
      <c r="F42" s="15">
        <f>COUNTIF($B42:$B$68,"Y")</f>
        <v>0</v>
      </c>
      <c r="G42" s="15">
        <f>COUNTIF($B42:$B$68,"N")</f>
        <v>0</v>
      </c>
      <c r="J42" s="15">
        <f t="shared" si="0"/>
        <v>1</v>
      </c>
      <c r="K42" s="15">
        <f t="shared" si="1"/>
        <v>1</v>
      </c>
    </row>
    <row r="43" spans="1:11" x14ac:dyDescent="0.25">
      <c r="A43" s="15"/>
      <c r="B43" s="15"/>
      <c r="D43" s="15">
        <f>COUNTIF($B$2:$B43,"Y")</f>
        <v>19</v>
      </c>
      <c r="E43" s="15">
        <f>COUNTIF($B$2:$B43,"N")</f>
        <v>15</v>
      </c>
      <c r="F43" s="15">
        <f>COUNTIF($B43:$B$68,"Y")</f>
        <v>0</v>
      </c>
      <c r="G43" s="15">
        <f>COUNTIF($B43:$B$68,"N")</f>
        <v>0</v>
      </c>
      <c r="J43" s="15">
        <f t="shared" si="0"/>
        <v>1</v>
      </c>
      <c r="K43" s="15">
        <f t="shared" si="1"/>
        <v>1</v>
      </c>
    </row>
    <row r="44" spans="1:11" x14ac:dyDescent="0.25">
      <c r="A44" s="15"/>
      <c r="B44" s="15"/>
      <c r="D44" s="15">
        <f>COUNTIF($B$2:$B44,"Y")</f>
        <v>19</v>
      </c>
      <c r="E44" s="15">
        <f>COUNTIF($B$2:$B44,"N")</f>
        <v>15</v>
      </c>
      <c r="F44" s="15">
        <f>COUNTIF($B44:$B$68,"Y")</f>
        <v>0</v>
      </c>
      <c r="G44" s="15">
        <f>COUNTIF($B44:$B$68,"N")</f>
        <v>0</v>
      </c>
      <c r="J44" s="15">
        <f t="shared" si="0"/>
        <v>1</v>
      </c>
      <c r="K44" s="15">
        <f t="shared" si="1"/>
        <v>1</v>
      </c>
    </row>
    <row r="45" spans="1:11" x14ac:dyDescent="0.25">
      <c r="A45" s="15"/>
      <c r="B45" s="15"/>
      <c r="D45" s="15">
        <f>COUNTIF($B$2:$B45,"Y")</f>
        <v>19</v>
      </c>
      <c r="E45" s="15">
        <f>COUNTIF($B$2:$B45,"N")</f>
        <v>15</v>
      </c>
      <c r="F45" s="15">
        <f>COUNTIF($B45:$B$68,"Y")</f>
        <v>0</v>
      </c>
      <c r="G45" s="15">
        <f>COUNTIF($B45:$B$68,"N")</f>
        <v>0</v>
      </c>
      <c r="J45" s="15">
        <f t="shared" si="0"/>
        <v>1</v>
      </c>
      <c r="K45" s="15">
        <f t="shared" si="1"/>
        <v>1</v>
      </c>
    </row>
    <row r="46" spans="1:11" x14ac:dyDescent="0.25">
      <c r="A46" s="15"/>
      <c r="B46" s="15"/>
      <c r="D46" s="15">
        <f>COUNTIF($B$2:$B46,"Y")</f>
        <v>19</v>
      </c>
      <c r="E46" s="15">
        <f>COUNTIF($B$2:$B46,"N")</f>
        <v>15</v>
      </c>
      <c r="F46" s="15">
        <f>COUNTIF($B46:$B$68,"Y")</f>
        <v>0</v>
      </c>
      <c r="G46" s="15">
        <f>COUNTIF($B46:$B$68,"N")</f>
        <v>0</v>
      </c>
      <c r="J46" s="15">
        <f t="shared" si="0"/>
        <v>1</v>
      </c>
      <c r="K46" s="15">
        <f t="shared" si="1"/>
        <v>1</v>
      </c>
    </row>
    <row r="47" spans="1:11" x14ac:dyDescent="0.25">
      <c r="A47" s="15"/>
      <c r="B47" s="15"/>
      <c r="D47" s="15">
        <f>COUNTIF($B$2:$B47,"Y")</f>
        <v>19</v>
      </c>
      <c r="E47" s="15">
        <f>COUNTIF($B$2:$B47,"N")</f>
        <v>15</v>
      </c>
      <c r="F47" s="15">
        <f>COUNTIF($B47:$B$68,"Y")</f>
        <v>0</v>
      </c>
      <c r="G47" s="15">
        <f>COUNTIF($B47:$B$68,"N")</f>
        <v>0</v>
      </c>
      <c r="J47" s="15">
        <f t="shared" si="0"/>
        <v>1</v>
      </c>
      <c r="K47" s="15">
        <f t="shared" si="1"/>
        <v>1</v>
      </c>
    </row>
    <row r="48" spans="1:11" x14ac:dyDescent="0.25">
      <c r="A48" s="15"/>
      <c r="B48" s="15"/>
      <c r="D48" s="15">
        <f>COUNTIF($B$2:$B48,"Y")</f>
        <v>19</v>
      </c>
      <c r="E48" s="15">
        <f>COUNTIF($B$2:$B48,"N")</f>
        <v>15</v>
      </c>
      <c r="F48" s="15">
        <f>COUNTIF($B48:$B$68,"Y")</f>
        <v>0</v>
      </c>
      <c r="G48" s="15">
        <f>COUNTIF($B48:$B$68,"N")</f>
        <v>0</v>
      </c>
      <c r="J48" s="15">
        <f t="shared" si="0"/>
        <v>1</v>
      </c>
      <c r="K48" s="15">
        <f t="shared" si="1"/>
        <v>1</v>
      </c>
    </row>
    <row r="49" spans="1:11" x14ac:dyDescent="0.25">
      <c r="A49" s="15"/>
      <c r="B49" s="15"/>
      <c r="D49" s="15">
        <f>COUNTIF($B$2:$B49,"Y")</f>
        <v>19</v>
      </c>
      <c r="E49" s="15">
        <f>COUNTIF($B$2:$B49,"N")</f>
        <v>15</v>
      </c>
      <c r="F49" s="15">
        <f>COUNTIF($B49:$B$68,"Y")</f>
        <v>0</v>
      </c>
      <c r="G49" s="15">
        <f>COUNTIF($B49:$B$68,"N")</f>
        <v>0</v>
      </c>
      <c r="J49" s="15">
        <f t="shared" si="0"/>
        <v>1</v>
      </c>
      <c r="K49" s="15">
        <f t="shared" si="1"/>
        <v>1</v>
      </c>
    </row>
    <row r="50" spans="1:11" x14ac:dyDescent="0.25">
      <c r="A50" s="15"/>
      <c r="B50" s="15"/>
      <c r="D50" s="15">
        <f>COUNTIF($B$2:$B50,"Y")</f>
        <v>19</v>
      </c>
      <c r="E50" s="15">
        <f>COUNTIF($B$2:$B50,"N")</f>
        <v>15</v>
      </c>
      <c r="F50" s="15">
        <f>COUNTIF($B50:$B$68,"Y")</f>
        <v>0</v>
      </c>
      <c r="G50" s="15">
        <f>COUNTIF($B50:$B$68,"N")</f>
        <v>0</v>
      </c>
      <c r="J50" s="15">
        <f t="shared" si="0"/>
        <v>1</v>
      </c>
      <c r="K50" s="15">
        <f t="shared" si="1"/>
        <v>1</v>
      </c>
    </row>
    <row r="51" spans="1:11" x14ac:dyDescent="0.25">
      <c r="A51" s="15"/>
      <c r="B51" s="15"/>
      <c r="D51" s="15">
        <f>COUNTIF($B$2:$B51,"Y")</f>
        <v>19</v>
      </c>
      <c r="E51" s="15">
        <f>COUNTIF($B$2:$B51,"N")</f>
        <v>15</v>
      </c>
      <c r="F51" s="15">
        <f>COUNTIF($B51:$B$68,"Y")</f>
        <v>0</v>
      </c>
      <c r="G51" s="15">
        <f>COUNTIF($B51:$B$68,"N")</f>
        <v>0</v>
      </c>
      <c r="J51" s="15">
        <f t="shared" si="0"/>
        <v>1</v>
      </c>
      <c r="K51" s="15">
        <f t="shared" si="1"/>
        <v>1</v>
      </c>
    </row>
    <row r="52" spans="1:11" x14ac:dyDescent="0.25">
      <c r="A52" s="15"/>
      <c r="B52" s="15"/>
      <c r="D52" s="15">
        <f>COUNTIF($B$2:$B52,"Y")</f>
        <v>19</v>
      </c>
      <c r="E52" s="15">
        <f>COUNTIF($B$2:$B52,"N")</f>
        <v>15</v>
      </c>
      <c r="F52" s="15">
        <f>COUNTIF($B52:$B$68,"Y")</f>
        <v>0</v>
      </c>
      <c r="G52" s="15">
        <f>COUNTIF($B52:$B$68,"N")</f>
        <v>0</v>
      </c>
      <c r="J52" s="15">
        <f t="shared" si="0"/>
        <v>1</v>
      </c>
      <c r="K52" s="15">
        <f t="shared" si="1"/>
        <v>1</v>
      </c>
    </row>
    <row r="53" spans="1:11" x14ac:dyDescent="0.25">
      <c r="A53" s="15"/>
      <c r="B53" s="15"/>
      <c r="D53" s="15">
        <f>COUNTIF($B$2:$B53,"Y")</f>
        <v>19</v>
      </c>
      <c r="E53" s="15">
        <f>COUNTIF($B$2:$B53,"N")</f>
        <v>15</v>
      </c>
      <c r="F53" s="15">
        <f>COUNTIF($B53:$B$68,"Y")</f>
        <v>0</v>
      </c>
      <c r="G53" s="15">
        <f>COUNTIF($B53:$B$68,"N")</f>
        <v>0</v>
      </c>
      <c r="J53" s="15">
        <f t="shared" si="0"/>
        <v>1</v>
      </c>
      <c r="K53" s="15">
        <f t="shared" si="1"/>
        <v>1</v>
      </c>
    </row>
    <row r="54" spans="1:11" x14ac:dyDescent="0.25">
      <c r="A54" s="15"/>
      <c r="B54" s="15"/>
      <c r="D54" s="15">
        <f>COUNTIF($B$2:$B54,"Y")</f>
        <v>19</v>
      </c>
      <c r="E54" s="15">
        <f>COUNTIF($B$2:$B54,"N")</f>
        <v>15</v>
      </c>
      <c r="F54" s="15">
        <f>COUNTIF($B54:$B$68,"Y")</f>
        <v>0</v>
      </c>
      <c r="G54" s="15">
        <f>COUNTIF($B54:$B$68,"N")</f>
        <v>0</v>
      </c>
      <c r="J54" s="15">
        <f t="shared" si="0"/>
        <v>1</v>
      </c>
      <c r="K54" s="15">
        <f t="shared" si="1"/>
        <v>1</v>
      </c>
    </row>
    <row r="55" spans="1:11" x14ac:dyDescent="0.25">
      <c r="A55" s="15"/>
      <c r="B55" s="15"/>
      <c r="D55" s="15">
        <f>COUNTIF($B$2:$B55,"Y")</f>
        <v>19</v>
      </c>
      <c r="E55" s="15">
        <f>COUNTIF($B$2:$B55,"N")</f>
        <v>15</v>
      </c>
      <c r="F55" s="15">
        <f>COUNTIF($B55:$B$68,"Y")</f>
        <v>0</v>
      </c>
      <c r="G55" s="15">
        <f>COUNTIF($B55:$B$68,"N")</f>
        <v>0</v>
      </c>
      <c r="J55" s="15">
        <f t="shared" si="0"/>
        <v>1</v>
      </c>
      <c r="K55" s="15">
        <f t="shared" si="1"/>
        <v>1</v>
      </c>
    </row>
    <row r="56" spans="1:11" x14ac:dyDescent="0.25">
      <c r="A56" s="15"/>
      <c r="B56" s="15"/>
      <c r="D56" s="15">
        <f>COUNTIF($B$2:$B56,"Y")</f>
        <v>19</v>
      </c>
      <c r="E56" s="15">
        <f>COUNTIF($B$2:$B56,"N")</f>
        <v>15</v>
      </c>
      <c r="F56" s="15">
        <f>COUNTIF($B56:$B$68,"Y")</f>
        <v>0</v>
      </c>
      <c r="G56" s="15">
        <f>COUNTIF($B56:$B$68,"N")</f>
        <v>0</v>
      </c>
      <c r="J56" s="15">
        <f t="shared" si="0"/>
        <v>1</v>
      </c>
      <c r="K56" s="15">
        <f t="shared" si="1"/>
        <v>1</v>
      </c>
    </row>
    <row r="57" spans="1:11" x14ac:dyDescent="0.25">
      <c r="A57" s="15"/>
      <c r="B57" s="15"/>
      <c r="D57" s="15">
        <f>COUNTIF($B$2:$B57,"Y")</f>
        <v>19</v>
      </c>
      <c r="E57" s="15">
        <f>COUNTIF($B$2:$B57,"N")</f>
        <v>15</v>
      </c>
      <c r="F57" s="15">
        <f>COUNTIF($B57:$B$68,"Y")</f>
        <v>0</v>
      </c>
      <c r="G57" s="15">
        <f>COUNTIF($B57:$B$68,"N")</f>
        <v>0</v>
      </c>
      <c r="J57" s="15">
        <f t="shared" si="0"/>
        <v>1</v>
      </c>
      <c r="K57" s="15">
        <f t="shared" si="1"/>
        <v>1</v>
      </c>
    </row>
    <row r="58" spans="1:11" x14ac:dyDescent="0.25">
      <c r="A58" s="15"/>
      <c r="B58" s="15"/>
      <c r="D58" s="15">
        <f>COUNTIF($B$2:$B58,"Y")</f>
        <v>19</v>
      </c>
      <c r="E58" s="15">
        <f>COUNTIF($B$2:$B58,"N")</f>
        <v>15</v>
      </c>
      <c r="F58" s="15">
        <f>COUNTIF($B58:$B$68,"Y")</f>
        <v>0</v>
      </c>
      <c r="G58" s="15">
        <f>COUNTIF($B58:$B$68,"N")</f>
        <v>0</v>
      </c>
      <c r="J58" s="15">
        <f t="shared" si="0"/>
        <v>1</v>
      </c>
      <c r="K58" s="15">
        <f t="shared" si="1"/>
        <v>1</v>
      </c>
    </row>
    <row r="59" spans="1:11" x14ac:dyDescent="0.25">
      <c r="A59" s="15"/>
      <c r="B59" s="15"/>
      <c r="D59" s="15">
        <f>COUNTIF($B$2:$B59,"Y")</f>
        <v>19</v>
      </c>
      <c r="E59" s="15">
        <f>COUNTIF($B$2:$B59,"N")</f>
        <v>15</v>
      </c>
      <c r="F59" s="15">
        <f>COUNTIF($B59:$B$68,"Y")</f>
        <v>0</v>
      </c>
      <c r="G59" s="15">
        <f>COUNTIF($B59:$B$68,"N")</f>
        <v>0</v>
      </c>
      <c r="J59" s="15">
        <f t="shared" si="0"/>
        <v>1</v>
      </c>
      <c r="K59" s="15">
        <f t="shared" si="1"/>
        <v>1</v>
      </c>
    </row>
    <row r="60" spans="1:11" x14ac:dyDescent="0.25">
      <c r="A60" s="15"/>
      <c r="B60" s="15"/>
      <c r="D60" s="15">
        <f>COUNTIF($B$2:$B60,"Y")</f>
        <v>19</v>
      </c>
      <c r="E60" s="15">
        <f>COUNTIF($B$2:$B60,"N")</f>
        <v>15</v>
      </c>
      <c r="F60" s="15">
        <f>COUNTIF($B60:$B$68,"Y")</f>
        <v>0</v>
      </c>
      <c r="G60" s="15">
        <f>COUNTIF($B60:$B$68,"N")</f>
        <v>0</v>
      </c>
      <c r="J60" s="15">
        <f t="shared" si="0"/>
        <v>1</v>
      </c>
      <c r="K60" s="15">
        <f t="shared" si="1"/>
        <v>1</v>
      </c>
    </row>
    <row r="61" spans="1:11" x14ac:dyDescent="0.25">
      <c r="A61" s="15"/>
      <c r="B61" s="15"/>
      <c r="D61" s="15">
        <f>COUNTIF($B$2:$B61,"Y")</f>
        <v>19</v>
      </c>
      <c r="E61" s="15">
        <f>COUNTIF($B$2:$B61,"N")</f>
        <v>15</v>
      </c>
      <c r="F61" s="15">
        <f>COUNTIF($B61:$B$68,"Y")</f>
        <v>0</v>
      </c>
      <c r="G61" s="15">
        <f>COUNTIF($B61:$B$68,"N")</f>
        <v>0</v>
      </c>
      <c r="J61" s="15">
        <f t="shared" si="0"/>
        <v>1</v>
      </c>
      <c r="K61" s="15">
        <f t="shared" si="1"/>
        <v>1</v>
      </c>
    </row>
    <row r="62" spans="1:11" x14ac:dyDescent="0.25">
      <c r="A62" s="15"/>
      <c r="B62" s="15"/>
      <c r="D62" s="15">
        <f>COUNTIF($B$2:$B62,"Y")</f>
        <v>19</v>
      </c>
      <c r="E62" s="15">
        <f>COUNTIF($B$2:$B62,"N")</f>
        <v>15</v>
      </c>
      <c r="F62" s="15">
        <f>COUNTIF($B62:$B$68,"Y")</f>
        <v>0</v>
      </c>
      <c r="G62" s="15">
        <f>COUNTIF($B62:$B$68,"N")</f>
        <v>0</v>
      </c>
      <c r="J62" s="15">
        <f t="shared" si="0"/>
        <v>1</v>
      </c>
      <c r="K62" s="15">
        <f t="shared" si="1"/>
        <v>1</v>
      </c>
    </row>
    <row r="63" spans="1:11" x14ac:dyDescent="0.25">
      <c r="A63" s="15"/>
      <c r="B63" s="15"/>
      <c r="D63" s="15">
        <f>COUNTIF($B$2:$B63,"Y")</f>
        <v>19</v>
      </c>
      <c r="E63" s="15">
        <f>COUNTIF($B$2:$B63,"N")</f>
        <v>15</v>
      </c>
      <c r="F63" s="15">
        <f>COUNTIF($B63:$B$68,"Y")</f>
        <v>0</v>
      </c>
      <c r="G63" s="15">
        <f>COUNTIF($B63:$B$68,"N")</f>
        <v>0</v>
      </c>
      <c r="J63" s="15">
        <f t="shared" si="0"/>
        <v>1</v>
      </c>
      <c r="K63" s="15">
        <f t="shared" si="1"/>
        <v>1</v>
      </c>
    </row>
    <row r="64" spans="1:11" x14ac:dyDescent="0.25">
      <c r="A64" s="15"/>
      <c r="B64" s="15"/>
      <c r="D64" s="15">
        <f>COUNTIF($B$2:$B64,"Y")</f>
        <v>19</v>
      </c>
      <c r="E64" s="15">
        <f>COUNTIF($B$2:$B64,"N")</f>
        <v>15</v>
      </c>
      <c r="F64" s="15">
        <f>COUNTIF($B64:$B$68,"Y")</f>
        <v>0</v>
      </c>
      <c r="G64" s="15">
        <f>COUNTIF($B64:$B$68,"N")</f>
        <v>0</v>
      </c>
      <c r="J64" s="15">
        <f t="shared" si="0"/>
        <v>1</v>
      </c>
      <c r="K64" s="15">
        <f t="shared" si="1"/>
        <v>1</v>
      </c>
    </row>
    <row r="65" spans="1:11" x14ac:dyDescent="0.25">
      <c r="A65" s="15"/>
      <c r="B65" s="15"/>
      <c r="D65" s="15">
        <f>COUNTIF($B$2:$B65,"Y")</f>
        <v>19</v>
      </c>
      <c r="E65" s="15">
        <f>COUNTIF($B$2:$B65,"N")</f>
        <v>15</v>
      </c>
      <c r="F65" s="15">
        <f>COUNTIF($B65:$B$68,"Y")</f>
        <v>0</v>
      </c>
      <c r="G65" s="15">
        <f>COUNTIF($B65:$B$68,"N")</f>
        <v>0</v>
      </c>
      <c r="J65" s="15">
        <f t="shared" si="0"/>
        <v>1</v>
      </c>
      <c r="K65" s="15">
        <f t="shared" si="1"/>
        <v>1</v>
      </c>
    </row>
    <row r="66" spans="1:11" x14ac:dyDescent="0.25">
      <c r="A66" s="15"/>
      <c r="B66" s="15"/>
      <c r="D66" s="15">
        <f>COUNTIF($B$2:$B66,"Y")</f>
        <v>19</v>
      </c>
      <c r="E66" s="15">
        <f>COUNTIF($B$2:$B66,"N")</f>
        <v>15</v>
      </c>
      <c r="F66" s="15">
        <f>COUNTIF($B66:$B$68,"Y")</f>
        <v>0</v>
      </c>
      <c r="G66" s="15">
        <f>COUNTIF($B66:$B$68,"N")</f>
        <v>0</v>
      </c>
      <c r="J66" s="15">
        <f t="shared" si="0"/>
        <v>1</v>
      </c>
      <c r="K66" s="15">
        <f t="shared" si="1"/>
        <v>1</v>
      </c>
    </row>
    <row r="67" spans="1:11" x14ac:dyDescent="0.25">
      <c r="A67" s="15"/>
      <c r="B67" s="15"/>
      <c r="D67" s="15">
        <f>COUNTIF($B$2:$B67,"Y")</f>
        <v>19</v>
      </c>
      <c r="E67" s="15">
        <f>COUNTIF($B$2:$B67,"N")</f>
        <v>15</v>
      </c>
      <c r="F67" s="15">
        <f>COUNTIF($B67:$B$68,"Y")</f>
        <v>0</v>
      </c>
      <c r="G67" s="15">
        <f>COUNTIF($B67:$B$68,"N")</f>
        <v>0</v>
      </c>
      <c r="J67" s="15">
        <f t="shared" ref="J67:J68" si="2">1-G67/(E67+G67)</f>
        <v>1</v>
      </c>
      <c r="K67" s="15">
        <f t="shared" ref="K67:K68" si="3">D67/(D67+F67)</f>
        <v>1</v>
      </c>
    </row>
    <row r="68" spans="1:11" x14ac:dyDescent="0.25">
      <c r="A68" s="15"/>
      <c r="B68" s="15"/>
      <c r="D68" s="15">
        <f>COUNTIF($B$2:$B68,"Y")</f>
        <v>19</v>
      </c>
      <c r="E68" s="15">
        <f>COUNTIF($B$2:$B68,"N")</f>
        <v>15</v>
      </c>
      <c r="F68" s="15">
        <f>COUNTIF($B68:$B$68,"Y")</f>
        <v>0</v>
      </c>
      <c r="G68" s="15">
        <f>COUNTIF($B68:$B$68,"N")</f>
        <v>0</v>
      </c>
      <c r="J68" s="15">
        <f t="shared" si="2"/>
        <v>1</v>
      </c>
      <c r="K68" s="15">
        <f t="shared" si="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groups</vt:lpstr>
      <vt:lpstr>1 arch</vt:lpstr>
      <vt:lpstr>2 arch</vt:lpstr>
      <vt:lpstr>roc 1arch</vt:lpstr>
      <vt:lpstr>roc 2arch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новаковский</dc:creator>
  <cp:lastModifiedBy>новаковский</cp:lastModifiedBy>
  <dcterms:created xsi:type="dcterms:W3CDTF">2013-05-20T18:10:55Z</dcterms:created>
  <dcterms:modified xsi:type="dcterms:W3CDTF">2013-05-28T07:51:40Z</dcterms:modified>
</cp:coreProperties>
</file>