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wis/Documents/Информация/Мое/Учеба/Университет/public_html/terms/term4/pr6/"/>
    </mc:Choice>
  </mc:AlternateContent>
  <xr:revisionPtr revIDLastSave="0" documentId="13_ncr:1_{FD967354-769D-0C42-92A7-1BFC1E36B4D3}" xr6:coauthVersionLast="46" xr6:coauthVersionMax="46" xr10:uidLastSave="{00000000-0000-0000-0000-000000000000}"/>
  <bookViews>
    <workbookView xWindow="600" yWindow="3080" windowWidth="32840" windowHeight="19160" xr2:uid="{3FD1F58F-1E4D-7D49-ADD7-7B34B5C0E80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Q14" i="1"/>
  <c r="O14" i="1"/>
  <c r="P14" i="1"/>
  <c r="R14" i="1"/>
  <c r="S14" i="1"/>
  <c r="T14" i="1"/>
  <c r="U14" i="1"/>
  <c r="O15" i="1"/>
  <c r="P15" i="1"/>
  <c r="Q15" i="1"/>
  <c r="R15" i="1"/>
  <c r="S15" i="1"/>
  <c r="T15" i="1"/>
  <c r="U15" i="1"/>
  <c r="O16" i="1"/>
  <c r="P16" i="1"/>
  <c r="Q16" i="1"/>
  <c r="R16" i="1"/>
  <c r="S16" i="1"/>
  <c r="T16" i="1"/>
  <c r="U16" i="1"/>
  <c r="P13" i="1"/>
  <c r="Q13" i="1"/>
  <c r="R13" i="1"/>
  <c r="S13" i="1"/>
  <c r="T13" i="1"/>
  <c r="U13" i="1"/>
  <c r="O13" i="1"/>
  <c r="N16" i="1"/>
  <c r="N13" i="1"/>
  <c r="N15" i="1"/>
  <c r="N17" i="1" s="1"/>
  <c r="N14" i="1"/>
  <c r="P7" i="1"/>
  <c r="O7" i="1"/>
  <c r="P5" i="1"/>
  <c r="Q5" i="1"/>
  <c r="R5" i="1"/>
  <c r="S5" i="1"/>
  <c r="T5" i="1"/>
  <c r="U5" i="1"/>
  <c r="P6" i="1"/>
  <c r="Q6" i="1"/>
  <c r="R6" i="1"/>
  <c r="S6" i="1"/>
  <c r="T6" i="1"/>
  <c r="U6" i="1"/>
  <c r="Q7" i="1"/>
  <c r="R7" i="1"/>
  <c r="S7" i="1"/>
  <c r="T7" i="1"/>
  <c r="U7" i="1"/>
  <c r="P8" i="1"/>
  <c r="Q8" i="1"/>
  <c r="R8" i="1"/>
  <c r="S8" i="1"/>
  <c r="T8" i="1"/>
  <c r="U8" i="1"/>
  <c r="O6" i="1"/>
  <c r="O5" i="1"/>
  <c r="N9" i="1"/>
  <c r="G13" i="1"/>
  <c r="H13" i="1"/>
  <c r="I13" i="1"/>
  <c r="J13" i="1"/>
  <c r="G14" i="1"/>
  <c r="H14" i="1"/>
  <c r="I14" i="1"/>
  <c r="J14" i="1"/>
  <c r="K14" i="1"/>
  <c r="G15" i="1"/>
  <c r="H15" i="1"/>
  <c r="I15" i="1"/>
  <c r="I17" i="1" s="1"/>
  <c r="G16" i="1"/>
  <c r="H16" i="1"/>
  <c r="I16" i="1"/>
  <c r="J16" i="1"/>
  <c r="K16" i="1"/>
  <c r="E14" i="1"/>
  <c r="E15" i="1"/>
  <c r="E16" i="1"/>
  <c r="E13" i="1"/>
  <c r="H17" i="1"/>
  <c r="G17" i="1"/>
  <c r="F9" i="1"/>
  <c r="F13" i="1" s="1"/>
  <c r="G9" i="1"/>
  <c r="H9" i="1"/>
  <c r="I9" i="1"/>
  <c r="J9" i="1"/>
  <c r="J15" i="1" s="1"/>
  <c r="J17" i="1" s="1"/>
  <c r="K9" i="1"/>
  <c r="K15" i="1" s="1"/>
  <c r="E9" i="1"/>
  <c r="O17" i="1" l="1"/>
  <c r="R17" i="1"/>
  <c r="P17" i="1"/>
  <c r="Q17" i="1"/>
  <c r="U17" i="1"/>
  <c r="T17" i="1"/>
  <c r="S17" i="1"/>
  <c r="F16" i="1"/>
  <c r="F15" i="1"/>
  <c r="F14" i="1"/>
  <c r="F17" i="1" s="1"/>
  <c r="K13" i="1"/>
  <c r="K17" i="1" s="1"/>
  <c r="E17" i="1" l="1"/>
  <c r="U9" i="1"/>
  <c r="T9" i="1"/>
  <c r="O9" i="1"/>
  <c r="Q9" i="1"/>
  <c r="R9" i="1"/>
  <c r="S9" i="1"/>
  <c r="P9" i="1"/>
</calcChain>
</file>

<file path=xl/sharedStrings.xml><?xml version="1.0" encoding="utf-8"?>
<sst xmlns="http://schemas.openxmlformats.org/spreadsheetml/2006/main" count="29" uniqueCount="14">
  <si>
    <t>H. sapiens</t>
  </si>
  <si>
    <t>A</t>
  </si>
  <si>
    <t>C</t>
  </si>
  <si>
    <t>G</t>
  </si>
  <si>
    <t>T</t>
  </si>
  <si>
    <t>Матрица частот нуклеотидов (в долях)</t>
  </si>
  <si>
    <t>%GC</t>
  </si>
  <si>
    <t>Σ</t>
  </si>
  <si>
    <t>Матрица количества нуклеотидов</t>
  </si>
  <si>
    <t>ε</t>
  </si>
  <si>
    <t>E</t>
  </si>
  <si>
    <t>PWM с псевдоотчётами</t>
  </si>
  <si>
    <t>E - ожидаемая частота нуклеотида</t>
  </si>
  <si>
    <t>Матрица частот нуклеотидов с псевдоотчетами (в долях)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</si>
</sst>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8722-AE0D-9D4D-BDDF-B69BFB3AB431}">
  <dimension ref="D2:Y17"/>
  <sheetViews>
    <sheetView tabSelected="1" workbookViewId="0">
      <selection activeCell="M22" sqref="M22"/>
    </sheetView>
  </sheetViews>
  <sheetFormatPr baseColWidth="10" defaultRowHeight="16" x14ac:dyDescent="0.2"/>
  <cols>
    <col min="1" max="1" width="17.83203125" customWidth="1"/>
    <col min="2" max="2" width="17.1640625" bestFit="1" customWidth="1"/>
    <col min="3" max="5" width="7.33203125" bestFit="1" customWidth="1"/>
    <col min="6" max="6" width="6.83203125" customWidth="1"/>
    <col min="7" max="7" width="8.1640625" customWidth="1"/>
    <col min="8" max="8" width="6" customWidth="1"/>
    <col min="9" max="9" width="6.6640625" customWidth="1"/>
    <col min="10" max="10" width="7.6640625" customWidth="1"/>
    <col min="11" max="11" width="7.33203125" customWidth="1"/>
    <col min="15" max="15" width="11.1640625" customWidth="1"/>
    <col min="16" max="16" width="11.5" customWidth="1"/>
    <col min="23" max="23" width="56.1640625" customWidth="1"/>
  </cols>
  <sheetData>
    <row r="2" spans="4:25" ht="30" customHeight="1" thickBot="1" x14ac:dyDescent="0.25">
      <c r="D2" s="1"/>
      <c r="E2" s="3"/>
      <c r="F2" s="3"/>
      <c r="G2" s="3"/>
      <c r="H2" s="3"/>
      <c r="I2" s="3"/>
    </row>
    <row r="3" spans="4:25" ht="28" thickBot="1" x14ac:dyDescent="0.25">
      <c r="D3" s="8" t="s">
        <v>8</v>
      </c>
      <c r="E3" s="9"/>
      <c r="F3" s="9"/>
      <c r="G3" s="9"/>
      <c r="H3" s="9"/>
      <c r="I3" s="9"/>
      <c r="J3" s="9"/>
      <c r="K3" s="10"/>
      <c r="M3" s="8" t="s">
        <v>13</v>
      </c>
      <c r="N3" s="30"/>
      <c r="O3" s="9"/>
      <c r="P3" s="9"/>
      <c r="Q3" s="9"/>
      <c r="R3" s="9"/>
      <c r="S3" s="9"/>
      <c r="T3" s="9"/>
      <c r="U3" s="10"/>
      <c r="W3" s="2" t="s">
        <v>0</v>
      </c>
      <c r="X3" s="6" t="s">
        <v>6</v>
      </c>
      <c r="Y3" s="7">
        <v>0.41</v>
      </c>
    </row>
    <row r="4" spans="4:25" ht="27" thickBot="1" x14ac:dyDescent="0.3">
      <c r="D4" s="16"/>
      <c r="E4" s="27">
        <v>-3</v>
      </c>
      <c r="F4" s="28">
        <v>-2</v>
      </c>
      <c r="G4" s="28">
        <v>-1</v>
      </c>
      <c r="H4" s="28">
        <v>1</v>
      </c>
      <c r="I4" s="28">
        <v>2</v>
      </c>
      <c r="J4" s="28">
        <v>3</v>
      </c>
      <c r="K4" s="29">
        <v>4</v>
      </c>
      <c r="M4" s="16"/>
      <c r="N4" s="33" t="s">
        <v>9</v>
      </c>
      <c r="O4" s="27">
        <v>-3</v>
      </c>
      <c r="P4" s="28">
        <v>-2</v>
      </c>
      <c r="Q4" s="28">
        <v>-1</v>
      </c>
      <c r="R4" s="28">
        <v>1</v>
      </c>
      <c r="S4" s="28">
        <v>2</v>
      </c>
      <c r="T4" s="28">
        <v>3</v>
      </c>
      <c r="U4" s="29">
        <v>4</v>
      </c>
    </row>
    <row r="5" spans="4:25" ht="25" x14ac:dyDescent="0.2">
      <c r="D5" s="23" t="s">
        <v>1</v>
      </c>
      <c r="E5" s="24">
        <v>46</v>
      </c>
      <c r="F5" s="25">
        <v>29</v>
      </c>
      <c r="G5" s="25">
        <v>19</v>
      </c>
      <c r="H5" s="25">
        <v>100</v>
      </c>
      <c r="I5" s="25">
        <v>0</v>
      </c>
      <c r="J5" s="25">
        <v>0</v>
      </c>
      <c r="K5" s="26">
        <v>22</v>
      </c>
      <c r="M5" s="23" t="s">
        <v>1</v>
      </c>
      <c r="N5" s="20">
        <v>1E-3</v>
      </c>
      <c r="O5" s="24">
        <f>(E5+$N5)/(E$9+$N$9)</f>
        <v>0.45999160033598652</v>
      </c>
      <c r="P5" s="24">
        <f t="shared" ref="P5:U8" si="0">(F5+$N5)/(F$9+$N$9)</f>
        <v>0.28999840006399746</v>
      </c>
      <c r="Q5" s="24">
        <f t="shared" si="0"/>
        <v>0.19000239990400383</v>
      </c>
      <c r="R5" s="24">
        <f t="shared" si="0"/>
        <v>0.99997000119995205</v>
      </c>
      <c r="S5" s="24">
        <f t="shared" si="0"/>
        <v>9.9996000159993596E-6</v>
      </c>
      <c r="T5" s="24">
        <f t="shared" si="0"/>
        <v>9.9996000159993596E-6</v>
      </c>
      <c r="U5" s="37">
        <f t="shared" si="0"/>
        <v>0.22000119995200193</v>
      </c>
    </row>
    <row r="6" spans="4:25" ht="25" x14ac:dyDescent="0.2">
      <c r="D6" s="21" t="s">
        <v>2</v>
      </c>
      <c r="E6" s="18">
        <v>10</v>
      </c>
      <c r="F6" s="4">
        <v>38</v>
      </c>
      <c r="G6" s="4">
        <v>45</v>
      </c>
      <c r="H6" s="4">
        <v>0</v>
      </c>
      <c r="I6" s="4">
        <v>0</v>
      </c>
      <c r="J6" s="4">
        <v>0</v>
      </c>
      <c r="K6" s="5">
        <v>15</v>
      </c>
      <c r="M6" s="21" t="s">
        <v>2</v>
      </c>
      <c r="N6" s="23">
        <v>1E-3</v>
      </c>
      <c r="O6" s="24">
        <f t="shared" ref="O6:O8" si="1">(E6+$N6)/(E$9+$N$9)</f>
        <v>0.1000059997600096</v>
      </c>
      <c r="P6" s="24">
        <f t="shared" si="0"/>
        <v>0.37999480020799165</v>
      </c>
      <c r="Q6" s="24">
        <f t="shared" si="0"/>
        <v>0.44999200031998715</v>
      </c>
      <c r="R6" s="24">
        <f t="shared" si="0"/>
        <v>9.9996000159993596E-6</v>
      </c>
      <c r="S6" s="24">
        <f t="shared" si="0"/>
        <v>9.9996000159993596E-6</v>
      </c>
      <c r="T6" s="24">
        <f t="shared" si="0"/>
        <v>9.9996000159993596E-6</v>
      </c>
      <c r="U6" s="37">
        <f t="shared" si="0"/>
        <v>0.1500039998400064</v>
      </c>
    </row>
    <row r="7" spans="4:25" ht="25" customHeight="1" x14ac:dyDescent="0.2">
      <c r="D7" s="21" t="s">
        <v>3</v>
      </c>
      <c r="E7" s="18">
        <v>37</v>
      </c>
      <c r="F7" s="4">
        <v>20</v>
      </c>
      <c r="G7" s="4">
        <v>28</v>
      </c>
      <c r="H7" s="4">
        <v>0</v>
      </c>
      <c r="I7" s="4">
        <v>0</v>
      </c>
      <c r="J7" s="4">
        <v>100</v>
      </c>
      <c r="K7" s="5">
        <v>49</v>
      </c>
      <c r="M7" s="21" t="s">
        <v>3</v>
      </c>
      <c r="N7" s="23">
        <v>1E-3</v>
      </c>
      <c r="O7" s="24">
        <f>(E7+$N7)/(E$9+$N$9)</f>
        <v>0.36999520019199228</v>
      </c>
      <c r="P7" s="24">
        <f>(F7+$N7)/(F$9+$N$9)</f>
        <v>0.2000019999200032</v>
      </c>
      <c r="Q7" s="24">
        <f t="shared" si="0"/>
        <v>0.2799988000479981</v>
      </c>
      <c r="R7" s="24">
        <f t="shared" si="0"/>
        <v>9.9996000159993596E-6</v>
      </c>
      <c r="S7" s="24">
        <f t="shared" si="0"/>
        <v>9.9996000159993596E-6</v>
      </c>
      <c r="T7" s="24">
        <f t="shared" si="0"/>
        <v>0.99997000119995205</v>
      </c>
      <c r="U7" s="37">
        <f t="shared" si="0"/>
        <v>0.48999040038398461</v>
      </c>
    </row>
    <row r="8" spans="4:25" ht="26" thickBot="1" x14ac:dyDescent="0.25">
      <c r="D8" s="22" t="s">
        <v>4</v>
      </c>
      <c r="E8" s="19">
        <v>7</v>
      </c>
      <c r="F8" s="11">
        <v>13</v>
      </c>
      <c r="G8" s="11">
        <v>8</v>
      </c>
      <c r="H8" s="11">
        <v>0</v>
      </c>
      <c r="I8" s="11">
        <v>100</v>
      </c>
      <c r="J8" s="11">
        <v>0</v>
      </c>
      <c r="K8" s="12">
        <v>14</v>
      </c>
      <c r="M8" s="31" t="s">
        <v>4</v>
      </c>
      <c r="N8" s="23">
        <v>1E-3</v>
      </c>
      <c r="O8" s="24">
        <f>(E8+$N8)/(E$9+$N$9)</f>
        <v>7.0007199712011525E-2</v>
      </c>
      <c r="P8" s="24">
        <f t="shared" si="0"/>
        <v>0.13000479980800766</v>
      </c>
      <c r="Q8" s="24">
        <f t="shared" si="0"/>
        <v>8.0006799728010863E-2</v>
      </c>
      <c r="R8" s="24">
        <f t="shared" si="0"/>
        <v>9.9996000159993596E-6</v>
      </c>
      <c r="S8" s="24">
        <f t="shared" si="0"/>
        <v>0.99997000119995205</v>
      </c>
      <c r="T8" s="24">
        <f t="shared" si="0"/>
        <v>9.9996000159993596E-6</v>
      </c>
      <c r="U8" s="37">
        <f t="shared" si="0"/>
        <v>0.14000439982400703</v>
      </c>
    </row>
    <row r="9" spans="4:25" ht="27" thickBot="1" x14ac:dyDescent="0.25">
      <c r="D9" s="17" t="s">
        <v>7</v>
      </c>
      <c r="E9" s="15">
        <f>SUM(E5:E8)</f>
        <v>100</v>
      </c>
      <c r="F9" s="13">
        <f t="shared" ref="F9:K9" si="2">SUM(F5:F8)</f>
        <v>100</v>
      </c>
      <c r="G9" s="13">
        <f t="shared" si="2"/>
        <v>100</v>
      </c>
      <c r="H9" s="13">
        <f t="shared" si="2"/>
        <v>100</v>
      </c>
      <c r="I9" s="13">
        <f t="shared" si="2"/>
        <v>100</v>
      </c>
      <c r="J9" s="13">
        <f t="shared" si="2"/>
        <v>100</v>
      </c>
      <c r="K9" s="14">
        <f t="shared" si="2"/>
        <v>100</v>
      </c>
      <c r="M9" s="32" t="s">
        <v>7</v>
      </c>
      <c r="N9" s="16">
        <f>SUM(N5:N8)</f>
        <v>4.0000000000000001E-3</v>
      </c>
      <c r="O9" s="15">
        <f>SUM(O5:O8)</f>
        <v>0.99999999999999989</v>
      </c>
      <c r="P9" s="13">
        <f t="shared" ref="P9" si="3">SUM(P5:P8)</f>
        <v>1</v>
      </c>
      <c r="Q9" s="13">
        <f t="shared" ref="Q9" si="4">SUM(Q5:Q8)</f>
        <v>0.99999999999999989</v>
      </c>
      <c r="R9" s="13">
        <f t="shared" ref="R9" si="5">SUM(R5:R8)</f>
        <v>1</v>
      </c>
      <c r="S9" s="13">
        <f t="shared" ref="S9" si="6">SUM(S5:S8)</f>
        <v>1</v>
      </c>
      <c r="T9" s="13">
        <f t="shared" ref="T9" si="7">SUM(T5:T8)</f>
        <v>1</v>
      </c>
      <c r="U9" s="14">
        <f t="shared" ref="U9" si="8">SUM(U5:U8)</f>
        <v>1</v>
      </c>
    </row>
    <row r="10" spans="4:25" ht="17" thickBot="1" x14ac:dyDescent="0.25"/>
    <row r="11" spans="4:25" ht="25" thickBot="1" x14ac:dyDescent="0.25">
      <c r="D11" s="8" t="s">
        <v>5</v>
      </c>
      <c r="E11" s="9"/>
      <c r="F11" s="9"/>
      <c r="G11" s="9"/>
      <c r="H11" s="9"/>
      <c r="I11" s="9"/>
      <c r="J11" s="9"/>
      <c r="K11" s="10"/>
      <c r="M11" s="8" t="s">
        <v>11</v>
      </c>
      <c r="N11" s="34"/>
      <c r="O11" s="35"/>
      <c r="P11" s="35"/>
      <c r="Q11" s="35"/>
      <c r="R11" s="35"/>
      <c r="S11" s="35"/>
      <c r="T11" s="35"/>
      <c r="U11" s="36"/>
    </row>
    <row r="12" spans="4:25" ht="27" thickBot="1" x14ac:dyDescent="0.3">
      <c r="D12" s="16"/>
      <c r="E12" s="27">
        <v>-3</v>
      </c>
      <c r="F12" s="28">
        <v>-2</v>
      </c>
      <c r="G12" s="28">
        <v>-1</v>
      </c>
      <c r="H12" s="28">
        <v>1</v>
      </c>
      <c r="I12" s="28">
        <v>2</v>
      </c>
      <c r="J12" s="28">
        <v>3</v>
      </c>
      <c r="K12" s="29">
        <v>4</v>
      </c>
      <c r="M12" s="16"/>
      <c r="N12" s="33" t="s">
        <v>10</v>
      </c>
      <c r="O12" s="27">
        <v>-3</v>
      </c>
      <c r="P12" s="28">
        <v>-2</v>
      </c>
      <c r="Q12" s="28">
        <v>-1</v>
      </c>
      <c r="R12" s="28">
        <v>1</v>
      </c>
      <c r="S12" s="28">
        <v>2</v>
      </c>
      <c r="T12" s="28">
        <v>3</v>
      </c>
      <c r="U12" s="29">
        <v>4</v>
      </c>
      <c r="W12" s="33" t="s">
        <v>12</v>
      </c>
    </row>
    <row r="13" spans="4:25" ht="25" x14ac:dyDescent="0.2">
      <c r="D13" s="23" t="s">
        <v>1</v>
      </c>
      <c r="E13" s="24">
        <f>E5/E$9</f>
        <v>0.46</v>
      </c>
      <c r="F13" s="24">
        <f t="shared" ref="F13:K13" si="9">F5/F$9</f>
        <v>0.28999999999999998</v>
      </c>
      <c r="G13" s="24">
        <f t="shared" si="9"/>
        <v>0.19</v>
      </c>
      <c r="H13" s="24">
        <f t="shared" si="9"/>
        <v>1</v>
      </c>
      <c r="I13" s="24">
        <f t="shared" si="9"/>
        <v>0</v>
      </c>
      <c r="J13" s="24">
        <f t="shared" si="9"/>
        <v>0</v>
      </c>
      <c r="K13" s="37">
        <f t="shared" si="9"/>
        <v>0.22</v>
      </c>
      <c r="M13" s="23" t="s">
        <v>1</v>
      </c>
      <c r="N13" s="23">
        <f xml:space="preserve"> (1 - 0.41)/2</f>
        <v>0.29500000000000004</v>
      </c>
      <c r="O13" s="24">
        <f>LN(O5/$N13)</f>
        <v>0.44423287283744262</v>
      </c>
      <c r="P13" s="25">
        <f t="shared" ref="P13:U13" si="10">LN(P5/$N13)</f>
        <v>-1.7099950395217441E-2</v>
      </c>
      <c r="Q13" s="25">
        <f t="shared" si="10"/>
        <v>-0.43993865318540087</v>
      </c>
      <c r="R13" s="25">
        <f t="shared" si="10"/>
        <v>1.2207499233922963</v>
      </c>
      <c r="S13" s="25">
        <f t="shared" si="10"/>
        <v>-10.292185541527934</v>
      </c>
      <c r="T13" s="25">
        <f t="shared" si="10"/>
        <v>-10.292185541527934</v>
      </c>
      <c r="U13" s="26">
        <f t="shared" si="10"/>
        <v>-0.29334235567505174</v>
      </c>
    </row>
    <row r="14" spans="4:25" ht="25" x14ac:dyDescent="0.2">
      <c r="D14" s="21" t="s">
        <v>2</v>
      </c>
      <c r="E14" s="24">
        <f t="shared" ref="E14:K16" si="11">E6/E$9</f>
        <v>0.1</v>
      </c>
      <c r="F14" s="24">
        <f t="shared" si="11"/>
        <v>0.38</v>
      </c>
      <c r="G14" s="24">
        <f t="shared" si="11"/>
        <v>0.45</v>
      </c>
      <c r="H14" s="24">
        <f t="shared" si="11"/>
        <v>0</v>
      </c>
      <c r="I14" s="24">
        <f t="shared" si="11"/>
        <v>0</v>
      </c>
      <c r="J14" s="24">
        <f t="shared" si="11"/>
        <v>0</v>
      </c>
      <c r="K14" s="37">
        <f t="shared" si="11"/>
        <v>0.15</v>
      </c>
      <c r="M14" s="21" t="s">
        <v>2</v>
      </c>
      <c r="N14" s="21">
        <f>0.41/2</f>
        <v>0.20499999999999999</v>
      </c>
      <c r="O14" s="24">
        <f t="shared" ref="O14:U14" si="12">LN(O6/$N14)</f>
        <v>-0.71777979735000474</v>
      </c>
      <c r="P14" s="25">
        <f t="shared" si="12"/>
        <v>0.61714758982522133</v>
      </c>
      <c r="Q14" s="25">
        <f>LN(Q6/$N14)</f>
        <v>0.78621982640124821</v>
      </c>
      <c r="R14" s="25">
        <f t="shared" si="12"/>
        <v>-9.9282201643265218</v>
      </c>
      <c r="S14" s="25">
        <f t="shared" si="12"/>
        <v>-9.9282201643265218</v>
      </c>
      <c r="T14" s="25">
        <f t="shared" si="12"/>
        <v>-9.9282201643265218</v>
      </c>
      <c r="U14" s="26">
        <f t="shared" si="12"/>
        <v>-0.31234801979763055</v>
      </c>
    </row>
    <row r="15" spans="4:25" ht="25" x14ac:dyDescent="0.2">
      <c r="D15" s="21" t="s">
        <v>3</v>
      </c>
      <c r="E15" s="24">
        <f t="shared" si="11"/>
        <v>0.37</v>
      </c>
      <c r="F15" s="24">
        <f t="shared" si="11"/>
        <v>0.2</v>
      </c>
      <c r="G15" s="24">
        <f t="shared" si="11"/>
        <v>0.28000000000000003</v>
      </c>
      <c r="H15" s="24">
        <f t="shared" si="11"/>
        <v>0</v>
      </c>
      <c r="I15" s="24">
        <f t="shared" si="11"/>
        <v>0</v>
      </c>
      <c r="J15" s="24">
        <f t="shared" si="11"/>
        <v>1</v>
      </c>
      <c r="K15" s="37">
        <f t="shared" si="11"/>
        <v>0.49</v>
      </c>
      <c r="M15" s="21" t="s">
        <v>3</v>
      </c>
      <c r="N15" s="21">
        <f>0.41/2</f>
        <v>0.20499999999999999</v>
      </c>
      <c r="O15" s="24">
        <f t="shared" ref="O15:U15" si="13">LN(O7/$N15)</f>
        <v>0.59048005396164416</v>
      </c>
      <c r="P15" s="25">
        <f t="shared" si="13"/>
        <v>-2.4682613040351124E-2</v>
      </c>
      <c r="Q15" s="25">
        <f t="shared" si="13"/>
        <v>0.31177533847879452</v>
      </c>
      <c r="R15" s="25">
        <f t="shared" si="13"/>
        <v>-9.9282201643265218</v>
      </c>
      <c r="S15" s="25">
        <f t="shared" si="13"/>
        <v>-9.9282201643265218</v>
      </c>
      <c r="T15" s="25">
        <f t="shared" si="13"/>
        <v>1.584715300593708</v>
      </c>
      <c r="U15" s="26">
        <f t="shared" si="13"/>
        <v>0.8713758207212644</v>
      </c>
    </row>
    <row r="16" spans="4:25" ht="26" thickBot="1" x14ac:dyDescent="0.25">
      <c r="D16" s="22" t="s">
        <v>4</v>
      </c>
      <c r="E16" s="24">
        <f t="shared" si="11"/>
        <v>7.0000000000000007E-2</v>
      </c>
      <c r="F16" s="24">
        <f t="shared" si="11"/>
        <v>0.13</v>
      </c>
      <c r="G16" s="24">
        <f t="shared" si="11"/>
        <v>0.08</v>
      </c>
      <c r="H16" s="24">
        <f t="shared" si="11"/>
        <v>0</v>
      </c>
      <c r="I16" s="24">
        <f t="shared" si="11"/>
        <v>1</v>
      </c>
      <c r="J16" s="24">
        <f t="shared" si="11"/>
        <v>0</v>
      </c>
      <c r="K16" s="37">
        <f t="shared" si="11"/>
        <v>0.14000000000000001</v>
      </c>
      <c r="M16" s="31" t="s">
        <v>4</v>
      </c>
      <c r="N16" s="23">
        <f xml:space="preserve"> (1 - 0.41)/2</f>
        <v>0.29500000000000004</v>
      </c>
      <c r="O16" s="24">
        <f t="shared" ref="O16:U16" si="14">LN(O8/$N16)</f>
        <v>-1.4383772665507351</v>
      </c>
      <c r="P16" s="25">
        <f t="shared" si="14"/>
        <v>-0.81940398496576405</v>
      </c>
      <c r="Q16" s="25">
        <f t="shared" si="14"/>
        <v>-1.3048637286778089</v>
      </c>
      <c r="R16" s="25">
        <f t="shared" si="14"/>
        <v>-10.292185541527934</v>
      </c>
      <c r="S16" s="25">
        <f t="shared" si="14"/>
        <v>1.2207499233922963</v>
      </c>
      <c r="T16" s="25">
        <f t="shared" si="14"/>
        <v>-10.292185541527934</v>
      </c>
      <c r="U16" s="26">
        <f t="shared" si="14"/>
        <v>-0.74530150691000752</v>
      </c>
    </row>
    <row r="17" spans="4:21" ht="27" customHeight="1" thickBot="1" x14ac:dyDescent="0.25">
      <c r="D17" s="32" t="s">
        <v>7</v>
      </c>
      <c r="E17" s="15">
        <f>SUM(E13:E16)</f>
        <v>1</v>
      </c>
      <c r="F17" s="13">
        <f t="shared" ref="F17" si="15">SUM(F13:F16)</f>
        <v>0.99999999999999989</v>
      </c>
      <c r="G17" s="13">
        <f t="shared" ref="G17" si="16">SUM(G13:G16)</f>
        <v>1</v>
      </c>
      <c r="H17" s="13">
        <f t="shared" ref="H17" si="17">SUM(H13:H16)</f>
        <v>1</v>
      </c>
      <c r="I17" s="13">
        <f t="shared" ref="I17" si="18">SUM(I13:I16)</f>
        <v>1</v>
      </c>
      <c r="J17" s="13">
        <f t="shared" ref="J17" si="19">SUM(J13:J16)</f>
        <v>1</v>
      </c>
      <c r="K17" s="14">
        <f t="shared" ref="K17" si="20">SUM(K13:K16)</f>
        <v>1</v>
      </c>
      <c r="M17" s="32" t="s">
        <v>7</v>
      </c>
      <c r="N17" s="16">
        <f>SUM(N13:N16)</f>
        <v>1</v>
      </c>
      <c r="O17" s="15">
        <f>SUM(O13:O16)</f>
        <v>-1.121444137101653</v>
      </c>
      <c r="P17" s="13">
        <f t="shared" ref="P17" si="21">SUM(P13:P16)</f>
        <v>-0.24403895857611124</v>
      </c>
      <c r="Q17" s="13">
        <f t="shared" ref="Q17" si="22">SUM(Q13:Q16)</f>
        <v>-0.64680721698316701</v>
      </c>
      <c r="R17" s="13">
        <f t="shared" ref="R17" si="23">SUM(R13:R16)</f>
        <v>-28.927875946788681</v>
      </c>
      <c r="S17" s="13">
        <f t="shared" ref="S17" si="24">SUM(S13:S16)</f>
        <v>-28.927875946788678</v>
      </c>
      <c r="T17" s="13">
        <f t="shared" ref="T17" si="25">SUM(T13:T16)</f>
        <v>-28.927875946788681</v>
      </c>
      <c r="U17" s="14">
        <f t="shared" ref="U17" si="26">SUM(U13:U16)</f>
        <v>-0.47961606166142545</v>
      </c>
    </row>
  </sheetData>
  <mergeCells count="4">
    <mergeCell ref="D3:K3"/>
    <mergeCell ref="D11:K11"/>
    <mergeCell ref="M3:U3"/>
    <mergeCell ref="M11:U11"/>
  </mergeCells>
  <phoneticPr fontId="5" type="noConversion"/>
  <conditionalFormatting sqref="E5:K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K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K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K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K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K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K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K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U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U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U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U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U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U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U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U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U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U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E9 F9:K9 F17:K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2021-03-20T09:37:43Z</dcterms:created>
  <dcterms:modified xsi:type="dcterms:W3CDTF">2021-03-20T11:37:57Z</dcterms:modified>
</cp:coreProperties>
</file>