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0">
      <text>
        <t xml:space="preserve">import csv
with open('align.txt', 'r') as infile:
    lin = infile.readline().strip()
    data = []
    data1 = []
    for _ in range(len(lin)):
        data.append([])
        data1.append([])
    infile.seek(0)
    for line in infile:
        for i in range(len(line.strip())):
            data[i].append(line.strip()[i])
    for i in range(len(data)):
        data1[i].append(data[i].count('a'))
        data1[i].append(data[i].count('t'))
        data1[i].append(data[i].count('c'))
        data1[i].append(data[i].count('g'))
    with open('amount.csv', 'w') as csvfile:
        csv_writer = csv.writer(csvfile, delimiter=',')
        csv_writer.writerow([i for i in range(len(data1) + 1)])
        rows = list(zip(*data1))
        for elem in rows:
            if rows.index(elem) == 0:
                elem_good = ['A'] + list(elem)
            elif rows.index(elem) == 1:
                elem_good = ['T'] + list(elem)
            elif rows.index(elem) == 2:
                elem_good = ['C'] + list(elem)
            elif rows.index(elem) == 3:
                elem_good = ['G'] + list(elem)
            csv_writer.writerow(elem_good)</t>
      </text>
    </comment>
  </commentList>
</comments>
</file>

<file path=xl/sharedStrings.xml><?xml version="1.0" encoding="utf-8"?>
<sst xmlns="http://schemas.openxmlformats.org/spreadsheetml/2006/main" count="33" uniqueCount="23">
  <si>
    <t>Матрица количества нуклеотидов</t>
  </si>
  <si>
    <t>Матрица частот нуклеотидов</t>
  </si>
  <si>
    <t>Матрица IC</t>
  </si>
  <si>
    <t>E</t>
  </si>
  <si>
    <t>A</t>
  </si>
  <si>
    <t>T</t>
  </si>
  <si>
    <t>C</t>
  </si>
  <si>
    <t>G</t>
  </si>
  <si>
    <t>Σ</t>
  </si>
  <si>
    <t>Σ IC</t>
  </si>
  <si>
    <t>%GC</t>
  </si>
  <si>
    <t>36.5%</t>
  </si>
  <si>
    <t>Как мы можем заметить по получившемуся суммарному IC,</t>
  </si>
  <si>
    <t>сигнал оказался достаточно сильный,</t>
  </si>
  <si>
    <t>так как грубая оценка вероятности появления случ. находки</t>
  </si>
  <si>
    <t>в геноме размера N равна 0,00065.</t>
  </si>
  <si>
    <t xml:space="preserve">Матрица количества нуклеотидов </t>
  </si>
  <si>
    <t>была составлена из выравнивания</t>
  </si>
  <si>
    <t>с помощью скрипта (см. примечание).</t>
  </si>
  <si>
    <t>Подсказка: примечание можно расширить,</t>
  </si>
  <si>
    <t>тогда код будет лучше читаться.</t>
  </si>
  <si>
    <t>Также прикреплю ссылку:</t>
  </si>
  <si>
    <t>https://kodomo.fbb.msu.ru/~lewis/terms/term4/pr7/align2csv.py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</si>
</sst>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8">
    <font>
      <sz val="10.0"/>
      <color rgb="FF000000"/>
      <name val="Arial"/>
    </font>
    <font>
      <b/>
      <sz val="14.0"/>
      <color theme="1"/>
      <name val="Arial"/>
    </font>
    <font/>
    <font>
      <color theme="1"/>
      <name val="Arial"/>
    </font>
    <font>
      <sz val="14.0"/>
      <color theme="1"/>
      <name val="Arial"/>
    </font>
    <font>
      <b/>
      <sz val="18.0"/>
      <color theme="1"/>
      <name val="Times New Roman"/>
    </font>
    <font>
      <sz val="14.0"/>
    </font>
    <font>
      <u/>
      <color rgb="FF1155CC"/>
    </font>
  </fonts>
  <fills count="3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</fills>
  <borders count="21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readingOrder="0"/>
    </xf>
    <xf borderId="4" fillId="2" fontId="1" numFmtId="0" xfId="0" applyAlignment="1" applyBorder="1" applyFont="1">
      <alignment horizontal="center" vertical="center"/>
    </xf>
    <xf borderId="5" fillId="2" fontId="1" numFmtId="0" xfId="0" applyAlignment="1" applyBorder="1" applyFont="1">
      <alignment horizontal="center" vertical="center"/>
    </xf>
    <xf borderId="6" fillId="2" fontId="1" numFmtId="0" xfId="0" applyAlignment="1" applyBorder="1" applyFont="1">
      <alignment horizontal="center" vertical="center"/>
    </xf>
    <xf borderId="7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readingOrder="0" vertical="center"/>
    </xf>
    <xf borderId="8" fillId="2" fontId="1" numFmtId="0" xfId="0" applyAlignment="1" applyBorder="1" applyFont="1">
      <alignment horizontal="center" vertical="center"/>
    </xf>
    <xf borderId="9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center" vertical="center"/>
    </xf>
    <xf borderId="9" fillId="0" fontId="4" numFmtId="164" xfId="0" applyAlignment="1" applyBorder="1" applyFont="1" applyNumberFormat="1">
      <alignment horizontal="center" vertical="center"/>
    </xf>
    <xf borderId="12" fillId="0" fontId="4" numFmtId="164" xfId="0" applyAlignment="1" applyBorder="1" applyFont="1" applyNumberFormat="1">
      <alignment horizontal="center" vertical="center"/>
    </xf>
    <xf borderId="12" fillId="2" fontId="4" numFmtId="164" xfId="0" applyAlignment="1" applyBorder="1" applyFont="1" applyNumberFormat="1">
      <alignment horizontal="center" vertical="center"/>
    </xf>
    <xf borderId="13" fillId="2" fontId="1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vertical="center"/>
    </xf>
    <xf borderId="15" fillId="0" fontId="4" numFmtId="0" xfId="0" applyAlignment="1" applyBorder="1" applyFont="1">
      <alignment horizontal="center" vertical="center"/>
    </xf>
    <xf borderId="16" fillId="0" fontId="4" numFmtId="0" xfId="0" applyAlignment="1" applyBorder="1" applyFont="1">
      <alignment horizontal="center" vertical="center"/>
    </xf>
    <xf borderId="17" fillId="2" fontId="1" numFmtId="0" xfId="0" applyAlignment="1" applyBorder="1" applyFont="1">
      <alignment horizontal="center" vertical="center"/>
    </xf>
    <xf borderId="18" fillId="0" fontId="4" numFmtId="0" xfId="0" applyAlignment="1" applyBorder="1" applyFont="1">
      <alignment horizontal="center" vertical="center"/>
    </xf>
    <xf borderId="19" fillId="0" fontId="4" numFmtId="0" xfId="0" applyAlignment="1" applyBorder="1" applyFont="1">
      <alignment horizontal="center" vertical="center"/>
    </xf>
    <xf borderId="20" fillId="0" fontId="4" numFmtId="0" xfId="0" applyAlignment="1" applyBorder="1" applyFont="1">
      <alignment horizontal="center" vertical="center"/>
    </xf>
    <xf borderId="4" fillId="2" fontId="5" numFmtId="0" xfId="0" applyAlignment="1" applyBorder="1" applyFont="1">
      <alignment horizontal="center" shrinkToFit="0" vertical="center" wrapText="1"/>
    </xf>
    <xf borderId="5" fillId="2" fontId="4" numFmtId="0" xfId="0" applyAlignment="1" applyBorder="1" applyFont="1">
      <alignment horizontal="center" vertical="center"/>
    </xf>
    <xf borderId="6" fillId="2" fontId="4" numFmtId="0" xfId="0" applyAlignment="1" applyBorder="1" applyFont="1">
      <alignment horizontal="center" vertical="center"/>
    </xf>
    <xf borderId="7" fillId="2" fontId="4" numFmtId="0" xfId="0" applyAlignment="1" applyBorder="1" applyFont="1">
      <alignment horizontal="center" vertical="center"/>
    </xf>
    <xf borderId="5" fillId="2" fontId="4" numFmtId="1" xfId="0" applyAlignment="1" applyBorder="1" applyFont="1" applyNumberFormat="1">
      <alignment horizontal="center" vertical="center"/>
    </xf>
    <xf borderId="6" fillId="2" fontId="4" numFmtId="1" xfId="0" applyAlignment="1" applyBorder="1" applyFont="1" applyNumberFormat="1">
      <alignment horizontal="center" vertical="center"/>
    </xf>
    <xf borderId="7" fillId="2" fontId="4" numFmtId="1" xfId="0" applyAlignment="1" applyBorder="1" applyFont="1" applyNumberFormat="1">
      <alignment horizontal="center" vertical="center"/>
    </xf>
    <xf borderId="3" fillId="2" fontId="4" numFmtId="1" xfId="0" applyAlignment="1" applyBorder="1" applyFont="1" applyNumberFormat="1">
      <alignment horizontal="center" vertical="center"/>
    </xf>
    <xf borderId="5" fillId="2" fontId="4" numFmtId="164" xfId="0" applyAlignment="1" applyBorder="1" applyFont="1" applyNumberFormat="1">
      <alignment horizontal="center" vertical="center"/>
    </xf>
    <xf borderId="6" fillId="2" fontId="4" numFmtId="164" xfId="0" applyAlignment="1" applyBorder="1" applyFont="1" applyNumberFormat="1">
      <alignment horizontal="center" vertical="center"/>
    </xf>
    <xf borderId="7" fillId="2" fontId="4" numFmtId="164" xfId="0" applyAlignment="1" applyBorder="1" applyFont="1" applyNumberFormat="1">
      <alignment horizontal="center" vertical="center"/>
    </xf>
    <xf borderId="4" fillId="2" fontId="5" numFmtId="0" xfId="0" applyAlignment="1" applyBorder="1" applyFont="1">
      <alignment horizontal="center" readingOrder="0" shrinkToFit="0" vertical="center" wrapText="1"/>
    </xf>
    <xf borderId="3" fillId="2" fontId="4" numFmtId="164" xfId="0" applyAlignment="1" applyBorder="1" applyFont="1" applyNumberFormat="1">
      <alignment horizontal="center" vertical="center"/>
    </xf>
    <xf borderId="0" fillId="0" fontId="4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152400</xdr:colOff>
      <xdr:row>10</xdr:row>
      <xdr:rowOff>19050</xdr:rowOff>
    </xdr:from>
    <xdr:ext cx="6477000" cy="179070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kodomo.fbb.msu.ru/~lewis/terms/term4/pr7/IC_matrix_Var4_Levin.xlsx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71"/>
    <col customWidth="1" min="2" max="2" width="7.43"/>
    <col customWidth="1" min="3" max="9" width="4.0"/>
    <col customWidth="1" min="10" max="11" width="4.14"/>
    <col customWidth="1" min="13" max="13" width="7.57"/>
    <col customWidth="1" min="14" max="21" width="8.0"/>
    <col customWidth="1" min="22" max="22" width="8.14"/>
    <col customWidth="1" min="24" max="24" width="9.0"/>
    <col customWidth="1" min="25" max="25" width="9.57"/>
    <col customWidth="1" min="26" max="34" width="7.86"/>
  </cols>
  <sheetData>
    <row r="3">
      <c r="B3" s="1" t="s">
        <v>0</v>
      </c>
      <c r="C3" s="2"/>
      <c r="D3" s="2"/>
      <c r="E3" s="2"/>
      <c r="F3" s="2"/>
      <c r="G3" s="2"/>
      <c r="H3" s="2"/>
      <c r="I3" s="2"/>
      <c r="J3" s="2"/>
      <c r="K3" s="3"/>
      <c r="L3" s="4"/>
      <c r="M3" s="1" t="s">
        <v>1</v>
      </c>
      <c r="N3" s="2"/>
      <c r="O3" s="2"/>
      <c r="P3" s="2"/>
      <c r="Q3" s="2"/>
      <c r="R3" s="2"/>
      <c r="S3" s="2"/>
      <c r="T3" s="2"/>
      <c r="U3" s="2"/>
      <c r="V3" s="3"/>
      <c r="X3" s="1" t="s">
        <v>2</v>
      </c>
      <c r="Y3" s="2"/>
      <c r="Z3" s="2"/>
      <c r="AA3" s="2"/>
      <c r="AB3" s="2"/>
      <c r="AC3" s="2"/>
      <c r="AD3" s="2"/>
      <c r="AE3" s="2"/>
      <c r="AF3" s="2"/>
      <c r="AG3" s="2"/>
      <c r="AH3" s="3"/>
    </row>
    <row r="4">
      <c r="B4" s="5"/>
      <c r="C4" s="6">
        <v>1.0</v>
      </c>
      <c r="D4" s="7">
        <v>2.0</v>
      </c>
      <c r="E4" s="7">
        <v>3.0</v>
      </c>
      <c r="F4" s="7">
        <v>4.0</v>
      </c>
      <c r="G4" s="7">
        <v>5.0</v>
      </c>
      <c r="H4" s="7">
        <v>6.0</v>
      </c>
      <c r="I4" s="7">
        <v>7.0</v>
      </c>
      <c r="J4" s="7">
        <v>8.0</v>
      </c>
      <c r="K4" s="8">
        <v>9.0</v>
      </c>
      <c r="M4" s="5"/>
      <c r="N4" s="6">
        <v>1.0</v>
      </c>
      <c r="O4" s="7">
        <v>2.0</v>
      </c>
      <c r="P4" s="7">
        <v>3.0</v>
      </c>
      <c r="Q4" s="7">
        <v>4.0</v>
      </c>
      <c r="R4" s="7">
        <v>5.0</v>
      </c>
      <c r="S4" s="7">
        <v>6.0</v>
      </c>
      <c r="T4" s="7">
        <v>7.0</v>
      </c>
      <c r="U4" s="7">
        <v>8.0</v>
      </c>
      <c r="V4" s="8">
        <v>9.0</v>
      </c>
      <c r="X4" s="5"/>
      <c r="Y4" s="9" t="s">
        <v>3</v>
      </c>
      <c r="Z4" s="6">
        <v>1.0</v>
      </c>
      <c r="AA4" s="7">
        <v>2.0</v>
      </c>
      <c r="AB4" s="7">
        <v>3.0</v>
      </c>
      <c r="AC4" s="7">
        <v>4.0</v>
      </c>
      <c r="AD4" s="7">
        <v>5.0</v>
      </c>
      <c r="AE4" s="7">
        <v>6.0</v>
      </c>
      <c r="AF4" s="7">
        <v>7.0</v>
      </c>
      <c r="AG4" s="7">
        <v>8.0</v>
      </c>
      <c r="AH4" s="8">
        <v>9.0</v>
      </c>
    </row>
    <row r="5">
      <c r="B5" s="10" t="s">
        <v>4</v>
      </c>
      <c r="C5" s="11">
        <v>5.0</v>
      </c>
      <c r="D5" s="12">
        <v>9.0</v>
      </c>
      <c r="E5" s="12">
        <v>4.0</v>
      </c>
      <c r="F5" s="12">
        <v>2.0</v>
      </c>
      <c r="G5" s="12">
        <v>11.0</v>
      </c>
      <c r="H5" s="12">
        <v>0.0</v>
      </c>
      <c r="I5" s="12">
        <v>0.0</v>
      </c>
      <c r="J5" s="12">
        <v>1.0</v>
      </c>
      <c r="K5" s="13">
        <v>5.0</v>
      </c>
      <c r="M5" s="10" t="s">
        <v>4</v>
      </c>
      <c r="N5" s="14">
        <f t="shared" ref="N5:V5" si="1">C5/C$9</f>
        <v>0.4545454545</v>
      </c>
      <c r="O5" s="14">
        <f t="shared" si="1"/>
        <v>0.8181818182</v>
      </c>
      <c r="P5" s="14">
        <f t="shared" si="1"/>
        <v>0.3636363636</v>
      </c>
      <c r="Q5" s="14">
        <f t="shared" si="1"/>
        <v>0.1818181818</v>
      </c>
      <c r="R5" s="14">
        <f t="shared" si="1"/>
        <v>1</v>
      </c>
      <c r="S5" s="14">
        <f t="shared" si="1"/>
        <v>0</v>
      </c>
      <c r="T5" s="14">
        <f t="shared" si="1"/>
        <v>0</v>
      </c>
      <c r="U5" s="14">
        <f t="shared" si="1"/>
        <v>0.09090909091</v>
      </c>
      <c r="V5" s="15">
        <f t="shared" si="1"/>
        <v>0.4545454545</v>
      </c>
      <c r="X5" s="10" t="s">
        <v>4</v>
      </c>
      <c r="Y5" s="16">
        <f t="shared" ref="Y5:Y6" si="4">(1 - 0.365)/2</f>
        <v>0.3175</v>
      </c>
      <c r="Z5" s="14">
        <f t="shared" ref="Z5:AH5" si="2">IFERROR(N5*LOG(N5/$Y5, 2), 0)</f>
        <v>0.2353036269</v>
      </c>
      <c r="AA5" s="14">
        <f t="shared" si="2"/>
        <v>1.117362179</v>
      </c>
      <c r="AB5" s="14">
        <f t="shared" si="2"/>
        <v>0.07117813977</v>
      </c>
      <c r="AC5" s="14">
        <f t="shared" si="2"/>
        <v>-0.1462291119</v>
      </c>
      <c r="AD5" s="14">
        <f t="shared" si="2"/>
        <v>1.655171503</v>
      </c>
      <c r="AE5" s="14">
        <f t="shared" si="2"/>
        <v>0</v>
      </c>
      <c r="AF5" s="14">
        <f t="shared" si="2"/>
        <v>0</v>
      </c>
      <c r="AG5" s="14">
        <f t="shared" si="2"/>
        <v>-0.1640236469</v>
      </c>
      <c r="AH5" s="14">
        <f t="shared" si="2"/>
        <v>0.2353036269</v>
      </c>
    </row>
    <row r="6">
      <c r="B6" s="17" t="s">
        <v>5</v>
      </c>
      <c r="C6" s="18">
        <v>1.0</v>
      </c>
      <c r="D6" s="19">
        <v>0.0</v>
      </c>
      <c r="E6" s="19">
        <v>4.0</v>
      </c>
      <c r="F6" s="19">
        <v>0.0</v>
      </c>
      <c r="G6" s="19">
        <v>0.0</v>
      </c>
      <c r="H6" s="19">
        <v>11.0</v>
      </c>
      <c r="I6" s="19">
        <v>0.0</v>
      </c>
      <c r="J6" s="19">
        <v>0.0</v>
      </c>
      <c r="K6" s="20">
        <v>0.0</v>
      </c>
      <c r="M6" s="17" t="s">
        <v>5</v>
      </c>
      <c r="N6" s="14">
        <f t="shared" ref="N6:V6" si="3">C6/C$9</f>
        <v>0.09090909091</v>
      </c>
      <c r="O6" s="14">
        <f t="shared" si="3"/>
        <v>0</v>
      </c>
      <c r="P6" s="14">
        <f t="shared" si="3"/>
        <v>0.3636363636</v>
      </c>
      <c r="Q6" s="14">
        <f t="shared" si="3"/>
        <v>0</v>
      </c>
      <c r="R6" s="14">
        <f t="shared" si="3"/>
        <v>0</v>
      </c>
      <c r="S6" s="14">
        <f t="shared" si="3"/>
        <v>1</v>
      </c>
      <c r="T6" s="14">
        <f t="shared" si="3"/>
        <v>0</v>
      </c>
      <c r="U6" s="14">
        <f t="shared" si="3"/>
        <v>0</v>
      </c>
      <c r="V6" s="15">
        <f t="shared" si="3"/>
        <v>0</v>
      </c>
      <c r="X6" s="17" t="s">
        <v>5</v>
      </c>
      <c r="Y6" s="16">
        <f t="shared" si="4"/>
        <v>0.3175</v>
      </c>
      <c r="Z6" s="14">
        <f t="shared" ref="Z6:AH6" si="5">IFERROR(N6*LOG(N6/$Y6, 2), 0)</f>
        <v>-0.1640236469</v>
      </c>
      <c r="AA6" s="14">
        <f t="shared" si="5"/>
        <v>0</v>
      </c>
      <c r="AB6" s="14">
        <f t="shared" si="5"/>
        <v>0.07117813977</v>
      </c>
      <c r="AC6" s="14">
        <f t="shared" si="5"/>
        <v>0</v>
      </c>
      <c r="AD6" s="14">
        <f t="shared" si="5"/>
        <v>0</v>
      </c>
      <c r="AE6" s="14">
        <f t="shared" si="5"/>
        <v>1.655171503</v>
      </c>
      <c r="AF6" s="14">
        <f t="shared" si="5"/>
        <v>0</v>
      </c>
      <c r="AG6" s="14">
        <f t="shared" si="5"/>
        <v>0</v>
      </c>
      <c r="AH6" s="14">
        <f t="shared" si="5"/>
        <v>0</v>
      </c>
    </row>
    <row r="7">
      <c r="B7" s="17" t="s">
        <v>6</v>
      </c>
      <c r="C7" s="18">
        <v>4.0</v>
      </c>
      <c r="D7" s="19">
        <v>0.0</v>
      </c>
      <c r="E7" s="19">
        <v>1.0</v>
      </c>
      <c r="F7" s="19">
        <v>4.0</v>
      </c>
      <c r="G7" s="19">
        <v>0.0</v>
      </c>
      <c r="H7" s="19">
        <v>0.0</v>
      </c>
      <c r="I7" s="19">
        <v>0.0</v>
      </c>
      <c r="J7" s="19">
        <v>0.0</v>
      </c>
      <c r="K7" s="20">
        <v>3.0</v>
      </c>
      <c r="M7" s="17" t="s">
        <v>6</v>
      </c>
      <c r="N7" s="14">
        <f t="shared" ref="N7:V7" si="6">C7/C$9</f>
        <v>0.3636363636</v>
      </c>
      <c r="O7" s="14">
        <f t="shared" si="6"/>
        <v>0</v>
      </c>
      <c r="P7" s="14">
        <f t="shared" si="6"/>
        <v>0.09090909091</v>
      </c>
      <c r="Q7" s="14">
        <f t="shared" si="6"/>
        <v>0.3636363636</v>
      </c>
      <c r="R7" s="14">
        <f t="shared" si="6"/>
        <v>0</v>
      </c>
      <c r="S7" s="14">
        <f t="shared" si="6"/>
        <v>0</v>
      </c>
      <c r="T7" s="14">
        <f t="shared" si="6"/>
        <v>0</v>
      </c>
      <c r="U7" s="14">
        <f t="shared" si="6"/>
        <v>0</v>
      </c>
      <c r="V7" s="15">
        <f t="shared" si="6"/>
        <v>0.2727272727</v>
      </c>
      <c r="X7" s="17" t="s">
        <v>6</v>
      </c>
      <c r="Y7" s="16">
        <f t="shared" ref="Y7:Y8" si="9">0.365/2</f>
        <v>0.1825</v>
      </c>
      <c r="Z7" s="14">
        <f t="shared" ref="Z7:AH7" si="7">IFERROR(N7*LOG(N7/$Y7, 2), 0)</f>
        <v>0.3616727317</v>
      </c>
      <c r="AA7" s="14">
        <f t="shared" si="7"/>
        <v>0</v>
      </c>
      <c r="AB7" s="14">
        <f t="shared" si="7"/>
        <v>-0.09139999889</v>
      </c>
      <c r="AC7" s="14">
        <f t="shared" si="7"/>
        <v>0.3616727317</v>
      </c>
      <c r="AD7" s="14">
        <f t="shared" si="7"/>
        <v>0</v>
      </c>
      <c r="AE7" s="14">
        <f t="shared" si="7"/>
        <v>0</v>
      </c>
      <c r="AF7" s="14">
        <f t="shared" si="7"/>
        <v>0</v>
      </c>
      <c r="AG7" s="14">
        <f t="shared" si="7"/>
        <v>0</v>
      </c>
      <c r="AH7" s="14">
        <f t="shared" si="7"/>
        <v>0.1580625035</v>
      </c>
    </row>
    <row r="8">
      <c r="B8" s="21" t="s">
        <v>7</v>
      </c>
      <c r="C8" s="22">
        <v>1.0</v>
      </c>
      <c r="D8" s="23">
        <v>2.0</v>
      </c>
      <c r="E8" s="23">
        <v>2.0</v>
      </c>
      <c r="F8" s="23">
        <v>5.0</v>
      </c>
      <c r="G8" s="23">
        <v>0.0</v>
      </c>
      <c r="H8" s="23">
        <v>0.0</v>
      </c>
      <c r="I8" s="23">
        <v>11.0</v>
      </c>
      <c r="J8" s="23">
        <v>10.0</v>
      </c>
      <c r="K8" s="24">
        <v>3.0</v>
      </c>
      <c r="M8" s="21" t="s">
        <v>7</v>
      </c>
      <c r="N8" s="14">
        <f t="shared" ref="N8:V8" si="8">C8/C$9</f>
        <v>0.09090909091</v>
      </c>
      <c r="O8" s="14">
        <f t="shared" si="8"/>
        <v>0.1818181818</v>
      </c>
      <c r="P8" s="14">
        <f t="shared" si="8"/>
        <v>0.1818181818</v>
      </c>
      <c r="Q8" s="14">
        <f t="shared" si="8"/>
        <v>0.4545454545</v>
      </c>
      <c r="R8" s="14">
        <f t="shared" si="8"/>
        <v>0</v>
      </c>
      <c r="S8" s="14">
        <f t="shared" si="8"/>
        <v>0</v>
      </c>
      <c r="T8" s="14">
        <f t="shared" si="8"/>
        <v>1</v>
      </c>
      <c r="U8" s="14">
        <f t="shared" si="8"/>
        <v>0.9090909091</v>
      </c>
      <c r="V8" s="15">
        <f t="shared" si="8"/>
        <v>0.2727272727</v>
      </c>
      <c r="X8" s="21" t="s">
        <v>7</v>
      </c>
      <c r="Y8" s="16">
        <f t="shared" si="9"/>
        <v>0.1825</v>
      </c>
      <c r="Z8" s="14">
        <f t="shared" ref="Z8:AH8" si="10">IFERROR(N8*LOG(N8/$Y8, 2), 0)</f>
        <v>-0.09139999889</v>
      </c>
      <c r="AA8" s="14">
        <f t="shared" si="10"/>
        <v>-0.0009818159532</v>
      </c>
      <c r="AB8" s="14">
        <f t="shared" si="10"/>
        <v>-0.0009818159532</v>
      </c>
      <c r="AC8" s="14">
        <f t="shared" si="10"/>
        <v>0.5984218669</v>
      </c>
      <c r="AD8" s="14">
        <f t="shared" si="10"/>
        <v>0</v>
      </c>
      <c r="AE8" s="14">
        <f t="shared" si="10"/>
        <v>0</v>
      </c>
      <c r="AF8" s="14">
        <f t="shared" si="10"/>
        <v>2.454031631</v>
      </c>
      <c r="AG8" s="14">
        <f t="shared" si="10"/>
        <v>2.105934643</v>
      </c>
      <c r="AH8" s="14">
        <f t="shared" si="10"/>
        <v>0.1580625035</v>
      </c>
    </row>
    <row r="9">
      <c r="B9" s="25" t="s">
        <v>8</v>
      </c>
      <c r="C9" s="26">
        <f t="shared" ref="C9:K9" si="11">sum(C5:C8)</f>
        <v>11</v>
      </c>
      <c r="D9" s="27">
        <f t="shared" si="11"/>
        <v>11</v>
      </c>
      <c r="E9" s="27">
        <f t="shared" si="11"/>
        <v>11</v>
      </c>
      <c r="F9" s="27">
        <f t="shared" si="11"/>
        <v>11</v>
      </c>
      <c r="G9" s="27">
        <f t="shared" si="11"/>
        <v>11</v>
      </c>
      <c r="H9" s="27">
        <f t="shared" si="11"/>
        <v>11</v>
      </c>
      <c r="I9" s="27">
        <f t="shared" si="11"/>
        <v>11</v>
      </c>
      <c r="J9" s="27">
        <f t="shared" si="11"/>
        <v>11</v>
      </c>
      <c r="K9" s="28">
        <f t="shared" si="11"/>
        <v>11</v>
      </c>
      <c r="M9" s="25" t="s">
        <v>8</v>
      </c>
      <c r="N9" s="29">
        <f t="shared" ref="N9:V9" si="12">sum(N5:N8)</f>
        <v>1</v>
      </c>
      <c r="O9" s="30">
        <f t="shared" si="12"/>
        <v>1</v>
      </c>
      <c r="P9" s="30">
        <f t="shared" si="12"/>
        <v>1</v>
      </c>
      <c r="Q9" s="30">
        <f t="shared" si="12"/>
        <v>1</v>
      </c>
      <c r="R9" s="30">
        <f t="shared" si="12"/>
        <v>1</v>
      </c>
      <c r="S9" s="30">
        <f t="shared" si="12"/>
        <v>1</v>
      </c>
      <c r="T9" s="30">
        <f t="shared" si="12"/>
        <v>1</v>
      </c>
      <c r="U9" s="30">
        <f t="shared" si="12"/>
        <v>1</v>
      </c>
      <c r="V9" s="31">
        <f t="shared" si="12"/>
        <v>1</v>
      </c>
      <c r="X9" s="25" t="s">
        <v>8</v>
      </c>
      <c r="Y9" s="32">
        <f t="shared" ref="Y9:AH9" si="13">sum(Y5:Y8)</f>
        <v>1</v>
      </c>
      <c r="Z9" s="33">
        <f t="shared" si="13"/>
        <v>0.3415527129</v>
      </c>
      <c r="AA9" s="34">
        <f t="shared" si="13"/>
        <v>1.116380363</v>
      </c>
      <c r="AB9" s="34">
        <f t="shared" si="13"/>
        <v>0.0499744647</v>
      </c>
      <c r="AC9" s="34">
        <f t="shared" si="13"/>
        <v>0.8138654867</v>
      </c>
      <c r="AD9" s="34">
        <f t="shared" si="13"/>
        <v>1.655171503</v>
      </c>
      <c r="AE9" s="34">
        <f t="shared" si="13"/>
        <v>1.655171503</v>
      </c>
      <c r="AF9" s="34">
        <f t="shared" si="13"/>
        <v>2.454031631</v>
      </c>
      <c r="AG9" s="34">
        <f t="shared" si="13"/>
        <v>1.941910996</v>
      </c>
      <c r="AH9" s="35">
        <f t="shared" si="13"/>
        <v>0.551428634</v>
      </c>
    </row>
    <row r="10">
      <c r="X10" s="36" t="s">
        <v>9</v>
      </c>
      <c r="Y10" s="37">
        <f>sum(Z9:AH9)</f>
        <v>10.57948729</v>
      </c>
    </row>
    <row r="12">
      <c r="B12" s="38" t="s">
        <v>10</v>
      </c>
      <c r="C12" s="38" t="s">
        <v>11</v>
      </c>
    </row>
    <row r="13">
      <c r="W13" s="38" t="s">
        <v>12</v>
      </c>
    </row>
    <row r="14">
      <c r="W14" s="38" t="s">
        <v>13</v>
      </c>
    </row>
    <row r="15">
      <c r="W15" s="38" t="s">
        <v>14</v>
      </c>
    </row>
    <row r="16">
      <c r="W16" s="38" t="s">
        <v>15</v>
      </c>
    </row>
    <row r="20">
      <c r="B20" s="38" t="s">
        <v>16</v>
      </c>
    </row>
    <row r="21">
      <c r="B21" s="39" t="s">
        <v>17</v>
      </c>
    </row>
    <row r="22">
      <c r="B22" s="39" t="s">
        <v>18</v>
      </c>
    </row>
    <row r="24">
      <c r="B24" s="39" t="s">
        <v>19</v>
      </c>
    </row>
    <row r="25">
      <c r="B25" s="38" t="s">
        <v>20</v>
      </c>
    </row>
    <row r="27">
      <c r="B27" s="39" t="s">
        <v>21</v>
      </c>
    </row>
    <row r="28">
      <c r="B28" s="40" t="s">
        <v>22</v>
      </c>
    </row>
  </sheetData>
  <mergeCells count="3">
    <mergeCell ref="B3:K3"/>
    <mergeCell ref="M3:V3"/>
    <mergeCell ref="X3:AH3"/>
  </mergeCells>
  <conditionalFormatting sqref="C5:K8">
    <cfRule type="colorScale" priority="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N5:V8">
    <cfRule type="colorScale" priority="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Z5:AH8">
    <cfRule type="colorScale" priority="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hyperlinks>
    <hyperlink r:id="rId2" ref="B28"/>
  </hyperlinks>
  <drawing r:id="rId3"/>
  <legacyDrawing r:id="rId4"/>
</worksheet>
</file>