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Histogram" sheetId="1" r:id="rId1"/>
    <sheet name="ROC" sheetId="2" r:id="rId2"/>
    <sheet name="Лист3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C7" i="2" l="1"/>
  <c r="C6" i="2"/>
  <c r="C5" i="2"/>
  <c r="C4" i="2"/>
  <c r="C3" i="2"/>
  <c r="C2" i="2"/>
  <c r="B7" i="2"/>
  <c r="B6" i="2"/>
  <c r="B5" i="2"/>
  <c r="B4" i="2"/>
  <c r="B3" i="2"/>
  <c r="B2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3" i="1"/>
  <c r="A2" i="4"/>
  <c r="A8" i="4"/>
  <c r="A14" i="4"/>
  <c r="A16" i="4"/>
  <c r="A20" i="4"/>
  <c r="A26" i="4"/>
  <c r="A34" i="4"/>
  <c r="A38" i="4"/>
  <c r="A44" i="4"/>
  <c r="A50" i="4"/>
  <c r="A52" i="4"/>
  <c r="A56" i="4"/>
  <c r="A64" i="4"/>
  <c r="A68" i="4"/>
  <c r="A74" i="4"/>
  <c r="A82" i="4"/>
  <c r="A86" i="4"/>
</calcChain>
</file>

<file path=xl/sharedStrings.xml><?xml version="1.0" encoding="utf-8"?>
<sst xmlns="http://schemas.openxmlformats.org/spreadsheetml/2006/main" count="510" uniqueCount="342">
  <si>
    <t>Sequence</t>
  </si>
  <si>
    <t>Score</t>
  </si>
  <si>
    <t>E-value</t>
  </si>
  <si>
    <t>N</t>
  </si>
  <si>
    <t>--------</t>
  </si>
  <si>
    <t>------</t>
  </si>
  <si>
    <t>-----</t>
  </si>
  <si>
    <t>-------</t>
  </si>
  <si>
    <t>---</t>
  </si>
  <si>
    <t>NPM_BOVIN</t>
  </si>
  <si>
    <t>Q3T160</t>
  </si>
  <si>
    <t>Nucleophosmin (NPM)</t>
  </si>
  <si>
    <t>NPM_HUMAN</t>
  </si>
  <si>
    <t>P06748</t>
  </si>
  <si>
    <t>Nucleophosmin (NPM) (Nucleolar pho</t>
  </si>
  <si>
    <t>NPM_RAT</t>
  </si>
  <si>
    <t>P13084</t>
  </si>
  <si>
    <t>NPM_MOUSE</t>
  </si>
  <si>
    <t>Q61937</t>
  </si>
  <si>
    <t>NPM_XENLA</t>
  </si>
  <si>
    <t>P07222</t>
  </si>
  <si>
    <t>NPM_CHICK</t>
  </si>
  <si>
    <t>P16039</t>
  </si>
  <si>
    <t>NPM2_HUMAN</t>
  </si>
  <si>
    <t>Q86SE8</t>
  </si>
  <si>
    <t>Nucleoplasmin-2</t>
  </si>
  <si>
    <t>NPM_RHIMB</t>
  </si>
  <si>
    <t>Q1HTZ8</t>
  </si>
  <si>
    <t>Nucleoplasmin {ECO:0000305}</t>
  </si>
  <si>
    <t>NPM_LITCT</t>
  </si>
  <si>
    <t>Q1HTZ9</t>
  </si>
  <si>
    <t>NPM2_MOUSE</t>
  </si>
  <si>
    <t>Q80W85</t>
  </si>
  <si>
    <t>NUPL_XENLA</t>
  </si>
  <si>
    <t>P05221</t>
  </si>
  <si>
    <t>Nucleoplasmin</t>
  </si>
  <si>
    <t>NO29_XENLA</t>
  </si>
  <si>
    <t>O42584</t>
  </si>
  <si>
    <t>Nucleoplasmin-like protein NO29 (N</t>
  </si>
  <si>
    <t>NPM3_PONAB</t>
  </si>
  <si>
    <t>Q5RC37</t>
  </si>
  <si>
    <t>Nucleoplasmin-3</t>
  </si>
  <si>
    <t>NPM3_HUMAN</t>
  </si>
  <si>
    <t>O75607</t>
  </si>
  <si>
    <t>NPM3_MOUSE</t>
  </si>
  <si>
    <t>Q9CPP0</t>
  </si>
  <si>
    <t>ANO39_PATPE</t>
  </si>
  <si>
    <t>Q9NLA3</t>
  </si>
  <si>
    <t>Nucleoplasmin-like protein ANO39 (</t>
  </si>
  <si>
    <t>MP62_LYTPI</t>
  </si>
  <si>
    <t>P91753</t>
  </si>
  <si>
    <t>Mitotic apparatus protein p62</t>
  </si>
  <si>
    <t>NLP_DROME</t>
  </si>
  <si>
    <t>Q27415</t>
  </si>
  <si>
    <t>Nucleoplasmin-like protein (Chroma</t>
  </si>
  <si>
    <t>FKBP4_DICDI</t>
  </si>
  <si>
    <t>Q54NB6</t>
  </si>
  <si>
    <t>HDT1_SOLCH</t>
  </si>
  <si>
    <t>Q6V9I6</t>
  </si>
  <si>
    <t>Histone deacetylase HDT1 (Histone</t>
  </si>
  <si>
    <t>BAZ1B_DANRE</t>
  </si>
  <si>
    <t>A2BIL7</t>
  </si>
  <si>
    <t>HP1B3_CHICK</t>
  </si>
  <si>
    <t>Q5ZM33</t>
  </si>
  <si>
    <t>Heterochromatin protein 1-binding</t>
  </si>
  <si>
    <t>LAS1L_HUMAN</t>
  </si>
  <si>
    <t>Q9Y4W2</t>
  </si>
  <si>
    <t>Ribosomal biogenesis protein LAS1L</t>
  </si>
  <si>
    <t>PESC_DEBHA</t>
  </si>
  <si>
    <t>Q6BXL7</t>
  </si>
  <si>
    <t>Pescadillo homolog {ECO:0000255|HA</t>
  </si>
  <si>
    <t>BAZ1A_XENLA</t>
  </si>
  <si>
    <t>Q8UVR5</t>
  </si>
  <si>
    <t>Bromodomain adjacent to zinc finge</t>
  </si>
  <si>
    <t>FKBP4_SCHPO</t>
  </si>
  <si>
    <t>O74191</t>
  </si>
  <si>
    <t>HP1B3_MOUSE</t>
  </si>
  <si>
    <t>Q3TEA8</t>
  </si>
  <si>
    <t>BAZ1B_XENLA</t>
  </si>
  <si>
    <t>A8DZJ1</t>
  </si>
  <si>
    <t>TOP1_USTMA</t>
  </si>
  <si>
    <t>P41511</t>
  </si>
  <si>
    <t>HDT3_ARATH</t>
  </si>
  <si>
    <t>Q9LZR5</t>
  </si>
  <si>
    <t>Histone deacetylase HDT3 (HD-tuins</t>
  </si>
  <si>
    <t>TC132_ARATH</t>
  </si>
  <si>
    <t>Q9SLF3</t>
  </si>
  <si>
    <t>Translocase of chloroplast 132, ch</t>
  </si>
  <si>
    <t>ZFHX2_HUMAN</t>
  </si>
  <si>
    <t>Q9C0A1</t>
  </si>
  <si>
    <t>Zinc finger homeobox protein 2 (Zi</t>
  </si>
  <si>
    <t>MYCB_XENLA</t>
  </si>
  <si>
    <t>P15171</t>
  </si>
  <si>
    <t>Transcriptional regulator Myc-B (c</t>
  </si>
  <si>
    <t>UBC25_CAEEL</t>
  </si>
  <si>
    <t>Q93571</t>
  </si>
  <si>
    <t>Ubiquitin-conjugating enzyme E2 25</t>
  </si>
  <si>
    <t>ERB1_LODEL</t>
  </si>
  <si>
    <t>A5DWF4</t>
  </si>
  <si>
    <t>Ribosome biogenesis protein ERB1 {</t>
  </si>
  <si>
    <t>ZBTB4_HUMAN</t>
  </si>
  <si>
    <t>Q9P1Z0</t>
  </si>
  <si>
    <t>Zinc finger and BTB domain-contain</t>
  </si>
  <si>
    <t>PAKF_DICDI</t>
  </si>
  <si>
    <t>Q869T7</t>
  </si>
  <si>
    <t>Serine/threonine-protein kinase pa</t>
  </si>
  <si>
    <t>WAPL_DROME</t>
  </si>
  <si>
    <t>Q9W517</t>
  </si>
  <si>
    <t>Protein wings apart-like (Protein</t>
  </si>
  <si>
    <t>HDT1_ARATH</t>
  </si>
  <si>
    <t>Q9FVE6</t>
  </si>
  <si>
    <t>Histone deacetylase HDT1 (HD-tuins</t>
  </si>
  <si>
    <t>PDE3B_RAT</t>
  </si>
  <si>
    <t>Q63085</t>
  </si>
  <si>
    <t>cGMP-inhibited 3',5'-cyclic phosph</t>
  </si>
  <si>
    <t>MYCA_DANRE</t>
  </si>
  <si>
    <t>P52160</t>
  </si>
  <si>
    <t>Transcriptional regulator Myc-A (c</t>
  </si>
  <si>
    <t>KAT6B_HUMAN</t>
  </si>
  <si>
    <t>Q8WYB5</t>
  </si>
  <si>
    <t>Histone acetyltransferase KAT6B (2</t>
  </si>
  <si>
    <t>SGF73_YEAST</t>
  </si>
  <si>
    <t>P53165</t>
  </si>
  <si>
    <t>SAGA-associated factor 73 (73 kDa</t>
  </si>
  <si>
    <t>ZN830_HUMAN</t>
  </si>
  <si>
    <t>Q96NB3</t>
  </si>
  <si>
    <t>Zinc finger protein 830 {ECO:00003</t>
  </si>
  <si>
    <t>PESC_DANRE</t>
  </si>
  <si>
    <t>P79741</t>
  </si>
  <si>
    <t>Pescadillo</t>
  </si>
  <si>
    <t>PESC_PICST</t>
  </si>
  <si>
    <t>A3LU56</t>
  </si>
  <si>
    <t>PRD10_MOUSE</t>
  </si>
  <si>
    <t>Q3UTQ7</t>
  </si>
  <si>
    <t>PR domain zinc finger protein 10 (</t>
  </si>
  <si>
    <t>FTSK_BRADU</t>
  </si>
  <si>
    <t>Q89WR2</t>
  </si>
  <si>
    <t>DNA translocase FtsK</t>
  </si>
  <si>
    <t>ZBTB4_RAT</t>
  </si>
  <si>
    <t>D4A8X0</t>
  </si>
  <si>
    <t>DOP1_PLAF7</t>
  </si>
  <si>
    <t>O97239</t>
  </si>
  <si>
    <t>Protein dopey homolog PFC0245c</t>
  </si>
  <si>
    <t>TOF1_NEUCR</t>
  </si>
  <si>
    <t>Q7S2A9</t>
  </si>
  <si>
    <t>Topoisomerase 1-associated factor</t>
  </si>
  <si>
    <t>ORC1_RAT</t>
  </si>
  <si>
    <t>Q80Z32</t>
  </si>
  <si>
    <t>Origin recognition complex subunit</t>
  </si>
  <si>
    <t>BAZ1B_HUMAN</t>
  </si>
  <si>
    <t>Q9UIG0</t>
  </si>
  <si>
    <t>TTBK1_HUMAN</t>
  </si>
  <si>
    <t>Q5TCY1</t>
  </si>
  <si>
    <t>ZBT7C_MOUSE</t>
  </si>
  <si>
    <t>Q8VCZ7</t>
  </si>
  <si>
    <t>RGAP5_ARATH</t>
  </si>
  <si>
    <t>Q6NKT5</t>
  </si>
  <si>
    <t>Rho GTPase-activating protein 5 (R</t>
  </si>
  <si>
    <t>TC120_ARATH</t>
  </si>
  <si>
    <t>Q9LUS2</t>
  </si>
  <si>
    <t>Translocase of chloroplast 120, ch</t>
  </si>
  <si>
    <t>ZBTB4_MOUSE</t>
  </si>
  <si>
    <t>Q5F293</t>
  </si>
  <si>
    <t>HP1B3_RAT</t>
  </si>
  <si>
    <t>Q6P747</t>
  </si>
  <si>
    <t>ZBT7C_HUMAN</t>
  </si>
  <si>
    <t>A1YPR0</t>
  </si>
  <si>
    <t>NAP1A_ORYSI</t>
  </si>
  <si>
    <t>B8B2R4</t>
  </si>
  <si>
    <t>Nucleosome assembly protein 1 1 (O</t>
  </si>
  <si>
    <t>NAP1C_TOBAC</t>
  </si>
  <si>
    <t>Q70Z17</t>
  </si>
  <si>
    <t>Nucleosome assembly protein 1 3 (N</t>
  </si>
  <si>
    <t>BAZ1B_MOUSE</t>
  </si>
  <si>
    <t>Q9Z277</t>
  </si>
  <si>
    <t>HP1B3_HUMAN</t>
  </si>
  <si>
    <t>Q5SSJ5</t>
  </si>
  <si>
    <t>HP1B3_BOVIN</t>
  </si>
  <si>
    <t>Q08DU9</t>
  </si>
  <si>
    <t>PESC_SALSA</t>
  </si>
  <si>
    <t>B5X171</t>
  </si>
  <si>
    <t>ATAD2_PONAB</t>
  </si>
  <si>
    <t>Q5RDX4</t>
  </si>
  <si>
    <t>ATPase family AAA domain-containin</t>
  </si>
  <si>
    <t>LST2_ANOGA</t>
  </si>
  <si>
    <t>Q7QAJ2</t>
  </si>
  <si>
    <t>Lateral signaling target protein 2</t>
  </si>
  <si>
    <t>MYC_CARAU</t>
  </si>
  <si>
    <t>P49709</t>
  </si>
  <si>
    <t>Transcriptional regulator Myc (c-M</t>
  </si>
  <si>
    <t>SSRP1_ARATH</t>
  </si>
  <si>
    <t>Q05153</t>
  </si>
  <si>
    <t>FACT complex subunit SSRP1 (Facili</t>
  </si>
  <si>
    <t>NAP1A_ORYSJ</t>
  </si>
  <si>
    <t>Q5VND6</t>
  </si>
  <si>
    <t>PLPL_LODEL</t>
  </si>
  <si>
    <t>A5DUA8</t>
  </si>
  <si>
    <t>Patatin-like phospholipase domain-</t>
  </si>
  <si>
    <t>JIP5_SCLS1</t>
  </si>
  <si>
    <t>A7EGU0</t>
  </si>
  <si>
    <t>WD repeat-containing protein jip5</t>
  </si>
  <si>
    <t>PESC_XENTR</t>
  </si>
  <si>
    <t>Q6DEV3</t>
  </si>
  <si>
    <t>CFT1_CANAL</t>
  </si>
  <si>
    <t>Q5AFT3</t>
  </si>
  <si>
    <t>Protein CFT1 (Cleavage factor two</t>
  </si>
  <si>
    <t>FKBP3_DEBHA</t>
  </si>
  <si>
    <t>Q6BSE7</t>
  </si>
  <si>
    <t>DRE2_PHANO</t>
  </si>
  <si>
    <t>Q0UTA2</t>
  </si>
  <si>
    <t>Fe-S cluster assembly protein DRE2</t>
  </si>
  <si>
    <t>ATAD2_HUMAN</t>
  </si>
  <si>
    <t>Q6PL18</t>
  </si>
  <si>
    <t>NAP1B_ARATH</t>
  </si>
  <si>
    <t>Q9ZUP3</t>
  </si>
  <si>
    <t>Nucleosome assembly protein 1 2 (A</t>
  </si>
  <si>
    <t>AN32_ARATH</t>
  </si>
  <si>
    <t>Q9SCQ7</t>
  </si>
  <si>
    <t>Acidic leucine-rich nuclear phosph</t>
  </si>
  <si>
    <t>SSRP1_CATRO</t>
  </si>
  <si>
    <t>Q39601</t>
  </si>
  <si>
    <t>SWR1_YARLI</t>
  </si>
  <si>
    <t>Q6CA87</t>
  </si>
  <si>
    <t>PESC_MALGO</t>
  </si>
  <si>
    <t>A8Q1F0</t>
  </si>
  <si>
    <t>MYC1_CYPCA</t>
  </si>
  <si>
    <t>Q90341</t>
  </si>
  <si>
    <t>Transcriptional regulator Myc-1 (c</t>
  </si>
  <si>
    <t>ZFHX3_MOUSE</t>
  </si>
  <si>
    <t>Q61329</t>
  </si>
  <si>
    <t>Zinc finger homeobox protein 3 (AT</t>
  </si>
  <si>
    <t>DAPKR_DROME</t>
  </si>
  <si>
    <t>Q0KHT7</t>
  </si>
  <si>
    <t>Death-associated protein kinase re</t>
  </si>
  <si>
    <t>NC2A_DICDI</t>
  </si>
  <si>
    <t>Q54DA1</t>
  </si>
  <si>
    <t>Dr1-associated corepressor homolog</t>
  </si>
  <si>
    <t>CHLD_ARATH</t>
  </si>
  <si>
    <t>Q9SJE1</t>
  </si>
  <si>
    <t>Magnesium-chelatase subunit ChlD,</t>
  </si>
  <si>
    <t>SFB2_YEAST</t>
  </si>
  <si>
    <t>P53953</t>
  </si>
  <si>
    <t>SED5-binding protein 2 (SEC24-rela</t>
  </si>
  <si>
    <t>CHD1_YEAST</t>
  </si>
  <si>
    <t>P32657</t>
  </si>
  <si>
    <t>Chromo domain-containing protein 1</t>
  </si>
  <si>
    <t>SAMD1_HUMAN</t>
  </si>
  <si>
    <t>Q6SPF0</t>
  </si>
  <si>
    <t>Atherin (Sterile alpha motif domai</t>
  </si>
  <si>
    <t>CSRN3_MOUSE</t>
  </si>
  <si>
    <t>P59055</t>
  </si>
  <si>
    <t>Cysteine/serine-rich nuclear prote</t>
  </si>
  <si>
    <t>CAMP_NAJAT</t>
  </si>
  <si>
    <t>B6S2X0</t>
  </si>
  <si>
    <t>Cathelicidin-related peptide Na_CR</t>
  </si>
  <si>
    <t>PESC_ASHGO</t>
  </si>
  <si>
    <t>Q75EI5</t>
  </si>
  <si>
    <t>PESC_LODEL</t>
  </si>
  <si>
    <t>A5DYS6</t>
  </si>
  <si>
    <t>NASP_DROME</t>
  </si>
  <si>
    <t>Q9I7K6</t>
  </si>
  <si>
    <t>Protein NASP homolog</t>
  </si>
  <si>
    <t>ATG18_LODEL</t>
  </si>
  <si>
    <t>A5DVU7</t>
  </si>
  <si>
    <t>Autophagy-related protein 18</t>
  </si>
  <si>
    <t>CAPSH_ADE02</t>
  </si>
  <si>
    <t>P03277</t>
  </si>
  <si>
    <t>Hexon protein {ECO:0000255|HAMAP-R</t>
  </si>
  <si>
    <t>PRD10_HUMAN</t>
  </si>
  <si>
    <t>Q9NQV6</t>
  </si>
  <si>
    <t>PRGC2_HUMAN</t>
  </si>
  <si>
    <t>Q86YN6</t>
  </si>
  <si>
    <t>Peroxisome proliferator-activated</t>
  </si>
  <si>
    <t>Entry</t>
  </si>
  <si>
    <t>Name</t>
  </si>
  <si>
    <t>FK506-binding protein 4 (5,2,1,8 {</t>
  </si>
  <si>
    <t>Tyrosine-protein kinase BAZ1B (2,7</t>
  </si>
  <si>
    <t>FK506-binding protein 39 kDa (5,2,</t>
  </si>
  <si>
    <t>DNA topoisomerase 1 (5,99,1,2) (DN</t>
  </si>
  <si>
    <t>Tau-tubulin kinase 1 (2,7,11,1 {EC</t>
  </si>
  <si>
    <t>FK506-binding protein 3 (5,2,1,8)</t>
  </si>
  <si>
    <t>Helicase SWR1 (3,6,4,12)</t>
  </si>
  <si>
    <t>cutoff</t>
  </si>
  <si>
    <t>sensivity</t>
  </si>
  <si>
    <t>specificity</t>
  </si>
  <si>
    <t>&gt;sp|P13084|NPM_RAT/1-292 Nucleophosmin OS=Rattus norvegicus OX=10116 GN=Npm1 PE=1 SV=1</t>
  </si>
  <si>
    <t>GAGAKDELHIVEAEAM-NYEGSPI-KVTLATLKMSVQPTVSLGGFEITPPVVLRLKCGSGPVHISGQHLVAV</t>
  </si>
  <si>
    <t>EEDAESEDEDEEDVKLLGMSGKRSAPGGGNKVPQKKVKLD-EDDDEDDEDDEDDEDDDDDDFD-EEETEEKV</t>
  </si>
  <si>
    <t>PVKKSVRDTPAKNAQKSNQNGKDL-------KP-STPRSKGQESFKKQEK--TPKTPKGPSSVEDIKAKMQA</t>
  </si>
  <si>
    <t>SIEKGGSLPKVEAKFINYVKNCFRMTDQEAIQDLWQWRKSL----</t>
  </si>
  <si>
    <t>&gt;sp|P06748|NPM_HUMAN/1-294 Nucleophosmin OS=Homo sapiens OX=9606 GN=NPM1 PE=1 SV=2</t>
  </si>
  <si>
    <t>EEDAESEDEEEEDVKLLSISGKRSAPGGGSKVPQKKVKLAADEDDDDDDEEDDDEDDDDDDFD-DEEAEEKA</t>
  </si>
  <si>
    <t>PVKKSIRDTPAKNAQKSNQNGKDS-------KPSSTPRSKGQESFKKQEK--TPKTPKGPSSVEDIKAKMQA</t>
  </si>
  <si>
    <t>&gt;sp|Q86SE8|NPM2_HUMAN/1-214 Nucleoplasmin-2 OS=Homo sapiens OX=9606 GN=NPM2 PE=1 SV=1</t>
  </si>
  <si>
    <t>GEKAKEEMHRVEILPPANQEDKKMQPVTIASLQASVLPMVSMVGVQLSPPVTFQLRAGSGPVFLSGQERYEA</t>
  </si>
  <si>
    <t>PVKQVKRLVPQKQASVAKKKKLEK-------EEEEIRASVRDKSPVKKAK--ATARAKKPGFKK--------</t>
  </si>
  <si>
    <t>---------------------------------------------</t>
  </si>
  <si>
    <t>&gt;sp|Q61937|NPM_MOUSE/1-292 Nucleophosmin OS=Mus musculus OX=10090 GN=Npm1 PE=1 SV=1</t>
  </si>
  <si>
    <t>EEDAESEDEDEEDVKLLGMSGKRSAPGGGNKVPQKKVKLD-EDDEDDDEDDEDDEDDDDDDFD-EEETEEKV</t>
  </si>
  <si>
    <t>&gt;sp|P05221|NUPL_XENLA/1-200 Nucleoplasmin OS=Xenopus laevis OX=8355 PE=1 SV=1</t>
  </si>
  <si>
    <t>GDKAKDEFNIVEIVTQ-E-EGAEK-SVPIATLKPSILPMATMVGIELTPPVTFRLKAGSGPLYISGQH-VAM</t>
  </si>
  <si>
    <t>EEDYSWA----------------------------------EEEDEGEAEGEEEEEEEEDQES---------</t>
  </si>
  <si>
    <t>PPKAVKRPAATKKAGQAKKKKLD-----------KEDESSEEDSPTKKGK--GAGRGRKPAAKK--------</t>
  </si>
  <si>
    <t>&gt;sp|O75607|NPM3_HUMAN/1-178 Nucleoplasmin-3 OS=Homo sapiens OX=9606 GN=NPM3 PE=1 SV=3</t>
  </si>
  <si>
    <t>MAAGTAAALAFLSQESRTRAGGVGGLRVPAPVTMDSFFFGCELSGHTRSFTFKVEEEDDA-EHVLALTMLCL</t>
  </si>
  <si>
    <t>TEGAKDECNVVEVVAR-NHDHQEI-AVPVANLKLSCQPMLSLDDFQLQPPVTFRLKSGSGPVRITGRHQIVT</t>
  </si>
  <si>
    <t>PAKKQGG------------------------RP---------------------------------------</t>
  </si>
  <si>
    <t>&gt;sp|Q3T160|NPM_BOVIN/1-294 Nucleophosmin OS=Bos taurus OX=9913 GN=NPM1 PE=2 SV=1</t>
  </si>
  <si>
    <t>GAGAKDELHVVEAEAM-NYEGSPI-KVTLATLKMSVQPTVSLGGFEITPPVVLRLKCGSGPVHISGQHLVAV</t>
  </si>
  <si>
    <t>EEDAESEEEEEEEVKLLSISGKRSAPGSGSKVPQKKVKLAADEDEDDDDDDDDDDDEDDDDDDFDEEVEEKA</t>
  </si>
  <si>
    <t>PVKKSVRDTPAKNAQKSNQNGKDS-------KP-STPRSKGQESFKKQEK--TPKTPRGPSSVEDIKAKMQA</t>
  </si>
  <si>
    <t>&gt;sp|Q80W85|NPM2_MOUSE/1-207 Nucleoplasmin-2 OS=Mus musculus OX=10090 GN=Npm2 PE=2 SV=1</t>
  </si>
  <si>
    <t>GEKAKEEVNRVEVLSQ---EGRKP-PITIATLKASVLPMVTVSGIELSPPVTFRLRTGSGPVFLSGLECYET</t>
  </si>
  <si>
    <t>-SDLTW---------------------------------------EDDEEEEEEEEEEDEDEDADISLEEI-</t>
  </si>
  <si>
    <t>PVKQVKRVAPQKQMSIAKKKKVEKEEDETVVRP-----SPQDKSPWKKEK--STPRAKKPVTKK--------</t>
  </si>
  <si>
    <t>&gt;sp|P07222|NPM_XENLA/1-299 Nucleophosmin OS=Xenopus laevis OX=8355 GN=npm1 PE=1 SV=1</t>
  </si>
  <si>
    <t>GASAKDELHVVEAEGI-NYEGKTI-KIALASLKPSVQPTVSLGGFEITPPVILRLKSGSGPVYVSGQHLVAL</t>
  </si>
  <si>
    <t>PVKKTDS-TKSKAAQKLNHNGKASALSTTQKTP-KTPEQKGKQDTKPQ----TPKTPKTPLSSEEIKAKMQT</t>
  </si>
  <si>
    <t>YLEKGNVLPKVEVKFANYVKNCFRTENQKVIEDLWKWRQSLKDGK</t>
  </si>
  <si>
    <t>&gt;sp|P16039|NPM_CHICK/1-294 Nucleophosmin OS=Gallus gallus OX=9031 GN=NPM1 PE=2 SV=1</t>
  </si>
  <si>
    <t>GAGAKDELHVVEAEAL-DYEGNPT-KVVLASLKMSVQPTVSLGGFEITPPFVLRLKCGSGPVYVSGQHLVAL</t>
  </si>
  <si>
    <t>EEEPESEDE-EEDTKIGNASTKRPASGGGAKTPQKKPKL--SEDDEDDDEDEDDDEDDEDDLD-DDEEEIKT</t>
  </si>
  <si>
    <t>PMKKPAREPAGKNMQKAKQNGKDS-------KP-STPASKTKTPDSKKDKSLTPKTPKVPLSLEEIKAKMQA</t>
  </si>
  <si>
    <t>SVDKGCSLPKLEPKFANYVKNCFRTEDQKVIQALWQWRQTL----</t>
  </si>
  <si>
    <t>&gt;sp|Q9CPP0|NPM3_MOUSE/1-175 Nucleoplasmin-3 OS=Mus musculus OX=10090 GN=Npm3 PE=1 SV=3</t>
  </si>
  <si>
    <t>MAAGAAAALAFLNQESRARAGGVGGLRVPAPVTMDSFFFGCELSGHTRSFTFKVEEEDDT-EHVLALNMLCL</t>
  </si>
  <si>
    <t>TEGATDECNVVEVVAR-DHDNQEI-AVPVANLRLSCQPMLSVDDFQLQPPVTFRLKSGSGPVRITGRHQIVC</t>
  </si>
  <si>
    <t>PAKKHRG------------------------RP---------------------------------------</t>
  </si>
  <si>
    <t>&gt;sp|Q1HTZ9|NPM_LITCT/1-198 Nucleoplasmin OS=Lithobates catesbeiana OX=8400 GN=np PE=1 SV=1</t>
  </si>
  <si>
    <t>GNAAKDEFHIVEIVPQ-AVEGSDAKPVPIATLKPSILPMATMVGIELTPPVTFQLKSGSGPIYISGQH-VAL</t>
  </si>
  <si>
    <t>EADYSW-----------------------------------AEEEEGEEEVEEEEEEEDPES----------</t>
  </si>
  <si>
    <t>PPKPVKRPAASKKAGQAKKKKME--------KD-EEESSEEEDSPAKKGK----GRGRKPSKK---------</t>
  </si>
  <si>
    <t>&gt;sp|Q1HTZ8|NPM_RHIMB/1-198 Nucleoplasmin OS=Rhinella marina OX=8386 GN=np PE=1 SV=1</t>
  </si>
  <si>
    <t>GDKAKDEFHVVEIVPQ-V-EGSDVQPVPIASLKPSILPMATMVGIELTPPVTFRLKAGSGPVYISGQH-IAL</t>
  </si>
  <si>
    <t>EEDYSWA------------------------------------EEEGEEEVEEEEEEEDPES----------</t>
  </si>
  <si>
    <t>PPKAVKRPAASKKGSQAKKKKMDK----------DEEESSEEDSPVKKGK--GAGRGRKPAAKK--------</t>
  </si>
  <si>
    <t>&gt;sp|Q5RC37|NPM3_PONAB/1-180 Nucleoplasmin-3 OS=Pongo abelii OX=9601 GN=NPM3 PE=2 SV=3</t>
  </si>
  <si>
    <t>&gt;sp|O42584|NO29_XENLA/1-183 Nucleoplasmin-like protein NO29 OS=Xenopus laevis OX=8355 PE=2 SV=1</t>
  </si>
  <si>
    <t>GAGAKDEHNVVEVTAP-NYQNKEV-TVPLANLKLSCQPMVNVGYFEIEAPVTFRLTSGSGPVFISGRHYVVA</t>
  </si>
  <si>
    <t>SDDEDLSGSEEE-----------------------------MEDEEEEEDDDDDDDDDDDDDD-DDDEEEIT</t>
  </si>
  <si>
    <t>PIKPAKK--PLKTLSRTF------------------------------------------------------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</si>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</sst>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Histogram!$B$3:$B$102</c:f>
              <c:strCache>
                <c:ptCount val="100"/>
                <c:pt idx="0">
                  <c:v>Q3T160</c:v>
                </c:pt>
                <c:pt idx="1">
                  <c:v>P06748</c:v>
                </c:pt>
                <c:pt idx="2">
                  <c:v>P13084</c:v>
                </c:pt>
                <c:pt idx="3">
                  <c:v>Q61937</c:v>
                </c:pt>
                <c:pt idx="4">
                  <c:v>P07222</c:v>
                </c:pt>
                <c:pt idx="5">
                  <c:v>P16039</c:v>
                </c:pt>
                <c:pt idx="6">
                  <c:v>Q86SE8</c:v>
                </c:pt>
                <c:pt idx="7">
                  <c:v>Q1HTZ8</c:v>
                </c:pt>
                <c:pt idx="8">
                  <c:v>Q1HTZ9</c:v>
                </c:pt>
                <c:pt idx="9">
                  <c:v>Q80W85</c:v>
                </c:pt>
                <c:pt idx="10">
                  <c:v>P05221</c:v>
                </c:pt>
                <c:pt idx="11">
                  <c:v>O42584</c:v>
                </c:pt>
                <c:pt idx="12">
                  <c:v>Q5RC37</c:v>
                </c:pt>
                <c:pt idx="13">
                  <c:v>O75607</c:v>
                </c:pt>
                <c:pt idx="14">
                  <c:v>Q9CPP0</c:v>
                </c:pt>
                <c:pt idx="15">
                  <c:v>Q9NLA3</c:v>
                </c:pt>
                <c:pt idx="16">
                  <c:v>P91753</c:v>
                </c:pt>
                <c:pt idx="17">
                  <c:v>Q27415</c:v>
                </c:pt>
                <c:pt idx="18">
                  <c:v>Q54NB6</c:v>
                </c:pt>
                <c:pt idx="19">
                  <c:v>Q6V9I6</c:v>
                </c:pt>
                <c:pt idx="20">
                  <c:v>A2BIL7</c:v>
                </c:pt>
                <c:pt idx="21">
                  <c:v>Q5ZM33</c:v>
                </c:pt>
                <c:pt idx="22">
                  <c:v>Q9Y4W2</c:v>
                </c:pt>
                <c:pt idx="23">
                  <c:v>Q6BXL7</c:v>
                </c:pt>
                <c:pt idx="24">
                  <c:v>Q8UVR5</c:v>
                </c:pt>
                <c:pt idx="25">
                  <c:v>O74191</c:v>
                </c:pt>
                <c:pt idx="26">
                  <c:v>Q3TEA8</c:v>
                </c:pt>
                <c:pt idx="27">
                  <c:v>A8DZJ1</c:v>
                </c:pt>
                <c:pt idx="28">
                  <c:v>P41511</c:v>
                </c:pt>
                <c:pt idx="29">
                  <c:v>Q9LZR5</c:v>
                </c:pt>
                <c:pt idx="30">
                  <c:v>Q9SLF3</c:v>
                </c:pt>
                <c:pt idx="31">
                  <c:v>Q9C0A1</c:v>
                </c:pt>
                <c:pt idx="32">
                  <c:v>P15171</c:v>
                </c:pt>
                <c:pt idx="33">
                  <c:v>Q93571</c:v>
                </c:pt>
                <c:pt idx="34">
                  <c:v>A5DWF4</c:v>
                </c:pt>
                <c:pt idx="35">
                  <c:v>Q9P1Z0</c:v>
                </c:pt>
                <c:pt idx="36">
                  <c:v>Q869T7</c:v>
                </c:pt>
                <c:pt idx="37">
                  <c:v>Q9W517</c:v>
                </c:pt>
                <c:pt idx="38">
                  <c:v>Q9FVE6</c:v>
                </c:pt>
                <c:pt idx="39">
                  <c:v>Q63085</c:v>
                </c:pt>
                <c:pt idx="40">
                  <c:v>P52160</c:v>
                </c:pt>
                <c:pt idx="41">
                  <c:v>Q8WYB5</c:v>
                </c:pt>
                <c:pt idx="42">
                  <c:v>P53165</c:v>
                </c:pt>
                <c:pt idx="43">
                  <c:v>Q96NB3</c:v>
                </c:pt>
                <c:pt idx="44">
                  <c:v>P79741</c:v>
                </c:pt>
                <c:pt idx="45">
                  <c:v>A3LU56</c:v>
                </c:pt>
                <c:pt idx="46">
                  <c:v>Q3UTQ7</c:v>
                </c:pt>
                <c:pt idx="47">
                  <c:v>Q89WR2</c:v>
                </c:pt>
                <c:pt idx="48">
                  <c:v>D4A8X0</c:v>
                </c:pt>
                <c:pt idx="49">
                  <c:v>O97239</c:v>
                </c:pt>
                <c:pt idx="50">
                  <c:v>Q7S2A9</c:v>
                </c:pt>
                <c:pt idx="51">
                  <c:v>Q80Z32</c:v>
                </c:pt>
                <c:pt idx="52">
                  <c:v>Q9UIG0</c:v>
                </c:pt>
                <c:pt idx="53">
                  <c:v>Q5TCY1</c:v>
                </c:pt>
                <c:pt idx="54">
                  <c:v>Q8VCZ7</c:v>
                </c:pt>
                <c:pt idx="55">
                  <c:v>Q6NKT5</c:v>
                </c:pt>
                <c:pt idx="56">
                  <c:v>Q9LUS2</c:v>
                </c:pt>
                <c:pt idx="57">
                  <c:v>Q5F293</c:v>
                </c:pt>
                <c:pt idx="58">
                  <c:v>Q6P747</c:v>
                </c:pt>
                <c:pt idx="59">
                  <c:v>A1YPR0</c:v>
                </c:pt>
                <c:pt idx="60">
                  <c:v>B8B2R4</c:v>
                </c:pt>
                <c:pt idx="61">
                  <c:v>Q70Z17</c:v>
                </c:pt>
                <c:pt idx="62">
                  <c:v>Q9Z277</c:v>
                </c:pt>
                <c:pt idx="63">
                  <c:v>Q5SSJ5</c:v>
                </c:pt>
                <c:pt idx="64">
                  <c:v>Q08DU9</c:v>
                </c:pt>
                <c:pt idx="65">
                  <c:v>B5X171</c:v>
                </c:pt>
                <c:pt idx="66">
                  <c:v>Q5RDX4</c:v>
                </c:pt>
                <c:pt idx="67">
                  <c:v>Q7QAJ2</c:v>
                </c:pt>
                <c:pt idx="68">
                  <c:v>P49709</c:v>
                </c:pt>
                <c:pt idx="69">
                  <c:v>Q05153</c:v>
                </c:pt>
                <c:pt idx="70">
                  <c:v>Q5VND6</c:v>
                </c:pt>
                <c:pt idx="71">
                  <c:v>A5DUA8</c:v>
                </c:pt>
                <c:pt idx="72">
                  <c:v>A7EGU0</c:v>
                </c:pt>
                <c:pt idx="73">
                  <c:v>Q6DEV3</c:v>
                </c:pt>
                <c:pt idx="74">
                  <c:v>Q5AFT3</c:v>
                </c:pt>
                <c:pt idx="75">
                  <c:v>Q6BSE7</c:v>
                </c:pt>
                <c:pt idx="76">
                  <c:v>Q0UTA2</c:v>
                </c:pt>
                <c:pt idx="77">
                  <c:v>Q6PL18</c:v>
                </c:pt>
                <c:pt idx="78">
                  <c:v>Q9ZUP3</c:v>
                </c:pt>
                <c:pt idx="79">
                  <c:v>Q9SCQ7</c:v>
                </c:pt>
                <c:pt idx="80">
                  <c:v>Q39601</c:v>
                </c:pt>
                <c:pt idx="81">
                  <c:v>Q6CA87</c:v>
                </c:pt>
                <c:pt idx="82">
                  <c:v>A8Q1F0</c:v>
                </c:pt>
                <c:pt idx="83">
                  <c:v>Q90341</c:v>
                </c:pt>
                <c:pt idx="84">
                  <c:v>Q61329</c:v>
                </c:pt>
                <c:pt idx="85">
                  <c:v>Q0KHT7</c:v>
                </c:pt>
                <c:pt idx="86">
                  <c:v>Q54DA1</c:v>
                </c:pt>
                <c:pt idx="87">
                  <c:v>Q9SJE1</c:v>
                </c:pt>
                <c:pt idx="88">
                  <c:v>P53953</c:v>
                </c:pt>
                <c:pt idx="89">
                  <c:v>P32657</c:v>
                </c:pt>
                <c:pt idx="90">
                  <c:v>Q6SPF0</c:v>
                </c:pt>
                <c:pt idx="91">
                  <c:v>P59055</c:v>
                </c:pt>
                <c:pt idx="92">
                  <c:v>B6S2X0</c:v>
                </c:pt>
                <c:pt idx="93">
                  <c:v>Q75EI5</c:v>
                </c:pt>
                <c:pt idx="94">
                  <c:v>A5DYS6</c:v>
                </c:pt>
                <c:pt idx="95">
                  <c:v>Q9I7K6</c:v>
                </c:pt>
                <c:pt idx="96">
                  <c:v>A5DVU7</c:v>
                </c:pt>
                <c:pt idx="97">
                  <c:v>P03277</c:v>
                </c:pt>
                <c:pt idx="98">
                  <c:v>Q9NQV6</c:v>
                </c:pt>
                <c:pt idx="99">
                  <c:v>Q86YN6</c:v>
                </c:pt>
              </c:strCache>
            </c:strRef>
          </c:cat>
          <c:val>
            <c:numRef>
              <c:f>Histogram!$D$3:$D$102</c:f>
              <c:numCache>
                <c:formatCode>0.0</c:formatCode>
                <c:ptCount val="100"/>
                <c:pt idx="0">
                  <c:v>671.4</c:v>
                </c:pt>
                <c:pt idx="1">
                  <c:v>670.7</c:v>
                </c:pt>
                <c:pt idx="2">
                  <c:v>668.8</c:v>
                </c:pt>
                <c:pt idx="3">
                  <c:v>666.9</c:v>
                </c:pt>
                <c:pt idx="4">
                  <c:v>646.70000000000005</c:v>
                </c:pt>
                <c:pt idx="5">
                  <c:v>641.79999999999995</c:v>
                </c:pt>
                <c:pt idx="6">
                  <c:v>380.7</c:v>
                </c:pt>
                <c:pt idx="7">
                  <c:v>379</c:v>
                </c:pt>
                <c:pt idx="8">
                  <c:v>369.2</c:v>
                </c:pt>
                <c:pt idx="9">
                  <c:v>365.1</c:v>
                </c:pt>
                <c:pt idx="10">
                  <c:v>362.7</c:v>
                </c:pt>
                <c:pt idx="11">
                  <c:v>333.5</c:v>
                </c:pt>
                <c:pt idx="12">
                  <c:v>292.7</c:v>
                </c:pt>
                <c:pt idx="13">
                  <c:v>283.39999999999998</c:v>
                </c:pt>
                <c:pt idx="14">
                  <c:v>273.8</c:v>
                </c:pt>
                <c:pt idx="15">
                  <c:v>49.8</c:v>
                </c:pt>
                <c:pt idx="16">
                  <c:v>27.9</c:v>
                </c:pt>
                <c:pt idx="17">
                  <c:v>-45.5</c:v>
                </c:pt>
                <c:pt idx="18">
                  <c:v>-85.6</c:v>
                </c:pt>
                <c:pt idx="19">
                  <c:v>-86.7</c:v>
                </c:pt>
                <c:pt idx="20">
                  <c:v>-95.1</c:v>
                </c:pt>
                <c:pt idx="21">
                  <c:v>-100.9</c:v>
                </c:pt>
                <c:pt idx="22">
                  <c:v>-101.1</c:v>
                </c:pt>
                <c:pt idx="23">
                  <c:v>-102.7</c:v>
                </c:pt>
                <c:pt idx="24">
                  <c:v>-104.7</c:v>
                </c:pt>
                <c:pt idx="25">
                  <c:v>-105.3</c:v>
                </c:pt>
                <c:pt idx="26">
                  <c:v>-107.3</c:v>
                </c:pt>
                <c:pt idx="27">
                  <c:v>-107.3</c:v>
                </c:pt>
                <c:pt idx="28">
                  <c:v>-108.1</c:v>
                </c:pt>
                <c:pt idx="29">
                  <c:v>-108.1</c:v>
                </c:pt>
                <c:pt idx="30">
                  <c:v>-108.2</c:v>
                </c:pt>
                <c:pt idx="31">
                  <c:v>-108.7</c:v>
                </c:pt>
                <c:pt idx="32">
                  <c:v>-108.9</c:v>
                </c:pt>
                <c:pt idx="33">
                  <c:v>-109</c:v>
                </c:pt>
                <c:pt idx="34">
                  <c:v>-109.9</c:v>
                </c:pt>
                <c:pt idx="35">
                  <c:v>-110.7</c:v>
                </c:pt>
                <c:pt idx="36">
                  <c:v>-110.7</c:v>
                </c:pt>
                <c:pt idx="37">
                  <c:v>-111.1</c:v>
                </c:pt>
                <c:pt idx="38">
                  <c:v>-111.4</c:v>
                </c:pt>
                <c:pt idx="39">
                  <c:v>-111.6</c:v>
                </c:pt>
                <c:pt idx="40">
                  <c:v>-112.2</c:v>
                </c:pt>
                <c:pt idx="41">
                  <c:v>-112.4</c:v>
                </c:pt>
                <c:pt idx="42">
                  <c:v>-112.7</c:v>
                </c:pt>
                <c:pt idx="43">
                  <c:v>-113</c:v>
                </c:pt>
                <c:pt idx="44">
                  <c:v>-113.1</c:v>
                </c:pt>
                <c:pt idx="45">
                  <c:v>-113.2</c:v>
                </c:pt>
                <c:pt idx="46">
                  <c:v>-113.3</c:v>
                </c:pt>
                <c:pt idx="47">
                  <c:v>-113.4</c:v>
                </c:pt>
                <c:pt idx="48">
                  <c:v>-114</c:v>
                </c:pt>
                <c:pt idx="49">
                  <c:v>-114.2</c:v>
                </c:pt>
                <c:pt idx="50">
                  <c:v>-114.5</c:v>
                </c:pt>
                <c:pt idx="51">
                  <c:v>-114.6</c:v>
                </c:pt>
                <c:pt idx="52">
                  <c:v>-114.7</c:v>
                </c:pt>
                <c:pt idx="53">
                  <c:v>-114.8</c:v>
                </c:pt>
                <c:pt idx="54">
                  <c:v>-114.9</c:v>
                </c:pt>
                <c:pt idx="55">
                  <c:v>-114.9</c:v>
                </c:pt>
                <c:pt idx="56">
                  <c:v>-114.9</c:v>
                </c:pt>
                <c:pt idx="57">
                  <c:v>-115.2</c:v>
                </c:pt>
                <c:pt idx="58">
                  <c:v>-115.5</c:v>
                </c:pt>
                <c:pt idx="59">
                  <c:v>-115.6</c:v>
                </c:pt>
                <c:pt idx="60">
                  <c:v>-115.8</c:v>
                </c:pt>
                <c:pt idx="61">
                  <c:v>-115.8</c:v>
                </c:pt>
                <c:pt idx="62">
                  <c:v>-116.1</c:v>
                </c:pt>
                <c:pt idx="63">
                  <c:v>-116.5</c:v>
                </c:pt>
                <c:pt idx="64">
                  <c:v>-116.6</c:v>
                </c:pt>
                <c:pt idx="65">
                  <c:v>-116.7</c:v>
                </c:pt>
                <c:pt idx="66">
                  <c:v>-116.7</c:v>
                </c:pt>
                <c:pt idx="67">
                  <c:v>-116.7</c:v>
                </c:pt>
                <c:pt idx="68">
                  <c:v>-116.9</c:v>
                </c:pt>
                <c:pt idx="69">
                  <c:v>-116.9</c:v>
                </c:pt>
                <c:pt idx="70">
                  <c:v>-117</c:v>
                </c:pt>
                <c:pt idx="71">
                  <c:v>-117.1</c:v>
                </c:pt>
                <c:pt idx="72">
                  <c:v>-117.2</c:v>
                </c:pt>
                <c:pt idx="73">
                  <c:v>-117.2</c:v>
                </c:pt>
                <c:pt idx="74">
                  <c:v>-117.3</c:v>
                </c:pt>
                <c:pt idx="75">
                  <c:v>-117.3</c:v>
                </c:pt>
                <c:pt idx="76">
                  <c:v>-117.4</c:v>
                </c:pt>
                <c:pt idx="77">
                  <c:v>-117.4</c:v>
                </c:pt>
                <c:pt idx="78">
                  <c:v>-117.4</c:v>
                </c:pt>
                <c:pt idx="79">
                  <c:v>-117.4</c:v>
                </c:pt>
                <c:pt idx="80">
                  <c:v>-117.5</c:v>
                </c:pt>
                <c:pt idx="81">
                  <c:v>-117.5</c:v>
                </c:pt>
                <c:pt idx="82">
                  <c:v>-117.5</c:v>
                </c:pt>
                <c:pt idx="83">
                  <c:v>-117.6</c:v>
                </c:pt>
                <c:pt idx="84">
                  <c:v>-117.6</c:v>
                </c:pt>
                <c:pt idx="85">
                  <c:v>-117.6</c:v>
                </c:pt>
                <c:pt idx="86">
                  <c:v>-118</c:v>
                </c:pt>
                <c:pt idx="87">
                  <c:v>-118.4</c:v>
                </c:pt>
                <c:pt idx="88">
                  <c:v>-118.7</c:v>
                </c:pt>
                <c:pt idx="89">
                  <c:v>-118.9</c:v>
                </c:pt>
                <c:pt idx="90">
                  <c:v>-119</c:v>
                </c:pt>
                <c:pt idx="91">
                  <c:v>-119</c:v>
                </c:pt>
                <c:pt idx="92">
                  <c:v>-119</c:v>
                </c:pt>
                <c:pt idx="93">
                  <c:v>-119.2</c:v>
                </c:pt>
                <c:pt idx="94">
                  <c:v>-119.3</c:v>
                </c:pt>
                <c:pt idx="95">
                  <c:v>-119.3</c:v>
                </c:pt>
                <c:pt idx="96">
                  <c:v>-119.4</c:v>
                </c:pt>
                <c:pt idx="97">
                  <c:v>-119.5</c:v>
                </c:pt>
                <c:pt idx="98">
                  <c:v>-119.7</c:v>
                </c:pt>
                <c:pt idx="99">
                  <c:v>-119.7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99744"/>
        <c:axId val="171601280"/>
      </c:barChart>
      <c:catAx>
        <c:axId val="17159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1601280"/>
        <c:crosses val="autoZero"/>
        <c:auto val="1"/>
        <c:lblAlgn val="ctr"/>
        <c:lblOffset val="100"/>
        <c:noMultiLvlLbl val="0"/>
      </c:catAx>
      <c:valAx>
        <c:axId val="1716012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59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</c:v>
          </c:tx>
          <c:xVal>
            <c:numRef>
              <c:f>ROC!$C$2:$C$7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ROC!$B$2:$B$7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17632"/>
        <c:axId val="177467776"/>
      </c:scatterChart>
      <c:valAx>
        <c:axId val="1777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467776"/>
        <c:crosses val="autoZero"/>
        <c:crossBetween val="midCat"/>
      </c:valAx>
      <c:valAx>
        <c:axId val="17746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717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2</xdr:row>
      <xdr:rowOff>85725</xdr:rowOff>
    </xdr:from>
    <xdr:to>
      <xdr:col>20</xdr:col>
      <xdr:colOff>266700</xdr:colOff>
      <xdr:row>24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</xdr:row>
      <xdr:rowOff>57150</xdr:rowOff>
    </xdr:from>
    <xdr:to>
      <xdr:col>10</xdr:col>
      <xdr:colOff>428625</xdr:colOff>
      <xdr:row>24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B90" workbookViewId="0">
      <selection activeCell="D25" sqref="D25:D102"/>
    </sheetView>
  </sheetViews>
  <sheetFormatPr defaultRowHeight="15" x14ac:dyDescent="0.25"/>
  <sheetData>
    <row r="1" spans="1:10" x14ac:dyDescent="0.25">
      <c r="A1" t="s">
        <v>0</v>
      </c>
      <c r="B1" t="s">
        <v>273</v>
      </c>
      <c r="C1" t="s">
        <v>274</v>
      </c>
      <c r="D1" t="s">
        <v>1</v>
      </c>
      <c r="E1" t="s">
        <v>2</v>
      </c>
      <c r="F1" t="s">
        <v>3</v>
      </c>
    </row>
    <row r="2" spans="1:10" x14ac:dyDescent="0.25">
      <c r="A2" t="s">
        <v>4</v>
      </c>
      <c r="B2" t="s">
        <v>5</v>
      </c>
      <c r="C2" t="s">
        <v>6</v>
      </c>
      <c r="D2" t="s">
        <v>6</v>
      </c>
      <c r="E2" t="s">
        <v>7</v>
      </c>
      <c r="F2" t="s">
        <v>8</v>
      </c>
    </row>
    <row r="3" spans="1:10" x14ac:dyDescent="0.25">
      <c r="A3" t="s">
        <v>9</v>
      </c>
      <c r="B3" t="s">
        <v>10</v>
      </c>
      <c r="C3" t="s">
        <v>11</v>
      </c>
      <c r="D3" s="2">
        <v>671.4</v>
      </c>
      <c r="E3" s="1">
        <v>4.2E-197</v>
      </c>
      <c r="F3">
        <v>1</v>
      </c>
      <c r="G3" t="str">
        <f>VLOOKUP(B3,$I$3:$J$17,2,FALSE)</f>
        <v>Y</v>
      </c>
      <c r="I3" t="s">
        <v>16</v>
      </c>
      <c r="J3" t="s">
        <v>341</v>
      </c>
    </row>
    <row r="4" spans="1:10" x14ac:dyDescent="0.25">
      <c r="A4" t="s">
        <v>12</v>
      </c>
      <c r="B4" t="s">
        <v>13</v>
      </c>
      <c r="C4" t="s">
        <v>14</v>
      </c>
      <c r="D4" s="2">
        <v>670.7</v>
      </c>
      <c r="E4" s="1">
        <v>7.1999999999999997E-197</v>
      </c>
      <c r="F4">
        <v>1</v>
      </c>
      <c r="G4" t="str">
        <f t="shared" ref="G4:G67" si="0">VLOOKUP(B4,$I$3:$J$17,2,FALSE)</f>
        <v>Y</v>
      </c>
      <c r="I4" t="s">
        <v>13</v>
      </c>
      <c r="J4" t="s">
        <v>341</v>
      </c>
    </row>
    <row r="5" spans="1:10" x14ac:dyDescent="0.25">
      <c r="A5" t="s">
        <v>15</v>
      </c>
      <c r="B5" t="s">
        <v>16</v>
      </c>
      <c r="C5" t="s">
        <v>14</v>
      </c>
      <c r="D5" s="2">
        <v>668.8</v>
      </c>
      <c r="E5" s="1">
        <v>2.5999999999999998E-196</v>
      </c>
      <c r="F5">
        <v>1</v>
      </c>
      <c r="G5" t="str">
        <f t="shared" si="0"/>
        <v>Y</v>
      </c>
      <c r="I5" t="s">
        <v>24</v>
      </c>
      <c r="J5" t="s">
        <v>341</v>
      </c>
    </row>
    <row r="6" spans="1:10" x14ac:dyDescent="0.25">
      <c r="A6" t="s">
        <v>17</v>
      </c>
      <c r="B6" t="s">
        <v>18</v>
      </c>
      <c r="C6" t="s">
        <v>14</v>
      </c>
      <c r="D6" s="2">
        <v>666.9</v>
      </c>
      <c r="E6" s="1">
        <v>9.7999999999999999E-196</v>
      </c>
      <c r="F6">
        <v>1</v>
      </c>
      <c r="G6" t="str">
        <f t="shared" si="0"/>
        <v>Y</v>
      </c>
      <c r="I6" t="s">
        <v>18</v>
      </c>
      <c r="J6" t="s">
        <v>341</v>
      </c>
    </row>
    <row r="7" spans="1:10" x14ac:dyDescent="0.25">
      <c r="A7" t="s">
        <v>19</v>
      </c>
      <c r="B7" t="s">
        <v>20</v>
      </c>
      <c r="C7" t="s">
        <v>14</v>
      </c>
      <c r="D7" s="2">
        <v>646.70000000000005</v>
      </c>
      <c r="E7" s="1">
        <v>1.1999999999999999E-189</v>
      </c>
      <c r="F7">
        <v>1</v>
      </c>
      <c r="G7" t="str">
        <f t="shared" si="0"/>
        <v>Y</v>
      </c>
      <c r="I7" t="s">
        <v>34</v>
      </c>
      <c r="J7" t="s">
        <v>341</v>
      </c>
    </row>
    <row r="8" spans="1:10" x14ac:dyDescent="0.25">
      <c r="A8" t="s">
        <v>21</v>
      </c>
      <c r="B8" t="s">
        <v>22</v>
      </c>
      <c r="C8" t="s">
        <v>14</v>
      </c>
      <c r="D8" s="2">
        <v>641.79999999999995</v>
      </c>
      <c r="E8" s="1">
        <v>3.4000000000000003E-188</v>
      </c>
      <c r="F8">
        <v>1</v>
      </c>
      <c r="G8" t="str">
        <f t="shared" si="0"/>
        <v>Y</v>
      </c>
      <c r="I8" t="s">
        <v>43</v>
      </c>
      <c r="J8" t="s">
        <v>341</v>
      </c>
    </row>
    <row r="9" spans="1:10" x14ac:dyDescent="0.25">
      <c r="A9" t="s">
        <v>23</v>
      </c>
      <c r="B9" t="s">
        <v>24</v>
      </c>
      <c r="C9" t="s">
        <v>25</v>
      </c>
      <c r="D9" s="2">
        <v>380.7</v>
      </c>
      <c r="E9" s="1">
        <v>1.3999999999999999E-109</v>
      </c>
      <c r="F9">
        <v>1</v>
      </c>
      <c r="G9" t="str">
        <f t="shared" si="0"/>
        <v>Y</v>
      </c>
      <c r="I9" t="s">
        <v>10</v>
      </c>
      <c r="J9" t="s">
        <v>341</v>
      </c>
    </row>
    <row r="10" spans="1:10" x14ac:dyDescent="0.25">
      <c r="A10" t="s">
        <v>26</v>
      </c>
      <c r="B10" t="s">
        <v>27</v>
      </c>
      <c r="C10" t="s">
        <v>28</v>
      </c>
      <c r="D10" s="2">
        <v>379</v>
      </c>
      <c r="E10" s="1">
        <v>4.5000000000000001E-109</v>
      </c>
      <c r="F10">
        <v>1</v>
      </c>
      <c r="G10" t="str">
        <f t="shared" si="0"/>
        <v>Y</v>
      </c>
      <c r="I10" t="s">
        <v>32</v>
      </c>
      <c r="J10" t="s">
        <v>341</v>
      </c>
    </row>
    <row r="11" spans="1:10" x14ac:dyDescent="0.25">
      <c r="A11" t="s">
        <v>29</v>
      </c>
      <c r="B11" t="s">
        <v>30</v>
      </c>
      <c r="C11" t="s">
        <v>28</v>
      </c>
      <c r="D11" s="2">
        <v>369.2</v>
      </c>
      <c r="E11" s="1">
        <v>4.0999999999999999E-106</v>
      </c>
      <c r="F11">
        <v>1</v>
      </c>
      <c r="G11" t="str">
        <f t="shared" si="0"/>
        <v>Y</v>
      </c>
      <c r="I11" t="s">
        <v>20</v>
      </c>
      <c r="J11" t="s">
        <v>341</v>
      </c>
    </row>
    <row r="12" spans="1:10" x14ac:dyDescent="0.25">
      <c r="A12" t="s">
        <v>31</v>
      </c>
      <c r="B12" t="s">
        <v>32</v>
      </c>
      <c r="C12" t="s">
        <v>25</v>
      </c>
      <c r="D12" s="2">
        <v>365.1</v>
      </c>
      <c r="E12" s="1">
        <v>7.1000000000000004E-105</v>
      </c>
      <c r="F12">
        <v>1</v>
      </c>
      <c r="G12" t="str">
        <f t="shared" si="0"/>
        <v>Y</v>
      </c>
      <c r="I12" t="s">
        <v>22</v>
      </c>
      <c r="J12" t="s">
        <v>341</v>
      </c>
    </row>
    <row r="13" spans="1:10" x14ac:dyDescent="0.25">
      <c r="A13" t="s">
        <v>33</v>
      </c>
      <c r="B13" t="s">
        <v>34</v>
      </c>
      <c r="C13" t="s">
        <v>35</v>
      </c>
      <c r="D13" s="2">
        <v>362.7</v>
      </c>
      <c r="E13" s="1">
        <v>3.5999999999999998E-104</v>
      </c>
      <c r="F13">
        <v>1</v>
      </c>
      <c r="G13" t="str">
        <f t="shared" si="0"/>
        <v>Y</v>
      </c>
      <c r="I13" t="s">
        <v>45</v>
      </c>
      <c r="J13" t="s">
        <v>341</v>
      </c>
    </row>
    <row r="14" spans="1:10" x14ac:dyDescent="0.25">
      <c r="A14" t="s">
        <v>36</v>
      </c>
      <c r="B14" t="s">
        <v>37</v>
      </c>
      <c r="C14" t="s">
        <v>38</v>
      </c>
      <c r="D14" s="2">
        <v>333.5</v>
      </c>
      <c r="E14" s="1">
        <v>2.3E-95</v>
      </c>
      <c r="F14">
        <v>1</v>
      </c>
      <c r="G14" t="str">
        <f t="shared" si="0"/>
        <v>Y</v>
      </c>
      <c r="I14" t="s">
        <v>30</v>
      </c>
      <c r="J14" t="s">
        <v>341</v>
      </c>
    </row>
    <row r="15" spans="1:10" x14ac:dyDescent="0.25">
      <c r="A15" t="s">
        <v>39</v>
      </c>
      <c r="B15" t="s">
        <v>40</v>
      </c>
      <c r="C15" t="s">
        <v>41</v>
      </c>
      <c r="D15" s="2">
        <v>292.7</v>
      </c>
      <c r="E15" s="1">
        <v>4.5E-83</v>
      </c>
      <c r="F15">
        <v>1</v>
      </c>
      <c r="G15" t="str">
        <f t="shared" si="0"/>
        <v>Y</v>
      </c>
      <c r="I15" t="s">
        <v>27</v>
      </c>
      <c r="J15" t="s">
        <v>341</v>
      </c>
    </row>
    <row r="16" spans="1:10" x14ac:dyDescent="0.25">
      <c r="A16" t="s">
        <v>42</v>
      </c>
      <c r="B16" t="s">
        <v>43</v>
      </c>
      <c r="C16" t="s">
        <v>41</v>
      </c>
      <c r="D16" s="2">
        <v>283.39999999999998</v>
      </c>
      <c r="E16" s="1">
        <v>2.7000000000000002E-80</v>
      </c>
      <c r="F16">
        <v>1</v>
      </c>
      <c r="G16" t="str">
        <f t="shared" si="0"/>
        <v>Y</v>
      </c>
      <c r="I16" t="s">
        <v>40</v>
      </c>
      <c r="J16" t="s">
        <v>341</v>
      </c>
    </row>
    <row r="17" spans="1:10" x14ac:dyDescent="0.25">
      <c r="A17" t="s">
        <v>44</v>
      </c>
      <c r="B17" t="s">
        <v>45</v>
      </c>
      <c r="C17" t="s">
        <v>41</v>
      </c>
      <c r="D17" s="2">
        <v>273.8</v>
      </c>
      <c r="E17" s="1">
        <v>1.9999999999999999E-77</v>
      </c>
      <c r="F17">
        <v>1</v>
      </c>
      <c r="G17" t="str">
        <f t="shared" si="0"/>
        <v>Y</v>
      </c>
      <c r="I17" t="s">
        <v>37</v>
      </c>
      <c r="J17" t="s">
        <v>341</v>
      </c>
    </row>
    <row r="18" spans="1:10" x14ac:dyDescent="0.25">
      <c r="A18" t="s">
        <v>46</v>
      </c>
      <c r="B18" t="s">
        <v>47</v>
      </c>
      <c r="C18" t="s">
        <v>48</v>
      </c>
      <c r="D18" s="2">
        <v>49.8</v>
      </c>
      <c r="E18" s="1">
        <v>1.1999999999999999E-12</v>
      </c>
      <c r="F18">
        <v>1</v>
      </c>
      <c r="G18" t="e">
        <f t="shared" si="0"/>
        <v>#N/A</v>
      </c>
    </row>
    <row r="19" spans="1:10" x14ac:dyDescent="0.25">
      <c r="A19" t="s">
        <v>49</v>
      </c>
      <c r="B19" t="s">
        <v>50</v>
      </c>
      <c r="C19" t="s">
        <v>51</v>
      </c>
      <c r="D19" s="2">
        <v>27.9</v>
      </c>
      <c r="E19" s="1">
        <v>5.6E-11</v>
      </c>
      <c r="F19">
        <v>1</v>
      </c>
      <c r="G19" t="e">
        <f t="shared" si="0"/>
        <v>#N/A</v>
      </c>
    </row>
    <row r="20" spans="1:10" x14ac:dyDescent="0.25">
      <c r="A20" t="s">
        <v>52</v>
      </c>
      <c r="B20" t="s">
        <v>53</v>
      </c>
      <c r="C20" t="s">
        <v>54</v>
      </c>
      <c r="D20" s="2">
        <v>-45.5</v>
      </c>
      <c r="E20" s="1">
        <v>2.1999999999999999E-5</v>
      </c>
      <c r="F20">
        <v>1</v>
      </c>
      <c r="G20" t="e">
        <f t="shared" si="0"/>
        <v>#N/A</v>
      </c>
    </row>
    <row r="21" spans="1:10" x14ac:dyDescent="0.25">
      <c r="A21" t="s">
        <v>55</v>
      </c>
      <c r="B21" t="s">
        <v>56</v>
      </c>
      <c r="C21" t="s">
        <v>275</v>
      </c>
      <c r="D21" s="2">
        <v>-85.6</v>
      </c>
      <c r="E21">
        <v>2.5000000000000001E-2</v>
      </c>
      <c r="F21">
        <v>1</v>
      </c>
      <c r="G21" t="e">
        <f t="shared" si="0"/>
        <v>#N/A</v>
      </c>
    </row>
    <row r="22" spans="1:10" x14ac:dyDescent="0.25">
      <c r="A22" t="s">
        <v>57</v>
      </c>
      <c r="B22" t="s">
        <v>58</v>
      </c>
      <c r="C22" t="s">
        <v>59</v>
      </c>
      <c r="D22" s="2">
        <v>-86.7</v>
      </c>
      <c r="E22">
        <v>0.03</v>
      </c>
      <c r="F22">
        <v>1</v>
      </c>
      <c r="G22" t="e">
        <f t="shared" si="0"/>
        <v>#N/A</v>
      </c>
    </row>
    <row r="23" spans="1:10" x14ac:dyDescent="0.25">
      <c r="A23" t="s">
        <v>60</v>
      </c>
      <c r="B23" t="s">
        <v>61</v>
      </c>
      <c r="C23" t="s">
        <v>276</v>
      </c>
      <c r="D23" s="2">
        <v>-95.1</v>
      </c>
      <c r="E23">
        <v>0.13</v>
      </c>
      <c r="F23">
        <v>1</v>
      </c>
      <c r="G23" t="e">
        <f t="shared" si="0"/>
        <v>#N/A</v>
      </c>
    </row>
    <row r="24" spans="1:10" x14ac:dyDescent="0.25">
      <c r="A24" t="s">
        <v>62</v>
      </c>
      <c r="B24" t="s">
        <v>63</v>
      </c>
      <c r="C24" t="s">
        <v>64</v>
      </c>
      <c r="D24" s="2">
        <v>-100.9</v>
      </c>
      <c r="E24">
        <v>0.37</v>
      </c>
      <c r="F24">
        <v>1</v>
      </c>
      <c r="G24" t="e">
        <f t="shared" si="0"/>
        <v>#N/A</v>
      </c>
    </row>
    <row r="25" spans="1:10" x14ac:dyDescent="0.25">
      <c r="A25" t="s">
        <v>65</v>
      </c>
      <c r="B25" t="s">
        <v>66</v>
      </c>
      <c r="C25" t="s">
        <v>67</v>
      </c>
      <c r="D25" s="2">
        <v>-101.1</v>
      </c>
      <c r="E25">
        <v>0.38</v>
      </c>
      <c r="F25">
        <v>1</v>
      </c>
      <c r="G25" t="e">
        <f t="shared" si="0"/>
        <v>#N/A</v>
      </c>
    </row>
    <row r="26" spans="1:10" x14ac:dyDescent="0.25">
      <c r="A26" t="s">
        <v>68</v>
      </c>
      <c r="B26" t="s">
        <v>69</v>
      </c>
      <c r="C26" t="s">
        <v>70</v>
      </c>
      <c r="D26" s="2">
        <v>-102.7</v>
      </c>
      <c r="E26">
        <v>0.51</v>
      </c>
      <c r="F26">
        <v>1</v>
      </c>
      <c r="G26" t="e">
        <f t="shared" si="0"/>
        <v>#N/A</v>
      </c>
    </row>
    <row r="27" spans="1:10" x14ac:dyDescent="0.25">
      <c r="A27" t="s">
        <v>71</v>
      </c>
      <c r="B27" t="s">
        <v>72</v>
      </c>
      <c r="C27" t="s">
        <v>73</v>
      </c>
      <c r="D27" s="2">
        <v>-104.7</v>
      </c>
      <c r="E27">
        <v>0.71</v>
      </c>
      <c r="F27">
        <v>1</v>
      </c>
      <c r="G27" t="e">
        <f t="shared" si="0"/>
        <v>#N/A</v>
      </c>
    </row>
    <row r="28" spans="1:10" x14ac:dyDescent="0.25">
      <c r="A28" t="s">
        <v>74</v>
      </c>
      <c r="B28" t="s">
        <v>75</v>
      </c>
      <c r="C28" t="s">
        <v>277</v>
      </c>
      <c r="D28" s="2">
        <v>-105.3</v>
      </c>
      <c r="E28">
        <v>0.8</v>
      </c>
      <c r="F28">
        <v>1</v>
      </c>
      <c r="G28" t="e">
        <f t="shared" si="0"/>
        <v>#N/A</v>
      </c>
    </row>
    <row r="29" spans="1:10" x14ac:dyDescent="0.25">
      <c r="A29" t="s">
        <v>76</v>
      </c>
      <c r="B29" t="s">
        <v>77</v>
      </c>
      <c r="C29" t="s">
        <v>64</v>
      </c>
      <c r="D29" s="2">
        <v>-107.3</v>
      </c>
      <c r="E29" s="1">
        <v>43101</v>
      </c>
      <c r="F29">
        <v>1</v>
      </c>
      <c r="G29" t="e">
        <f t="shared" si="0"/>
        <v>#N/A</v>
      </c>
    </row>
    <row r="30" spans="1:10" x14ac:dyDescent="0.25">
      <c r="A30" t="s">
        <v>78</v>
      </c>
      <c r="B30" t="s">
        <v>79</v>
      </c>
      <c r="C30" t="s">
        <v>276</v>
      </c>
      <c r="D30" s="2">
        <v>-107.3</v>
      </c>
      <c r="E30" s="1">
        <v>43101</v>
      </c>
      <c r="F30">
        <v>1</v>
      </c>
      <c r="G30" t="e">
        <f t="shared" si="0"/>
        <v>#N/A</v>
      </c>
    </row>
    <row r="31" spans="1:10" x14ac:dyDescent="0.25">
      <c r="A31" t="s">
        <v>80</v>
      </c>
      <c r="B31" t="s">
        <v>81</v>
      </c>
      <c r="C31" t="s">
        <v>278</v>
      </c>
      <c r="D31" s="2">
        <v>-108.1</v>
      </c>
      <c r="E31" s="1">
        <v>43160</v>
      </c>
      <c r="F31">
        <v>1</v>
      </c>
      <c r="G31" t="e">
        <f t="shared" si="0"/>
        <v>#N/A</v>
      </c>
    </row>
    <row r="32" spans="1:10" x14ac:dyDescent="0.25">
      <c r="A32" t="s">
        <v>82</v>
      </c>
      <c r="B32" t="s">
        <v>83</v>
      </c>
      <c r="C32" t="s">
        <v>84</v>
      </c>
      <c r="D32" s="2">
        <v>-108.1</v>
      </c>
      <c r="E32" s="1">
        <v>43160</v>
      </c>
      <c r="F32">
        <v>1</v>
      </c>
      <c r="G32" t="e">
        <f t="shared" si="0"/>
        <v>#N/A</v>
      </c>
    </row>
    <row r="33" spans="1:7" x14ac:dyDescent="0.25">
      <c r="A33" t="s">
        <v>85</v>
      </c>
      <c r="B33" t="s">
        <v>86</v>
      </c>
      <c r="C33" t="s">
        <v>87</v>
      </c>
      <c r="D33" s="2">
        <v>-108.2</v>
      </c>
      <c r="E33" s="1">
        <v>43160</v>
      </c>
      <c r="F33">
        <v>1</v>
      </c>
      <c r="G33" t="e">
        <f t="shared" si="0"/>
        <v>#N/A</v>
      </c>
    </row>
    <row r="34" spans="1:7" x14ac:dyDescent="0.25">
      <c r="A34" t="s">
        <v>88</v>
      </c>
      <c r="B34" t="s">
        <v>89</v>
      </c>
      <c r="C34" t="s">
        <v>90</v>
      </c>
      <c r="D34" s="2">
        <v>-108.7</v>
      </c>
      <c r="E34" s="1">
        <v>43221</v>
      </c>
      <c r="F34">
        <v>1</v>
      </c>
      <c r="G34" t="e">
        <f t="shared" si="0"/>
        <v>#N/A</v>
      </c>
    </row>
    <row r="35" spans="1:7" x14ac:dyDescent="0.25">
      <c r="A35" t="s">
        <v>91</v>
      </c>
      <c r="B35" t="s">
        <v>92</v>
      </c>
      <c r="C35" t="s">
        <v>93</v>
      </c>
      <c r="D35" s="2">
        <v>-108.9</v>
      </c>
      <c r="E35" s="1">
        <v>43221</v>
      </c>
      <c r="F35">
        <v>1</v>
      </c>
      <c r="G35" t="e">
        <f t="shared" si="0"/>
        <v>#N/A</v>
      </c>
    </row>
    <row r="36" spans="1:7" x14ac:dyDescent="0.25">
      <c r="A36" t="s">
        <v>94</v>
      </c>
      <c r="B36" t="s">
        <v>95</v>
      </c>
      <c r="C36" t="s">
        <v>96</v>
      </c>
      <c r="D36" s="2">
        <v>-109</v>
      </c>
      <c r="E36" s="1">
        <v>43221</v>
      </c>
      <c r="F36">
        <v>1</v>
      </c>
      <c r="G36" t="e">
        <f t="shared" si="0"/>
        <v>#N/A</v>
      </c>
    </row>
    <row r="37" spans="1:7" x14ac:dyDescent="0.25">
      <c r="A37" t="s">
        <v>97</v>
      </c>
      <c r="B37" t="s">
        <v>98</v>
      </c>
      <c r="C37" t="s">
        <v>99</v>
      </c>
      <c r="D37" s="2">
        <v>-109.9</v>
      </c>
      <c r="E37" s="1">
        <v>43313</v>
      </c>
      <c r="F37">
        <v>1</v>
      </c>
      <c r="G37" t="e">
        <f t="shared" si="0"/>
        <v>#N/A</v>
      </c>
    </row>
    <row r="38" spans="1:7" x14ac:dyDescent="0.25">
      <c r="A38" t="s">
        <v>100</v>
      </c>
      <c r="B38" t="s">
        <v>101</v>
      </c>
      <c r="C38" t="s">
        <v>102</v>
      </c>
      <c r="D38" s="2">
        <v>-110.7</v>
      </c>
      <c r="E38" s="1">
        <v>43102</v>
      </c>
      <c r="F38">
        <v>1</v>
      </c>
      <c r="G38" t="e">
        <f t="shared" si="0"/>
        <v>#N/A</v>
      </c>
    </row>
    <row r="39" spans="1:7" x14ac:dyDescent="0.25">
      <c r="A39" t="s">
        <v>103</v>
      </c>
      <c r="B39" t="s">
        <v>104</v>
      </c>
      <c r="C39" t="s">
        <v>105</v>
      </c>
      <c r="D39" s="2">
        <v>-110.7</v>
      </c>
      <c r="E39" s="1">
        <v>43102</v>
      </c>
      <c r="F39">
        <v>1</v>
      </c>
      <c r="G39" t="e">
        <f t="shared" si="0"/>
        <v>#N/A</v>
      </c>
    </row>
    <row r="40" spans="1:7" x14ac:dyDescent="0.25">
      <c r="A40" t="s">
        <v>106</v>
      </c>
      <c r="B40" t="s">
        <v>107</v>
      </c>
      <c r="C40" t="s">
        <v>108</v>
      </c>
      <c r="D40" s="2">
        <v>-111.1</v>
      </c>
      <c r="E40" s="1">
        <v>43133</v>
      </c>
      <c r="F40">
        <v>1</v>
      </c>
      <c r="G40" t="e">
        <f t="shared" si="0"/>
        <v>#N/A</v>
      </c>
    </row>
    <row r="41" spans="1:7" x14ac:dyDescent="0.25">
      <c r="A41" t="s">
        <v>109</v>
      </c>
      <c r="B41" t="s">
        <v>110</v>
      </c>
      <c r="C41" t="s">
        <v>111</v>
      </c>
      <c r="D41" s="2">
        <v>-111.4</v>
      </c>
      <c r="E41" s="1">
        <v>43161</v>
      </c>
      <c r="F41">
        <v>1</v>
      </c>
      <c r="G41" t="e">
        <f t="shared" si="0"/>
        <v>#N/A</v>
      </c>
    </row>
    <row r="42" spans="1:7" x14ac:dyDescent="0.25">
      <c r="A42" t="s">
        <v>112</v>
      </c>
      <c r="B42" t="s">
        <v>113</v>
      </c>
      <c r="C42" t="s">
        <v>114</v>
      </c>
      <c r="D42" s="2">
        <v>-111.6</v>
      </c>
      <c r="E42" s="1">
        <v>43192</v>
      </c>
      <c r="F42">
        <v>1</v>
      </c>
      <c r="G42" t="e">
        <f t="shared" si="0"/>
        <v>#N/A</v>
      </c>
    </row>
    <row r="43" spans="1:7" x14ac:dyDescent="0.25">
      <c r="A43" t="s">
        <v>115</v>
      </c>
      <c r="B43" t="s">
        <v>116</v>
      </c>
      <c r="C43" t="s">
        <v>117</v>
      </c>
      <c r="D43" s="2">
        <v>-112.2</v>
      </c>
      <c r="E43" s="1">
        <v>43283</v>
      </c>
      <c r="F43">
        <v>1</v>
      </c>
      <c r="G43" t="e">
        <f t="shared" si="0"/>
        <v>#N/A</v>
      </c>
    </row>
    <row r="44" spans="1:7" x14ac:dyDescent="0.25">
      <c r="A44" t="s">
        <v>118</v>
      </c>
      <c r="B44" t="s">
        <v>119</v>
      </c>
      <c r="C44" t="s">
        <v>120</v>
      </c>
      <c r="D44" s="2">
        <v>-112.4</v>
      </c>
      <c r="E44" s="1">
        <v>43314</v>
      </c>
      <c r="F44">
        <v>1</v>
      </c>
      <c r="G44" t="e">
        <f t="shared" si="0"/>
        <v>#N/A</v>
      </c>
    </row>
    <row r="45" spans="1:7" x14ac:dyDescent="0.25">
      <c r="A45" t="s">
        <v>121</v>
      </c>
      <c r="B45" t="s">
        <v>122</v>
      </c>
      <c r="C45" t="s">
        <v>123</v>
      </c>
      <c r="D45" s="2">
        <v>-112.7</v>
      </c>
      <c r="E45" s="1">
        <v>43345</v>
      </c>
      <c r="F45">
        <v>1</v>
      </c>
      <c r="G45" t="e">
        <f t="shared" si="0"/>
        <v>#N/A</v>
      </c>
    </row>
    <row r="46" spans="1:7" x14ac:dyDescent="0.25">
      <c r="A46" t="s">
        <v>124</v>
      </c>
      <c r="B46" t="s">
        <v>125</v>
      </c>
      <c r="C46" t="s">
        <v>126</v>
      </c>
      <c r="D46" s="2">
        <v>-113</v>
      </c>
      <c r="E46" s="1">
        <v>43103</v>
      </c>
      <c r="F46">
        <v>1</v>
      </c>
      <c r="G46" t="e">
        <f t="shared" si="0"/>
        <v>#N/A</v>
      </c>
    </row>
    <row r="47" spans="1:7" x14ac:dyDescent="0.25">
      <c r="A47" t="s">
        <v>127</v>
      </c>
      <c r="B47" t="s">
        <v>128</v>
      </c>
      <c r="C47" t="s">
        <v>129</v>
      </c>
      <c r="D47" s="2">
        <v>-113.1</v>
      </c>
      <c r="E47" s="1">
        <v>43103</v>
      </c>
      <c r="F47">
        <v>1</v>
      </c>
      <c r="G47" t="e">
        <f t="shared" si="0"/>
        <v>#N/A</v>
      </c>
    </row>
    <row r="48" spans="1:7" x14ac:dyDescent="0.25">
      <c r="A48" t="s">
        <v>130</v>
      </c>
      <c r="B48" t="s">
        <v>131</v>
      </c>
      <c r="C48" t="s">
        <v>70</v>
      </c>
      <c r="D48" s="2">
        <v>-113.2</v>
      </c>
      <c r="E48" s="1">
        <v>43134</v>
      </c>
      <c r="F48">
        <v>1</v>
      </c>
      <c r="G48" t="e">
        <f t="shared" si="0"/>
        <v>#N/A</v>
      </c>
    </row>
    <row r="49" spans="1:7" x14ac:dyDescent="0.25">
      <c r="A49" t="s">
        <v>132</v>
      </c>
      <c r="B49" t="s">
        <v>133</v>
      </c>
      <c r="C49" t="s">
        <v>134</v>
      </c>
      <c r="D49" s="2">
        <v>-113.3</v>
      </c>
      <c r="E49" s="1">
        <v>43162</v>
      </c>
      <c r="F49">
        <v>1</v>
      </c>
      <c r="G49" t="e">
        <f t="shared" si="0"/>
        <v>#N/A</v>
      </c>
    </row>
    <row r="50" spans="1:7" x14ac:dyDescent="0.25">
      <c r="A50" t="s">
        <v>135</v>
      </c>
      <c r="B50" t="s">
        <v>136</v>
      </c>
      <c r="C50" t="s">
        <v>137</v>
      </c>
      <c r="D50" s="2">
        <v>-113.4</v>
      </c>
      <c r="E50" s="1">
        <v>43162</v>
      </c>
      <c r="F50">
        <v>1</v>
      </c>
      <c r="G50" t="e">
        <f t="shared" si="0"/>
        <v>#N/A</v>
      </c>
    </row>
    <row r="51" spans="1:7" x14ac:dyDescent="0.25">
      <c r="A51" t="s">
        <v>138</v>
      </c>
      <c r="B51" t="s">
        <v>139</v>
      </c>
      <c r="C51" t="s">
        <v>102</v>
      </c>
      <c r="D51" s="2">
        <v>-114</v>
      </c>
      <c r="E51" s="1">
        <v>43284</v>
      </c>
      <c r="F51">
        <v>1</v>
      </c>
      <c r="G51" t="e">
        <f t="shared" si="0"/>
        <v>#N/A</v>
      </c>
    </row>
    <row r="52" spans="1:7" x14ac:dyDescent="0.25">
      <c r="A52" t="s">
        <v>140</v>
      </c>
      <c r="B52" t="s">
        <v>141</v>
      </c>
      <c r="C52" t="s">
        <v>142</v>
      </c>
      <c r="D52" s="2">
        <v>-114.2</v>
      </c>
      <c r="E52" s="1">
        <v>43315</v>
      </c>
      <c r="F52">
        <v>1</v>
      </c>
      <c r="G52" t="e">
        <f t="shared" si="0"/>
        <v>#N/A</v>
      </c>
    </row>
    <row r="53" spans="1:7" x14ac:dyDescent="0.25">
      <c r="A53" t="s">
        <v>143</v>
      </c>
      <c r="B53" t="s">
        <v>144</v>
      </c>
      <c r="C53" t="s">
        <v>145</v>
      </c>
      <c r="D53" s="2">
        <v>-114.5</v>
      </c>
      <c r="E53" s="1">
        <v>4</v>
      </c>
      <c r="F53">
        <v>1</v>
      </c>
      <c r="G53" t="e">
        <f t="shared" si="0"/>
        <v>#N/A</v>
      </c>
    </row>
    <row r="54" spans="1:7" x14ac:dyDescent="0.25">
      <c r="A54" t="s">
        <v>146</v>
      </c>
      <c r="B54" t="s">
        <v>147</v>
      </c>
      <c r="C54" t="s">
        <v>148</v>
      </c>
      <c r="D54" s="2">
        <v>-114.6</v>
      </c>
      <c r="E54" s="1">
        <v>43104</v>
      </c>
      <c r="F54">
        <v>1</v>
      </c>
      <c r="G54" t="e">
        <f t="shared" si="0"/>
        <v>#N/A</v>
      </c>
    </row>
    <row r="55" spans="1:7" x14ac:dyDescent="0.25">
      <c r="A55" t="s">
        <v>149</v>
      </c>
      <c r="B55" t="s">
        <v>150</v>
      </c>
      <c r="C55" t="s">
        <v>276</v>
      </c>
      <c r="D55" s="2">
        <v>-114.7</v>
      </c>
      <c r="E55" s="1">
        <v>43135</v>
      </c>
      <c r="F55">
        <v>1</v>
      </c>
      <c r="G55" t="e">
        <f t="shared" si="0"/>
        <v>#N/A</v>
      </c>
    </row>
    <row r="56" spans="1:7" x14ac:dyDescent="0.25">
      <c r="A56" t="s">
        <v>151</v>
      </c>
      <c r="B56" t="s">
        <v>152</v>
      </c>
      <c r="C56" t="s">
        <v>279</v>
      </c>
      <c r="D56" s="2">
        <v>-114.8</v>
      </c>
      <c r="E56" s="1">
        <v>43135</v>
      </c>
      <c r="F56">
        <v>1</v>
      </c>
      <c r="G56" t="e">
        <f t="shared" si="0"/>
        <v>#N/A</v>
      </c>
    </row>
    <row r="57" spans="1:7" x14ac:dyDescent="0.25">
      <c r="A57" t="s">
        <v>153</v>
      </c>
      <c r="B57" t="s">
        <v>154</v>
      </c>
      <c r="C57" t="s">
        <v>102</v>
      </c>
      <c r="D57" s="2">
        <v>-114.9</v>
      </c>
      <c r="E57" s="1">
        <v>43163</v>
      </c>
      <c r="F57">
        <v>1</v>
      </c>
      <c r="G57" t="e">
        <f t="shared" si="0"/>
        <v>#N/A</v>
      </c>
    </row>
    <row r="58" spans="1:7" x14ac:dyDescent="0.25">
      <c r="A58" t="s">
        <v>155</v>
      </c>
      <c r="B58" t="s">
        <v>156</v>
      </c>
      <c r="C58" t="s">
        <v>157</v>
      </c>
      <c r="D58" s="2">
        <v>-114.9</v>
      </c>
      <c r="E58" s="1">
        <v>43163</v>
      </c>
      <c r="F58">
        <v>1</v>
      </c>
      <c r="G58" t="e">
        <f t="shared" si="0"/>
        <v>#N/A</v>
      </c>
    </row>
    <row r="59" spans="1:7" x14ac:dyDescent="0.25">
      <c r="A59" t="s">
        <v>158</v>
      </c>
      <c r="B59" t="s">
        <v>159</v>
      </c>
      <c r="C59" t="s">
        <v>160</v>
      </c>
      <c r="D59" s="2">
        <v>-114.9</v>
      </c>
      <c r="E59" s="1">
        <v>43163</v>
      </c>
      <c r="F59">
        <v>1</v>
      </c>
      <c r="G59" t="e">
        <f t="shared" si="0"/>
        <v>#N/A</v>
      </c>
    </row>
    <row r="60" spans="1:7" x14ac:dyDescent="0.25">
      <c r="A60" t="s">
        <v>161</v>
      </c>
      <c r="B60" t="s">
        <v>162</v>
      </c>
      <c r="C60" t="s">
        <v>102</v>
      </c>
      <c r="D60" s="2">
        <v>-115.2</v>
      </c>
      <c r="E60" s="1">
        <v>43224</v>
      </c>
      <c r="F60">
        <v>1</v>
      </c>
      <c r="G60" t="e">
        <f t="shared" si="0"/>
        <v>#N/A</v>
      </c>
    </row>
    <row r="61" spans="1:7" x14ac:dyDescent="0.25">
      <c r="A61" t="s">
        <v>163</v>
      </c>
      <c r="B61" t="s">
        <v>164</v>
      </c>
      <c r="C61" t="s">
        <v>64</v>
      </c>
      <c r="D61" s="2">
        <v>-115.5</v>
      </c>
      <c r="E61" s="1">
        <v>43316</v>
      </c>
      <c r="F61">
        <v>1</v>
      </c>
      <c r="G61" t="e">
        <f t="shared" si="0"/>
        <v>#N/A</v>
      </c>
    </row>
    <row r="62" spans="1:7" x14ac:dyDescent="0.25">
      <c r="A62" t="s">
        <v>165</v>
      </c>
      <c r="B62" t="s">
        <v>166</v>
      </c>
      <c r="C62" t="s">
        <v>102</v>
      </c>
      <c r="D62" s="2">
        <v>-115.6</v>
      </c>
      <c r="E62" s="1">
        <v>43347</v>
      </c>
      <c r="F62">
        <v>1</v>
      </c>
      <c r="G62" t="e">
        <f t="shared" si="0"/>
        <v>#N/A</v>
      </c>
    </row>
    <row r="63" spans="1:7" x14ac:dyDescent="0.25">
      <c r="A63" t="s">
        <v>167</v>
      </c>
      <c r="B63" t="s">
        <v>168</v>
      </c>
      <c r="C63" t="s">
        <v>169</v>
      </c>
      <c r="D63" s="2">
        <v>-115.8</v>
      </c>
      <c r="E63" s="1">
        <v>5</v>
      </c>
      <c r="F63">
        <v>1</v>
      </c>
      <c r="G63" t="e">
        <f t="shared" si="0"/>
        <v>#N/A</v>
      </c>
    </row>
    <row r="64" spans="1:7" x14ac:dyDescent="0.25">
      <c r="A64" t="s">
        <v>170</v>
      </c>
      <c r="B64" t="s">
        <v>171</v>
      </c>
      <c r="C64" t="s">
        <v>172</v>
      </c>
      <c r="D64" s="2">
        <v>-115.8</v>
      </c>
      <c r="E64" s="1">
        <v>5</v>
      </c>
      <c r="F64">
        <v>1</v>
      </c>
      <c r="G64" t="e">
        <f t="shared" si="0"/>
        <v>#N/A</v>
      </c>
    </row>
    <row r="65" spans="1:7" x14ac:dyDescent="0.25">
      <c r="A65" t="s">
        <v>173</v>
      </c>
      <c r="B65" t="s">
        <v>174</v>
      </c>
      <c r="C65" t="s">
        <v>276</v>
      </c>
      <c r="D65" s="2">
        <v>-116.1</v>
      </c>
      <c r="E65" s="1">
        <v>43164</v>
      </c>
      <c r="F65">
        <v>1</v>
      </c>
      <c r="G65" t="e">
        <f t="shared" si="0"/>
        <v>#N/A</v>
      </c>
    </row>
    <row r="66" spans="1:7" x14ac:dyDescent="0.25">
      <c r="A66" t="s">
        <v>175</v>
      </c>
      <c r="B66" t="s">
        <v>176</v>
      </c>
      <c r="C66" t="s">
        <v>64</v>
      </c>
      <c r="D66" s="2">
        <v>-116.5</v>
      </c>
      <c r="E66" s="1">
        <v>43286</v>
      </c>
      <c r="F66">
        <v>1</v>
      </c>
      <c r="G66" t="e">
        <f t="shared" si="0"/>
        <v>#N/A</v>
      </c>
    </row>
    <row r="67" spans="1:7" x14ac:dyDescent="0.25">
      <c r="A67" t="s">
        <v>177</v>
      </c>
      <c r="B67" t="s">
        <v>178</v>
      </c>
      <c r="C67" t="s">
        <v>64</v>
      </c>
      <c r="D67" s="2">
        <v>-116.6</v>
      </c>
      <c r="E67" s="1">
        <v>43317</v>
      </c>
      <c r="F67">
        <v>1</v>
      </c>
      <c r="G67" t="e">
        <f t="shared" si="0"/>
        <v>#N/A</v>
      </c>
    </row>
    <row r="68" spans="1:7" x14ac:dyDescent="0.25">
      <c r="A68" t="s">
        <v>179</v>
      </c>
      <c r="B68" t="s">
        <v>180</v>
      </c>
      <c r="C68" t="s">
        <v>70</v>
      </c>
      <c r="D68" s="2">
        <v>-116.7</v>
      </c>
      <c r="E68" s="1">
        <v>43348</v>
      </c>
      <c r="F68">
        <v>1</v>
      </c>
      <c r="G68" t="e">
        <f t="shared" ref="G68:G102" si="1">VLOOKUP(B68,$I$3:$J$17,2,FALSE)</f>
        <v>#N/A</v>
      </c>
    </row>
    <row r="69" spans="1:7" x14ac:dyDescent="0.25">
      <c r="A69" t="s">
        <v>181</v>
      </c>
      <c r="B69" t="s">
        <v>182</v>
      </c>
      <c r="C69" t="s">
        <v>183</v>
      </c>
      <c r="D69" s="2">
        <v>-116.7</v>
      </c>
      <c r="E69" s="1">
        <v>43348</v>
      </c>
      <c r="F69">
        <v>1</v>
      </c>
      <c r="G69" t="e">
        <f t="shared" si="1"/>
        <v>#N/A</v>
      </c>
    </row>
    <row r="70" spans="1:7" x14ac:dyDescent="0.25">
      <c r="A70" t="s">
        <v>184</v>
      </c>
      <c r="B70" t="s">
        <v>185</v>
      </c>
      <c r="C70" t="s">
        <v>186</v>
      </c>
      <c r="D70" s="2">
        <v>-116.7</v>
      </c>
      <c r="E70" s="1">
        <v>43348</v>
      </c>
      <c r="F70">
        <v>1</v>
      </c>
      <c r="G70" t="e">
        <f t="shared" si="1"/>
        <v>#N/A</v>
      </c>
    </row>
    <row r="71" spans="1:7" x14ac:dyDescent="0.25">
      <c r="A71" t="s">
        <v>187</v>
      </c>
      <c r="B71" t="s">
        <v>188</v>
      </c>
      <c r="C71" t="s">
        <v>189</v>
      </c>
      <c r="D71" s="2">
        <v>-116.9</v>
      </c>
      <c r="E71" s="1">
        <v>43106</v>
      </c>
      <c r="F71">
        <v>1</v>
      </c>
      <c r="G71" t="e">
        <f t="shared" si="1"/>
        <v>#N/A</v>
      </c>
    </row>
    <row r="72" spans="1:7" x14ac:dyDescent="0.25">
      <c r="A72" t="s">
        <v>190</v>
      </c>
      <c r="B72" t="s">
        <v>191</v>
      </c>
      <c r="C72" t="s">
        <v>192</v>
      </c>
      <c r="D72" s="2">
        <v>-116.9</v>
      </c>
      <c r="E72" s="1">
        <v>43106</v>
      </c>
      <c r="F72">
        <v>1</v>
      </c>
      <c r="G72" t="e">
        <f t="shared" si="1"/>
        <v>#N/A</v>
      </c>
    </row>
    <row r="73" spans="1:7" x14ac:dyDescent="0.25">
      <c r="A73" t="s">
        <v>193</v>
      </c>
      <c r="B73" t="s">
        <v>194</v>
      </c>
      <c r="C73" t="s">
        <v>169</v>
      </c>
      <c r="D73" s="2">
        <v>-117</v>
      </c>
      <c r="E73" s="1">
        <v>43137</v>
      </c>
      <c r="F73">
        <v>1</v>
      </c>
      <c r="G73" t="e">
        <f t="shared" si="1"/>
        <v>#N/A</v>
      </c>
    </row>
    <row r="74" spans="1:7" x14ac:dyDescent="0.25">
      <c r="A74" t="s">
        <v>195</v>
      </c>
      <c r="B74" t="s">
        <v>196</v>
      </c>
      <c r="C74" t="s">
        <v>197</v>
      </c>
      <c r="D74" s="2">
        <v>-117.1</v>
      </c>
      <c r="E74" s="1">
        <v>43196</v>
      </c>
      <c r="F74">
        <v>1</v>
      </c>
      <c r="G74" t="e">
        <f t="shared" si="1"/>
        <v>#N/A</v>
      </c>
    </row>
    <row r="75" spans="1:7" x14ac:dyDescent="0.25">
      <c r="A75" t="s">
        <v>198</v>
      </c>
      <c r="B75" t="s">
        <v>199</v>
      </c>
      <c r="C75" t="s">
        <v>200</v>
      </c>
      <c r="D75" s="2">
        <v>-117.2</v>
      </c>
      <c r="E75" s="1">
        <v>43226</v>
      </c>
      <c r="F75">
        <v>1</v>
      </c>
      <c r="G75" t="e">
        <f t="shared" si="1"/>
        <v>#N/A</v>
      </c>
    </row>
    <row r="76" spans="1:7" x14ac:dyDescent="0.25">
      <c r="A76" t="s">
        <v>201</v>
      </c>
      <c r="B76" t="s">
        <v>202</v>
      </c>
      <c r="C76" t="s">
        <v>70</v>
      </c>
      <c r="D76" s="2">
        <v>-117.2</v>
      </c>
      <c r="E76" s="1">
        <v>43226</v>
      </c>
      <c r="F76">
        <v>1</v>
      </c>
      <c r="G76" t="e">
        <f t="shared" si="1"/>
        <v>#N/A</v>
      </c>
    </row>
    <row r="77" spans="1:7" x14ac:dyDescent="0.25">
      <c r="A77" t="s">
        <v>203</v>
      </c>
      <c r="B77" t="s">
        <v>204</v>
      </c>
      <c r="C77" t="s">
        <v>205</v>
      </c>
      <c r="D77" s="2">
        <v>-117.3</v>
      </c>
      <c r="E77" s="1">
        <v>43226</v>
      </c>
      <c r="F77">
        <v>1</v>
      </c>
      <c r="G77" t="e">
        <f t="shared" si="1"/>
        <v>#N/A</v>
      </c>
    </row>
    <row r="78" spans="1:7" x14ac:dyDescent="0.25">
      <c r="A78" t="s">
        <v>206</v>
      </c>
      <c r="B78" t="s">
        <v>207</v>
      </c>
      <c r="C78" t="s">
        <v>280</v>
      </c>
      <c r="D78" s="2">
        <v>-117.3</v>
      </c>
      <c r="E78" s="1">
        <v>43226</v>
      </c>
      <c r="F78">
        <v>1</v>
      </c>
      <c r="G78" t="e">
        <f t="shared" si="1"/>
        <v>#N/A</v>
      </c>
    </row>
    <row r="79" spans="1:7" x14ac:dyDescent="0.25">
      <c r="A79" t="s">
        <v>208</v>
      </c>
      <c r="B79" t="s">
        <v>209</v>
      </c>
      <c r="C79" t="s">
        <v>210</v>
      </c>
      <c r="D79" s="2">
        <v>-117.4</v>
      </c>
      <c r="E79" s="1">
        <v>43287</v>
      </c>
      <c r="F79">
        <v>1</v>
      </c>
      <c r="G79" t="e">
        <f t="shared" si="1"/>
        <v>#N/A</v>
      </c>
    </row>
    <row r="80" spans="1:7" x14ac:dyDescent="0.25">
      <c r="A80" t="s">
        <v>211</v>
      </c>
      <c r="B80" t="s">
        <v>212</v>
      </c>
      <c r="C80" t="s">
        <v>183</v>
      </c>
      <c r="D80" s="2">
        <v>-117.4</v>
      </c>
      <c r="E80" s="1">
        <v>43287</v>
      </c>
      <c r="F80">
        <v>1</v>
      </c>
      <c r="G80" t="e">
        <f t="shared" si="1"/>
        <v>#N/A</v>
      </c>
    </row>
    <row r="81" spans="1:7" x14ac:dyDescent="0.25">
      <c r="A81" t="s">
        <v>213</v>
      </c>
      <c r="B81" t="s">
        <v>214</v>
      </c>
      <c r="C81" t="s">
        <v>215</v>
      </c>
      <c r="D81" s="2">
        <v>-117.4</v>
      </c>
      <c r="E81" s="1">
        <v>43287</v>
      </c>
      <c r="F81">
        <v>1</v>
      </c>
      <c r="G81" t="e">
        <f t="shared" si="1"/>
        <v>#N/A</v>
      </c>
    </row>
    <row r="82" spans="1:7" x14ac:dyDescent="0.25">
      <c r="A82" t="s">
        <v>216</v>
      </c>
      <c r="B82" t="s">
        <v>217</v>
      </c>
      <c r="C82" t="s">
        <v>218</v>
      </c>
      <c r="D82" s="2">
        <v>-117.4</v>
      </c>
      <c r="E82" s="1">
        <v>43287</v>
      </c>
      <c r="F82">
        <v>1</v>
      </c>
      <c r="G82" t="e">
        <f t="shared" si="1"/>
        <v>#N/A</v>
      </c>
    </row>
    <row r="83" spans="1:7" x14ac:dyDescent="0.25">
      <c r="A83" t="s">
        <v>219</v>
      </c>
      <c r="B83" t="s">
        <v>220</v>
      </c>
      <c r="C83" t="s">
        <v>192</v>
      </c>
      <c r="D83" s="2">
        <v>-117.5</v>
      </c>
      <c r="E83" s="1">
        <v>43287</v>
      </c>
      <c r="F83">
        <v>1</v>
      </c>
      <c r="G83" t="e">
        <f t="shared" si="1"/>
        <v>#N/A</v>
      </c>
    </row>
    <row r="84" spans="1:7" x14ac:dyDescent="0.25">
      <c r="A84" t="s">
        <v>221</v>
      </c>
      <c r="B84" t="s">
        <v>222</v>
      </c>
      <c r="C84" t="s">
        <v>281</v>
      </c>
      <c r="D84" s="2">
        <v>-117.5</v>
      </c>
      <c r="E84" s="1">
        <v>43318</v>
      </c>
      <c r="F84">
        <v>1</v>
      </c>
      <c r="G84" t="e">
        <f t="shared" si="1"/>
        <v>#N/A</v>
      </c>
    </row>
    <row r="85" spans="1:7" x14ac:dyDescent="0.25">
      <c r="A85" t="s">
        <v>223</v>
      </c>
      <c r="B85" t="s">
        <v>224</v>
      </c>
      <c r="C85" t="s">
        <v>70</v>
      </c>
      <c r="D85" s="2">
        <v>-117.5</v>
      </c>
      <c r="E85" s="1">
        <v>43349</v>
      </c>
      <c r="F85">
        <v>1</v>
      </c>
      <c r="G85" t="e">
        <f t="shared" si="1"/>
        <v>#N/A</v>
      </c>
    </row>
    <row r="86" spans="1:7" x14ac:dyDescent="0.25">
      <c r="A86" t="s">
        <v>225</v>
      </c>
      <c r="B86" t="s">
        <v>226</v>
      </c>
      <c r="C86" t="s">
        <v>227</v>
      </c>
      <c r="D86" s="2">
        <v>-117.6</v>
      </c>
      <c r="E86" s="1">
        <v>43349</v>
      </c>
      <c r="F86">
        <v>1</v>
      </c>
      <c r="G86" t="e">
        <f t="shared" si="1"/>
        <v>#N/A</v>
      </c>
    </row>
    <row r="87" spans="1:7" x14ac:dyDescent="0.25">
      <c r="A87" t="s">
        <v>228</v>
      </c>
      <c r="B87" t="s">
        <v>229</v>
      </c>
      <c r="C87" t="s">
        <v>230</v>
      </c>
      <c r="D87" s="2">
        <v>-117.6</v>
      </c>
      <c r="E87" s="1">
        <v>43349</v>
      </c>
      <c r="F87">
        <v>1</v>
      </c>
      <c r="G87" t="e">
        <f t="shared" si="1"/>
        <v>#N/A</v>
      </c>
    </row>
    <row r="88" spans="1:7" x14ac:dyDescent="0.25">
      <c r="A88" t="s">
        <v>231</v>
      </c>
      <c r="B88" t="s">
        <v>232</v>
      </c>
      <c r="C88" t="s">
        <v>233</v>
      </c>
      <c r="D88" s="2">
        <v>-117.6</v>
      </c>
      <c r="E88" s="1">
        <v>43349</v>
      </c>
      <c r="F88">
        <v>1</v>
      </c>
      <c r="G88" t="e">
        <f t="shared" si="1"/>
        <v>#N/A</v>
      </c>
    </row>
    <row r="89" spans="1:7" x14ac:dyDescent="0.25">
      <c r="A89" t="s">
        <v>234</v>
      </c>
      <c r="B89" t="s">
        <v>235</v>
      </c>
      <c r="C89" t="s">
        <v>236</v>
      </c>
      <c r="D89" s="2">
        <v>-118</v>
      </c>
      <c r="E89" s="1">
        <v>43227</v>
      </c>
      <c r="F89">
        <v>1</v>
      </c>
      <c r="G89" t="e">
        <f t="shared" si="1"/>
        <v>#N/A</v>
      </c>
    </row>
    <row r="90" spans="1:7" x14ac:dyDescent="0.25">
      <c r="A90" t="s">
        <v>237</v>
      </c>
      <c r="B90" t="s">
        <v>238</v>
      </c>
      <c r="C90" t="s">
        <v>239</v>
      </c>
      <c r="D90" s="2">
        <v>-118.4</v>
      </c>
      <c r="E90" s="1">
        <v>8</v>
      </c>
      <c r="F90">
        <v>1</v>
      </c>
      <c r="G90" t="e">
        <f t="shared" si="1"/>
        <v>#N/A</v>
      </c>
    </row>
    <row r="91" spans="1:7" x14ac:dyDescent="0.25">
      <c r="A91" t="s">
        <v>240</v>
      </c>
      <c r="B91" t="s">
        <v>241</v>
      </c>
      <c r="C91" t="s">
        <v>242</v>
      </c>
      <c r="D91" s="2">
        <v>-118.7</v>
      </c>
      <c r="E91" s="1">
        <v>43198</v>
      </c>
      <c r="F91">
        <v>1</v>
      </c>
      <c r="G91" t="e">
        <f t="shared" si="1"/>
        <v>#N/A</v>
      </c>
    </row>
    <row r="92" spans="1:7" x14ac:dyDescent="0.25">
      <c r="A92" t="s">
        <v>243</v>
      </c>
      <c r="B92" t="s">
        <v>244</v>
      </c>
      <c r="C92" t="s">
        <v>245</v>
      </c>
      <c r="D92" s="2">
        <v>-118.9</v>
      </c>
      <c r="E92" s="1">
        <v>43289</v>
      </c>
      <c r="F92">
        <v>1</v>
      </c>
      <c r="G92" t="e">
        <f t="shared" si="1"/>
        <v>#N/A</v>
      </c>
    </row>
    <row r="93" spans="1:7" x14ac:dyDescent="0.25">
      <c r="A93" t="s">
        <v>246</v>
      </c>
      <c r="B93" t="s">
        <v>247</v>
      </c>
      <c r="C93" t="s">
        <v>248</v>
      </c>
      <c r="D93" s="2">
        <v>-119</v>
      </c>
      <c r="E93" s="1">
        <v>43320</v>
      </c>
      <c r="F93">
        <v>1</v>
      </c>
      <c r="G93" t="e">
        <f t="shared" si="1"/>
        <v>#N/A</v>
      </c>
    </row>
    <row r="94" spans="1:7" x14ac:dyDescent="0.25">
      <c r="A94" t="s">
        <v>249</v>
      </c>
      <c r="B94" t="s">
        <v>250</v>
      </c>
      <c r="C94" t="s">
        <v>251</v>
      </c>
      <c r="D94" s="2">
        <v>-119</v>
      </c>
      <c r="E94" s="1">
        <v>43351</v>
      </c>
      <c r="F94">
        <v>1</v>
      </c>
      <c r="G94" t="e">
        <f t="shared" si="1"/>
        <v>#N/A</v>
      </c>
    </row>
    <row r="95" spans="1:7" x14ac:dyDescent="0.25">
      <c r="A95" t="s">
        <v>252</v>
      </c>
      <c r="B95" t="s">
        <v>253</v>
      </c>
      <c r="C95" t="s">
        <v>254</v>
      </c>
      <c r="D95" s="2">
        <v>-119</v>
      </c>
      <c r="E95" s="1">
        <v>43351</v>
      </c>
      <c r="F95">
        <v>1</v>
      </c>
      <c r="G95" t="e">
        <f t="shared" si="1"/>
        <v>#N/A</v>
      </c>
    </row>
    <row r="96" spans="1:7" x14ac:dyDescent="0.25">
      <c r="A96" t="s">
        <v>255</v>
      </c>
      <c r="B96" t="s">
        <v>256</v>
      </c>
      <c r="C96" t="s">
        <v>70</v>
      </c>
      <c r="D96" s="2">
        <v>-119.2</v>
      </c>
      <c r="E96" s="1">
        <v>43140</v>
      </c>
      <c r="F96">
        <v>1</v>
      </c>
      <c r="G96" t="e">
        <f t="shared" si="1"/>
        <v>#N/A</v>
      </c>
    </row>
    <row r="97" spans="1:7" x14ac:dyDescent="0.25">
      <c r="A97" t="s">
        <v>257</v>
      </c>
      <c r="B97" t="s">
        <v>258</v>
      </c>
      <c r="C97" t="s">
        <v>70</v>
      </c>
      <c r="D97" s="2">
        <v>-119.3</v>
      </c>
      <c r="E97" s="1">
        <v>43168</v>
      </c>
      <c r="F97">
        <v>1</v>
      </c>
      <c r="G97" t="e">
        <f t="shared" si="1"/>
        <v>#N/A</v>
      </c>
    </row>
    <row r="98" spans="1:7" x14ac:dyDescent="0.25">
      <c r="A98" t="s">
        <v>259</v>
      </c>
      <c r="B98" t="s">
        <v>260</v>
      </c>
      <c r="C98" t="s">
        <v>261</v>
      </c>
      <c r="D98" s="2">
        <v>-119.3</v>
      </c>
      <c r="E98" s="1">
        <v>43168</v>
      </c>
      <c r="F98">
        <v>1</v>
      </c>
      <c r="G98" t="e">
        <f t="shared" si="1"/>
        <v>#N/A</v>
      </c>
    </row>
    <row r="99" spans="1:7" x14ac:dyDescent="0.25">
      <c r="A99" t="s">
        <v>262</v>
      </c>
      <c r="B99" t="s">
        <v>263</v>
      </c>
      <c r="C99" t="s">
        <v>264</v>
      </c>
      <c r="D99" s="2">
        <v>-119.4</v>
      </c>
      <c r="E99" s="1">
        <v>43229</v>
      </c>
      <c r="F99">
        <v>1</v>
      </c>
      <c r="G99" t="e">
        <f t="shared" si="1"/>
        <v>#N/A</v>
      </c>
    </row>
    <row r="100" spans="1:7" x14ac:dyDescent="0.25">
      <c r="A100" t="s">
        <v>265</v>
      </c>
      <c r="B100" t="s">
        <v>266</v>
      </c>
      <c r="C100" t="s">
        <v>267</v>
      </c>
      <c r="D100" s="2">
        <v>-119.5</v>
      </c>
      <c r="E100" s="1">
        <v>43260</v>
      </c>
      <c r="F100">
        <v>1</v>
      </c>
      <c r="G100" t="e">
        <f t="shared" si="1"/>
        <v>#N/A</v>
      </c>
    </row>
    <row r="101" spans="1:7" x14ac:dyDescent="0.25">
      <c r="A101" t="s">
        <v>268</v>
      </c>
      <c r="B101" t="s">
        <v>269</v>
      </c>
      <c r="C101" t="s">
        <v>134</v>
      </c>
      <c r="D101" s="2">
        <v>-119.7</v>
      </c>
      <c r="E101" s="1">
        <v>43352</v>
      </c>
      <c r="F101">
        <v>1</v>
      </c>
      <c r="G101" t="e">
        <f t="shared" si="1"/>
        <v>#N/A</v>
      </c>
    </row>
    <row r="102" spans="1:7" x14ac:dyDescent="0.25">
      <c r="A102" t="s">
        <v>270</v>
      </c>
      <c r="B102" t="s">
        <v>271</v>
      </c>
      <c r="C102" t="s">
        <v>272</v>
      </c>
      <c r="D102" s="2">
        <v>-119.7</v>
      </c>
      <c r="E102" s="1">
        <v>10</v>
      </c>
      <c r="F102">
        <v>1</v>
      </c>
      <c r="G102" t="e">
        <f t="shared" si="1"/>
        <v>#N/A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4" workbookViewId="0">
      <selection activeCell="E12" sqref="E12"/>
    </sheetView>
  </sheetViews>
  <sheetFormatPr defaultRowHeight="15" x14ac:dyDescent="0.25"/>
  <sheetData>
    <row r="1" spans="1:18" x14ac:dyDescent="0.25">
      <c r="A1" t="s">
        <v>282</v>
      </c>
      <c r="B1" t="s">
        <v>283</v>
      </c>
      <c r="C1" t="s">
        <v>284</v>
      </c>
    </row>
    <row r="2" spans="1:18" x14ac:dyDescent="0.25">
      <c r="A2">
        <v>646.70000000000005</v>
      </c>
      <c r="B2">
        <f>G3/(G3+G4)</f>
        <v>1</v>
      </c>
      <c r="C2" t="e">
        <f>H3/(H3+H4)</f>
        <v>#DIV/0!</v>
      </c>
      <c r="F2">
        <v>646</v>
      </c>
      <c r="G2">
        <v>1</v>
      </c>
      <c r="H2">
        <v>0</v>
      </c>
      <c r="K2">
        <v>380.7</v>
      </c>
      <c r="L2">
        <v>1</v>
      </c>
      <c r="M2">
        <v>0</v>
      </c>
      <c r="P2">
        <v>292.7</v>
      </c>
      <c r="Q2">
        <v>1</v>
      </c>
      <c r="R2">
        <v>0</v>
      </c>
    </row>
    <row r="3" spans="1:18" x14ac:dyDescent="0.25">
      <c r="A3">
        <v>380.7</v>
      </c>
      <c r="B3">
        <f>L3/(L3+L4)</f>
        <v>1</v>
      </c>
      <c r="C3" t="e">
        <f>M3/(M3+M4)</f>
        <v>#DIV/0!</v>
      </c>
      <c r="F3">
        <v>1</v>
      </c>
      <c r="G3">
        <v>6</v>
      </c>
      <c r="H3">
        <v>0</v>
      </c>
      <c r="K3">
        <v>1</v>
      </c>
      <c r="L3">
        <v>6</v>
      </c>
      <c r="M3">
        <v>0</v>
      </c>
      <c r="P3">
        <v>1</v>
      </c>
      <c r="Q3">
        <v>3</v>
      </c>
      <c r="R3">
        <v>0</v>
      </c>
    </row>
    <row r="4" spans="1:18" x14ac:dyDescent="0.25">
      <c r="A4">
        <v>292.7</v>
      </c>
      <c r="B4">
        <f>Q3/(Q3+Q4)</f>
        <v>1</v>
      </c>
      <c r="C4" t="e">
        <f>R3/(R3+R4)</f>
        <v>#DIV/0!</v>
      </c>
      <c r="F4">
        <v>0</v>
      </c>
      <c r="G4">
        <v>0</v>
      </c>
      <c r="H4">
        <v>0</v>
      </c>
      <c r="K4">
        <v>0</v>
      </c>
      <c r="L4">
        <v>0</v>
      </c>
      <c r="M4">
        <v>0</v>
      </c>
      <c r="P4">
        <v>0</v>
      </c>
      <c r="Q4">
        <v>0</v>
      </c>
      <c r="R4">
        <v>0</v>
      </c>
    </row>
    <row r="5" spans="1:18" x14ac:dyDescent="0.25">
      <c r="A5">
        <v>49.8</v>
      </c>
      <c r="B5" t="e">
        <f>G8/(+G9)</f>
        <v>#DIV/0!</v>
      </c>
      <c r="C5">
        <f>H8/(H8+H9)</f>
        <v>1</v>
      </c>
    </row>
    <row r="6" spans="1:18" x14ac:dyDescent="0.25">
      <c r="A6">
        <v>-45.5</v>
      </c>
      <c r="B6" t="e">
        <f>L8/(L8+L9)</f>
        <v>#DIV/0!</v>
      </c>
      <c r="C6">
        <f>M8/(M8+M9)</f>
        <v>0</v>
      </c>
    </row>
    <row r="7" spans="1:18" x14ac:dyDescent="0.25">
      <c r="A7">
        <v>-101.1</v>
      </c>
      <c r="B7" t="e">
        <f>Q8/(Q8+Q9)</f>
        <v>#DIV/0!</v>
      </c>
      <c r="C7">
        <f>R8/(R8+R9)</f>
        <v>0</v>
      </c>
      <c r="F7">
        <v>49.8</v>
      </c>
      <c r="G7">
        <v>1</v>
      </c>
      <c r="H7">
        <v>0</v>
      </c>
      <c r="K7">
        <v>-45.5</v>
      </c>
      <c r="L7">
        <v>1</v>
      </c>
      <c r="M7">
        <v>0</v>
      </c>
      <c r="P7">
        <v>-101.1</v>
      </c>
      <c r="Q7">
        <v>1</v>
      </c>
      <c r="R7">
        <v>0</v>
      </c>
    </row>
    <row r="8" spans="1:18" x14ac:dyDescent="0.25">
      <c r="F8">
        <v>1</v>
      </c>
      <c r="G8">
        <v>0</v>
      </c>
      <c r="H8">
        <v>2</v>
      </c>
      <c r="K8">
        <v>1</v>
      </c>
      <c r="L8">
        <v>0</v>
      </c>
      <c r="M8">
        <v>0</v>
      </c>
      <c r="P8">
        <v>1</v>
      </c>
      <c r="Q8">
        <v>0</v>
      </c>
      <c r="R8">
        <v>0</v>
      </c>
    </row>
    <row r="9" spans="1:18" x14ac:dyDescent="0.25">
      <c r="F9">
        <v>0</v>
      </c>
      <c r="G9">
        <v>0</v>
      </c>
      <c r="H9">
        <v>0</v>
      </c>
      <c r="K9">
        <v>0</v>
      </c>
      <c r="L9">
        <v>0</v>
      </c>
      <c r="M9">
        <v>5</v>
      </c>
      <c r="P9">
        <v>0</v>
      </c>
      <c r="Q9">
        <v>0</v>
      </c>
      <c r="R9">
        <v>78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workbookViewId="0">
      <selection activeCell="D12" sqref="D12"/>
    </sheetView>
  </sheetViews>
  <sheetFormatPr defaultRowHeight="15" x14ac:dyDescent="0.25"/>
  <sheetData>
    <row r="1" spans="1:2" x14ac:dyDescent="0.25">
      <c r="A1" t="s">
        <v>285</v>
      </c>
      <c r="B1" t="s">
        <v>341</v>
      </c>
    </row>
    <row r="2" spans="1:2" x14ac:dyDescent="0.25">
      <c r="A2" t="e">
        <f>------------MEDS-MDMD-MSPLR-P-----QNYLFGCELKAD-KDYHFKV-DNDEN-EHQLSLRTVSL</f>
        <v>#NAME?</v>
      </c>
      <c r="B2" t="s">
        <v>341</v>
      </c>
    </row>
    <row r="3" spans="1:2" x14ac:dyDescent="0.25">
      <c r="A3" t="s">
        <v>286</v>
      </c>
      <c r="B3" t="s">
        <v>341</v>
      </c>
    </row>
    <row r="4" spans="1:2" x14ac:dyDescent="0.25">
      <c r="A4" t="s">
        <v>287</v>
      </c>
      <c r="B4" t="s">
        <v>341</v>
      </c>
    </row>
    <row r="5" spans="1:2" x14ac:dyDescent="0.25">
      <c r="A5" t="s">
        <v>288</v>
      </c>
      <c r="B5" t="s">
        <v>341</v>
      </c>
    </row>
    <row r="6" spans="1:2" x14ac:dyDescent="0.25">
      <c r="A6" t="s">
        <v>289</v>
      </c>
      <c r="B6" t="s">
        <v>341</v>
      </c>
    </row>
    <row r="7" spans="1:2" x14ac:dyDescent="0.25">
      <c r="A7" t="s">
        <v>290</v>
      </c>
      <c r="B7" t="s">
        <v>341</v>
      </c>
    </row>
    <row r="8" spans="1:2" x14ac:dyDescent="0.25">
      <c r="A8" t="e">
        <f>------------MEDS-MDMD-MSPLR-P-----QNYLFGCELKAD-KDYHFKV-DNDEN-EHQLSLRTVSL</f>
        <v>#NAME?</v>
      </c>
      <c r="B8" t="s">
        <v>341</v>
      </c>
    </row>
    <row r="9" spans="1:2" x14ac:dyDescent="0.25">
      <c r="A9" t="s">
        <v>286</v>
      </c>
      <c r="B9" t="s">
        <v>341</v>
      </c>
    </row>
    <row r="10" spans="1:2" x14ac:dyDescent="0.25">
      <c r="A10" t="s">
        <v>291</v>
      </c>
      <c r="B10" t="s">
        <v>341</v>
      </c>
    </row>
    <row r="11" spans="1:2" x14ac:dyDescent="0.25">
      <c r="A11" t="s">
        <v>292</v>
      </c>
      <c r="B11" t="s">
        <v>341</v>
      </c>
    </row>
    <row r="12" spans="1:2" x14ac:dyDescent="0.25">
      <c r="A12" t="s">
        <v>289</v>
      </c>
      <c r="B12" t="s">
        <v>341</v>
      </c>
    </row>
    <row r="13" spans="1:2" x14ac:dyDescent="0.25">
      <c r="A13" t="s">
        <v>293</v>
      </c>
      <c r="B13" t="s">
        <v>341</v>
      </c>
    </row>
    <row r="14" spans="1:2" x14ac:dyDescent="0.25">
      <c r="A14" t="e">
        <f>-----------MNLSSASSTEEKAV---------TTVLWGCELSQERRTWTFRPQLEGKQ-SCRLLLHTICL</f>
        <v>#NAME?</v>
      </c>
      <c r="B14" t="s">
        <v>341</v>
      </c>
    </row>
    <row r="15" spans="1:2" x14ac:dyDescent="0.25">
      <c r="A15" t="s">
        <v>294</v>
      </c>
      <c r="B15" t="s">
        <v>341</v>
      </c>
    </row>
    <row r="16" spans="1:2" x14ac:dyDescent="0.25">
      <c r="A16" t="e">
        <f>-SDLTW-----------------------------------EEEEEEEGEEEEEEEEDDEDEDADISLEEQS</f>
        <v>#NAME?</v>
      </c>
      <c r="B16" t="s">
        <v>341</v>
      </c>
    </row>
    <row r="17" spans="1:2" x14ac:dyDescent="0.25">
      <c r="A17" t="s">
        <v>295</v>
      </c>
      <c r="B17" t="s">
        <v>341</v>
      </c>
    </row>
    <row r="18" spans="1:2" x14ac:dyDescent="0.25">
      <c r="A18" t="s">
        <v>296</v>
      </c>
      <c r="B18" t="s">
        <v>341</v>
      </c>
    </row>
    <row r="19" spans="1:2" x14ac:dyDescent="0.25">
      <c r="A19" t="s">
        <v>297</v>
      </c>
      <c r="B19" t="s">
        <v>341</v>
      </c>
    </row>
    <row r="20" spans="1:2" x14ac:dyDescent="0.25">
      <c r="A20" t="e">
        <f>------------MEDS-MDMD-MSPLR-P-----QNYLFGCELKAD-KDYHFKV-DNDEN-EHQLSLRTVSL</f>
        <v>#NAME?</v>
      </c>
      <c r="B20" t="s">
        <v>341</v>
      </c>
    </row>
    <row r="21" spans="1:2" x14ac:dyDescent="0.25">
      <c r="A21" t="s">
        <v>286</v>
      </c>
      <c r="B21" t="s">
        <v>341</v>
      </c>
    </row>
    <row r="22" spans="1:2" x14ac:dyDescent="0.25">
      <c r="A22" t="s">
        <v>298</v>
      </c>
      <c r="B22" t="s">
        <v>341</v>
      </c>
    </row>
    <row r="23" spans="1:2" x14ac:dyDescent="0.25">
      <c r="A23" t="s">
        <v>288</v>
      </c>
      <c r="B23" t="s">
        <v>341</v>
      </c>
    </row>
    <row r="24" spans="1:2" x14ac:dyDescent="0.25">
      <c r="A24" t="s">
        <v>289</v>
      </c>
      <c r="B24" t="s">
        <v>341</v>
      </c>
    </row>
    <row r="25" spans="1:2" x14ac:dyDescent="0.25">
      <c r="A25" t="s">
        <v>299</v>
      </c>
      <c r="B25" t="s">
        <v>341</v>
      </c>
    </row>
    <row r="26" spans="1:2" x14ac:dyDescent="0.25">
      <c r="A26" t="e">
        <f>------------MASTVSNTSKLEK---P-----VSLIWGCELNEQDKTFEFKVEDDEEKCEHQLALRTVCL</f>
        <v>#NAME?</v>
      </c>
      <c r="B26" t="s">
        <v>341</v>
      </c>
    </row>
    <row r="27" spans="1:2" x14ac:dyDescent="0.25">
      <c r="A27" t="s">
        <v>300</v>
      </c>
      <c r="B27" t="s">
        <v>341</v>
      </c>
    </row>
    <row r="28" spans="1:2" x14ac:dyDescent="0.25">
      <c r="A28" t="s">
        <v>301</v>
      </c>
      <c r="B28" t="s">
        <v>341</v>
      </c>
    </row>
    <row r="29" spans="1:2" x14ac:dyDescent="0.25">
      <c r="A29" t="s">
        <v>302</v>
      </c>
      <c r="B29" t="s">
        <v>341</v>
      </c>
    </row>
    <row r="30" spans="1:2" x14ac:dyDescent="0.25">
      <c r="A30" t="s">
        <v>296</v>
      </c>
      <c r="B30" t="s">
        <v>341</v>
      </c>
    </row>
    <row r="31" spans="1:2" x14ac:dyDescent="0.25">
      <c r="A31" t="s">
        <v>303</v>
      </c>
      <c r="B31" t="s">
        <v>341</v>
      </c>
    </row>
    <row r="32" spans="1:2" x14ac:dyDescent="0.25">
      <c r="A32" t="s">
        <v>304</v>
      </c>
      <c r="B32" t="s">
        <v>341</v>
      </c>
    </row>
    <row r="33" spans="1:2" x14ac:dyDescent="0.25">
      <c r="A33" t="s">
        <v>305</v>
      </c>
      <c r="B33" t="s">
        <v>341</v>
      </c>
    </row>
    <row r="34" spans="1:2" x14ac:dyDescent="0.25">
      <c r="A34" t="e">
        <f>-----------------------------------------MSNDVSEEESEEEEEDSDEE---EVELCPIL</f>
        <v>#NAME?</v>
      </c>
      <c r="B34" t="s">
        <v>341</v>
      </c>
    </row>
    <row r="35" spans="1:2" x14ac:dyDescent="0.25">
      <c r="A35" t="s">
        <v>306</v>
      </c>
      <c r="B35" t="s">
        <v>341</v>
      </c>
    </row>
    <row r="36" spans="1:2" x14ac:dyDescent="0.25">
      <c r="A36" t="s">
        <v>296</v>
      </c>
      <c r="B36" t="s">
        <v>341</v>
      </c>
    </row>
    <row r="37" spans="1:2" x14ac:dyDescent="0.25">
      <c r="A37" t="s">
        <v>307</v>
      </c>
      <c r="B37" t="s">
        <v>341</v>
      </c>
    </row>
    <row r="38" spans="1:2" x14ac:dyDescent="0.25">
      <c r="A38" t="e">
        <f>------------MEDS-MDMD-MSPLR-P-----QNYLFGCELKAD-RDYHFKV-DNDEN-EHQLSLRTVSL</f>
        <v>#NAME?</v>
      </c>
      <c r="B38" t="s">
        <v>341</v>
      </c>
    </row>
    <row r="39" spans="1:2" x14ac:dyDescent="0.25">
      <c r="A39" t="s">
        <v>308</v>
      </c>
      <c r="B39" t="s">
        <v>341</v>
      </c>
    </row>
    <row r="40" spans="1:2" x14ac:dyDescent="0.25">
      <c r="A40" t="s">
        <v>309</v>
      </c>
      <c r="B40" t="s">
        <v>341</v>
      </c>
    </row>
    <row r="41" spans="1:2" x14ac:dyDescent="0.25">
      <c r="A41" t="s">
        <v>310</v>
      </c>
      <c r="B41" t="s">
        <v>341</v>
      </c>
    </row>
    <row r="42" spans="1:2" x14ac:dyDescent="0.25">
      <c r="A42" t="s">
        <v>289</v>
      </c>
      <c r="B42" t="s">
        <v>341</v>
      </c>
    </row>
    <row r="43" spans="1:2" x14ac:dyDescent="0.25">
      <c r="A43" t="s">
        <v>311</v>
      </c>
      <c r="B43" t="s">
        <v>341</v>
      </c>
    </row>
    <row r="44" spans="1:2" x14ac:dyDescent="0.25">
      <c r="A44" t="e">
        <f>-----------MSRHSTSSVTETTA---------KNMLWGSELNQEKQTCTFRGQGEKKD-SCKLLLSTICL</f>
        <v>#NAME?</v>
      </c>
      <c r="B44" t="s">
        <v>341</v>
      </c>
    </row>
    <row r="45" spans="1:2" x14ac:dyDescent="0.25">
      <c r="A45" t="s">
        <v>312</v>
      </c>
      <c r="B45" t="s">
        <v>341</v>
      </c>
    </row>
    <row r="46" spans="1:2" x14ac:dyDescent="0.25">
      <c r="A46" t="s">
        <v>313</v>
      </c>
      <c r="B46" t="s">
        <v>341</v>
      </c>
    </row>
    <row r="47" spans="1:2" x14ac:dyDescent="0.25">
      <c r="A47" t="s">
        <v>314</v>
      </c>
      <c r="B47" t="s">
        <v>341</v>
      </c>
    </row>
    <row r="48" spans="1:2" x14ac:dyDescent="0.25">
      <c r="A48" t="s">
        <v>296</v>
      </c>
      <c r="B48" t="s">
        <v>341</v>
      </c>
    </row>
    <row r="49" spans="1:2" x14ac:dyDescent="0.25">
      <c r="A49" t="s">
        <v>315</v>
      </c>
      <c r="B49" t="s">
        <v>341</v>
      </c>
    </row>
    <row r="50" spans="1:2" x14ac:dyDescent="0.25">
      <c r="A50" t="e">
        <f>------------MEDS-MDMDNIAPLR-P-----QNFLFGCELKADKKEYSFKV-EDDEN-EHQLSLRTVSL</f>
        <v>#NAME?</v>
      </c>
      <c r="B50" t="s">
        <v>341</v>
      </c>
    </row>
    <row r="51" spans="1:2" x14ac:dyDescent="0.25">
      <c r="A51" t="s">
        <v>316</v>
      </c>
      <c r="B51" t="s">
        <v>341</v>
      </c>
    </row>
    <row r="52" spans="1:2" x14ac:dyDescent="0.25">
      <c r="A52" t="e">
        <f>-EDLESSDDEDEEHEPSPKNAKRIAPDSASKVPRKKTR---LEEEEEDSDEDDDDDEDDDDED-DDEEEEET</f>
        <v>#NAME?</v>
      </c>
      <c r="B52" t="s">
        <v>341</v>
      </c>
    </row>
    <row r="53" spans="1:2" x14ac:dyDescent="0.25">
      <c r="A53" t="s">
        <v>317</v>
      </c>
      <c r="B53" t="s">
        <v>341</v>
      </c>
    </row>
    <row r="54" spans="1:2" x14ac:dyDescent="0.25">
      <c r="A54" t="s">
        <v>318</v>
      </c>
      <c r="B54" t="s">
        <v>341</v>
      </c>
    </row>
    <row r="55" spans="1:2" x14ac:dyDescent="0.25">
      <c r="A55" t="s">
        <v>319</v>
      </c>
      <c r="B55" t="s">
        <v>341</v>
      </c>
    </row>
    <row r="56" spans="1:2" x14ac:dyDescent="0.25">
      <c r="A56" t="e">
        <f>------------MEDSAMDMESMGPLR-P-----QTFLFGCELKAE-KEYQFKV-DDEEN-EHQLSLRTVTL</f>
        <v>#NAME?</v>
      </c>
      <c r="B56" t="s">
        <v>341</v>
      </c>
    </row>
    <row r="57" spans="1:2" x14ac:dyDescent="0.25">
      <c r="A57" t="s">
        <v>320</v>
      </c>
      <c r="B57" t="s">
        <v>341</v>
      </c>
    </row>
    <row r="58" spans="1:2" x14ac:dyDescent="0.25">
      <c r="A58" t="s">
        <v>321</v>
      </c>
      <c r="B58" t="s">
        <v>341</v>
      </c>
    </row>
    <row r="59" spans="1:2" x14ac:dyDescent="0.25">
      <c r="A59" t="s">
        <v>322</v>
      </c>
      <c r="B59" t="s">
        <v>341</v>
      </c>
    </row>
    <row r="60" spans="1:2" x14ac:dyDescent="0.25">
      <c r="A60" t="s">
        <v>323</v>
      </c>
      <c r="B60" t="s">
        <v>341</v>
      </c>
    </row>
    <row r="61" spans="1:2" x14ac:dyDescent="0.25">
      <c r="A61" t="s">
        <v>324</v>
      </c>
      <c r="B61" t="s">
        <v>341</v>
      </c>
    </row>
    <row r="62" spans="1:2" x14ac:dyDescent="0.25">
      <c r="A62" t="s">
        <v>325</v>
      </c>
      <c r="B62" t="s">
        <v>341</v>
      </c>
    </row>
    <row r="63" spans="1:2" x14ac:dyDescent="0.25">
      <c r="A63" t="s">
        <v>326</v>
      </c>
      <c r="B63" t="s">
        <v>341</v>
      </c>
    </row>
    <row r="64" spans="1:2" x14ac:dyDescent="0.25">
      <c r="A64" t="e">
        <f>-----------------------------------------INNDLSEEESDDESEED------EIKLCGIL</f>
        <v>#NAME?</v>
      </c>
      <c r="B64" t="s">
        <v>341</v>
      </c>
    </row>
    <row r="65" spans="1:2" x14ac:dyDescent="0.25">
      <c r="A65" t="s">
        <v>327</v>
      </c>
      <c r="B65" t="s">
        <v>341</v>
      </c>
    </row>
    <row r="66" spans="1:2" x14ac:dyDescent="0.25">
      <c r="A66" t="s">
        <v>296</v>
      </c>
      <c r="B66" t="s">
        <v>341</v>
      </c>
    </row>
    <row r="67" spans="1:2" x14ac:dyDescent="0.25">
      <c r="A67" t="s">
        <v>328</v>
      </c>
      <c r="B67" t="s">
        <v>341</v>
      </c>
    </row>
    <row r="68" spans="1:2" x14ac:dyDescent="0.25">
      <c r="A68" t="e">
        <f>------------MDSTISNTSKLDK---P-----VSLIWGCELNEQTKTFTFKVSDEDKS-EHQLALRTVCL</f>
        <v>#NAME?</v>
      </c>
      <c r="B68" t="s">
        <v>341</v>
      </c>
    </row>
    <row r="69" spans="1:2" x14ac:dyDescent="0.25">
      <c r="A69" t="s">
        <v>329</v>
      </c>
      <c r="B69" t="s">
        <v>341</v>
      </c>
    </row>
    <row r="70" spans="1:2" x14ac:dyDescent="0.25">
      <c r="A70" t="s">
        <v>330</v>
      </c>
      <c r="B70" t="s">
        <v>341</v>
      </c>
    </row>
    <row r="71" spans="1:2" x14ac:dyDescent="0.25">
      <c r="A71" t="s">
        <v>331</v>
      </c>
      <c r="B71" t="s">
        <v>341</v>
      </c>
    </row>
    <row r="72" spans="1:2" x14ac:dyDescent="0.25">
      <c r="A72" t="s">
        <v>296</v>
      </c>
      <c r="B72" t="s">
        <v>341</v>
      </c>
    </row>
    <row r="73" spans="1:2" x14ac:dyDescent="0.25">
      <c r="A73" t="s">
        <v>332</v>
      </c>
      <c r="B73" t="s">
        <v>341</v>
      </c>
    </row>
    <row r="74" spans="1:2" x14ac:dyDescent="0.25">
      <c r="A74" t="e">
        <f>------------MASTASNTSKLEK---P-----VSLIWGCELNEQNKTFVFKVSDEDKS-EHQLALRTVCL</f>
        <v>#NAME?</v>
      </c>
      <c r="B74" t="s">
        <v>341</v>
      </c>
    </row>
    <row r="75" spans="1:2" x14ac:dyDescent="0.25">
      <c r="A75" t="s">
        <v>333</v>
      </c>
      <c r="B75" t="s">
        <v>341</v>
      </c>
    </row>
    <row r="76" spans="1:2" x14ac:dyDescent="0.25">
      <c r="A76" t="s">
        <v>334</v>
      </c>
      <c r="B76" t="s">
        <v>341</v>
      </c>
    </row>
    <row r="77" spans="1:2" x14ac:dyDescent="0.25">
      <c r="A77" t="s">
        <v>335</v>
      </c>
      <c r="B77" t="s">
        <v>341</v>
      </c>
    </row>
    <row r="78" spans="1:2" x14ac:dyDescent="0.25">
      <c r="A78" t="s">
        <v>296</v>
      </c>
      <c r="B78" t="s">
        <v>341</v>
      </c>
    </row>
    <row r="79" spans="1:2" x14ac:dyDescent="0.25">
      <c r="A79" t="s">
        <v>336</v>
      </c>
      <c r="B79" t="s">
        <v>341</v>
      </c>
    </row>
    <row r="80" spans="1:2" x14ac:dyDescent="0.25">
      <c r="A80" t="s">
        <v>304</v>
      </c>
      <c r="B80" t="s">
        <v>341</v>
      </c>
    </row>
    <row r="81" spans="1:2" x14ac:dyDescent="0.25">
      <c r="A81" t="s">
        <v>305</v>
      </c>
      <c r="B81" t="s">
        <v>341</v>
      </c>
    </row>
    <row r="82" spans="1:2" x14ac:dyDescent="0.25">
      <c r="A82" t="e">
        <f>-----------------------------------------MSNDVSEEESEEEEEEEDSDEE-EAELCPIL</f>
        <v>#NAME?</v>
      </c>
      <c r="B82" t="s">
        <v>341</v>
      </c>
    </row>
    <row r="83" spans="1:2" x14ac:dyDescent="0.25">
      <c r="A83" t="s">
        <v>306</v>
      </c>
      <c r="B83" t="s">
        <v>341</v>
      </c>
    </row>
    <row r="84" spans="1:2" x14ac:dyDescent="0.25">
      <c r="A84" t="s">
        <v>296</v>
      </c>
      <c r="B84" t="s">
        <v>341</v>
      </c>
    </row>
    <row r="85" spans="1:2" x14ac:dyDescent="0.25">
      <c r="A85" t="s">
        <v>337</v>
      </c>
      <c r="B85" t="s">
        <v>341</v>
      </c>
    </row>
    <row r="86" spans="1:2" x14ac:dyDescent="0.25">
      <c r="A86" t="e">
        <f>------------MSGFISSTAAQGP---PSPAI-ESYLFGCELSSKTKQYTFEVNEEDDA-VHLVCLQTISL</f>
        <v>#NAME?</v>
      </c>
      <c r="B86" t="s">
        <v>341</v>
      </c>
    </row>
    <row r="87" spans="1:2" x14ac:dyDescent="0.25">
      <c r="A87" t="s">
        <v>338</v>
      </c>
      <c r="B87" t="s">
        <v>341</v>
      </c>
    </row>
    <row r="88" spans="1:2" x14ac:dyDescent="0.25">
      <c r="A88" t="s">
        <v>339</v>
      </c>
      <c r="B88" t="s">
        <v>341</v>
      </c>
    </row>
    <row r="89" spans="1:2" x14ac:dyDescent="0.25">
      <c r="A89" t="s">
        <v>340</v>
      </c>
      <c r="B89" t="s">
        <v>341</v>
      </c>
    </row>
    <row r="90" spans="1:2" x14ac:dyDescent="0.25">
      <c r="A90" t="s">
        <v>296</v>
      </c>
      <c r="B90" t="s">
        <v>341</v>
      </c>
    </row>
    <row r="91" spans="1:2" x14ac:dyDescent="0.25">
      <c r="B91" t="s">
        <v>341</v>
      </c>
    </row>
    <row r="92" spans="1:2" x14ac:dyDescent="0.25">
      <c r="B92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Histogram</vt:lpstr>
      <vt:lpstr>ROC</vt:lpstr>
      <vt:lpstr>Лист3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 Минина</dc:creator>
  <cp:lastModifiedBy>Елизавета Минина</cp:lastModifiedBy>
  <dcterms:created xsi:type="dcterms:W3CDTF">2018-04-18T16:27:33Z</dcterms:created>
  <dcterms:modified xsi:type="dcterms:W3CDTF">2018-05-20T05:15:38Z</dcterms:modified>
</cp:coreProperties>
</file>