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2980" windowHeight="8760"/>
  </bookViews>
  <sheets>
    <sheet name="HMM_table" sheetId="1" r:id="rId1"/>
  </sheets>
  <calcPr calcId="145621"/>
</workbook>
</file>

<file path=xl/calcChain.xml><?xml version="1.0" encoding="utf-8"?>
<calcChain xmlns="http://schemas.openxmlformats.org/spreadsheetml/2006/main">
  <c r="M141" i="1" l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2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2" i="1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</calcChain>
</file>

<file path=xl/sharedStrings.xml><?xml version="1.0" encoding="utf-8"?>
<sst xmlns="http://schemas.openxmlformats.org/spreadsheetml/2006/main" count="436" uniqueCount="159">
  <si>
    <t>A0A091PV80_LEPDC</t>
  </si>
  <si>
    <t>1/1</t>
  </si>
  <si>
    <t>yes</t>
  </si>
  <si>
    <t>A0A087RHA1_APTFO</t>
  </si>
  <si>
    <t>A0A093INP9_FULGA</t>
  </si>
  <si>
    <t>A0A091UPT0_NIPNI</t>
  </si>
  <si>
    <t>A0A663F4F2_AQUCH</t>
  </si>
  <si>
    <t>A0A663F402_AQUCH</t>
  </si>
  <si>
    <t>A0A663F3B4_AQUCH</t>
  </si>
  <si>
    <t>A0A099ZZE9_CHAVO</t>
  </si>
  <si>
    <t>A0A093FFP9_GAVST</t>
  </si>
  <si>
    <t>A0A093CSY3_TAUER</t>
  </si>
  <si>
    <t>A0A093N9B7_PYGAD</t>
  </si>
  <si>
    <t>A0A091PM83_HALAL</t>
  </si>
  <si>
    <t>A0A091J8V4_EGRGA</t>
  </si>
  <si>
    <t>A0A091VVS5_OPIHO</t>
  </si>
  <si>
    <t>A0A2I0U4I8_LIMLA</t>
  </si>
  <si>
    <t>A0A091UGP9_PHORB</t>
  </si>
  <si>
    <t>A0A091RAA2_MERNU</t>
  </si>
  <si>
    <t>A0A091SDT1_9GRUI</t>
  </si>
  <si>
    <t>A0A091S3U4_NESNO</t>
  </si>
  <si>
    <t>A0A091MIH9_9PASS</t>
  </si>
  <si>
    <t>A0A091KB69_COLST</t>
  </si>
  <si>
    <t>A0A091I8Q3_CALAN</t>
  </si>
  <si>
    <t>A0A093S7H6_PHACA</t>
  </si>
  <si>
    <t>A0A672U131_STRHB</t>
  </si>
  <si>
    <t>A0A672U0G2_STRHB</t>
  </si>
  <si>
    <t>A0A672TZQ4_STRHB</t>
  </si>
  <si>
    <t>no</t>
  </si>
  <si>
    <t>A0A3L8S9T8_CHLGU</t>
  </si>
  <si>
    <t>A0A0Q3URE4_AMAAE</t>
  </si>
  <si>
    <t>A0A151MCU8_ALLMI</t>
  </si>
  <si>
    <t>A0A1U8DZG6_ALLSI</t>
  </si>
  <si>
    <t>A0A452IQE6_9SAUR</t>
  </si>
  <si>
    <t>M7B2Z9_CHEMY</t>
  </si>
  <si>
    <t>K7G8F0_PELSI</t>
  </si>
  <si>
    <t>CD4_MOUSE</t>
  </si>
  <si>
    <t>A6MAP0_MONDO</t>
  </si>
  <si>
    <t>S7N841_MYOBR</t>
  </si>
  <si>
    <t>G3WTA4_SARHA</t>
  </si>
  <si>
    <t>A0A7N4V885_SARHA</t>
  </si>
  <si>
    <t>CD4_RAT</t>
  </si>
  <si>
    <t>I6LI22_MUSPF</t>
  </si>
  <si>
    <t>L5M931_MYODS</t>
  </si>
  <si>
    <t>A0A4X2JRA7_VOMUR</t>
  </si>
  <si>
    <t>G1QAX4_MYOLU</t>
  </si>
  <si>
    <t>A0A6P3HVB4_BISBI</t>
  </si>
  <si>
    <t>A0A1S3WTS2_ERIEU</t>
  </si>
  <si>
    <t>A0A2Y9KWP3_ENHLU</t>
  </si>
  <si>
    <t>L8Y3X9_TUPCH</t>
  </si>
  <si>
    <t>I3L556_PIG</t>
  </si>
  <si>
    <t>A0A6I9JN20_CHRAS</t>
  </si>
  <si>
    <t>A0A2Y9H3X9_NEOSC</t>
  </si>
  <si>
    <t>A0A383Z543_BALAS</t>
  </si>
  <si>
    <t>A0A4W2CPG8_BOBOX</t>
  </si>
  <si>
    <t>A0A485MFW6_LYNPA</t>
  </si>
  <si>
    <t>A0A6P5KVJ6_PHACI</t>
  </si>
  <si>
    <t>A0A2K5E3A9_AOTNA</t>
  </si>
  <si>
    <t>A0A2K5E3B4_AOTNA</t>
  </si>
  <si>
    <t>A0A6P3HLF2_BISBI</t>
  </si>
  <si>
    <t>L8HVB0_9CETA</t>
  </si>
  <si>
    <t>H0VL66_CAVPO</t>
  </si>
  <si>
    <t>I3NES8_ICTTR</t>
  </si>
  <si>
    <t>A0A3Q7W019_URSAR</t>
  </si>
  <si>
    <t>A0A6J2AN56_ACIJB</t>
  </si>
  <si>
    <t>M3W1W4_FELCA</t>
  </si>
  <si>
    <t>A0A6I9M368_PERMB</t>
  </si>
  <si>
    <t>A0A2U3WWZ7_ODORO</t>
  </si>
  <si>
    <t>A0A7E6D1T7_9CHIR</t>
  </si>
  <si>
    <t>F1MJK4_BOVIN</t>
  </si>
  <si>
    <t>A0A2U3Y2Q1_LEPWE</t>
  </si>
  <si>
    <t>A0A6P6IES1_PUMCO</t>
  </si>
  <si>
    <t>A0A6I9IHR5_VICPA</t>
  </si>
  <si>
    <t>G3GUN9_CRIGR</t>
  </si>
  <si>
    <t>A0A671DTY9_RHIFE</t>
  </si>
  <si>
    <t>A0A1U7Q3K5_MESAU</t>
  </si>
  <si>
    <t>G3QL31_GORGO</t>
  </si>
  <si>
    <t>A0A452E3R1_CAPHI</t>
  </si>
  <si>
    <t>G3UCG3_LOXAF</t>
  </si>
  <si>
    <t>G3ULS8_LOXAF</t>
  </si>
  <si>
    <t>H2NG98_PONAB</t>
  </si>
  <si>
    <t>A0A212CD61_CEREH</t>
  </si>
  <si>
    <t>A0A673U8S3_SURSU</t>
  </si>
  <si>
    <t>G1M645_AILME</t>
  </si>
  <si>
    <t>A0A3Q7MKW0_CALUR</t>
  </si>
  <si>
    <t>A0A2Y9RUH9_TRIMA</t>
  </si>
  <si>
    <t>A0A2K6F4V6_PROCO</t>
  </si>
  <si>
    <t>A0A6J0W9I4_ODOVR</t>
  </si>
  <si>
    <t>CD4_PANTR</t>
  </si>
  <si>
    <t>F7ILX9_CALJA</t>
  </si>
  <si>
    <t>A0A2Y9RYS9_TRIMA</t>
  </si>
  <si>
    <t>G3U7C0_LOXAF</t>
  </si>
  <si>
    <t>G3UBY8_LOXAF</t>
  </si>
  <si>
    <t>G3TWZ4_LOXAF</t>
  </si>
  <si>
    <t>A0A2K5K7H1_COLAP</t>
  </si>
  <si>
    <t>A0A2R9B4G7_PANPA</t>
  </si>
  <si>
    <t>CD4_HUMAN</t>
  </si>
  <si>
    <t>A0A5E4B7B3_MARMO</t>
  </si>
  <si>
    <t>A0A5E4B698_MARMO</t>
  </si>
  <si>
    <t>A0A2Y9E6V4_TRIMA</t>
  </si>
  <si>
    <t>H0XBR4_OTOGA</t>
  </si>
  <si>
    <t>F6XGD3_MACMU</t>
  </si>
  <si>
    <t>A0A643CBU4_BALPH</t>
  </si>
  <si>
    <t>A0A2K6M3L9_RHIBE</t>
  </si>
  <si>
    <t>A0A2K6NUB6_RHIRO</t>
  </si>
  <si>
    <t>G7PJN3_MACFA</t>
  </si>
  <si>
    <t>A0A2K6U8E4_SAIBB</t>
  </si>
  <si>
    <t>A0A5F8A870_MACMU</t>
  </si>
  <si>
    <t>A0A6J3FXI1_SAPAP</t>
  </si>
  <si>
    <t>CD4_MACFA</t>
  </si>
  <si>
    <t>A0A5F4D9E1_CANLF</t>
  </si>
  <si>
    <t>A0A340Y8J8_LIPVE</t>
  </si>
  <si>
    <t>A0A2K6DWJ0_MACNE</t>
  </si>
  <si>
    <t>CD4_MACMU</t>
  </si>
  <si>
    <t>CD4_RABIT</t>
  </si>
  <si>
    <t>CD4_MACNE</t>
  </si>
  <si>
    <t>G1T4B9_RABIT</t>
  </si>
  <si>
    <t>G3TZC2_LOXAF</t>
  </si>
  <si>
    <t>G1QXL1_NOMLE</t>
  </si>
  <si>
    <t>A0A096MWA4_PAPAN</t>
  </si>
  <si>
    <t>A0A2Y9NP79_DELLE</t>
  </si>
  <si>
    <t>CD4_DELLE</t>
  </si>
  <si>
    <t>A0A0D9RD08_CHLSB</t>
  </si>
  <si>
    <t>CD4_CANLF</t>
  </si>
  <si>
    <t>A0A341AHR6_NEOAA</t>
  </si>
  <si>
    <t>A0A1A6HFA7_NEOLE</t>
  </si>
  <si>
    <t>A0A2K5RGR6_CEBIM</t>
  </si>
  <si>
    <t>A0A1S3FR55_DIPOR</t>
  </si>
  <si>
    <t>A0A2K5YPB8_MANLE</t>
  </si>
  <si>
    <t>A0A6P3VDE5_OCTDE</t>
  </si>
  <si>
    <t>A0A4U1FPN6_MONMO</t>
  </si>
  <si>
    <t>Q71QE2_TURTR</t>
  </si>
  <si>
    <t>A0A6J3S3P7_TURTR</t>
  </si>
  <si>
    <t>W5P8J5_SHEEP</t>
  </si>
  <si>
    <t>F6Y6X8_HORSE</t>
  </si>
  <si>
    <t>A0A384BGT4_URSMA</t>
  </si>
  <si>
    <t>A0A0G3FB31_CERAT</t>
  </si>
  <si>
    <t>A0A3Q7RWR8_VULVU</t>
  </si>
  <si>
    <t>A0A6P3QWE0_PTEVA</t>
  </si>
  <si>
    <t>G5CAQ9_HETGA</t>
  </si>
  <si>
    <t>A0A5E4B6T4_MARMO</t>
  </si>
  <si>
    <t>A0A091CQ95_FUKDA</t>
  </si>
  <si>
    <t>A0A5N4C6H6_CAMDR</t>
  </si>
  <si>
    <t>AC</t>
  </si>
  <si>
    <t>Domain</t>
  </si>
  <si>
    <t>seq-f</t>
  </si>
  <si>
    <t>seq-t</t>
  </si>
  <si>
    <t>hmm-f</t>
  </si>
  <si>
    <t>hmm-t</t>
  </si>
  <si>
    <t>score</t>
  </si>
  <si>
    <t>E-value</t>
  </si>
  <si>
    <t>True</t>
  </si>
  <si>
    <t>1-spec</t>
  </si>
  <si>
    <t>Total</t>
  </si>
  <si>
    <t>In search</t>
  </si>
  <si>
    <t>Two domain</t>
  </si>
  <si>
    <t>sens</t>
  </si>
  <si>
    <t>F1</t>
  </si>
  <si>
    <t>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</si>
</sst>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49" fontId="0" fillId="0" borderId="0" xfId="0" applyNumberFormat="1"/>
    <xf numFmtId="0" fontId="0" fillId="0" borderId="0" xfId="0" applyNumberFormat="1"/>
    <xf numFmtId="11" fontId="0" fillId="0" borderId="0" xfId="0" applyNumberFormat="1"/>
    <xf numFmtId="2" fontId="0" fillId="0" borderId="0" xfId="0" applyNumberFormat="1"/>
    <xf numFmtId="0" fontId="0" fillId="0" borderId="0" xfId="0"/>
    <xf numFmtId="49" fontId="0" fillId="0" borderId="0" xfId="0" applyNumberFormat="1"/>
  </cellXfs>
  <cellStyles count="50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1 2" xfId="44"/>
    <cellStyle name="60% - Акцент2" xfId="25" builtinId="36" customBuiltin="1"/>
    <cellStyle name="60% - Акцент2 2" xfId="45"/>
    <cellStyle name="60% - Акцент3" xfId="29" builtinId="40" customBuiltin="1"/>
    <cellStyle name="60% - Акцент3 2" xfId="46"/>
    <cellStyle name="60% - Акцент4" xfId="33" builtinId="44" customBuiltin="1"/>
    <cellStyle name="60% - Акцент4 2" xfId="47"/>
    <cellStyle name="60% - Акцент5" xfId="37" builtinId="48" customBuiltin="1"/>
    <cellStyle name="60% - Акцент5 2" xfId="48"/>
    <cellStyle name="60% - Акцент6" xfId="41" builtinId="52" customBuiltin="1"/>
    <cellStyle name="60% - Акцент6 2" xfId="49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азвание 2" xfId="42"/>
    <cellStyle name="Нейтральный" xfId="8" builtinId="28" customBuiltin="1"/>
    <cellStyle name="Нейтральный 2" xfId="43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7A018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ROC</a:t>
            </a:r>
          </a:p>
        </c:rich>
      </c:tx>
      <c:layout>
        <c:manualLayout>
          <c:xMode val="edge"/>
          <c:yMode val="edge"/>
          <c:x val="0.4476944444444443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34899730060434"/>
          <c:y val="0.11243736578382248"/>
          <c:w val="0.84586029288121711"/>
          <c:h val="0.74972316700057462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solidFill>
                <a:srgbClr val="7A018C"/>
              </a:solidFill>
              <a:prstDash val="solid"/>
            </a:ln>
            <a:effectLst/>
          </c:spPr>
          <c:marker>
            <c:symbol val="circle"/>
            <c:size val="3"/>
            <c:spPr>
              <a:solidFill>
                <a:sysClr val="window" lastClr="FFFFFF"/>
              </a:solidFill>
              <a:ln w="25400" cap="flat" cmpd="sng" algn="ctr">
                <a:solidFill>
                  <a:srgbClr val="7A018C"/>
                </a:solidFill>
                <a:prstDash val="solid"/>
              </a:ln>
              <a:effectLst/>
            </c:spPr>
          </c:marker>
          <c:dPt>
            <c:idx val="0"/>
            <c:bubble3D val="0"/>
          </c:dPt>
          <c:dPt>
            <c:idx val="21"/>
            <c:bubble3D val="0"/>
          </c:dPt>
          <c:dPt>
            <c:idx val="22"/>
            <c:bubble3D val="0"/>
          </c:dPt>
          <c:dPt>
            <c:idx val="23"/>
            <c:bubble3D val="0"/>
          </c:dPt>
          <c:xVal>
            <c:numRef>
              <c:f>HMM_table!$J$2:$J$141</c:f>
              <c:numCache>
                <c:formatCode>General</c:formatCode>
                <c:ptCount val="140"/>
                <c:pt idx="0">
                  <c:v>-0.99315068493150682</c:v>
                </c:pt>
                <c:pt idx="1">
                  <c:v>-0.99315068493150682</c:v>
                </c:pt>
                <c:pt idx="2">
                  <c:v>-0.99315068493150682</c:v>
                </c:pt>
                <c:pt idx="3">
                  <c:v>-0.99315068493150682</c:v>
                </c:pt>
                <c:pt idx="4">
                  <c:v>-0.99315068493150682</c:v>
                </c:pt>
                <c:pt idx="5">
                  <c:v>-0.99315068493150682</c:v>
                </c:pt>
                <c:pt idx="6">
                  <c:v>-0.99315068493150682</c:v>
                </c:pt>
                <c:pt idx="7">
                  <c:v>-0.99315068493150682</c:v>
                </c:pt>
                <c:pt idx="8">
                  <c:v>-0.99315068493150682</c:v>
                </c:pt>
                <c:pt idx="9">
                  <c:v>-0.99315068493150682</c:v>
                </c:pt>
                <c:pt idx="10">
                  <c:v>-0.99315068493150682</c:v>
                </c:pt>
                <c:pt idx="11">
                  <c:v>-0.99315068493150682</c:v>
                </c:pt>
                <c:pt idx="12">
                  <c:v>-0.99315068493150682</c:v>
                </c:pt>
                <c:pt idx="13">
                  <c:v>-0.99315068493150682</c:v>
                </c:pt>
                <c:pt idx="14">
                  <c:v>-0.99315068493150682</c:v>
                </c:pt>
                <c:pt idx="15">
                  <c:v>-0.99315068493150682</c:v>
                </c:pt>
                <c:pt idx="16">
                  <c:v>-0.99315068493150682</c:v>
                </c:pt>
                <c:pt idx="17">
                  <c:v>-0.99315068493150682</c:v>
                </c:pt>
                <c:pt idx="18">
                  <c:v>-0.99315068493150682</c:v>
                </c:pt>
                <c:pt idx="19">
                  <c:v>-0.99315068493150682</c:v>
                </c:pt>
                <c:pt idx="20">
                  <c:v>-0.99315068493150682</c:v>
                </c:pt>
                <c:pt idx="21">
                  <c:v>-0.99315068493150682</c:v>
                </c:pt>
                <c:pt idx="22">
                  <c:v>-0.99315068493150682</c:v>
                </c:pt>
                <c:pt idx="23">
                  <c:v>-0.99315068493150682</c:v>
                </c:pt>
                <c:pt idx="24">
                  <c:v>-0.99315068493150682</c:v>
                </c:pt>
                <c:pt idx="25">
                  <c:v>-0.98630136986301364</c:v>
                </c:pt>
                <c:pt idx="26">
                  <c:v>-0.97945205479452058</c:v>
                </c:pt>
                <c:pt idx="27">
                  <c:v>-0.9726027397260274</c:v>
                </c:pt>
                <c:pt idx="28">
                  <c:v>-0.96575342465753422</c:v>
                </c:pt>
                <c:pt idx="29">
                  <c:v>-0.95890410958904104</c:v>
                </c:pt>
                <c:pt idx="30">
                  <c:v>-0.95205479452054798</c:v>
                </c:pt>
                <c:pt idx="31">
                  <c:v>-0.9452054794520548</c:v>
                </c:pt>
                <c:pt idx="32">
                  <c:v>-0.93835616438356162</c:v>
                </c:pt>
                <c:pt idx="33">
                  <c:v>-0.93150684931506844</c:v>
                </c:pt>
                <c:pt idx="34">
                  <c:v>-0.92465753424657537</c:v>
                </c:pt>
                <c:pt idx="35">
                  <c:v>-0.9178082191780822</c:v>
                </c:pt>
                <c:pt idx="36">
                  <c:v>-0.91095890410958902</c:v>
                </c:pt>
                <c:pt idx="37">
                  <c:v>-0.90410958904109584</c:v>
                </c:pt>
                <c:pt idx="38">
                  <c:v>-0.89726027397260277</c:v>
                </c:pt>
                <c:pt idx="39">
                  <c:v>-0.8904109589041096</c:v>
                </c:pt>
                <c:pt idx="40">
                  <c:v>-0.88356164383561642</c:v>
                </c:pt>
                <c:pt idx="41">
                  <c:v>-0.87671232876712324</c:v>
                </c:pt>
                <c:pt idx="42">
                  <c:v>-0.86986301369863017</c:v>
                </c:pt>
                <c:pt idx="43">
                  <c:v>-0.86301369863013699</c:v>
                </c:pt>
                <c:pt idx="44">
                  <c:v>-0.85616438356164382</c:v>
                </c:pt>
                <c:pt idx="45">
                  <c:v>-0.84931506849315064</c:v>
                </c:pt>
                <c:pt idx="46">
                  <c:v>-0.84246575342465757</c:v>
                </c:pt>
                <c:pt idx="47">
                  <c:v>-0.83561643835616439</c:v>
                </c:pt>
                <c:pt idx="48">
                  <c:v>-0.82876712328767121</c:v>
                </c:pt>
                <c:pt idx="49">
                  <c:v>-0.82191780821917804</c:v>
                </c:pt>
                <c:pt idx="50">
                  <c:v>-0.81506849315068497</c:v>
                </c:pt>
                <c:pt idx="51">
                  <c:v>-0.80821917808219179</c:v>
                </c:pt>
                <c:pt idx="52">
                  <c:v>-0.80136986301369861</c:v>
                </c:pt>
                <c:pt idx="53">
                  <c:v>-0.79452054794520544</c:v>
                </c:pt>
                <c:pt idx="54">
                  <c:v>-0.78767123287671237</c:v>
                </c:pt>
                <c:pt idx="55">
                  <c:v>-0.78082191780821919</c:v>
                </c:pt>
                <c:pt idx="56">
                  <c:v>-0.77397260273972601</c:v>
                </c:pt>
                <c:pt idx="57">
                  <c:v>-0.76712328767123283</c:v>
                </c:pt>
                <c:pt idx="58">
                  <c:v>-0.76027397260273977</c:v>
                </c:pt>
                <c:pt idx="59">
                  <c:v>-0.75342465753424659</c:v>
                </c:pt>
                <c:pt idx="60">
                  <c:v>-0.74657534246575341</c:v>
                </c:pt>
                <c:pt idx="61">
                  <c:v>-0.73972602739726023</c:v>
                </c:pt>
                <c:pt idx="62">
                  <c:v>-0.73287671232876717</c:v>
                </c:pt>
                <c:pt idx="63">
                  <c:v>-0.72602739726027399</c:v>
                </c:pt>
                <c:pt idx="64">
                  <c:v>-0.71917808219178081</c:v>
                </c:pt>
                <c:pt idx="65">
                  <c:v>-0.71232876712328763</c:v>
                </c:pt>
                <c:pt idx="66">
                  <c:v>-0.70547945205479456</c:v>
                </c:pt>
                <c:pt idx="67">
                  <c:v>-0.69863013698630139</c:v>
                </c:pt>
                <c:pt idx="68">
                  <c:v>-0.69178082191780821</c:v>
                </c:pt>
                <c:pt idx="69">
                  <c:v>-0.68493150684931503</c:v>
                </c:pt>
                <c:pt idx="70">
                  <c:v>-0.67808219178082196</c:v>
                </c:pt>
                <c:pt idx="71">
                  <c:v>-0.67123287671232879</c:v>
                </c:pt>
                <c:pt idx="72">
                  <c:v>-0.66438356164383561</c:v>
                </c:pt>
                <c:pt idx="73">
                  <c:v>-0.65753424657534243</c:v>
                </c:pt>
                <c:pt idx="74">
                  <c:v>-0.65068493150684936</c:v>
                </c:pt>
                <c:pt idx="75">
                  <c:v>-0.64383561643835618</c:v>
                </c:pt>
                <c:pt idx="76">
                  <c:v>-0.63698630136986301</c:v>
                </c:pt>
                <c:pt idx="77">
                  <c:v>-0.63013698630136983</c:v>
                </c:pt>
                <c:pt idx="78">
                  <c:v>-0.62328767123287676</c:v>
                </c:pt>
                <c:pt idx="79">
                  <c:v>-0.61643835616438358</c:v>
                </c:pt>
                <c:pt idx="80">
                  <c:v>-0.6095890410958904</c:v>
                </c:pt>
                <c:pt idx="81">
                  <c:v>-0.60273972602739723</c:v>
                </c:pt>
                <c:pt idx="82">
                  <c:v>-0.59589041095890416</c:v>
                </c:pt>
                <c:pt idx="83">
                  <c:v>-0.58904109589041098</c:v>
                </c:pt>
                <c:pt idx="84">
                  <c:v>-0.5821917808219178</c:v>
                </c:pt>
                <c:pt idx="85">
                  <c:v>-0.57534246575342463</c:v>
                </c:pt>
                <c:pt idx="86">
                  <c:v>-0.56849315068493156</c:v>
                </c:pt>
                <c:pt idx="87">
                  <c:v>-0.56164383561643838</c:v>
                </c:pt>
                <c:pt idx="88">
                  <c:v>-0.5547945205479452</c:v>
                </c:pt>
                <c:pt idx="89">
                  <c:v>-0.54794520547945202</c:v>
                </c:pt>
                <c:pt idx="90">
                  <c:v>-0.54109589041095896</c:v>
                </c:pt>
                <c:pt idx="91">
                  <c:v>-0.53424657534246578</c:v>
                </c:pt>
                <c:pt idx="92">
                  <c:v>-0.5273972602739726</c:v>
                </c:pt>
                <c:pt idx="93">
                  <c:v>-0.52054794520547942</c:v>
                </c:pt>
                <c:pt idx="94">
                  <c:v>-0.51369863013698636</c:v>
                </c:pt>
                <c:pt idx="95">
                  <c:v>-0.50684931506849318</c:v>
                </c:pt>
                <c:pt idx="96">
                  <c:v>-0.5</c:v>
                </c:pt>
                <c:pt idx="97">
                  <c:v>-0.49315068493150682</c:v>
                </c:pt>
                <c:pt idx="98">
                  <c:v>-0.4863013698630137</c:v>
                </c:pt>
                <c:pt idx="99">
                  <c:v>-0.47945205479452052</c:v>
                </c:pt>
                <c:pt idx="100">
                  <c:v>-0.4726027397260274</c:v>
                </c:pt>
                <c:pt idx="101">
                  <c:v>-0.46575342465753422</c:v>
                </c:pt>
                <c:pt idx="102">
                  <c:v>-0.4589041095890411</c:v>
                </c:pt>
                <c:pt idx="103">
                  <c:v>-0.45205479452054792</c:v>
                </c:pt>
                <c:pt idx="104">
                  <c:v>-0.4452054794520548</c:v>
                </c:pt>
                <c:pt idx="105">
                  <c:v>-0.43835616438356162</c:v>
                </c:pt>
                <c:pt idx="106">
                  <c:v>-0.4315068493150685</c:v>
                </c:pt>
                <c:pt idx="107">
                  <c:v>-0.42465753424657532</c:v>
                </c:pt>
                <c:pt idx="108">
                  <c:v>-0.4178082191780822</c:v>
                </c:pt>
                <c:pt idx="109">
                  <c:v>-0.41095890410958902</c:v>
                </c:pt>
                <c:pt idx="110">
                  <c:v>-0.4041095890410959</c:v>
                </c:pt>
                <c:pt idx="111">
                  <c:v>-0.39726027397260272</c:v>
                </c:pt>
                <c:pt idx="112">
                  <c:v>-0.3904109589041096</c:v>
                </c:pt>
                <c:pt idx="113">
                  <c:v>-0.38356164383561642</c:v>
                </c:pt>
                <c:pt idx="114">
                  <c:v>-0.37671232876712329</c:v>
                </c:pt>
                <c:pt idx="115">
                  <c:v>-0.36986301369863012</c:v>
                </c:pt>
                <c:pt idx="116">
                  <c:v>-0.36301369863013699</c:v>
                </c:pt>
                <c:pt idx="117">
                  <c:v>-0.35616438356164382</c:v>
                </c:pt>
                <c:pt idx="118">
                  <c:v>-0.34931506849315069</c:v>
                </c:pt>
                <c:pt idx="119">
                  <c:v>-0.34246575342465752</c:v>
                </c:pt>
                <c:pt idx="120">
                  <c:v>-0.33561643835616439</c:v>
                </c:pt>
                <c:pt idx="121">
                  <c:v>-0.32876712328767121</c:v>
                </c:pt>
                <c:pt idx="122">
                  <c:v>-0.32191780821917809</c:v>
                </c:pt>
                <c:pt idx="123">
                  <c:v>-0.31506849315068491</c:v>
                </c:pt>
                <c:pt idx="124">
                  <c:v>-0.30821917808219179</c:v>
                </c:pt>
                <c:pt idx="125">
                  <c:v>-0.30136986301369861</c:v>
                </c:pt>
                <c:pt idx="126">
                  <c:v>-0.29452054794520549</c:v>
                </c:pt>
                <c:pt idx="127">
                  <c:v>-0.28767123287671231</c:v>
                </c:pt>
                <c:pt idx="128">
                  <c:v>-0.28082191780821919</c:v>
                </c:pt>
                <c:pt idx="129">
                  <c:v>-0.27397260273972601</c:v>
                </c:pt>
                <c:pt idx="130">
                  <c:v>-0.26712328767123289</c:v>
                </c:pt>
                <c:pt idx="131">
                  <c:v>-0.26027397260273971</c:v>
                </c:pt>
                <c:pt idx="132">
                  <c:v>-0.25342465753424659</c:v>
                </c:pt>
                <c:pt idx="133">
                  <c:v>-0.24657534246575341</c:v>
                </c:pt>
                <c:pt idx="134">
                  <c:v>-0.23972602739726026</c:v>
                </c:pt>
                <c:pt idx="135">
                  <c:v>-0.23287671232876711</c:v>
                </c:pt>
                <c:pt idx="136">
                  <c:v>-0.22602739726027396</c:v>
                </c:pt>
                <c:pt idx="137">
                  <c:v>-0.21917808219178081</c:v>
                </c:pt>
                <c:pt idx="138">
                  <c:v>-0.21232876712328766</c:v>
                </c:pt>
                <c:pt idx="139">
                  <c:v>-0.20547945205479451</c:v>
                </c:pt>
              </c:numCache>
            </c:numRef>
          </c:xVal>
          <c:yVal>
            <c:numRef>
              <c:f>HMM_table!$K$2:$K$141</c:f>
              <c:numCache>
                <c:formatCode>General</c:formatCode>
                <c:ptCount val="140"/>
                <c:pt idx="0">
                  <c:v>0</c:v>
                </c:pt>
                <c:pt idx="1">
                  <c:v>0.04</c:v>
                </c:pt>
                <c:pt idx="2">
                  <c:v>0.08</c:v>
                </c:pt>
                <c:pt idx="3">
                  <c:v>0.12</c:v>
                </c:pt>
                <c:pt idx="4">
                  <c:v>0.16</c:v>
                </c:pt>
                <c:pt idx="5">
                  <c:v>0.2</c:v>
                </c:pt>
                <c:pt idx="6">
                  <c:v>0.24</c:v>
                </c:pt>
                <c:pt idx="7">
                  <c:v>0.28000000000000003</c:v>
                </c:pt>
                <c:pt idx="8">
                  <c:v>0.32</c:v>
                </c:pt>
                <c:pt idx="9">
                  <c:v>0.36</c:v>
                </c:pt>
                <c:pt idx="10">
                  <c:v>0.4</c:v>
                </c:pt>
                <c:pt idx="11">
                  <c:v>0.44</c:v>
                </c:pt>
                <c:pt idx="12">
                  <c:v>0.48</c:v>
                </c:pt>
                <c:pt idx="13">
                  <c:v>0.52</c:v>
                </c:pt>
                <c:pt idx="14">
                  <c:v>0.56000000000000005</c:v>
                </c:pt>
                <c:pt idx="15">
                  <c:v>0.6</c:v>
                </c:pt>
                <c:pt idx="16">
                  <c:v>0.64</c:v>
                </c:pt>
                <c:pt idx="17">
                  <c:v>0.68</c:v>
                </c:pt>
                <c:pt idx="18">
                  <c:v>0.72</c:v>
                </c:pt>
                <c:pt idx="19">
                  <c:v>0.76</c:v>
                </c:pt>
                <c:pt idx="20">
                  <c:v>0.8</c:v>
                </c:pt>
                <c:pt idx="21">
                  <c:v>0.84</c:v>
                </c:pt>
                <c:pt idx="22">
                  <c:v>0.88</c:v>
                </c:pt>
                <c:pt idx="23">
                  <c:v>0.92</c:v>
                </c:pt>
                <c:pt idx="24">
                  <c:v>0.96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222656"/>
        <c:axId val="251220736"/>
      </c:scatterChart>
      <c:valAx>
        <c:axId val="229222656"/>
        <c:scaling>
          <c:orientation val="minMax"/>
          <c:max val="5.000000000000001E-2"/>
          <c:min val="-1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Частота ложно-положительных результатов</a:t>
                </a:r>
              </a:p>
            </c:rich>
          </c:tx>
          <c:layout>
            <c:manualLayout>
              <c:xMode val="edge"/>
              <c:yMode val="edge"/>
              <c:x val="0.37428587051618545"/>
              <c:y val="0.9396625421822272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  <a:tailEnd type="triangle"/>
          </a:ln>
        </c:spPr>
        <c:crossAx val="251220736"/>
        <c:crosses val="autoZero"/>
        <c:crossBetween val="midCat"/>
        <c:majorUnit val="0.2"/>
        <c:minorUnit val="5.000000000000001E-2"/>
      </c:valAx>
      <c:valAx>
        <c:axId val="251220736"/>
        <c:scaling>
          <c:orientation val="minMax"/>
          <c:max val="1.1000000000000001"/>
          <c:min val="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Чувствительность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  <a:tailEnd type="triangle"/>
          </a:ln>
        </c:spPr>
        <c:crossAx val="229222656"/>
        <c:crossesAt val="-1"/>
        <c:crossBetween val="midCat"/>
        <c:majorUnit val="0.2"/>
        <c:min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/>
              <a:t>Ступенька весов</a:t>
            </a:r>
            <a:r>
              <a:rPr lang="ru-RU" baseline="0"/>
              <a:t> находок</a:t>
            </a:r>
            <a:endParaRPr lang="ru-RU"/>
          </a:p>
        </c:rich>
      </c:tx>
      <c:layout>
        <c:manualLayout>
          <c:xMode val="edge"/>
          <c:yMode val="edge"/>
          <c:x val="0.2181526684164479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34899730060434"/>
          <c:y val="0.11243736578382248"/>
          <c:w val="0.84586029288121711"/>
          <c:h val="0.749723167000574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018C"/>
            </a:solidFill>
            <a:ln w="25400" cap="flat" cmpd="sng" algn="ctr">
              <a:noFill/>
              <a:prstDash val="solid"/>
            </a:ln>
            <a:effectLst/>
          </c:spPr>
          <c:invertIfNegative val="0"/>
          <c:dPt>
            <c:idx val="0"/>
            <c:invertIfNegative val="0"/>
            <c:bubble3D val="0"/>
          </c:dPt>
          <c:dPt>
            <c:idx val="21"/>
            <c:invertIfNegative val="0"/>
            <c:bubble3D val="0"/>
          </c:dPt>
          <c:dPt>
            <c:idx val="22"/>
            <c:invertIfNegative val="0"/>
            <c:bubble3D val="0"/>
          </c:dPt>
          <c:dPt>
            <c:idx val="23"/>
            <c:invertIfNegative val="0"/>
            <c:bubble3D val="0"/>
          </c:dPt>
          <c:val>
            <c:numRef>
              <c:f>HMM_table!$G$2:$G$141</c:f>
              <c:numCache>
                <c:formatCode>0.00</c:formatCode>
                <c:ptCount val="140"/>
                <c:pt idx="0">
                  <c:v>608.79999999999995</c:v>
                </c:pt>
                <c:pt idx="1">
                  <c:v>606.4</c:v>
                </c:pt>
                <c:pt idx="2">
                  <c:v>605.6</c:v>
                </c:pt>
                <c:pt idx="3">
                  <c:v>600.20000000000005</c:v>
                </c:pt>
                <c:pt idx="4">
                  <c:v>598.1</c:v>
                </c:pt>
                <c:pt idx="5">
                  <c:v>598.1</c:v>
                </c:pt>
                <c:pt idx="6">
                  <c:v>598.1</c:v>
                </c:pt>
                <c:pt idx="7">
                  <c:v>596.4</c:v>
                </c:pt>
                <c:pt idx="8">
                  <c:v>592.5</c:v>
                </c:pt>
                <c:pt idx="9">
                  <c:v>592</c:v>
                </c:pt>
                <c:pt idx="10">
                  <c:v>591.1</c:v>
                </c:pt>
                <c:pt idx="11">
                  <c:v>588.5</c:v>
                </c:pt>
                <c:pt idx="12">
                  <c:v>588.29999999999995</c:v>
                </c:pt>
                <c:pt idx="13">
                  <c:v>580.70000000000005</c:v>
                </c:pt>
                <c:pt idx="14">
                  <c:v>570.1</c:v>
                </c:pt>
                <c:pt idx="15">
                  <c:v>563.5</c:v>
                </c:pt>
                <c:pt idx="16">
                  <c:v>563.20000000000005</c:v>
                </c:pt>
                <c:pt idx="17">
                  <c:v>560.9</c:v>
                </c:pt>
                <c:pt idx="18">
                  <c:v>554.4</c:v>
                </c:pt>
                <c:pt idx="19">
                  <c:v>546.1</c:v>
                </c:pt>
                <c:pt idx="20">
                  <c:v>545.4</c:v>
                </c:pt>
                <c:pt idx="21">
                  <c:v>544.29999999999995</c:v>
                </c:pt>
                <c:pt idx="22">
                  <c:v>539</c:v>
                </c:pt>
                <c:pt idx="23">
                  <c:v>536.20000000000005</c:v>
                </c:pt>
                <c:pt idx="24">
                  <c:v>536.20000000000005</c:v>
                </c:pt>
                <c:pt idx="25">
                  <c:v>514</c:v>
                </c:pt>
                <c:pt idx="26">
                  <c:v>505.4</c:v>
                </c:pt>
                <c:pt idx="27">
                  <c:v>376.6</c:v>
                </c:pt>
                <c:pt idx="28">
                  <c:v>112.1</c:v>
                </c:pt>
                <c:pt idx="29">
                  <c:v>104.6</c:v>
                </c:pt>
                <c:pt idx="30">
                  <c:v>99.9</c:v>
                </c:pt>
                <c:pt idx="31">
                  <c:v>91.8</c:v>
                </c:pt>
                <c:pt idx="32">
                  <c:v>61.1</c:v>
                </c:pt>
                <c:pt idx="33">
                  <c:v>-73.599999999999994</c:v>
                </c:pt>
                <c:pt idx="34">
                  <c:v>-82.1</c:v>
                </c:pt>
                <c:pt idx="35">
                  <c:v>-83.8</c:v>
                </c:pt>
                <c:pt idx="36">
                  <c:v>-87.8</c:v>
                </c:pt>
                <c:pt idx="37">
                  <c:v>-87.8</c:v>
                </c:pt>
                <c:pt idx="38">
                  <c:v>-92.3</c:v>
                </c:pt>
                <c:pt idx="39">
                  <c:v>-93.7</c:v>
                </c:pt>
                <c:pt idx="40">
                  <c:v>-94</c:v>
                </c:pt>
                <c:pt idx="41">
                  <c:v>-95.1</c:v>
                </c:pt>
                <c:pt idx="42">
                  <c:v>-96</c:v>
                </c:pt>
                <c:pt idx="43">
                  <c:v>-97</c:v>
                </c:pt>
                <c:pt idx="44">
                  <c:v>-100.7</c:v>
                </c:pt>
                <c:pt idx="45">
                  <c:v>-101.4</c:v>
                </c:pt>
                <c:pt idx="46">
                  <c:v>-103</c:v>
                </c:pt>
                <c:pt idx="47">
                  <c:v>-103.1</c:v>
                </c:pt>
                <c:pt idx="48">
                  <c:v>-103.6</c:v>
                </c:pt>
                <c:pt idx="49">
                  <c:v>-104.9</c:v>
                </c:pt>
                <c:pt idx="50">
                  <c:v>-105.3</c:v>
                </c:pt>
                <c:pt idx="51">
                  <c:v>-105.5</c:v>
                </c:pt>
                <c:pt idx="52">
                  <c:v>-105.5</c:v>
                </c:pt>
                <c:pt idx="53">
                  <c:v>-105.9</c:v>
                </c:pt>
                <c:pt idx="54">
                  <c:v>-106.1</c:v>
                </c:pt>
                <c:pt idx="55">
                  <c:v>-106.1</c:v>
                </c:pt>
                <c:pt idx="56">
                  <c:v>-107.2</c:v>
                </c:pt>
                <c:pt idx="57">
                  <c:v>-107.3</c:v>
                </c:pt>
                <c:pt idx="58">
                  <c:v>-107.8</c:v>
                </c:pt>
                <c:pt idx="59">
                  <c:v>-107.8</c:v>
                </c:pt>
                <c:pt idx="60">
                  <c:v>-108.3</c:v>
                </c:pt>
                <c:pt idx="61">
                  <c:v>-108.4</c:v>
                </c:pt>
                <c:pt idx="62">
                  <c:v>-108.6</c:v>
                </c:pt>
                <c:pt idx="63">
                  <c:v>-108.7</c:v>
                </c:pt>
                <c:pt idx="64">
                  <c:v>-109.2</c:v>
                </c:pt>
                <c:pt idx="65">
                  <c:v>-109.2</c:v>
                </c:pt>
                <c:pt idx="66">
                  <c:v>-110</c:v>
                </c:pt>
                <c:pt idx="67">
                  <c:v>-111.3</c:v>
                </c:pt>
                <c:pt idx="68">
                  <c:v>-111.7</c:v>
                </c:pt>
                <c:pt idx="69">
                  <c:v>-112.6</c:v>
                </c:pt>
                <c:pt idx="70">
                  <c:v>-113.1</c:v>
                </c:pt>
                <c:pt idx="71">
                  <c:v>-113.6</c:v>
                </c:pt>
                <c:pt idx="72">
                  <c:v>-114.3</c:v>
                </c:pt>
                <c:pt idx="73">
                  <c:v>-114.4</c:v>
                </c:pt>
                <c:pt idx="74">
                  <c:v>-115.4</c:v>
                </c:pt>
                <c:pt idx="75">
                  <c:v>-116.3</c:v>
                </c:pt>
                <c:pt idx="76">
                  <c:v>-116.3</c:v>
                </c:pt>
                <c:pt idx="77">
                  <c:v>-116.8</c:v>
                </c:pt>
                <c:pt idx="78">
                  <c:v>-116.9</c:v>
                </c:pt>
                <c:pt idx="79">
                  <c:v>-117.1</c:v>
                </c:pt>
                <c:pt idx="80">
                  <c:v>-117.1</c:v>
                </c:pt>
                <c:pt idx="81">
                  <c:v>-117.4</c:v>
                </c:pt>
                <c:pt idx="82">
                  <c:v>-117.5</c:v>
                </c:pt>
                <c:pt idx="83">
                  <c:v>-117.7</c:v>
                </c:pt>
                <c:pt idx="84">
                  <c:v>-118.7</c:v>
                </c:pt>
                <c:pt idx="85">
                  <c:v>-118.7</c:v>
                </c:pt>
                <c:pt idx="86">
                  <c:v>-118.8</c:v>
                </c:pt>
                <c:pt idx="87">
                  <c:v>-119.1</c:v>
                </c:pt>
                <c:pt idx="88">
                  <c:v>-119.5</c:v>
                </c:pt>
                <c:pt idx="89">
                  <c:v>-120</c:v>
                </c:pt>
                <c:pt idx="90">
                  <c:v>-120</c:v>
                </c:pt>
                <c:pt idx="91">
                  <c:v>-120.1</c:v>
                </c:pt>
                <c:pt idx="92">
                  <c:v>-120.3</c:v>
                </c:pt>
                <c:pt idx="93">
                  <c:v>-120.3</c:v>
                </c:pt>
                <c:pt idx="94">
                  <c:v>-120.4</c:v>
                </c:pt>
                <c:pt idx="95">
                  <c:v>-120.4</c:v>
                </c:pt>
                <c:pt idx="96">
                  <c:v>-120.6</c:v>
                </c:pt>
                <c:pt idx="97">
                  <c:v>-120.7</c:v>
                </c:pt>
                <c:pt idx="98">
                  <c:v>-120.9</c:v>
                </c:pt>
                <c:pt idx="99">
                  <c:v>-120.9</c:v>
                </c:pt>
                <c:pt idx="100">
                  <c:v>-121.4</c:v>
                </c:pt>
                <c:pt idx="101">
                  <c:v>-121.4</c:v>
                </c:pt>
                <c:pt idx="102">
                  <c:v>-122.2</c:v>
                </c:pt>
                <c:pt idx="103">
                  <c:v>-123.3</c:v>
                </c:pt>
                <c:pt idx="104">
                  <c:v>-123.4</c:v>
                </c:pt>
                <c:pt idx="105">
                  <c:v>-123.5</c:v>
                </c:pt>
                <c:pt idx="106">
                  <c:v>-124.1</c:v>
                </c:pt>
                <c:pt idx="107">
                  <c:v>-124.2</c:v>
                </c:pt>
                <c:pt idx="108">
                  <c:v>-124.6</c:v>
                </c:pt>
                <c:pt idx="109">
                  <c:v>-124.6</c:v>
                </c:pt>
                <c:pt idx="110">
                  <c:v>-124.6</c:v>
                </c:pt>
                <c:pt idx="111">
                  <c:v>-124.8</c:v>
                </c:pt>
                <c:pt idx="112">
                  <c:v>-124.8</c:v>
                </c:pt>
                <c:pt idx="113">
                  <c:v>-125.4</c:v>
                </c:pt>
                <c:pt idx="114">
                  <c:v>-125.7</c:v>
                </c:pt>
                <c:pt idx="115">
                  <c:v>-126.4</c:v>
                </c:pt>
                <c:pt idx="116">
                  <c:v>-126.4</c:v>
                </c:pt>
                <c:pt idx="117">
                  <c:v>-126.6</c:v>
                </c:pt>
                <c:pt idx="118">
                  <c:v>-126.6</c:v>
                </c:pt>
                <c:pt idx="119">
                  <c:v>-127</c:v>
                </c:pt>
                <c:pt idx="120">
                  <c:v>-127.5</c:v>
                </c:pt>
                <c:pt idx="121">
                  <c:v>-128.1</c:v>
                </c:pt>
                <c:pt idx="122">
                  <c:v>-128.1</c:v>
                </c:pt>
                <c:pt idx="123">
                  <c:v>-128.19999999999999</c:v>
                </c:pt>
                <c:pt idx="124">
                  <c:v>-129</c:v>
                </c:pt>
                <c:pt idx="125">
                  <c:v>-129.1</c:v>
                </c:pt>
                <c:pt idx="126">
                  <c:v>-129.19999999999999</c:v>
                </c:pt>
                <c:pt idx="127">
                  <c:v>-130.9</c:v>
                </c:pt>
                <c:pt idx="128">
                  <c:v>-131.1</c:v>
                </c:pt>
                <c:pt idx="129">
                  <c:v>-131.1</c:v>
                </c:pt>
                <c:pt idx="130">
                  <c:v>-131.4</c:v>
                </c:pt>
                <c:pt idx="131">
                  <c:v>-131.69999999999999</c:v>
                </c:pt>
                <c:pt idx="132">
                  <c:v>-133.6</c:v>
                </c:pt>
                <c:pt idx="133">
                  <c:v>-134.30000000000001</c:v>
                </c:pt>
                <c:pt idx="134">
                  <c:v>-134.6</c:v>
                </c:pt>
                <c:pt idx="135">
                  <c:v>-135.4</c:v>
                </c:pt>
                <c:pt idx="136">
                  <c:v>-136.19999999999999</c:v>
                </c:pt>
                <c:pt idx="137">
                  <c:v>-139.5</c:v>
                </c:pt>
                <c:pt idx="138">
                  <c:v>-139.80000000000001</c:v>
                </c:pt>
                <c:pt idx="139">
                  <c:v>-145.5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51253504"/>
        <c:axId val="251255040"/>
      </c:barChart>
      <c:catAx>
        <c:axId val="251253504"/>
        <c:scaling>
          <c:orientation val="minMax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spPr>
          <a:ln w="19050">
            <a:solidFill>
              <a:schemeClr val="tx1"/>
            </a:solidFill>
            <a:tailEnd type="triangle"/>
          </a:ln>
        </c:spPr>
        <c:txPr>
          <a:bodyPr rot="-2700000" vert="horz" anchor="b" anchorCtr="1"/>
          <a:lstStyle/>
          <a:p>
            <a:pPr>
              <a:defRPr/>
            </a:pPr>
            <a:endParaRPr lang="ru-RU"/>
          </a:p>
        </c:txPr>
        <c:crossAx val="25125504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51255040"/>
        <c:scaling>
          <c:orientation val="minMax"/>
        </c:scaling>
        <c:delete val="0"/>
        <c:axPos val="l"/>
        <c:majorGridlines/>
        <c:minorGridlines/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  <a:tailEnd type="triangle"/>
          </a:ln>
        </c:spPr>
        <c:crossAx val="2512535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/>
              <a:t>F1</a:t>
            </a:r>
            <a:endParaRPr lang="ru-RU"/>
          </a:p>
        </c:rich>
      </c:tx>
      <c:layout>
        <c:manualLayout>
          <c:xMode val="edge"/>
          <c:yMode val="edge"/>
          <c:x val="0.46752077865266839"/>
          <c:y val="4.629629629629629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34899730060434"/>
          <c:y val="0.11243736578382248"/>
          <c:w val="0.84586029288121711"/>
          <c:h val="0.74972316700057462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solidFill>
                <a:srgbClr val="7A018C"/>
              </a:solidFill>
              <a:prstDash val="solid"/>
            </a:ln>
            <a:effectLst/>
          </c:spPr>
          <c:marker>
            <c:symbol val="circle"/>
            <c:size val="3"/>
            <c:spPr>
              <a:solidFill>
                <a:sysClr val="window" lastClr="FFFFFF"/>
              </a:solidFill>
              <a:ln w="25400" cap="flat" cmpd="sng" algn="ctr">
                <a:solidFill>
                  <a:srgbClr val="7A018C"/>
                </a:solidFill>
                <a:prstDash val="solid"/>
              </a:ln>
              <a:effectLst/>
            </c:spPr>
          </c:marker>
          <c:dPt>
            <c:idx val="0"/>
            <c:bubble3D val="0"/>
          </c:dPt>
          <c:dPt>
            <c:idx val="21"/>
            <c:bubble3D val="0"/>
          </c:dPt>
          <c:dPt>
            <c:idx val="22"/>
            <c:bubble3D val="0"/>
          </c:dPt>
          <c:dPt>
            <c:idx val="23"/>
            <c:bubble3D val="0"/>
          </c:dPt>
          <c:xVal>
            <c:numRef>
              <c:f>HMM_table!$G$2:$G$141</c:f>
              <c:numCache>
                <c:formatCode>0.00</c:formatCode>
                <c:ptCount val="140"/>
                <c:pt idx="0">
                  <c:v>608.79999999999995</c:v>
                </c:pt>
                <c:pt idx="1">
                  <c:v>606.4</c:v>
                </c:pt>
                <c:pt idx="2">
                  <c:v>605.6</c:v>
                </c:pt>
                <c:pt idx="3">
                  <c:v>600.20000000000005</c:v>
                </c:pt>
                <c:pt idx="4">
                  <c:v>598.1</c:v>
                </c:pt>
                <c:pt idx="5">
                  <c:v>598.1</c:v>
                </c:pt>
                <c:pt idx="6">
                  <c:v>598.1</c:v>
                </c:pt>
                <c:pt idx="7">
                  <c:v>596.4</c:v>
                </c:pt>
                <c:pt idx="8">
                  <c:v>592.5</c:v>
                </c:pt>
                <c:pt idx="9">
                  <c:v>592</c:v>
                </c:pt>
                <c:pt idx="10">
                  <c:v>591.1</c:v>
                </c:pt>
                <c:pt idx="11">
                  <c:v>588.5</c:v>
                </c:pt>
                <c:pt idx="12">
                  <c:v>588.29999999999995</c:v>
                </c:pt>
                <c:pt idx="13">
                  <c:v>580.70000000000005</c:v>
                </c:pt>
                <c:pt idx="14">
                  <c:v>570.1</c:v>
                </c:pt>
                <c:pt idx="15">
                  <c:v>563.5</c:v>
                </c:pt>
                <c:pt idx="16">
                  <c:v>563.20000000000005</c:v>
                </c:pt>
                <c:pt idx="17">
                  <c:v>560.9</c:v>
                </c:pt>
                <c:pt idx="18">
                  <c:v>554.4</c:v>
                </c:pt>
                <c:pt idx="19">
                  <c:v>546.1</c:v>
                </c:pt>
                <c:pt idx="20">
                  <c:v>545.4</c:v>
                </c:pt>
                <c:pt idx="21">
                  <c:v>544.29999999999995</c:v>
                </c:pt>
                <c:pt idx="22">
                  <c:v>539</c:v>
                </c:pt>
                <c:pt idx="23">
                  <c:v>536.20000000000005</c:v>
                </c:pt>
                <c:pt idx="24">
                  <c:v>536.20000000000005</c:v>
                </c:pt>
                <c:pt idx="25">
                  <c:v>514</c:v>
                </c:pt>
                <c:pt idx="26">
                  <c:v>505.4</c:v>
                </c:pt>
                <c:pt idx="27">
                  <c:v>376.6</c:v>
                </c:pt>
                <c:pt idx="28">
                  <c:v>112.1</c:v>
                </c:pt>
                <c:pt idx="29">
                  <c:v>104.6</c:v>
                </c:pt>
                <c:pt idx="30">
                  <c:v>99.9</c:v>
                </c:pt>
                <c:pt idx="31">
                  <c:v>91.8</c:v>
                </c:pt>
                <c:pt idx="32">
                  <c:v>61.1</c:v>
                </c:pt>
                <c:pt idx="33">
                  <c:v>-73.599999999999994</c:v>
                </c:pt>
                <c:pt idx="34">
                  <c:v>-82.1</c:v>
                </c:pt>
                <c:pt idx="35">
                  <c:v>-83.8</c:v>
                </c:pt>
                <c:pt idx="36">
                  <c:v>-87.8</c:v>
                </c:pt>
                <c:pt idx="37">
                  <c:v>-87.8</c:v>
                </c:pt>
                <c:pt idx="38">
                  <c:v>-92.3</c:v>
                </c:pt>
                <c:pt idx="39">
                  <c:v>-93.7</c:v>
                </c:pt>
                <c:pt idx="40">
                  <c:v>-94</c:v>
                </c:pt>
                <c:pt idx="41">
                  <c:v>-95.1</c:v>
                </c:pt>
                <c:pt idx="42">
                  <c:v>-96</c:v>
                </c:pt>
                <c:pt idx="43">
                  <c:v>-97</c:v>
                </c:pt>
                <c:pt idx="44">
                  <c:v>-100.7</c:v>
                </c:pt>
                <c:pt idx="45">
                  <c:v>-101.4</c:v>
                </c:pt>
                <c:pt idx="46">
                  <c:v>-103</c:v>
                </c:pt>
                <c:pt idx="47">
                  <c:v>-103.1</c:v>
                </c:pt>
                <c:pt idx="48">
                  <c:v>-103.6</c:v>
                </c:pt>
                <c:pt idx="49">
                  <c:v>-104.9</c:v>
                </c:pt>
                <c:pt idx="50">
                  <c:v>-105.3</c:v>
                </c:pt>
                <c:pt idx="51">
                  <c:v>-105.5</c:v>
                </c:pt>
                <c:pt idx="52">
                  <c:v>-105.5</c:v>
                </c:pt>
                <c:pt idx="53">
                  <c:v>-105.9</c:v>
                </c:pt>
                <c:pt idx="54">
                  <c:v>-106.1</c:v>
                </c:pt>
                <c:pt idx="55">
                  <c:v>-106.1</c:v>
                </c:pt>
                <c:pt idx="56">
                  <c:v>-107.2</c:v>
                </c:pt>
                <c:pt idx="57">
                  <c:v>-107.3</c:v>
                </c:pt>
                <c:pt idx="58">
                  <c:v>-107.8</c:v>
                </c:pt>
                <c:pt idx="59">
                  <c:v>-107.8</c:v>
                </c:pt>
                <c:pt idx="60">
                  <c:v>-108.3</c:v>
                </c:pt>
                <c:pt idx="61">
                  <c:v>-108.4</c:v>
                </c:pt>
                <c:pt idx="62">
                  <c:v>-108.6</c:v>
                </c:pt>
                <c:pt idx="63">
                  <c:v>-108.7</c:v>
                </c:pt>
                <c:pt idx="64">
                  <c:v>-109.2</c:v>
                </c:pt>
                <c:pt idx="65">
                  <c:v>-109.2</c:v>
                </c:pt>
                <c:pt idx="66">
                  <c:v>-110</c:v>
                </c:pt>
                <c:pt idx="67">
                  <c:v>-111.3</c:v>
                </c:pt>
                <c:pt idx="68">
                  <c:v>-111.7</c:v>
                </c:pt>
                <c:pt idx="69">
                  <c:v>-112.6</c:v>
                </c:pt>
                <c:pt idx="70">
                  <c:v>-113.1</c:v>
                </c:pt>
                <c:pt idx="71">
                  <c:v>-113.6</c:v>
                </c:pt>
                <c:pt idx="72">
                  <c:v>-114.3</c:v>
                </c:pt>
                <c:pt idx="73">
                  <c:v>-114.4</c:v>
                </c:pt>
                <c:pt idx="74">
                  <c:v>-115.4</c:v>
                </c:pt>
                <c:pt idx="75">
                  <c:v>-116.3</c:v>
                </c:pt>
                <c:pt idx="76">
                  <c:v>-116.3</c:v>
                </c:pt>
                <c:pt idx="77">
                  <c:v>-116.8</c:v>
                </c:pt>
                <c:pt idx="78">
                  <c:v>-116.9</c:v>
                </c:pt>
                <c:pt idx="79">
                  <c:v>-117.1</c:v>
                </c:pt>
                <c:pt idx="80">
                  <c:v>-117.1</c:v>
                </c:pt>
                <c:pt idx="81">
                  <c:v>-117.4</c:v>
                </c:pt>
                <c:pt idx="82">
                  <c:v>-117.5</c:v>
                </c:pt>
                <c:pt idx="83">
                  <c:v>-117.7</c:v>
                </c:pt>
                <c:pt idx="84">
                  <c:v>-118.7</c:v>
                </c:pt>
                <c:pt idx="85">
                  <c:v>-118.7</c:v>
                </c:pt>
                <c:pt idx="86">
                  <c:v>-118.8</c:v>
                </c:pt>
                <c:pt idx="87">
                  <c:v>-119.1</c:v>
                </c:pt>
                <c:pt idx="88">
                  <c:v>-119.5</c:v>
                </c:pt>
                <c:pt idx="89">
                  <c:v>-120</c:v>
                </c:pt>
                <c:pt idx="90">
                  <c:v>-120</c:v>
                </c:pt>
                <c:pt idx="91">
                  <c:v>-120.1</c:v>
                </c:pt>
                <c:pt idx="92">
                  <c:v>-120.3</c:v>
                </c:pt>
                <c:pt idx="93">
                  <c:v>-120.3</c:v>
                </c:pt>
                <c:pt idx="94">
                  <c:v>-120.4</c:v>
                </c:pt>
                <c:pt idx="95">
                  <c:v>-120.4</c:v>
                </c:pt>
                <c:pt idx="96">
                  <c:v>-120.6</c:v>
                </c:pt>
                <c:pt idx="97">
                  <c:v>-120.7</c:v>
                </c:pt>
                <c:pt idx="98">
                  <c:v>-120.9</c:v>
                </c:pt>
                <c:pt idx="99">
                  <c:v>-120.9</c:v>
                </c:pt>
                <c:pt idx="100">
                  <c:v>-121.4</c:v>
                </c:pt>
                <c:pt idx="101">
                  <c:v>-121.4</c:v>
                </c:pt>
                <c:pt idx="102">
                  <c:v>-122.2</c:v>
                </c:pt>
                <c:pt idx="103">
                  <c:v>-123.3</c:v>
                </c:pt>
                <c:pt idx="104">
                  <c:v>-123.4</c:v>
                </c:pt>
                <c:pt idx="105">
                  <c:v>-123.5</c:v>
                </c:pt>
                <c:pt idx="106">
                  <c:v>-124.1</c:v>
                </c:pt>
                <c:pt idx="107">
                  <c:v>-124.2</c:v>
                </c:pt>
                <c:pt idx="108">
                  <c:v>-124.6</c:v>
                </c:pt>
                <c:pt idx="109">
                  <c:v>-124.6</c:v>
                </c:pt>
                <c:pt idx="110">
                  <c:v>-124.6</c:v>
                </c:pt>
                <c:pt idx="111">
                  <c:v>-124.8</c:v>
                </c:pt>
                <c:pt idx="112">
                  <c:v>-124.8</c:v>
                </c:pt>
                <c:pt idx="113">
                  <c:v>-125.4</c:v>
                </c:pt>
                <c:pt idx="114">
                  <c:v>-125.7</c:v>
                </c:pt>
                <c:pt idx="115">
                  <c:v>-126.4</c:v>
                </c:pt>
                <c:pt idx="116">
                  <c:v>-126.4</c:v>
                </c:pt>
                <c:pt idx="117">
                  <c:v>-126.6</c:v>
                </c:pt>
                <c:pt idx="118">
                  <c:v>-126.6</c:v>
                </c:pt>
                <c:pt idx="119">
                  <c:v>-127</c:v>
                </c:pt>
                <c:pt idx="120">
                  <c:v>-127.5</c:v>
                </c:pt>
                <c:pt idx="121">
                  <c:v>-128.1</c:v>
                </c:pt>
                <c:pt idx="122">
                  <c:v>-128.1</c:v>
                </c:pt>
                <c:pt idx="123">
                  <c:v>-128.19999999999999</c:v>
                </c:pt>
                <c:pt idx="124">
                  <c:v>-129</c:v>
                </c:pt>
                <c:pt idx="125">
                  <c:v>-129.1</c:v>
                </c:pt>
                <c:pt idx="126">
                  <c:v>-129.19999999999999</c:v>
                </c:pt>
                <c:pt idx="127">
                  <c:v>-130.9</c:v>
                </c:pt>
                <c:pt idx="128">
                  <c:v>-131.1</c:v>
                </c:pt>
                <c:pt idx="129">
                  <c:v>-131.1</c:v>
                </c:pt>
                <c:pt idx="130">
                  <c:v>-131.4</c:v>
                </c:pt>
                <c:pt idx="131">
                  <c:v>-131.69999999999999</c:v>
                </c:pt>
                <c:pt idx="132">
                  <c:v>-133.6</c:v>
                </c:pt>
                <c:pt idx="133">
                  <c:v>-134.30000000000001</c:v>
                </c:pt>
                <c:pt idx="134">
                  <c:v>-134.6</c:v>
                </c:pt>
                <c:pt idx="135">
                  <c:v>-135.4</c:v>
                </c:pt>
                <c:pt idx="136">
                  <c:v>-136.19999999999999</c:v>
                </c:pt>
                <c:pt idx="137">
                  <c:v>-139.5</c:v>
                </c:pt>
                <c:pt idx="138">
                  <c:v>-139.80000000000001</c:v>
                </c:pt>
                <c:pt idx="139">
                  <c:v>-145.5</c:v>
                </c:pt>
              </c:numCache>
            </c:numRef>
          </c:xVal>
          <c:yVal>
            <c:numRef>
              <c:f>HMM_table!$L$2:$L$141</c:f>
              <c:numCache>
                <c:formatCode>@</c:formatCode>
                <c:ptCount val="140"/>
                <c:pt idx="0">
                  <c:v>0</c:v>
                </c:pt>
                <c:pt idx="1">
                  <c:v>7.6923076923076927E-2</c:v>
                </c:pt>
                <c:pt idx="2">
                  <c:v>0.14814814814814814</c:v>
                </c:pt>
                <c:pt idx="3">
                  <c:v>0.21428571428571427</c:v>
                </c:pt>
                <c:pt idx="4">
                  <c:v>0.27586206896551724</c:v>
                </c:pt>
                <c:pt idx="5">
                  <c:v>0.33333333333333331</c:v>
                </c:pt>
                <c:pt idx="6">
                  <c:v>0.38709677419354838</c:v>
                </c:pt>
                <c:pt idx="7">
                  <c:v>0.4375</c:v>
                </c:pt>
                <c:pt idx="8">
                  <c:v>0.48484848484848486</c:v>
                </c:pt>
                <c:pt idx="9">
                  <c:v>0.52941176470588236</c:v>
                </c:pt>
                <c:pt idx="10">
                  <c:v>0.5714285714285714</c:v>
                </c:pt>
                <c:pt idx="11">
                  <c:v>0.61111111111111116</c:v>
                </c:pt>
                <c:pt idx="12">
                  <c:v>0.64864864864864868</c:v>
                </c:pt>
                <c:pt idx="13">
                  <c:v>0.68421052631578949</c:v>
                </c:pt>
                <c:pt idx="14">
                  <c:v>0.71794871794871795</c:v>
                </c:pt>
                <c:pt idx="15">
                  <c:v>0.75</c:v>
                </c:pt>
                <c:pt idx="16">
                  <c:v>0.78048780487804881</c:v>
                </c:pt>
                <c:pt idx="17">
                  <c:v>0.80952380952380953</c:v>
                </c:pt>
                <c:pt idx="18">
                  <c:v>0.83720930232558144</c:v>
                </c:pt>
                <c:pt idx="19">
                  <c:v>0.86363636363636365</c:v>
                </c:pt>
                <c:pt idx="20">
                  <c:v>0.88888888888888884</c:v>
                </c:pt>
                <c:pt idx="21">
                  <c:v>0.91304347826086951</c:v>
                </c:pt>
                <c:pt idx="22">
                  <c:v>0.93617021276595747</c:v>
                </c:pt>
                <c:pt idx="23">
                  <c:v>0.95833333333333337</c:v>
                </c:pt>
                <c:pt idx="24">
                  <c:v>0.97959183673469385</c:v>
                </c:pt>
                <c:pt idx="25">
                  <c:v>0.98039215686274506</c:v>
                </c:pt>
                <c:pt idx="26">
                  <c:v>0.96153846153846156</c:v>
                </c:pt>
                <c:pt idx="27">
                  <c:v>0.94339622641509435</c:v>
                </c:pt>
                <c:pt idx="28">
                  <c:v>0.92592592592592593</c:v>
                </c:pt>
                <c:pt idx="29">
                  <c:v>0.90909090909090906</c:v>
                </c:pt>
                <c:pt idx="30">
                  <c:v>0.8928571428571429</c:v>
                </c:pt>
                <c:pt idx="31">
                  <c:v>0.8771929824561403</c:v>
                </c:pt>
                <c:pt idx="32">
                  <c:v>0.86206896551724133</c:v>
                </c:pt>
                <c:pt idx="33">
                  <c:v>0.84745762711864403</c:v>
                </c:pt>
                <c:pt idx="34">
                  <c:v>0.83333333333333337</c:v>
                </c:pt>
                <c:pt idx="35">
                  <c:v>0.81967213114754101</c:v>
                </c:pt>
                <c:pt idx="36">
                  <c:v>0.80645161290322576</c:v>
                </c:pt>
                <c:pt idx="37">
                  <c:v>0.79365079365079361</c:v>
                </c:pt>
                <c:pt idx="38">
                  <c:v>0.78125</c:v>
                </c:pt>
                <c:pt idx="39">
                  <c:v>0.76923076923076927</c:v>
                </c:pt>
                <c:pt idx="40">
                  <c:v>0.75757575757575757</c:v>
                </c:pt>
                <c:pt idx="41">
                  <c:v>0.74626865671641796</c:v>
                </c:pt>
                <c:pt idx="42">
                  <c:v>0.73529411764705888</c:v>
                </c:pt>
                <c:pt idx="43">
                  <c:v>0.72463768115942029</c:v>
                </c:pt>
                <c:pt idx="44">
                  <c:v>0.7142857142857143</c:v>
                </c:pt>
                <c:pt idx="45">
                  <c:v>0.70422535211267601</c:v>
                </c:pt>
                <c:pt idx="46">
                  <c:v>0.69444444444444442</c:v>
                </c:pt>
                <c:pt idx="47">
                  <c:v>0.68493150684931503</c:v>
                </c:pt>
                <c:pt idx="48">
                  <c:v>0.67567567567567566</c:v>
                </c:pt>
                <c:pt idx="49">
                  <c:v>0.66666666666666663</c:v>
                </c:pt>
                <c:pt idx="50">
                  <c:v>0.65789473684210531</c:v>
                </c:pt>
                <c:pt idx="51">
                  <c:v>0.64935064935064934</c:v>
                </c:pt>
                <c:pt idx="52">
                  <c:v>0.64102564102564108</c:v>
                </c:pt>
                <c:pt idx="53">
                  <c:v>0.63291139240506333</c:v>
                </c:pt>
                <c:pt idx="54">
                  <c:v>0.625</c:v>
                </c:pt>
                <c:pt idx="55">
                  <c:v>0.61728395061728392</c:v>
                </c:pt>
                <c:pt idx="56">
                  <c:v>0.6097560975609756</c:v>
                </c:pt>
                <c:pt idx="57">
                  <c:v>0.60240963855421692</c:v>
                </c:pt>
                <c:pt idx="58">
                  <c:v>0.59523809523809523</c:v>
                </c:pt>
                <c:pt idx="59">
                  <c:v>0.58823529411764708</c:v>
                </c:pt>
                <c:pt idx="60">
                  <c:v>0.58139534883720934</c:v>
                </c:pt>
                <c:pt idx="61">
                  <c:v>0.57471264367816088</c:v>
                </c:pt>
                <c:pt idx="62">
                  <c:v>0.56818181818181823</c:v>
                </c:pt>
                <c:pt idx="63">
                  <c:v>0.5617977528089888</c:v>
                </c:pt>
                <c:pt idx="64">
                  <c:v>0.55555555555555558</c:v>
                </c:pt>
                <c:pt idx="65">
                  <c:v>0.5494505494505495</c:v>
                </c:pt>
                <c:pt idx="66">
                  <c:v>0.54347826086956519</c:v>
                </c:pt>
                <c:pt idx="67">
                  <c:v>0.5376344086021505</c:v>
                </c:pt>
                <c:pt idx="68">
                  <c:v>0.53191489361702127</c:v>
                </c:pt>
                <c:pt idx="69">
                  <c:v>0.52631578947368418</c:v>
                </c:pt>
                <c:pt idx="70">
                  <c:v>0.52083333333333337</c:v>
                </c:pt>
                <c:pt idx="71">
                  <c:v>0.51546391752577314</c:v>
                </c:pt>
                <c:pt idx="72">
                  <c:v>0.51020408163265307</c:v>
                </c:pt>
                <c:pt idx="73">
                  <c:v>0.50505050505050508</c:v>
                </c:pt>
                <c:pt idx="74">
                  <c:v>0.5</c:v>
                </c:pt>
                <c:pt idx="75">
                  <c:v>0.49504950495049505</c:v>
                </c:pt>
                <c:pt idx="76">
                  <c:v>0.49019607843137253</c:v>
                </c:pt>
                <c:pt idx="77">
                  <c:v>0.4854368932038835</c:v>
                </c:pt>
                <c:pt idx="78">
                  <c:v>0.48076923076923078</c:v>
                </c:pt>
                <c:pt idx="79">
                  <c:v>0.47619047619047616</c:v>
                </c:pt>
                <c:pt idx="80">
                  <c:v>0.47169811320754718</c:v>
                </c:pt>
                <c:pt idx="81">
                  <c:v>0.46728971962616822</c:v>
                </c:pt>
                <c:pt idx="82">
                  <c:v>0.46296296296296297</c:v>
                </c:pt>
                <c:pt idx="83">
                  <c:v>0.45871559633027525</c:v>
                </c:pt>
                <c:pt idx="84">
                  <c:v>0.45454545454545453</c:v>
                </c:pt>
                <c:pt idx="85">
                  <c:v>0.45045045045045046</c:v>
                </c:pt>
                <c:pt idx="86">
                  <c:v>0.44642857142857145</c:v>
                </c:pt>
                <c:pt idx="87">
                  <c:v>0.44247787610619471</c:v>
                </c:pt>
                <c:pt idx="88">
                  <c:v>0.43859649122807015</c:v>
                </c:pt>
                <c:pt idx="89">
                  <c:v>0.43478260869565216</c:v>
                </c:pt>
                <c:pt idx="90">
                  <c:v>0.43103448275862066</c:v>
                </c:pt>
                <c:pt idx="91">
                  <c:v>0.42735042735042733</c:v>
                </c:pt>
                <c:pt idx="92">
                  <c:v>0.42372881355932202</c:v>
                </c:pt>
                <c:pt idx="93">
                  <c:v>0.42016806722689076</c:v>
                </c:pt>
                <c:pt idx="94">
                  <c:v>0.41666666666666669</c:v>
                </c:pt>
                <c:pt idx="95">
                  <c:v>0.41322314049586778</c:v>
                </c:pt>
                <c:pt idx="96">
                  <c:v>0.4098360655737705</c:v>
                </c:pt>
                <c:pt idx="97">
                  <c:v>0.4065040650406504</c:v>
                </c:pt>
                <c:pt idx="98">
                  <c:v>0.40322580645161288</c:v>
                </c:pt>
                <c:pt idx="99">
                  <c:v>0.4</c:v>
                </c:pt>
                <c:pt idx="100">
                  <c:v>0.3968253968253968</c:v>
                </c:pt>
                <c:pt idx="101">
                  <c:v>0.39370078740157483</c:v>
                </c:pt>
                <c:pt idx="102">
                  <c:v>0.390625</c:v>
                </c:pt>
                <c:pt idx="103">
                  <c:v>0.38759689922480622</c:v>
                </c:pt>
                <c:pt idx="104">
                  <c:v>0.38461538461538464</c:v>
                </c:pt>
                <c:pt idx="105">
                  <c:v>0.38167938931297712</c:v>
                </c:pt>
                <c:pt idx="106">
                  <c:v>0.37878787878787878</c:v>
                </c:pt>
                <c:pt idx="107">
                  <c:v>0.37593984962406013</c:v>
                </c:pt>
                <c:pt idx="108">
                  <c:v>0.37313432835820898</c:v>
                </c:pt>
                <c:pt idx="109">
                  <c:v>0.37037037037037035</c:v>
                </c:pt>
                <c:pt idx="110">
                  <c:v>0.36764705882352944</c:v>
                </c:pt>
                <c:pt idx="111">
                  <c:v>0.36496350364963503</c:v>
                </c:pt>
                <c:pt idx="112">
                  <c:v>0.36231884057971014</c:v>
                </c:pt>
                <c:pt idx="113">
                  <c:v>0.35971223021582732</c:v>
                </c:pt>
                <c:pt idx="114">
                  <c:v>0.35714285714285715</c:v>
                </c:pt>
                <c:pt idx="115">
                  <c:v>0.3546099290780142</c:v>
                </c:pt>
                <c:pt idx="116">
                  <c:v>0.352112676056338</c:v>
                </c:pt>
                <c:pt idx="117">
                  <c:v>0.34965034965034963</c:v>
                </c:pt>
                <c:pt idx="118">
                  <c:v>0.34722222222222221</c:v>
                </c:pt>
                <c:pt idx="119">
                  <c:v>0.34482758620689657</c:v>
                </c:pt>
                <c:pt idx="120">
                  <c:v>0.34246575342465752</c:v>
                </c:pt>
                <c:pt idx="121">
                  <c:v>0.3401360544217687</c:v>
                </c:pt>
                <c:pt idx="122">
                  <c:v>0.33783783783783783</c:v>
                </c:pt>
                <c:pt idx="123">
                  <c:v>0.33557046979865773</c:v>
                </c:pt>
                <c:pt idx="124">
                  <c:v>0.33333333333333331</c:v>
                </c:pt>
                <c:pt idx="125">
                  <c:v>0.33112582781456956</c:v>
                </c:pt>
                <c:pt idx="126">
                  <c:v>0.32894736842105265</c:v>
                </c:pt>
                <c:pt idx="127">
                  <c:v>0.32679738562091504</c:v>
                </c:pt>
                <c:pt idx="128">
                  <c:v>0.32467532467532467</c:v>
                </c:pt>
                <c:pt idx="129">
                  <c:v>0.32258064516129031</c:v>
                </c:pt>
                <c:pt idx="130">
                  <c:v>0.32051282051282054</c:v>
                </c:pt>
                <c:pt idx="131">
                  <c:v>0.31847133757961782</c:v>
                </c:pt>
                <c:pt idx="132">
                  <c:v>0.31645569620253167</c:v>
                </c:pt>
                <c:pt idx="133">
                  <c:v>0.31446540880503143</c:v>
                </c:pt>
                <c:pt idx="134">
                  <c:v>0.3125</c:v>
                </c:pt>
                <c:pt idx="135">
                  <c:v>0.3105590062111801</c:v>
                </c:pt>
                <c:pt idx="136">
                  <c:v>0.30864197530864196</c:v>
                </c:pt>
                <c:pt idx="137">
                  <c:v>0.30674846625766872</c:v>
                </c:pt>
                <c:pt idx="138">
                  <c:v>0.3048780487804878</c:v>
                </c:pt>
                <c:pt idx="139">
                  <c:v>0.30303030303030304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1164160"/>
        <c:axId val="251174912"/>
      </c:scatterChart>
      <c:valAx>
        <c:axId val="251164160"/>
        <c:scaling>
          <c:orientation val="minMax"/>
          <c:max val="650"/>
          <c:min val="-2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Порог</a:t>
                </a:r>
                <a:r>
                  <a:rPr lang="ru-RU" baseline="0"/>
                  <a:t> веса</a:t>
                </a:r>
              </a:p>
            </c:rich>
          </c:tx>
          <c:layout>
            <c:manualLayout>
              <c:xMode val="edge"/>
              <c:yMode val="edge"/>
              <c:x val="0.37428587051618545"/>
              <c:y val="0.9396625421822272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  <a:tailEnd type="triangle"/>
          </a:ln>
        </c:spPr>
        <c:crossAx val="251174912"/>
        <c:crosses val="autoZero"/>
        <c:crossBetween val="midCat"/>
        <c:majorUnit val="100"/>
        <c:minorUnit val="20"/>
      </c:valAx>
      <c:valAx>
        <c:axId val="251174912"/>
        <c:scaling>
          <c:orientation val="minMax"/>
          <c:max val="1.1000000000000001"/>
          <c:min val="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F1</a:t>
                </a:r>
                <a:endParaRPr lang="ru-RU"/>
              </a:p>
            </c:rich>
          </c:tx>
          <c:layout/>
          <c:overlay val="0"/>
        </c:title>
        <c:numFmt formatCode="@" sourceLinked="1"/>
        <c:majorTickMark val="out"/>
        <c:minorTickMark val="none"/>
        <c:tickLblPos val="nextTo"/>
        <c:spPr>
          <a:ln w="19050">
            <a:solidFill>
              <a:schemeClr val="tx1"/>
            </a:solidFill>
            <a:tailEnd type="triangle"/>
          </a:ln>
        </c:spPr>
        <c:crossAx val="251164160"/>
        <c:crossesAt val="0"/>
        <c:crossBetween val="midCat"/>
        <c:majorUnit val="0.2"/>
        <c:min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274320</xdr:colOff>
      <xdr:row>3</xdr:row>
      <xdr:rowOff>49530</xdr:rowOff>
    </xdr:from>
    <xdr:to>
      <xdr:col>21</xdr:col>
      <xdr:colOff>437520</xdr:colOff>
      <xdr:row>17</xdr:row>
      <xdr:rowOff>9210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289560</xdr:colOff>
      <xdr:row>18</xdr:row>
      <xdr:rowOff>80010</xdr:rowOff>
    </xdr:from>
    <xdr:to>
      <xdr:col>25</xdr:col>
      <xdr:colOff>534360</xdr:colOff>
      <xdr:row>32</xdr:row>
      <xdr:rowOff>39690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320040</xdr:colOff>
      <xdr:row>34</xdr:row>
      <xdr:rowOff>64770</xdr:rowOff>
    </xdr:from>
    <xdr:to>
      <xdr:col>21</xdr:col>
      <xdr:colOff>483240</xdr:colOff>
      <xdr:row>48</xdr:row>
      <xdr:rowOff>24450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1"/>
  <sheetViews>
    <sheetView tabSelected="1" topLeftCell="A31" zoomScaleNormal="100" workbookViewId="0">
      <selection activeCell="M141" sqref="M141"/>
    </sheetView>
  </sheetViews>
  <sheetFormatPr defaultRowHeight="14.4" x14ac:dyDescent="0.3"/>
  <cols>
    <col min="7" max="7" width="8.88671875" style="4"/>
    <col min="8" max="8" width="8.88671875" style="3"/>
  </cols>
  <sheetData>
    <row r="1" spans="1:15" x14ac:dyDescent="0.3">
      <c r="A1" t="s">
        <v>143</v>
      </c>
      <c r="B1" t="s">
        <v>144</v>
      </c>
      <c r="C1" t="s">
        <v>145</v>
      </c>
      <c r="D1" t="s">
        <v>146</v>
      </c>
      <c r="E1" t="s">
        <v>147</v>
      </c>
      <c r="F1" t="s">
        <v>148</v>
      </c>
      <c r="G1" s="4" t="s">
        <v>149</v>
      </c>
      <c r="H1" s="3" t="s">
        <v>150</v>
      </c>
      <c r="I1" t="s">
        <v>151</v>
      </c>
      <c r="J1" t="s">
        <v>152</v>
      </c>
      <c r="K1" t="s">
        <v>156</v>
      </c>
      <c r="L1" t="s">
        <v>157</v>
      </c>
      <c r="M1" t="s">
        <v>158</v>
      </c>
      <c r="N1" t="s">
        <v>153</v>
      </c>
      <c r="O1">
        <v>171</v>
      </c>
    </row>
    <row r="2" spans="1:15" x14ac:dyDescent="0.3">
      <c r="A2" s="1" t="s">
        <v>0</v>
      </c>
      <c r="B2" s="1" t="s">
        <v>1</v>
      </c>
      <c r="C2" s="2">
        <v>139</v>
      </c>
      <c r="D2" s="2">
        <v>398</v>
      </c>
      <c r="E2" s="2">
        <v>1</v>
      </c>
      <c r="F2" s="2">
        <v>264</v>
      </c>
      <c r="G2" s="4">
        <v>608.79999999999995</v>
      </c>
      <c r="H2" s="3">
        <v>9.4999999999999994E-182</v>
      </c>
      <c r="I2" s="1" t="s">
        <v>2</v>
      </c>
      <c r="J2">
        <f>(1 - (COUNTIF(I3:I$432,"no")+O$1-O$2))/(O$1-O$3)</f>
        <v>-0.99315068493150682</v>
      </c>
      <c r="K2">
        <f>COUNTIF(I$1:I1,"yes")/O$3</f>
        <v>0</v>
      </c>
      <c r="L2" s="6">
        <f>2*COUNTIF(I$1:I1,"yes")/(COUNTIF(I$1:I1,"yes")+O$3+(O$1-O$3-(COUNTIF(I3:I$432,"no")+O$1-O$2)))</f>
        <v>0</v>
      </c>
      <c r="M2">
        <f>(J3-J2)*(K3+K2)/2</f>
        <v>0</v>
      </c>
      <c r="N2" t="s">
        <v>154</v>
      </c>
      <c r="O2">
        <v>140</v>
      </c>
    </row>
    <row r="3" spans="1:15" x14ac:dyDescent="0.3">
      <c r="A3" s="1" t="s">
        <v>3</v>
      </c>
      <c r="B3" s="1" t="s">
        <v>1</v>
      </c>
      <c r="C3" s="2">
        <v>139</v>
      </c>
      <c r="D3" s="2">
        <v>398</v>
      </c>
      <c r="E3" s="2">
        <v>1</v>
      </c>
      <c r="F3" s="2">
        <v>264</v>
      </c>
      <c r="G3" s="4">
        <v>606.4</v>
      </c>
      <c r="H3" s="3">
        <v>4.6999999999999998E-181</v>
      </c>
      <c r="I3" s="1" t="s">
        <v>2</v>
      </c>
      <c r="J3" s="5">
        <f>(1 - (COUNTIF(I4:I$432,"no")+O$1-O$2))/(O$1-O$3)</f>
        <v>-0.99315068493150682</v>
      </c>
      <c r="K3" s="5">
        <f>COUNTIF(I$1:I2,"yes")/O$3</f>
        <v>0.04</v>
      </c>
      <c r="L3" s="6">
        <f>2*COUNTIF(I$1:I2,"yes")/(COUNTIF(I$1:I2,"yes")+O$3+(O$1-O$3-(COUNTIF(I4:I$432,"no")+O$1-O$2)))</f>
        <v>7.6923076923076927E-2</v>
      </c>
      <c r="M3" s="5">
        <f t="shared" ref="M3:M66" si="0">(J4-J3)*(K4+K3)/2</f>
        <v>0</v>
      </c>
      <c r="N3" t="s">
        <v>155</v>
      </c>
      <c r="O3">
        <v>25</v>
      </c>
    </row>
    <row r="4" spans="1:15" x14ac:dyDescent="0.3">
      <c r="A4" s="1" t="s">
        <v>4</v>
      </c>
      <c r="B4" s="1" t="s">
        <v>1</v>
      </c>
      <c r="C4" s="2">
        <v>139</v>
      </c>
      <c r="D4" s="2">
        <v>398</v>
      </c>
      <c r="E4" s="2">
        <v>1</v>
      </c>
      <c r="F4" s="2">
        <v>264</v>
      </c>
      <c r="G4" s="4">
        <v>605.6</v>
      </c>
      <c r="H4" s="3">
        <v>8.4000000000000001E-181</v>
      </c>
      <c r="I4" s="1" t="s">
        <v>2</v>
      </c>
      <c r="J4" s="5">
        <f>(1 - (COUNTIF(I5:I$432,"no")+O$1-O$2))/(O$1-O$3)</f>
        <v>-0.99315068493150682</v>
      </c>
      <c r="K4" s="5">
        <f>COUNTIF(I$1:I3,"yes")/O$3</f>
        <v>0.08</v>
      </c>
      <c r="L4" s="6">
        <f>2*COUNTIF(I$1:I3,"yes")/(COUNTIF(I$1:I3,"yes")+O$3+(O$1-O$3-(COUNTIF(I5:I$432,"no")+O$1-O$2)))</f>
        <v>0.14814814814814814</v>
      </c>
      <c r="M4" s="5">
        <f t="shared" si="0"/>
        <v>0</v>
      </c>
    </row>
    <row r="5" spans="1:15" x14ac:dyDescent="0.3">
      <c r="A5" s="1" t="s">
        <v>5</v>
      </c>
      <c r="B5" s="1" t="s">
        <v>1</v>
      </c>
      <c r="C5" s="2">
        <v>139</v>
      </c>
      <c r="D5" s="2">
        <v>398</v>
      </c>
      <c r="E5" s="2">
        <v>1</v>
      </c>
      <c r="F5" s="2">
        <v>264</v>
      </c>
      <c r="G5" s="4">
        <v>600.20000000000005</v>
      </c>
      <c r="H5" s="3">
        <v>3.6000000000000001E-179</v>
      </c>
      <c r="I5" s="1" t="s">
        <v>2</v>
      </c>
      <c r="J5" s="5">
        <f>(1 - (COUNTIF(I6:I$432,"no")+O$1-O$2))/(O$1-O$3)</f>
        <v>-0.99315068493150682</v>
      </c>
      <c r="K5" s="5">
        <f>COUNTIF(I$1:I4,"yes")/O$3</f>
        <v>0.12</v>
      </c>
      <c r="L5" s="6">
        <f>2*COUNTIF(I$1:I4,"yes")/(COUNTIF(I$1:I4,"yes")+O$3+(O$1-O$3-(COUNTIF(I6:I$432,"no")+O$1-O$2)))</f>
        <v>0.21428571428571427</v>
      </c>
      <c r="M5" s="5">
        <f t="shared" si="0"/>
        <v>0</v>
      </c>
    </row>
    <row r="6" spans="1:15" x14ac:dyDescent="0.3">
      <c r="A6" s="1" t="s">
        <v>6</v>
      </c>
      <c r="B6" s="1" t="s">
        <v>1</v>
      </c>
      <c r="C6" s="2">
        <v>198</v>
      </c>
      <c r="D6" s="2">
        <v>455</v>
      </c>
      <c r="E6" s="2">
        <v>1</v>
      </c>
      <c r="F6" s="2">
        <v>264</v>
      </c>
      <c r="G6" s="4">
        <v>598.1</v>
      </c>
      <c r="H6" s="3">
        <v>1.6E-178</v>
      </c>
      <c r="I6" s="1" t="s">
        <v>2</v>
      </c>
      <c r="J6" s="5">
        <f>(1 - (COUNTIF(I7:I$432,"no")+O$1-O$2))/(O$1-O$3)</f>
        <v>-0.99315068493150682</v>
      </c>
      <c r="K6" s="5">
        <f>COUNTIF(I$1:I5,"yes")/O$3</f>
        <v>0.16</v>
      </c>
      <c r="L6" s="6">
        <f>2*COUNTIF(I$1:I5,"yes")/(COUNTIF(I$1:I5,"yes")+O$3+(O$1-O$3-(COUNTIF(I7:I$432,"no")+O$1-O$2)))</f>
        <v>0.27586206896551724</v>
      </c>
      <c r="M6" s="5">
        <f t="shared" si="0"/>
        <v>0</v>
      </c>
    </row>
    <row r="7" spans="1:15" x14ac:dyDescent="0.3">
      <c r="A7" s="1" t="s">
        <v>7</v>
      </c>
      <c r="B7" s="1" t="s">
        <v>1</v>
      </c>
      <c r="C7" s="2">
        <v>207</v>
      </c>
      <c r="D7" s="2">
        <v>464</v>
      </c>
      <c r="E7" s="2">
        <v>1</v>
      </c>
      <c r="F7" s="2">
        <v>264</v>
      </c>
      <c r="G7" s="4">
        <v>598.1</v>
      </c>
      <c r="H7" s="3">
        <v>1.6E-178</v>
      </c>
      <c r="I7" s="1" t="s">
        <v>2</v>
      </c>
      <c r="J7" s="5">
        <f>(1 - (COUNTIF(I8:I$432,"no")+O$1-O$2))/(O$1-O$3)</f>
        <v>-0.99315068493150682</v>
      </c>
      <c r="K7" s="5">
        <f>COUNTIF(I$1:I6,"yes")/O$3</f>
        <v>0.2</v>
      </c>
      <c r="L7" s="6">
        <f>2*COUNTIF(I$1:I6,"yes")/(COUNTIF(I$1:I6,"yes")+O$3+(O$1-O$3-(COUNTIF(I8:I$432,"no")+O$1-O$2)))</f>
        <v>0.33333333333333331</v>
      </c>
      <c r="M7" s="5">
        <f t="shared" si="0"/>
        <v>0</v>
      </c>
    </row>
    <row r="8" spans="1:15" x14ac:dyDescent="0.3">
      <c r="A8" s="1" t="s">
        <v>8</v>
      </c>
      <c r="B8" s="1" t="s">
        <v>1</v>
      </c>
      <c r="C8" s="2">
        <v>219</v>
      </c>
      <c r="D8" s="2">
        <v>476</v>
      </c>
      <c r="E8" s="2">
        <v>1</v>
      </c>
      <c r="F8" s="2">
        <v>264</v>
      </c>
      <c r="G8" s="4">
        <v>598.1</v>
      </c>
      <c r="H8" s="3">
        <v>1.6E-178</v>
      </c>
      <c r="I8" s="1" t="s">
        <v>2</v>
      </c>
      <c r="J8" s="5">
        <f>(1 - (COUNTIF(I9:I$432,"no")+O$1-O$2))/(O$1-O$3)</f>
        <v>-0.99315068493150682</v>
      </c>
      <c r="K8" s="5">
        <f>COUNTIF(I$1:I7,"yes")/O$3</f>
        <v>0.24</v>
      </c>
      <c r="L8" s="6">
        <f>2*COUNTIF(I$1:I7,"yes")/(COUNTIF(I$1:I7,"yes")+O$3+(O$1-O$3-(COUNTIF(I9:I$432,"no")+O$1-O$2)))</f>
        <v>0.38709677419354838</v>
      </c>
      <c r="M8" s="5">
        <f t="shared" si="0"/>
        <v>0</v>
      </c>
    </row>
    <row r="9" spans="1:15" x14ac:dyDescent="0.3">
      <c r="A9" s="1" t="s">
        <v>9</v>
      </c>
      <c r="B9" s="1" t="s">
        <v>1</v>
      </c>
      <c r="C9" s="2">
        <v>139</v>
      </c>
      <c r="D9" s="2">
        <v>398</v>
      </c>
      <c r="E9" s="2">
        <v>1</v>
      </c>
      <c r="F9" s="2">
        <v>264</v>
      </c>
      <c r="G9" s="4">
        <v>596.4</v>
      </c>
      <c r="H9" s="3">
        <v>4.9999999999999998E-178</v>
      </c>
      <c r="I9" s="1" t="s">
        <v>2</v>
      </c>
      <c r="J9" s="5">
        <f>(1 - (COUNTIF(I10:I$432,"no")+O$1-O$2))/(O$1-O$3)</f>
        <v>-0.99315068493150682</v>
      </c>
      <c r="K9" s="5">
        <f>COUNTIF(I$1:I8,"yes")/O$3</f>
        <v>0.28000000000000003</v>
      </c>
      <c r="L9" s="6">
        <f>2*COUNTIF(I$1:I8,"yes")/(COUNTIF(I$1:I8,"yes")+O$3+(O$1-O$3-(COUNTIF(I10:I$432,"no")+O$1-O$2)))</f>
        <v>0.4375</v>
      </c>
      <c r="M9" s="5">
        <f t="shared" si="0"/>
        <v>0</v>
      </c>
    </row>
    <row r="10" spans="1:15" x14ac:dyDescent="0.3">
      <c r="A10" s="1" t="s">
        <v>10</v>
      </c>
      <c r="B10" s="1" t="s">
        <v>1</v>
      </c>
      <c r="C10" s="2">
        <v>138</v>
      </c>
      <c r="D10" s="2">
        <v>397</v>
      </c>
      <c r="E10" s="2">
        <v>1</v>
      </c>
      <c r="F10" s="2">
        <v>264</v>
      </c>
      <c r="G10" s="4">
        <v>592.5</v>
      </c>
      <c r="H10" s="3">
        <v>7.1999999999999997E-177</v>
      </c>
      <c r="I10" s="1" t="s">
        <v>2</v>
      </c>
      <c r="J10" s="5">
        <f>(1 - (COUNTIF(I11:I$432,"no")+O$1-O$2))/(O$1-O$3)</f>
        <v>-0.99315068493150682</v>
      </c>
      <c r="K10" s="5">
        <f>COUNTIF(I$1:I9,"yes")/O$3</f>
        <v>0.32</v>
      </c>
      <c r="L10" s="6">
        <f>2*COUNTIF(I$1:I9,"yes")/(COUNTIF(I$1:I9,"yes")+O$3+(O$1-O$3-(COUNTIF(I11:I$432,"no")+O$1-O$2)))</f>
        <v>0.48484848484848486</v>
      </c>
      <c r="M10" s="5">
        <f t="shared" si="0"/>
        <v>0</v>
      </c>
    </row>
    <row r="11" spans="1:15" x14ac:dyDescent="0.3">
      <c r="A11" s="1" t="s">
        <v>11</v>
      </c>
      <c r="B11" s="1" t="s">
        <v>1</v>
      </c>
      <c r="C11" s="2">
        <v>139</v>
      </c>
      <c r="D11" s="2">
        <v>398</v>
      </c>
      <c r="E11" s="2">
        <v>1</v>
      </c>
      <c r="F11" s="2">
        <v>264</v>
      </c>
      <c r="G11" s="4">
        <v>592</v>
      </c>
      <c r="H11" s="3">
        <v>1E-176</v>
      </c>
      <c r="I11" s="1" t="s">
        <v>2</v>
      </c>
      <c r="J11" s="5">
        <f>(1 - (COUNTIF(I12:I$432,"no")+O$1-O$2))/(O$1-O$3)</f>
        <v>-0.99315068493150682</v>
      </c>
      <c r="K11" s="5">
        <f>COUNTIF(I$1:I10,"yes")/O$3</f>
        <v>0.36</v>
      </c>
      <c r="L11" s="6">
        <f>2*COUNTIF(I$1:I10,"yes")/(COUNTIF(I$1:I10,"yes")+O$3+(O$1-O$3-(COUNTIF(I12:I$432,"no")+O$1-O$2)))</f>
        <v>0.52941176470588236</v>
      </c>
      <c r="M11" s="5">
        <f t="shared" si="0"/>
        <v>0</v>
      </c>
    </row>
    <row r="12" spans="1:15" x14ac:dyDescent="0.3">
      <c r="A12" s="1" t="s">
        <v>12</v>
      </c>
      <c r="B12" s="1" t="s">
        <v>1</v>
      </c>
      <c r="C12" s="2">
        <v>139</v>
      </c>
      <c r="D12" s="2">
        <v>398</v>
      </c>
      <c r="E12" s="2">
        <v>1</v>
      </c>
      <c r="F12" s="2">
        <v>264</v>
      </c>
      <c r="G12" s="4">
        <v>591.1</v>
      </c>
      <c r="H12" s="3">
        <v>2E-176</v>
      </c>
      <c r="I12" s="1" t="s">
        <v>2</v>
      </c>
      <c r="J12" s="5">
        <f>(1 - (COUNTIF(I13:I$432,"no")+O$1-O$2))/(O$1-O$3)</f>
        <v>-0.99315068493150682</v>
      </c>
      <c r="K12" s="5">
        <f>COUNTIF(I$1:I11,"yes")/O$3</f>
        <v>0.4</v>
      </c>
      <c r="L12" s="6">
        <f>2*COUNTIF(I$1:I11,"yes")/(COUNTIF(I$1:I11,"yes")+O$3+(O$1-O$3-(COUNTIF(I13:I$432,"no")+O$1-O$2)))</f>
        <v>0.5714285714285714</v>
      </c>
      <c r="M12" s="5">
        <f t="shared" si="0"/>
        <v>0</v>
      </c>
    </row>
    <row r="13" spans="1:15" x14ac:dyDescent="0.3">
      <c r="A13" s="1" t="s">
        <v>13</v>
      </c>
      <c r="B13" s="1" t="s">
        <v>1</v>
      </c>
      <c r="C13" s="2">
        <v>138</v>
      </c>
      <c r="D13" s="2">
        <v>395</v>
      </c>
      <c r="E13" s="2">
        <v>1</v>
      </c>
      <c r="F13" s="2">
        <v>264</v>
      </c>
      <c r="G13" s="4">
        <v>588.5</v>
      </c>
      <c r="H13" s="3">
        <v>1.2E-175</v>
      </c>
      <c r="I13" s="1" t="s">
        <v>2</v>
      </c>
      <c r="J13" s="5">
        <f>(1 - (COUNTIF(I14:I$432,"no")+O$1-O$2))/(O$1-O$3)</f>
        <v>-0.99315068493150682</v>
      </c>
      <c r="K13" s="5">
        <f>COUNTIF(I$1:I12,"yes")/O$3</f>
        <v>0.44</v>
      </c>
      <c r="L13" s="6">
        <f>2*COUNTIF(I$1:I12,"yes")/(COUNTIF(I$1:I12,"yes")+O$3+(O$1-O$3-(COUNTIF(I14:I$432,"no")+O$1-O$2)))</f>
        <v>0.61111111111111116</v>
      </c>
      <c r="M13" s="5">
        <f t="shared" si="0"/>
        <v>0</v>
      </c>
    </row>
    <row r="14" spans="1:15" x14ac:dyDescent="0.3">
      <c r="A14" s="1" t="s">
        <v>14</v>
      </c>
      <c r="B14" s="1" t="s">
        <v>1</v>
      </c>
      <c r="C14" s="2">
        <v>138</v>
      </c>
      <c r="D14" s="2">
        <v>397</v>
      </c>
      <c r="E14" s="2">
        <v>1</v>
      </c>
      <c r="F14" s="2">
        <v>264</v>
      </c>
      <c r="G14" s="4">
        <v>588.29999999999995</v>
      </c>
      <c r="H14" s="3">
        <v>1.3E-175</v>
      </c>
      <c r="I14" s="1" t="s">
        <v>2</v>
      </c>
      <c r="J14" s="5">
        <f>(1 - (COUNTIF(I15:I$432,"no")+O$1-O$2))/(O$1-O$3)</f>
        <v>-0.99315068493150682</v>
      </c>
      <c r="K14" s="5">
        <f>COUNTIF(I$1:I13,"yes")/O$3</f>
        <v>0.48</v>
      </c>
      <c r="L14" s="6">
        <f>2*COUNTIF(I$1:I13,"yes")/(COUNTIF(I$1:I13,"yes")+O$3+(O$1-O$3-(COUNTIF(I15:I$432,"no")+O$1-O$2)))</f>
        <v>0.64864864864864868</v>
      </c>
      <c r="M14" s="5">
        <f t="shared" si="0"/>
        <v>0</v>
      </c>
    </row>
    <row r="15" spans="1:15" x14ac:dyDescent="0.3">
      <c r="A15" s="1" t="s">
        <v>15</v>
      </c>
      <c r="B15" s="1" t="s">
        <v>1</v>
      </c>
      <c r="C15" s="2">
        <v>139</v>
      </c>
      <c r="D15" s="2">
        <v>398</v>
      </c>
      <c r="E15" s="2">
        <v>1</v>
      </c>
      <c r="F15" s="2">
        <v>264</v>
      </c>
      <c r="G15" s="4">
        <v>580.70000000000005</v>
      </c>
      <c r="H15" s="3">
        <v>2.6E-173</v>
      </c>
      <c r="I15" s="1" t="s">
        <v>2</v>
      </c>
      <c r="J15" s="5">
        <f>(1 - (COUNTIF(I16:I$432,"no")+O$1-O$2))/(O$1-O$3)</f>
        <v>-0.99315068493150682</v>
      </c>
      <c r="K15" s="5">
        <f>COUNTIF(I$1:I14,"yes")/O$3</f>
        <v>0.52</v>
      </c>
      <c r="L15" s="6">
        <f>2*COUNTIF(I$1:I14,"yes")/(COUNTIF(I$1:I14,"yes")+O$3+(O$1-O$3-(COUNTIF(I16:I$432,"no")+O$1-O$2)))</f>
        <v>0.68421052631578949</v>
      </c>
      <c r="M15" s="5">
        <f t="shared" si="0"/>
        <v>0</v>
      </c>
    </row>
    <row r="16" spans="1:15" x14ac:dyDescent="0.3">
      <c r="A16" s="1" t="s">
        <v>16</v>
      </c>
      <c r="B16" s="1" t="s">
        <v>1</v>
      </c>
      <c r="C16" s="2">
        <v>217</v>
      </c>
      <c r="D16" s="2">
        <v>477</v>
      </c>
      <c r="E16" s="2">
        <v>1</v>
      </c>
      <c r="F16" s="2">
        <v>264</v>
      </c>
      <c r="G16" s="4">
        <v>570.1</v>
      </c>
      <c r="H16" s="3">
        <v>4.0999999999999997E-170</v>
      </c>
      <c r="I16" s="1" t="s">
        <v>2</v>
      </c>
      <c r="J16" s="5">
        <f>(1 - (COUNTIF(I17:I$432,"no")+O$1-O$2))/(O$1-O$3)</f>
        <v>-0.99315068493150682</v>
      </c>
      <c r="K16" s="5">
        <f>COUNTIF(I$1:I15,"yes")/O$3</f>
        <v>0.56000000000000005</v>
      </c>
      <c r="L16" s="6">
        <f>2*COUNTIF(I$1:I15,"yes")/(COUNTIF(I$1:I15,"yes")+O$3+(O$1-O$3-(COUNTIF(I17:I$432,"no")+O$1-O$2)))</f>
        <v>0.71794871794871795</v>
      </c>
      <c r="M16" s="5">
        <f t="shared" si="0"/>
        <v>0</v>
      </c>
    </row>
    <row r="17" spans="1:13" x14ac:dyDescent="0.3">
      <c r="A17" s="1" t="s">
        <v>17</v>
      </c>
      <c r="B17" s="1" t="s">
        <v>1</v>
      </c>
      <c r="C17" s="2">
        <v>139</v>
      </c>
      <c r="D17" s="2">
        <v>398</v>
      </c>
      <c r="E17" s="2">
        <v>1</v>
      </c>
      <c r="F17" s="2">
        <v>264</v>
      </c>
      <c r="G17" s="4">
        <v>563.5</v>
      </c>
      <c r="H17" s="3">
        <v>3.9000000000000001E-168</v>
      </c>
      <c r="I17" s="1" t="s">
        <v>2</v>
      </c>
      <c r="J17" s="5">
        <f>(1 - (COUNTIF(I18:I$432,"no")+O$1-O$2))/(O$1-O$3)</f>
        <v>-0.99315068493150682</v>
      </c>
      <c r="K17" s="5">
        <f>COUNTIF(I$1:I16,"yes")/O$3</f>
        <v>0.6</v>
      </c>
      <c r="L17" s="6">
        <f>2*COUNTIF(I$1:I16,"yes")/(COUNTIF(I$1:I16,"yes")+O$3+(O$1-O$3-(COUNTIF(I18:I$432,"no")+O$1-O$2)))</f>
        <v>0.75</v>
      </c>
      <c r="M17" s="5">
        <f t="shared" si="0"/>
        <v>0</v>
      </c>
    </row>
    <row r="18" spans="1:13" x14ac:dyDescent="0.3">
      <c r="A18" s="1" t="s">
        <v>18</v>
      </c>
      <c r="B18" s="1" t="s">
        <v>1</v>
      </c>
      <c r="C18" s="2">
        <v>139</v>
      </c>
      <c r="D18" s="2">
        <v>398</v>
      </c>
      <c r="E18" s="2">
        <v>1</v>
      </c>
      <c r="F18" s="2">
        <v>264</v>
      </c>
      <c r="G18" s="4">
        <v>563.20000000000005</v>
      </c>
      <c r="H18" s="3">
        <v>4.9000000000000004E-168</v>
      </c>
      <c r="I18" s="1" t="s">
        <v>2</v>
      </c>
      <c r="J18" s="5">
        <f>(1 - (COUNTIF(I19:I$432,"no")+O$1-O$2))/(O$1-O$3)</f>
        <v>-0.99315068493150682</v>
      </c>
      <c r="K18" s="5">
        <f>COUNTIF(I$1:I17,"yes")/O$3</f>
        <v>0.64</v>
      </c>
      <c r="L18" s="6">
        <f>2*COUNTIF(I$1:I17,"yes")/(COUNTIF(I$1:I17,"yes")+O$3+(O$1-O$3-(COUNTIF(I19:I$432,"no")+O$1-O$2)))</f>
        <v>0.78048780487804881</v>
      </c>
      <c r="M18" s="5">
        <f t="shared" si="0"/>
        <v>0</v>
      </c>
    </row>
    <row r="19" spans="1:13" x14ac:dyDescent="0.3">
      <c r="A19" s="1" t="s">
        <v>19</v>
      </c>
      <c r="B19" s="1" t="s">
        <v>1</v>
      </c>
      <c r="C19" s="2">
        <v>139</v>
      </c>
      <c r="D19" s="2">
        <v>398</v>
      </c>
      <c r="E19" s="2">
        <v>1</v>
      </c>
      <c r="F19" s="2">
        <v>264</v>
      </c>
      <c r="G19" s="4">
        <v>560.9</v>
      </c>
      <c r="H19" s="3">
        <v>2.3999999999999999E-167</v>
      </c>
      <c r="I19" s="1" t="s">
        <v>2</v>
      </c>
      <c r="J19" s="5">
        <f>(1 - (COUNTIF(I20:I$432,"no")+O$1-O$2))/(O$1-O$3)</f>
        <v>-0.99315068493150682</v>
      </c>
      <c r="K19" s="5">
        <f>COUNTIF(I$1:I18,"yes")/O$3</f>
        <v>0.68</v>
      </c>
      <c r="L19" s="6">
        <f>2*COUNTIF(I$1:I18,"yes")/(COUNTIF(I$1:I18,"yes")+O$3+(O$1-O$3-(COUNTIF(I20:I$432,"no")+O$1-O$2)))</f>
        <v>0.80952380952380953</v>
      </c>
      <c r="M19" s="5">
        <f t="shared" si="0"/>
        <v>0</v>
      </c>
    </row>
    <row r="20" spans="1:13" x14ac:dyDescent="0.3">
      <c r="A20" s="1" t="s">
        <v>20</v>
      </c>
      <c r="B20" s="1" t="s">
        <v>1</v>
      </c>
      <c r="C20" s="2">
        <v>139</v>
      </c>
      <c r="D20" s="2">
        <v>398</v>
      </c>
      <c r="E20" s="2">
        <v>1</v>
      </c>
      <c r="F20" s="2">
        <v>264</v>
      </c>
      <c r="G20" s="4">
        <v>554.4</v>
      </c>
      <c r="H20" s="3">
        <v>2.1999999999999999E-165</v>
      </c>
      <c r="I20" s="1" t="s">
        <v>2</v>
      </c>
      <c r="J20" s="5">
        <f>(1 - (COUNTIF(I21:I$432,"no")+O$1-O$2))/(O$1-O$3)</f>
        <v>-0.99315068493150682</v>
      </c>
      <c r="K20" s="5">
        <f>COUNTIF(I$1:I19,"yes")/O$3</f>
        <v>0.72</v>
      </c>
      <c r="L20" s="6">
        <f>2*COUNTIF(I$1:I19,"yes")/(COUNTIF(I$1:I19,"yes")+O$3+(O$1-O$3-(COUNTIF(I21:I$432,"no")+O$1-O$2)))</f>
        <v>0.83720930232558144</v>
      </c>
      <c r="M20" s="5">
        <f t="shared" si="0"/>
        <v>0</v>
      </c>
    </row>
    <row r="21" spans="1:13" x14ac:dyDescent="0.3">
      <c r="A21" s="1" t="s">
        <v>21</v>
      </c>
      <c r="B21" s="1" t="s">
        <v>1</v>
      </c>
      <c r="C21" s="2">
        <v>138</v>
      </c>
      <c r="D21" s="2">
        <v>393</v>
      </c>
      <c r="E21" s="2">
        <v>1</v>
      </c>
      <c r="F21" s="2">
        <v>264</v>
      </c>
      <c r="G21" s="4">
        <v>546.1</v>
      </c>
      <c r="H21" s="3">
        <v>6.9000000000000004E-163</v>
      </c>
      <c r="I21" s="1" t="s">
        <v>2</v>
      </c>
      <c r="J21" s="5">
        <f>(1 - (COUNTIF(I22:I$432,"no")+O$1-O$2))/(O$1-O$3)</f>
        <v>-0.99315068493150682</v>
      </c>
      <c r="K21" s="5">
        <f>COUNTIF(I$1:I20,"yes")/O$3</f>
        <v>0.76</v>
      </c>
      <c r="L21" s="6">
        <f>2*COUNTIF(I$1:I20,"yes")/(COUNTIF(I$1:I20,"yes")+O$3+(O$1-O$3-(COUNTIF(I22:I$432,"no")+O$1-O$2)))</f>
        <v>0.86363636363636365</v>
      </c>
      <c r="M21" s="5">
        <f t="shared" si="0"/>
        <v>0</v>
      </c>
    </row>
    <row r="22" spans="1:13" x14ac:dyDescent="0.3">
      <c r="A22" s="1" t="s">
        <v>22</v>
      </c>
      <c r="B22" s="1" t="s">
        <v>1</v>
      </c>
      <c r="C22" s="2">
        <v>139</v>
      </c>
      <c r="D22" s="2">
        <v>398</v>
      </c>
      <c r="E22" s="2">
        <v>1</v>
      </c>
      <c r="F22" s="2">
        <v>264</v>
      </c>
      <c r="G22" s="4">
        <v>545.4</v>
      </c>
      <c r="H22" s="3">
        <v>1.2000000000000001E-162</v>
      </c>
      <c r="I22" s="1" t="s">
        <v>2</v>
      </c>
      <c r="J22" s="5">
        <f>(1 - (COUNTIF(I23:I$432,"no")+O$1-O$2))/(O$1-O$3)</f>
        <v>-0.99315068493150682</v>
      </c>
      <c r="K22" s="5">
        <f>COUNTIF(I$1:I21,"yes")/O$3</f>
        <v>0.8</v>
      </c>
      <c r="L22" s="6">
        <f>2*COUNTIF(I$1:I21,"yes")/(COUNTIF(I$1:I21,"yes")+O$3+(O$1-O$3-(COUNTIF(I23:I$432,"no")+O$1-O$2)))</f>
        <v>0.88888888888888884</v>
      </c>
      <c r="M22" s="5">
        <f t="shared" si="0"/>
        <v>0</v>
      </c>
    </row>
    <row r="23" spans="1:13" x14ac:dyDescent="0.3">
      <c r="A23" s="1" t="s">
        <v>23</v>
      </c>
      <c r="B23" s="1" t="s">
        <v>1</v>
      </c>
      <c r="C23" s="2">
        <v>138</v>
      </c>
      <c r="D23" s="2">
        <v>396</v>
      </c>
      <c r="E23" s="2">
        <v>1</v>
      </c>
      <c r="F23" s="2">
        <v>264</v>
      </c>
      <c r="G23" s="4">
        <v>544.29999999999995</v>
      </c>
      <c r="H23" s="3">
        <v>2.2999999999999998E-162</v>
      </c>
      <c r="I23" s="1" t="s">
        <v>2</v>
      </c>
      <c r="J23" s="5">
        <f>(1 - (COUNTIF(I24:I$432,"no")+O$1-O$2))/(O$1-O$3)</f>
        <v>-0.99315068493150682</v>
      </c>
      <c r="K23" s="5">
        <f>COUNTIF(I$1:I22,"yes")/O$3</f>
        <v>0.84</v>
      </c>
      <c r="L23" s="6">
        <f>2*COUNTIF(I$1:I22,"yes")/(COUNTIF(I$1:I22,"yes")+O$3+(O$1-O$3-(COUNTIF(I24:I$432,"no")+O$1-O$2)))</f>
        <v>0.91304347826086951</v>
      </c>
      <c r="M23" s="5">
        <f t="shared" si="0"/>
        <v>0</v>
      </c>
    </row>
    <row r="24" spans="1:13" x14ac:dyDescent="0.3">
      <c r="A24" s="1" t="s">
        <v>24</v>
      </c>
      <c r="B24" s="1" t="s">
        <v>1</v>
      </c>
      <c r="C24" s="2">
        <v>139</v>
      </c>
      <c r="D24" s="2">
        <v>395</v>
      </c>
      <c r="E24" s="2">
        <v>1</v>
      </c>
      <c r="F24" s="2">
        <v>264</v>
      </c>
      <c r="G24" s="4">
        <v>539</v>
      </c>
      <c r="H24" s="3">
        <v>9.3000000000000004E-161</v>
      </c>
      <c r="I24" s="1" t="s">
        <v>2</v>
      </c>
      <c r="J24" s="5">
        <f>(1 - (COUNTIF(I25:I$432,"no")+O$1-O$2))/(O$1-O$3)</f>
        <v>-0.99315068493150682</v>
      </c>
      <c r="K24" s="5">
        <f>COUNTIF(I$1:I23,"yes")/O$3</f>
        <v>0.88</v>
      </c>
      <c r="L24" s="6">
        <f>2*COUNTIF(I$1:I23,"yes")/(COUNTIF(I$1:I23,"yes")+O$3+(O$1-O$3-(COUNTIF(I25:I$432,"no")+O$1-O$2)))</f>
        <v>0.93617021276595747</v>
      </c>
      <c r="M24" s="5">
        <f t="shared" si="0"/>
        <v>0</v>
      </c>
    </row>
    <row r="25" spans="1:13" x14ac:dyDescent="0.3">
      <c r="A25" s="1" t="s">
        <v>25</v>
      </c>
      <c r="B25" s="1" t="s">
        <v>1</v>
      </c>
      <c r="C25" s="2">
        <v>184</v>
      </c>
      <c r="D25" s="2">
        <v>443</v>
      </c>
      <c r="E25" s="2">
        <v>1</v>
      </c>
      <c r="F25" s="2">
        <v>264</v>
      </c>
      <c r="G25" s="4">
        <v>536.20000000000005</v>
      </c>
      <c r="H25" s="3">
        <v>6.8000000000000004E-160</v>
      </c>
      <c r="I25" s="1" t="s">
        <v>2</v>
      </c>
      <c r="J25" s="5">
        <f>(1 - (COUNTIF(I26:I$432,"no")+O$1-O$2))/(O$1-O$3)</f>
        <v>-0.99315068493150682</v>
      </c>
      <c r="K25" s="5">
        <f>COUNTIF(I$1:I24,"yes")/O$3</f>
        <v>0.92</v>
      </c>
      <c r="L25" s="6">
        <f>2*COUNTIF(I$1:I24,"yes")/(COUNTIF(I$1:I24,"yes")+O$3+(O$1-O$3-(COUNTIF(I26:I$432,"no")+O$1-O$2)))</f>
        <v>0.95833333333333337</v>
      </c>
      <c r="M25" s="5">
        <f t="shared" si="0"/>
        <v>0</v>
      </c>
    </row>
    <row r="26" spans="1:13" x14ac:dyDescent="0.3">
      <c r="A26" s="1" t="s">
        <v>26</v>
      </c>
      <c r="B26" s="1" t="s">
        <v>1</v>
      </c>
      <c r="C26" s="2">
        <v>181</v>
      </c>
      <c r="D26" s="2">
        <v>440</v>
      </c>
      <c r="E26" s="2">
        <v>1</v>
      </c>
      <c r="F26" s="2">
        <v>264</v>
      </c>
      <c r="G26" s="4">
        <v>536.20000000000005</v>
      </c>
      <c r="H26" s="3">
        <v>6.8000000000000004E-160</v>
      </c>
      <c r="I26" s="1" t="s">
        <v>2</v>
      </c>
      <c r="J26" s="5">
        <f>(1 - (COUNTIF(I27:I$432,"no")+O$1-O$2))/(O$1-O$3)</f>
        <v>-0.99315068493150682</v>
      </c>
      <c r="K26" s="5">
        <f>COUNTIF(I$1:I25,"yes")/O$3</f>
        <v>0.96</v>
      </c>
      <c r="L26" s="6">
        <f>2*COUNTIF(I$1:I25,"yes")/(COUNTIF(I$1:I25,"yes")+O$3+(O$1-O$3-(COUNTIF(I27:I$432,"no")+O$1-O$2)))</f>
        <v>0.97959183673469385</v>
      </c>
      <c r="M26" s="5">
        <f t="shared" si="0"/>
        <v>6.7123287671233146E-3</v>
      </c>
    </row>
    <row r="27" spans="1:13" x14ac:dyDescent="0.3">
      <c r="A27" s="1" t="s">
        <v>27</v>
      </c>
      <c r="B27" s="1" t="s">
        <v>1</v>
      </c>
      <c r="C27" s="2">
        <v>209</v>
      </c>
      <c r="D27" s="2">
        <v>464</v>
      </c>
      <c r="E27" s="2">
        <v>1</v>
      </c>
      <c r="F27" s="2">
        <v>264</v>
      </c>
      <c r="G27" s="4">
        <v>514</v>
      </c>
      <c r="H27" s="3">
        <v>3.0999999999999999E-153</v>
      </c>
      <c r="I27" s="1" t="s">
        <v>28</v>
      </c>
      <c r="J27" s="5">
        <f>(1 - (COUNTIF(I28:I$432,"no")+O$1-O$2))/(O$1-O$3)</f>
        <v>-0.98630136986301364</v>
      </c>
      <c r="K27" s="5">
        <f>COUNTIF(I$1:I26,"yes")/O$3</f>
        <v>1</v>
      </c>
      <c r="L27" s="6">
        <f>2*COUNTIF(I$1:I26,"yes")/(COUNTIF(I$1:I26,"yes")+O$3+(O$1-O$3-(COUNTIF(I28:I$432,"no")+O$1-O$2)))</f>
        <v>0.98039215686274506</v>
      </c>
      <c r="M27" s="5">
        <f t="shared" si="0"/>
        <v>6.849315068493067E-3</v>
      </c>
    </row>
    <row r="28" spans="1:13" x14ac:dyDescent="0.3">
      <c r="A28" s="1" t="s">
        <v>29</v>
      </c>
      <c r="B28" s="1" t="s">
        <v>1</v>
      </c>
      <c r="C28" s="2">
        <v>224</v>
      </c>
      <c r="D28" s="2">
        <v>484</v>
      </c>
      <c r="E28" s="2">
        <v>1</v>
      </c>
      <c r="F28" s="2">
        <v>264</v>
      </c>
      <c r="G28" s="4">
        <v>505.4</v>
      </c>
      <c r="H28" s="3">
        <v>1.2999999999999999E-150</v>
      </c>
      <c r="I28" s="1" t="s">
        <v>28</v>
      </c>
      <c r="J28" s="5">
        <f>(1 - (COUNTIF(I29:I$432,"no")+O$1-O$2))/(O$1-O$3)</f>
        <v>-0.97945205479452058</v>
      </c>
      <c r="K28" s="5">
        <f>COUNTIF(I$1:I27,"yes")/O$3</f>
        <v>1</v>
      </c>
      <c r="L28" s="6">
        <f>2*COUNTIF(I$1:I27,"yes")/(COUNTIF(I$1:I27,"yes")+O$3+(O$1-O$3-(COUNTIF(I29:I$432,"no")+O$1-O$2)))</f>
        <v>0.96153846153846156</v>
      </c>
      <c r="M28" s="5">
        <f t="shared" si="0"/>
        <v>6.8493150684931781E-3</v>
      </c>
    </row>
    <row r="29" spans="1:13" x14ac:dyDescent="0.3">
      <c r="A29" s="1" t="s">
        <v>30</v>
      </c>
      <c r="B29" s="1" t="s">
        <v>1</v>
      </c>
      <c r="C29" s="2">
        <v>218</v>
      </c>
      <c r="D29" s="2">
        <v>510</v>
      </c>
      <c r="E29" s="2">
        <v>1</v>
      </c>
      <c r="F29" s="2">
        <v>264</v>
      </c>
      <c r="G29" s="4">
        <v>376.6</v>
      </c>
      <c r="H29" s="3">
        <v>7.2000000000000002E-112</v>
      </c>
      <c r="I29" s="1" t="s">
        <v>28</v>
      </c>
      <c r="J29" s="5">
        <f>(1 - (COUNTIF(I30:I$432,"no")+O$1-O$2))/(O$1-O$3)</f>
        <v>-0.9726027397260274</v>
      </c>
      <c r="K29" s="5">
        <f>COUNTIF(I$1:I28,"yes")/O$3</f>
        <v>1</v>
      </c>
      <c r="L29" s="6">
        <f>2*COUNTIF(I$1:I28,"yes")/(COUNTIF(I$1:I28,"yes")+O$3+(O$1-O$3-(COUNTIF(I30:I$432,"no")+O$1-O$2)))</f>
        <v>0.94339622641509435</v>
      </c>
      <c r="M29" s="5">
        <f t="shared" si="0"/>
        <v>6.8493150684931781E-3</v>
      </c>
    </row>
    <row r="30" spans="1:13" x14ac:dyDescent="0.3">
      <c r="A30" s="1" t="s">
        <v>31</v>
      </c>
      <c r="B30" s="1" t="s">
        <v>1</v>
      </c>
      <c r="C30" s="2">
        <v>287</v>
      </c>
      <c r="D30" s="2">
        <v>543</v>
      </c>
      <c r="E30" s="2">
        <v>1</v>
      </c>
      <c r="F30" s="2">
        <v>264</v>
      </c>
      <c r="G30" s="4">
        <v>112.1</v>
      </c>
      <c r="H30" s="3">
        <v>3E-32</v>
      </c>
      <c r="I30" s="1" t="s">
        <v>28</v>
      </c>
      <c r="J30" s="5">
        <f>(1 - (COUNTIF(I31:I$432,"no")+O$1-O$2))/(O$1-O$3)</f>
        <v>-0.96575342465753422</v>
      </c>
      <c r="K30" s="5">
        <f>COUNTIF(I$1:I29,"yes")/O$3</f>
        <v>1</v>
      </c>
      <c r="L30" s="6">
        <f>2*COUNTIF(I$1:I29,"yes")/(COUNTIF(I$1:I29,"yes")+O$3+(O$1-O$3-(COUNTIF(I31:I$432,"no")+O$1-O$2)))</f>
        <v>0.92592592592592593</v>
      </c>
      <c r="M30" s="5">
        <f t="shared" si="0"/>
        <v>6.8493150684931781E-3</v>
      </c>
    </row>
    <row r="31" spans="1:13" x14ac:dyDescent="0.3">
      <c r="A31" s="1" t="s">
        <v>32</v>
      </c>
      <c r="B31" s="1" t="s">
        <v>1</v>
      </c>
      <c r="C31" s="2">
        <v>227</v>
      </c>
      <c r="D31" s="2">
        <v>483</v>
      </c>
      <c r="E31" s="2">
        <v>1</v>
      </c>
      <c r="F31" s="2">
        <v>264</v>
      </c>
      <c r="G31" s="4">
        <v>104.6</v>
      </c>
      <c r="H31" s="3">
        <v>5.6999999999999998E-30</v>
      </c>
      <c r="I31" s="1" t="s">
        <v>28</v>
      </c>
      <c r="J31" s="5">
        <f>(1 - (COUNTIF(I32:I$432,"no")+O$1-O$2))/(O$1-O$3)</f>
        <v>-0.95890410958904104</v>
      </c>
      <c r="K31" s="5">
        <f>COUNTIF(I$1:I30,"yes")/O$3</f>
        <v>1</v>
      </c>
      <c r="L31" s="6">
        <f>2*COUNTIF(I$1:I30,"yes")/(COUNTIF(I$1:I30,"yes")+O$3+(O$1-O$3-(COUNTIF(I32:I$432,"no")+O$1-O$2)))</f>
        <v>0.90909090909090906</v>
      </c>
      <c r="M31" s="5">
        <f t="shared" si="0"/>
        <v>6.849315068493067E-3</v>
      </c>
    </row>
    <row r="32" spans="1:13" x14ac:dyDescent="0.3">
      <c r="A32" s="1" t="s">
        <v>33</v>
      </c>
      <c r="B32" s="1" t="s">
        <v>1</v>
      </c>
      <c r="C32" s="2">
        <v>219</v>
      </c>
      <c r="D32" s="2">
        <v>473</v>
      </c>
      <c r="E32" s="2">
        <v>1</v>
      </c>
      <c r="F32" s="2">
        <v>264</v>
      </c>
      <c r="G32" s="4">
        <v>99.9</v>
      </c>
      <c r="H32" s="3">
        <v>1.5E-28</v>
      </c>
      <c r="I32" s="1" t="s">
        <v>28</v>
      </c>
      <c r="J32" s="5">
        <f>(1 - (COUNTIF(I33:I$432,"no")+O$1-O$2))/(O$1-O$3)</f>
        <v>-0.95205479452054798</v>
      </c>
      <c r="K32" s="5">
        <f>COUNTIF(I$1:I31,"yes")/O$3</f>
        <v>1</v>
      </c>
      <c r="L32" s="6">
        <f>2*COUNTIF(I$1:I31,"yes")/(COUNTIF(I$1:I31,"yes")+O$3+(O$1-O$3-(COUNTIF(I33:I$432,"no")+O$1-O$2)))</f>
        <v>0.8928571428571429</v>
      </c>
      <c r="M32" s="5">
        <f t="shared" si="0"/>
        <v>6.8493150684931781E-3</v>
      </c>
    </row>
    <row r="33" spans="1:13" x14ac:dyDescent="0.3">
      <c r="A33" s="1" t="s">
        <v>34</v>
      </c>
      <c r="B33" s="1" t="s">
        <v>1</v>
      </c>
      <c r="C33" s="2">
        <v>147</v>
      </c>
      <c r="D33" s="2">
        <v>400</v>
      </c>
      <c r="E33" s="2">
        <v>1</v>
      </c>
      <c r="F33" s="2">
        <v>264</v>
      </c>
      <c r="G33" s="4">
        <v>91.8</v>
      </c>
      <c r="H33" s="3">
        <v>4.0999999999999999E-26</v>
      </c>
      <c r="I33" s="1" t="s">
        <v>28</v>
      </c>
      <c r="J33" s="5">
        <f>(1 - (COUNTIF(I34:I$432,"no")+O$1-O$2))/(O$1-O$3)</f>
        <v>-0.9452054794520548</v>
      </c>
      <c r="K33" s="5">
        <f>COUNTIF(I$1:I32,"yes")/O$3</f>
        <v>1</v>
      </c>
      <c r="L33" s="6">
        <f>2*COUNTIF(I$1:I32,"yes")/(COUNTIF(I$1:I32,"yes")+O$3+(O$1-O$3-(COUNTIF(I34:I$432,"no")+O$1-O$2)))</f>
        <v>0.8771929824561403</v>
      </c>
      <c r="M33" s="5">
        <f t="shared" si="0"/>
        <v>6.8493150684931781E-3</v>
      </c>
    </row>
    <row r="34" spans="1:13" x14ac:dyDescent="0.3">
      <c r="A34" s="1" t="s">
        <v>35</v>
      </c>
      <c r="B34" s="1" t="s">
        <v>1</v>
      </c>
      <c r="C34" s="2">
        <v>206</v>
      </c>
      <c r="D34" s="2">
        <v>455</v>
      </c>
      <c r="E34" s="2">
        <v>1</v>
      </c>
      <c r="F34" s="2">
        <v>264</v>
      </c>
      <c r="G34" s="4">
        <v>61.1</v>
      </c>
      <c r="H34" s="3">
        <v>6.7999999999999996E-17</v>
      </c>
      <c r="I34" s="1" t="s">
        <v>28</v>
      </c>
      <c r="J34" s="5">
        <f>(1 - (COUNTIF(I35:I$432,"no")+O$1-O$2))/(O$1-O$3)</f>
        <v>-0.93835616438356162</v>
      </c>
      <c r="K34" s="5">
        <f>COUNTIF(I$1:I33,"yes")/O$3</f>
        <v>1</v>
      </c>
      <c r="L34" s="6">
        <f>2*COUNTIF(I$1:I33,"yes")/(COUNTIF(I$1:I33,"yes")+O$3+(O$1-O$3-(COUNTIF(I35:I$432,"no")+O$1-O$2)))</f>
        <v>0.86206896551724133</v>
      </c>
      <c r="M34" s="5">
        <f t="shared" si="0"/>
        <v>6.8493150684931781E-3</v>
      </c>
    </row>
    <row r="35" spans="1:13" x14ac:dyDescent="0.3">
      <c r="A35" s="1" t="s">
        <v>36</v>
      </c>
      <c r="B35" s="1" t="s">
        <v>1</v>
      </c>
      <c r="C35" s="2">
        <v>211</v>
      </c>
      <c r="D35" s="2">
        <v>449</v>
      </c>
      <c r="E35" s="2">
        <v>1</v>
      </c>
      <c r="F35" s="2">
        <v>264</v>
      </c>
      <c r="G35" s="4">
        <v>-73.599999999999994</v>
      </c>
      <c r="H35" s="3">
        <v>4.0000000000000002E-4</v>
      </c>
      <c r="I35" s="1" t="s">
        <v>28</v>
      </c>
      <c r="J35" s="5">
        <f>(1 - (COUNTIF(I36:I$432,"no")+O$1-O$2))/(O$1-O$3)</f>
        <v>-0.93150684931506844</v>
      </c>
      <c r="K35" s="5">
        <f>COUNTIF(I$1:I34,"yes")/O$3</f>
        <v>1</v>
      </c>
      <c r="L35" s="6">
        <f>2*COUNTIF(I$1:I34,"yes")/(COUNTIF(I$1:I34,"yes")+O$3+(O$1-O$3-(COUNTIF(I36:I$432,"no")+O$1-O$2)))</f>
        <v>0.84745762711864403</v>
      </c>
      <c r="M35" s="5">
        <f t="shared" si="0"/>
        <v>6.849315068493067E-3</v>
      </c>
    </row>
    <row r="36" spans="1:13" x14ac:dyDescent="0.3">
      <c r="A36" s="1" t="s">
        <v>37</v>
      </c>
      <c r="B36" s="1" t="s">
        <v>1</v>
      </c>
      <c r="C36" s="2">
        <v>204</v>
      </c>
      <c r="D36" s="2">
        <v>460</v>
      </c>
      <c r="E36" s="2">
        <v>1</v>
      </c>
      <c r="F36" s="2">
        <v>264</v>
      </c>
      <c r="G36" s="4">
        <v>-82.1</v>
      </c>
      <c r="H36" s="3">
        <v>1.2999999999999999E-3</v>
      </c>
      <c r="I36" s="1" t="s">
        <v>28</v>
      </c>
      <c r="J36" s="5">
        <f>(1 - (COUNTIF(I37:I$432,"no")+O$1-O$2))/(O$1-O$3)</f>
        <v>-0.92465753424657537</v>
      </c>
      <c r="K36" s="5">
        <f>COUNTIF(I$1:I35,"yes")/O$3</f>
        <v>1</v>
      </c>
      <c r="L36" s="6">
        <f>2*COUNTIF(I$1:I35,"yes")/(COUNTIF(I$1:I35,"yes")+O$3+(O$1-O$3-(COUNTIF(I37:I$432,"no")+O$1-O$2)))</f>
        <v>0.83333333333333337</v>
      </c>
      <c r="M36" s="5">
        <f t="shared" si="0"/>
        <v>6.8493150684931781E-3</v>
      </c>
    </row>
    <row r="37" spans="1:13" x14ac:dyDescent="0.3">
      <c r="A37" s="1" t="s">
        <v>38</v>
      </c>
      <c r="B37" s="1" t="s">
        <v>1</v>
      </c>
      <c r="C37" s="2">
        <v>214</v>
      </c>
      <c r="D37" s="2">
        <v>454</v>
      </c>
      <c r="E37" s="2">
        <v>1</v>
      </c>
      <c r="F37" s="2">
        <v>264</v>
      </c>
      <c r="G37" s="4">
        <v>-83.8</v>
      </c>
      <c r="H37" s="3">
        <v>1.6000000000000001E-3</v>
      </c>
      <c r="I37" s="1" t="s">
        <v>28</v>
      </c>
      <c r="J37" s="5">
        <f>(1 - (COUNTIF(I38:I$432,"no")+O$1-O$2))/(O$1-O$3)</f>
        <v>-0.9178082191780822</v>
      </c>
      <c r="K37" s="5">
        <f>COUNTIF(I$1:I36,"yes")/O$3</f>
        <v>1</v>
      </c>
      <c r="L37" s="6">
        <f>2*COUNTIF(I$1:I36,"yes")/(COUNTIF(I$1:I36,"yes")+O$3+(O$1-O$3-(COUNTIF(I38:I$432,"no")+O$1-O$2)))</f>
        <v>0.81967213114754101</v>
      </c>
      <c r="M37" s="5">
        <f t="shared" si="0"/>
        <v>6.8493150684931781E-3</v>
      </c>
    </row>
    <row r="38" spans="1:13" x14ac:dyDescent="0.3">
      <c r="A38" s="1" t="s">
        <v>39</v>
      </c>
      <c r="B38" s="1" t="s">
        <v>1</v>
      </c>
      <c r="C38" s="2">
        <v>257</v>
      </c>
      <c r="D38" s="2">
        <v>511</v>
      </c>
      <c r="E38" s="2">
        <v>1</v>
      </c>
      <c r="F38" s="2">
        <v>264</v>
      </c>
      <c r="G38" s="4">
        <v>-87.8</v>
      </c>
      <c r="H38" s="3">
        <v>2.8E-3</v>
      </c>
      <c r="I38" s="1" t="s">
        <v>28</v>
      </c>
      <c r="J38" s="5">
        <f>(1 - (COUNTIF(I39:I$432,"no")+O$1-O$2))/(O$1-O$3)</f>
        <v>-0.91095890410958902</v>
      </c>
      <c r="K38" s="5">
        <f>COUNTIF(I$1:I37,"yes")/O$3</f>
        <v>1</v>
      </c>
      <c r="L38" s="6">
        <f>2*COUNTIF(I$1:I37,"yes")/(COUNTIF(I$1:I37,"yes")+O$3+(O$1-O$3-(COUNTIF(I39:I$432,"no")+O$1-O$2)))</f>
        <v>0.80645161290322576</v>
      </c>
      <c r="M38" s="5">
        <f t="shared" si="0"/>
        <v>6.8493150684931781E-3</v>
      </c>
    </row>
    <row r="39" spans="1:13" x14ac:dyDescent="0.3">
      <c r="A39" s="1" t="s">
        <v>40</v>
      </c>
      <c r="B39" s="1" t="s">
        <v>1</v>
      </c>
      <c r="C39" s="2">
        <v>230</v>
      </c>
      <c r="D39" s="2">
        <v>484</v>
      </c>
      <c r="E39" s="2">
        <v>1</v>
      </c>
      <c r="F39" s="2">
        <v>264</v>
      </c>
      <c r="G39" s="4">
        <v>-87.8</v>
      </c>
      <c r="H39" s="3">
        <v>2.8E-3</v>
      </c>
      <c r="I39" s="1" t="s">
        <v>28</v>
      </c>
      <c r="J39" s="5">
        <f>(1 - (COUNTIF(I40:I$432,"no")+O$1-O$2))/(O$1-O$3)</f>
        <v>-0.90410958904109584</v>
      </c>
      <c r="K39" s="5">
        <f>COUNTIF(I$1:I38,"yes")/O$3</f>
        <v>1</v>
      </c>
      <c r="L39" s="6">
        <f>2*COUNTIF(I$1:I38,"yes")/(COUNTIF(I$1:I38,"yes")+O$3+(O$1-O$3-(COUNTIF(I40:I$432,"no")+O$1-O$2)))</f>
        <v>0.79365079365079361</v>
      </c>
      <c r="M39" s="5">
        <f t="shared" si="0"/>
        <v>6.849315068493067E-3</v>
      </c>
    </row>
    <row r="40" spans="1:13" x14ac:dyDescent="0.3">
      <c r="A40" s="1" t="s">
        <v>41</v>
      </c>
      <c r="B40" s="1" t="s">
        <v>1</v>
      </c>
      <c r="C40" s="2">
        <v>206</v>
      </c>
      <c r="D40" s="2">
        <v>449</v>
      </c>
      <c r="E40" s="2">
        <v>1</v>
      </c>
      <c r="F40" s="2">
        <v>264</v>
      </c>
      <c r="G40" s="4">
        <v>-92.3</v>
      </c>
      <c r="H40" s="3">
        <v>5.1999999999999998E-3</v>
      </c>
      <c r="I40" s="1" t="s">
        <v>28</v>
      </c>
      <c r="J40" s="5">
        <f>(1 - (COUNTIF(I41:I$432,"no")+O$1-O$2))/(O$1-O$3)</f>
        <v>-0.89726027397260277</v>
      </c>
      <c r="K40" s="5">
        <f>COUNTIF(I$1:I39,"yes")/O$3</f>
        <v>1</v>
      </c>
      <c r="L40" s="6">
        <f>2*COUNTIF(I$1:I39,"yes")/(COUNTIF(I$1:I39,"yes")+O$3+(O$1-O$3-(COUNTIF(I41:I$432,"no")+O$1-O$2)))</f>
        <v>0.78125</v>
      </c>
      <c r="M40" s="5">
        <f t="shared" si="0"/>
        <v>6.8493150684931781E-3</v>
      </c>
    </row>
    <row r="41" spans="1:13" x14ac:dyDescent="0.3">
      <c r="A41" s="1" t="s">
        <v>42</v>
      </c>
      <c r="B41" s="1" t="s">
        <v>1</v>
      </c>
      <c r="C41" s="2">
        <v>211</v>
      </c>
      <c r="D41" s="2">
        <v>454</v>
      </c>
      <c r="E41" s="2">
        <v>1</v>
      </c>
      <c r="F41" s="2">
        <v>264</v>
      </c>
      <c r="G41" s="4">
        <v>-93.7</v>
      </c>
      <c r="H41" s="3">
        <v>6.4000000000000003E-3</v>
      </c>
      <c r="I41" s="1" t="s">
        <v>28</v>
      </c>
      <c r="J41" s="5">
        <f>(1 - (COUNTIF(I42:I$432,"no")+O$1-O$2))/(O$1-O$3)</f>
        <v>-0.8904109589041096</v>
      </c>
      <c r="K41" s="5">
        <f>COUNTIF(I$1:I40,"yes")/O$3</f>
        <v>1</v>
      </c>
      <c r="L41" s="6">
        <f>2*COUNTIF(I$1:I40,"yes")/(COUNTIF(I$1:I40,"yes")+O$3+(O$1-O$3-(COUNTIF(I42:I$432,"no")+O$1-O$2)))</f>
        <v>0.76923076923076927</v>
      </c>
      <c r="M41" s="5">
        <f t="shared" si="0"/>
        <v>6.8493150684931781E-3</v>
      </c>
    </row>
    <row r="42" spans="1:13" x14ac:dyDescent="0.3">
      <c r="A42" s="1" t="s">
        <v>43</v>
      </c>
      <c r="B42" s="1" t="s">
        <v>1</v>
      </c>
      <c r="C42" s="2">
        <v>214</v>
      </c>
      <c r="D42" s="2">
        <v>452</v>
      </c>
      <c r="E42" s="2">
        <v>1</v>
      </c>
      <c r="F42" s="2">
        <v>264</v>
      </c>
      <c r="G42" s="4">
        <v>-94</v>
      </c>
      <c r="H42" s="3">
        <v>6.6E-3</v>
      </c>
      <c r="I42" s="1" t="s">
        <v>28</v>
      </c>
      <c r="J42" s="5">
        <f>(1 - (COUNTIF(I43:I$432,"no")+O$1-O$2))/(O$1-O$3)</f>
        <v>-0.88356164383561642</v>
      </c>
      <c r="K42" s="5">
        <f>COUNTIF(I$1:I41,"yes")/O$3</f>
        <v>1</v>
      </c>
      <c r="L42" s="6">
        <f>2*COUNTIF(I$1:I41,"yes")/(COUNTIF(I$1:I41,"yes")+O$3+(O$1-O$3-(COUNTIF(I43:I$432,"no")+O$1-O$2)))</f>
        <v>0.75757575757575757</v>
      </c>
      <c r="M42" s="5">
        <f t="shared" si="0"/>
        <v>6.8493150684931781E-3</v>
      </c>
    </row>
    <row r="43" spans="1:13" x14ac:dyDescent="0.3">
      <c r="A43" s="1" t="s">
        <v>44</v>
      </c>
      <c r="B43" s="1" t="s">
        <v>1</v>
      </c>
      <c r="C43" s="2">
        <v>223</v>
      </c>
      <c r="D43" s="2">
        <v>465</v>
      </c>
      <c r="E43" s="2">
        <v>1</v>
      </c>
      <c r="F43" s="2">
        <v>264</v>
      </c>
      <c r="G43" s="4">
        <v>-95.1</v>
      </c>
      <c r="H43" s="3">
        <v>7.7999999999999996E-3</v>
      </c>
      <c r="I43" s="1" t="s">
        <v>28</v>
      </c>
      <c r="J43" s="5">
        <f>(1 - (COUNTIF(I44:I$432,"no")+O$1-O$2))/(O$1-O$3)</f>
        <v>-0.87671232876712324</v>
      </c>
      <c r="K43" s="5">
        <f>COUNTIF(I$1:I42,"yes")/O$3</f>
        <v>1</v>
      </c>
      <c r="L43" s="6">
        <f>2*COUNTIF(I$1:I42,"yes")/(COUNTIF(I$1:I42,"yes")+O$3+(O$1-O$3-(COUNTIF(I44:I$432,"no")+O$1-O$2)))</f>
        <v>0.74626865671641796</v>
      </c>
      <c r="M43" s="5">
        <f t="shared" si="0"/>
        <v>6.849315068493067E-3</v>
      </c>
    </row>
    <row r="44" spans="1:13" x14ac:dyDescent="0.3">
      <c r="A44" s="1" t="s">
        <v>45</v>
      </c>
      <c r="B44" s="1" t="s">
        <v>1</v>
      </c>
      <c r="C44" s="2">
        <v>209</v>
      </c>
      <c r="D44" s="2">
        <v>447</v>
      </c>
      <c r="E44" s="2">
        <v>1</v>
      </c>
      <c r="F44" s="2">
        <v>264</v>
      </c>
      <c r="G44" s="4">
        <v>-96</v>
      </c>
      <c r="H44" s="3">
        <v>8.8000000000000005E-3</v>
      </c>
      <c r="I44" s="1" t="s">
        <v>28</v>
      </c>
      <c r="J44" s="5">
        <f>(1 - (COUNTIF(I45:I$432,"no")+O$1-O$2))/(O$1-O$3)</f>
        <v>-0.86986301369863017</v>
      </c>
      <c r="K44" s="5">
        <f>COUNTIF(I$1:I43,"yes")/O$3</f>
        <v>1</v>
      </c>
      <c r="L44" s="6">
        <f>2*COUNTIF(I$1:I43,"yes")/(COUNTIF(I$1:I43,"yes")+O$3+(O$1-O$3-(COUNTIF(I45:I$432,"no")+O$1-O$2)))</f>
        <v>0.73529411764705888</v>
      </c>
      <c r="M44" s="5">
        <f t="shared" si="0"/>
        <v>6.8493150684931781E-3</v>
      </c>
    </row>
    <row r="45" spans="1:13" x14ac:dyDescent="0.3">
      <c r="A45" s="1" t="s">
        <v>46</v>
      </c>
      <c r="B45" s="1" t="s">
        <v>1</v>
      </c>
      <c r="C45" s="2">
        <v>217</v>
      </c>
      <c r="D45" s="2">
        <v>447</v>
      </c>
      <c r="E45" s="2">
        <v>1</v>
      </c>
      <c r="F45" s="2">
        <v>264</v>
      </c>
      <c r="G45" s="4">
        <v>-97</v>
      </c>
      <c r="H45" s="3">
        <v>0.01</v>
      </c>
      <c r="I45" s="1" t="s">
        <v>28</v>
      </c>
      <c r="J45" s="5">
        <f>(1 - (COUNTIF(I46:I$432,"no")+O$1-O$2))/(O$1-O$3)</f>
        <v>-0.86301369863013699</v>
      </c>
      <c r="K45" s="5">
        <f>COUNTIF(I$1:I44,"yes")/O$3</f>
        <v>1</v>
      </c>
      <c r="L45" s="6">
        <f>2*COUNTIF(I$1:I44,"yes")/(COUNTIF(I$1:I44,"yes")+O$3+(O$1-O$3-(COUNTIF(I46:I$432,"no")+O$1-O$2)))</f>
        <v>0.72463768115942029</v>
      </c>
      <c r="M45" s="5">
        <f t="shared" si="0"/>
        <v>6.8493150684931781E-3</v>
      </c>
    </row>
    <row r="46" spans="1:13" x14ac:dyDescent="0.3">
      <c r="A46" s="1" t="s">
        <v>47</v>
      </c>
      <c r="B46" s="1" t="s">
        <v>1</v>
      </c>
      <c r="C46" s="2">
        <v>201</v>
      </c>
      <c r="D46" s="2">
        <v>446</v>
      </c>
      <c r="E46" s="2">
        <v>1</v>
      </c>
      <c r="F46" s="2">
        <v>264</v>
      </c>
      <c r="G46" s="4">
        <v>-100.7</v>
      </c>
      <c r="H46" s="3">
        <v>1.7000000000000001E-2</v>
      </c>
      <c r="I46" s="1" t="s">
        <v>28</v>
      </c>
      <c r="J46" s="5">
        <f>(1 - (COUNTIF(I47:I$432,"no")+O$1-O$2))/(O$1-O$3)</f>
        <v>-0.85616438356164382</v>
      </c>
      <c r="K46" s="5">
        <f>COUNTIF(I$1:I45,"yes")/O$3</f>
        <v>1</v>
      </c>
      <c r="L46" s="6">
        <f>2*COUNTIF(I$1:I45,"yes")/(COUNTIF(I$1:I45,"yes")+O$3+(O$1-O$3-(COUNTIF(I47:I$432,"no")+O$1-O$2)))</f>
        <v>0.7142857142857143</v>
      </c>
      <c r="M46" s="5">
        <f t="shared" si="0"/>
        <v>6.8493150684931781E-3</v>
      </c>
    </row>
    <row r="47" spans="1:13" x14ac:dyDescent="0.3">
      <c r="A47" s="1" t="s">
        <v>48</v>
      </c>
      <c r="B47" s="1" t="s">
        <v>1</v>
      </c>
      <c r="C47" s="2">
        <v>212</v>
      </c>
      <c r="D47" s="2">
        <v>455</v>
      </c>
      <c r="E47" s="2">
        <v>1</v>
      </c>
      <c r="F47" s="2">
        <v>264</v>
      </c>
      <c r="G47" s="4">
        <v>-101.4</v>
      </c>
      <c r="H47" s="3">
        <v>1.7999999999999999E-2</v>
      </c>
      <c r="I47" s="1" t="s">
        <v>28</v>
      </c>
      <c r="J47" s="5">
        <f>(1 - (COUNTIF(I48:I$432,"no")+O$1-O$2))/(O$1-O$3)</f>
        <v>-0.84931506849315064</v>
      </c>
      <c r="K47" s="5">
        <f>COUNTIF(I$1:I46,"yes")/O$3</f>
        <v>1</v>
      </c>
      <c r="L47" s="6">
        <f>2*COUNTIF(I$1:I46,"yes")/(COUNTIF(I$1:I46,"yes")+O$3+(O$1-O$3-(COUNTIF(I48:I$432,"no")+O$1-O$2)))</f>
        <v>0.70422535211267601</v>
      </c>
      <c r="M47" s="5">
        <f t="shared" si="0"/>
        <v>6.849315068493067E-3</v>
      </c>
    </row>
    <row r="48" spans="1:13" x14ac:dyDescent="0.3">
      <c r="A48" s="1" t="s">
        <v>49</v>
      </c>
      <c r="B48" s="1" t="s">
        <v>1</v>
      </c>
      <c r="C48" s="2">
        <v>233</v>
      </c>
      <c r="D48" s="2">
        <v>458</v>
      </c>
      <c r="E48" s="2">
        <v>1</v>
      </c>
      <c r="F48" s="2">
        <v>264</v>
      </c>
      <c r="G48" s="4">
        <v>-103</v>
      </c>
      <c r="H48" s="3">
        <v>2.3E-2</v>
      </c>
      <c r="I48" s="1" t="s">
        <v>28</v>
      </c>
      <c r="J48" s="5">
        <f>(1 - (COUNTIF(I49:I$432,"no")+O$1-O$2))/(O$1-O$3)</f>
        <v>-0.84246575342465757</v>
      </c>
      <c r="K48" s="5">
        <f>COUNTIF(I$1:I47,"yes")/O$3</f>
        <v>1</v>
      </c>
      <c r="L48" s="6">
        <f>2*COUNTIF(I$1:I47,"yes")/(COUNTIF(I$1:I47,"yes")+O$3+(O$1-O$3-(COUNTIF(I49:I$432,"no")+O$1-O$2)))</f>
        <v>0.69444444444444442</v>
      </c>
      <c r="M48" s="5">
        <f t="shared" si="0"/>
        <v>6.8493150684931781E-3</v>
      </c>
    </row>
    <row r="49" spans="1:13" x14ac:dyDescent="0.3">
      <c r="A49" s="1" t="s">
        <v>50</v>
      </c>
      <c r="B49" s="1" t="s">
        <v>1</v>
      </c>
      <c r="C49" s="2">
        <v>238</v>
      </c>
      <c r="D49" s="2">
        <v>489</v>
      </c>
      <c r="E49" s="2">
        <v>1</v>
      </c>
      <c r="F49" s="2">
        <v>264</v>
      </c>
      <c r="G49" s="4">
        <v>-103.1</v>
      </c>
      <c r="H49" s="3">
        <v>2.3E-2</v>
      </c>
      <c r="I49" s="1" t="s">
        <v>28</v>
      </c>
      <c r="J49" s="5">
        <f>(1 - (COUNTIF(I50:I$432,"no")+O$1-O$2))/(O$1-O$3)</f>
        <v>-0.83561643835616439</v>
      </c>
      <c r="K49" s="5">
        <f>COUNTIF(I$1:I48,"yes")/O$3</f>
        <v>1</v>
      </c>
      <c r="L49" s="6">
        <f>2*COUNTIF(I$1:I48,"yes")/(COUNTIF(I$1:I48,"yes")+O$3+(O$1-O$3-(COUNTIF(I50:I$432,"no")+O$1-O$2)))</f>
        <v>0.68493150684931503</v>
      </c>
      <c r="M49" s="5">
        <f t="shared" si="0"/>
        <v>6.8493150684931781E-3</v>
      </c>
    </row>
    <row r="50" spans="1:13" x14ac:dyDescent="0.3">
      <c r="A50" s="1" t="s">
        <v>51</v>
      </c>
      <c r="B50" s="1" t="s">
        <v>1</v>
      </c>
      <c r="C50" s="2">
        <v>209</v>
      </c>
      <c r="D50" s="2">
        <v>447</v>
      </c>
      <c r="E50" s="2">
        <v>1</v>
      </c>
      <c r="F50" s="2">
        <v>264</v>
      </c>
      <c r="G50" s="4">
        <v>-103.6</v>
      </c>
      <c r="H50" s="3">
        <v>2.5000000000000001E-2</v>
      </c>
      <c r="I50" s="1" t="s">
        <v>28</v>
      </c>
      <c r="J50" s="5">
        <f>(1 - (COUNTIF(I51:I$432,"no")+O$1-O$2))/(O$1-O$3)</f>
        <v>-0.82876712328767121</v>
      </c>
      <c r="K50" s="5">
        <f>COUNTIF(I$1:I49,"yes")/O$3</f>
        <v>1</v>
      </c>
      <c r="L50" s="6">
        <f>2*COUNTIF(I$1:I49,"yes")/(COUNTIF(I$1:I49,"yes")+O$3+(O$1-O$3-(COUNTIF(I51:I$432,"no")+O$1-O$2)))</f>
        <v>0.67567567567567566</v>
      </c>
      <c r="M50" s="5">
        <f t="shared" si="0"/>
        <v>6.8493150684931781E-3</v>
      </c>
    </row>
    <row r="51" spans="1:13" x14ac:dyDescent="0.3">
      <c r="A51" s="1" t="s">
        <v>52</v>
      </c>
      <c r="B51" s="1" t="s">
        <v>1</v>
      </c>
      <c r="C51" s="2">
        <v>197</v>
      </c>
      <c r="D51" s="2">
        <v>454</v>
      </c>
      <c r="E51" s="2">
        <v>1</v>
      </c>
      <c r="F51" s="2">
        <v>264</v>
      </c>
      <c r="G51" s="4">
        <v>-104.9</v>
      </c>
      <c r="H51" s="3">
        <v>0.03</v>
      </c>
      <c r="I51" s="1" t="s">
        <v>28</v>
      </c>
      <c r="J51" s="5">
        <f>(1 - (COUNTIF(I52:I$432,"no")+O$1-O$2))/(O$1-O$3)</f>
        <v>-0.82191780821917804</v>
      </c>
      <c r="K51" s="5">
        <f>COUNTIF(I$1:I50,"yes")/O$3</f>
        <v>1</v>
      </c>
      <c r="L51" s="6">
        <f>2*COUNTIF(I$1:I50,"yes")/(COUNTIF(I$1:I50,"yes")+O$3+(O$1-O$3-(COUNTIF(I52:I$432,"no")+O$1-O$2)))</f>
        <v>0.66666666666666663</v>
      </c>
      <c r="M51" s="5">
        <f t="shared" si="0"/>
        <v>6.849315068493067E-3</v>
      </c>
    </row>
    <row r="52" spans="1:13" x14ac:dyDescent="0.3">
      <c r="A52" s="1" t="s">
        <v>53</v>
      </c>
      <c r="B52" s="1" t="s">
        <v>1</v>
      </c>
      <c r="C52" s="2">
        <v>199</v>
      </c>
      <c r="D52" s="2">
        <v>447</v>
      </c>
      <c r="E52" s="2">
        <v>1</v>
      </c>
      <c r="F52" s="2">
        <v>264</v>
      </c>
      <c r="G52" s="4">
        <v>-105.3</v>
      </c>
      <c r="H52" s="3">
        <v>3.1E-2</v>
      </c>
      <c r="I52" s="1" t="s">
        <v>28</v>
      </c>
      <c r="J52" s="5">
        <f>(1 - (COUNTIF(I53:I$432,"no")+O$1-O$2))/(O$1-O$3)</f>
        <v>-0.81506849315068497</v>
      </c>
      <c r="K52" s="5">
        <f>COUNTIF(I$1:I51,"yes")/O$3</f>
        <v>1</v>
      </c>
      <c r="L52" s="6">
        <f>2*COUNTIF(I$1:I51,"yes")/(COUNTIF(I$1:I51,"yes")+O$3+(O$1-O$3-(COUNTIF(I53:I$432,"no")+O$1-O$2)))</f>
        <v>0.65789473684210531</v>
      </c>
      <c r="M52" s="5">
        <f t="shared" si="0"/>
        <v>6.8493150684931781E-3</v>
      </c>
    </row>
    <row r="53" spans="1:13" x14ac:dyDescent="0.3">
      <c r="A53" s="1" t="s">
        <v>54</v>
      </c>
      <c r="B53" s="1" t="s">
        <v>1</v>
      </c>
      <c r="C53" s="2">
        <v>217</v>
      </c>
      <c r="D53" s="2">
        <v>447</v>
      </c>
      <c r="E53" s="2">
        <v>1</v>
      </c>
      <c r="F53" s="2">
        <v>264</v>
      </c>
      <c r="G53" s="4">
        <v>-105.5</v>
      </c>
      <c r="H53" s="3">
        <v>3.2000000000000001E-2</v>
      </c>
      <c r="I53" s="1" t="s">
        <v>28</v>
      </c>
      <c r="J53" s="5">
        <f>(1 - (COUNTIF(I54:I$432,"no")+O$1-O$2))/(O$1-O$3)</f>
        <v>-0.80821917808219179</v>
      </c>
      <c r="K53" s="5">
        <f>COUNTIF(I$1:I52,"yes")/O$3</f>
        <v>1</v>
      </c>
      <c r="L53" s="6">
        <f>2*COUNTIF(I$1:I52,"yes")/(COUNTIF(I$1:I52,"yes")+O$3+(O$1-O$3-(COUNTIF(I54:I$432,"no")+O$1-O$2)))</f>
        <v>0.64935064935064934</v>
      </c>
      <c r="M53" s="5">
        <f t="shared" si="0"/>
        <v>6.8493150684931781E-3</v>
      </c>
    </row>
    <row r="54" spans="1:13" x14ac:dyDescent="0.3">
      <c r="A54" s="1" t="s">
        <v>55</v>
      </c>
      <c r="B54" s="1" t="s">
        <v>1</v>
      </c>
      <c r="C54" s="2">
        <v>204</v>
      </c>
      <c r="D54" s="2">
        <v>462</v>
      </c>
      <c r="E54" s="2">
        <v>1</v>
      </c>
      <c r="F54" s="2">
        <v>264</v>
      </c>
      <c r="G54" s="4">
        <v>-105.5</v>
      </c>
      <c r="H54" s="3">
        <v>3.2000000000000001E-2</v>
      </c>
      <c r="I54" s="1" t="s">
        <v>28</v>
      </c>
      <c r="J54" s="5">
        <f>(1 - (COUNTIF(I55:I$432,"no")+O$1-O$2))/(O$1-O$3)</f>
        <v>-0.80136986301369861</v>
      </c>
      <c r="K54" s="5">
        <f>COUNTIF(I$1:I53,"yes")/O$3</f>
        <v>1</v>
      </c>
      <c r="L54" s="6">
        <f>2*COUNTIF(I$1:I53,"yes")/(COUNTIF(I$1:I53,"yes")+O$3+(O$1-O$3-(COUNTIF(I55:I$432,"no")+O$1-O$2)))</f>
        <v>0.64102564102564108</v>
      </c>
      <c r="M54" s="5">
        <f t="shared" si="0"/>
        <v>6.8493150684931781E-3</v>
      </c>
    </row>
    <row r="55" spans="1:13" x14ac:dyDescent="0.3">
      <c r="A55" s="1" t="s">
        <v>56</v>
      </c>
      <c r="B55" s="1" t="s">
        <v>1</v>
      </c>
      <c r="C55" s="2">
        <v>221</v>
      </c>
      <c r="D55" s="2">
        <v>463</v>
      </c>
      <c r="E55" s="2">
        <v>1</v>
      </c>
      <c r="F55" s="2">
        <v>264</v>
      </c>
      <c r="G55" s="4">
        <v>-105.9</v>
      </c>
      <c r="H55" s="3">
        <v>3.4000000000000002E-2</v>
      </c>
      <c r="I55" s="1" t="s">
        <v>28</v>
      </c>
      <c r="J55" s="5">
        <f>(1 - (COUNTIF(I56:I$432,"no")+O$1-O$2))/(O$1-O$3)</f>
        <v>-0.79452054794520544</v>
      </c>
      <c r="K55" s="5">
        <f>COUNTIF(I$1:I54,"yes")/O$3</f>
        <v>1</v>
      </c>
      <c r="L55" s="6">
        <f>2*COUNTIF(I$1:I54,"yes")/(COUNTIF(I$1:I54,"yes")+O$3+(O$1-O$3-(COUNTIF(I56:I$432,"no")+O$1-O$2)))</f>
        <v>0.63291139240506333</v>
      </c>
      <c r="M55" s="5">
        <f t="shared" si="0"/>
        <v>6.849315068493067E-3</v>
      </c>
    </row>
    <row r="56" spans="1:13" x14ac:dyDescent="0.3">
      <c r="A56" s="1" t="s">
        <v>57</v>
      </c>
      <c r="B56" s="1" t="s">
        <v>1</v>
      </c>
      <c r="C56" s="2">
        <v>198</v>
      </c>
      <c r="D56" s="2">
        <v>449</v>
      </c>
      <c r="E56" s="2">
        <v>1</v>
      </c>
      <c r="F56" s="2">
        <v>264</v>
      </c>
      <c r="G56" s="4">
        <v>-106.1</v>
      </c>
      <c r="H56" s="3">
        <v>3.5000000000000003E-2</v>
      </c>
      <c r="I56" s="1" t="s">
        <v>28</v>
      </c>
      <c r="J56" s="5">
        <f>(1 - (COUNTIF(I57:I$432,"no")+O$1-O$2))/(O$1-O$3)</f>
        <v>-0.78767123287671237</v>
      </c>
      <c r="K56" s="5">
        <f>COUNTIF(I$1:I55,"yes")/O$3</f>
        <v>1</v>
      </c>
      <c r="L56" s="6">
        <f>2*COUNTIF(I$1:I55,"yes")/(COUNTIF(I$1:I55,"yes")+O$3+(O$1-O$3-(COUNTIF(I57:I$432,"no")+O$1-O$2)))</f>
        <v>0.625</v>
      </c>
      <c r="M56" s="5">
        <f t="shared" si="0"/>
        <v>6.8493150684931781E-3</v>
      </c>
    </row>
    <row r="57" spans="1:13" x14ac:dyDescent="0.3">
      <c r="A57" s="1" t="s">
        <v>58</v>
      </c>
      <c r="B57" s="1" t="s">
        <v>1</v>
      </c>
      <c r="C57" s="2">
        <v>145</v>
      </c>
      <c r="D57" s="2">
        <v>396</v>
      </c>
      <c r="E57" s="2">
        <v>1</v>
      </c>
      <c r="F57" s="2">
        <v>264</v>
      </c>
      <c r="G57" s="4">
        <v>-106.1</v>
      </c>
      <c r="H57" s="3">
        <v>3.5000000000000003E-2</v>
      </c>
      <c r="I57" s="1" t="s">
        <v>28</v>
      </c>
      <c r="J57" s="5">
        <f>(1 - (COUNTIF(I58:I$432,"no")+O$1-O$2))/(O$1-O$3)</f>
        <v>-0.78082191780821919</v>
      </c>
      <c r="K57" s="5">
        <f>COUNTIF(I$1:I56,"yes")/O$3</f>
        <v>1</v>
      </c>
      <c r="L57" s="6">
        <f>2*COUNTIF(I$1:I56,"yes")/(COUNTIF(I$1:I56,"yes")+O$3+(O$1-O$3-(COUNTIF(I58:I$432,"no")+O$1-O$2)))</f>
        <v>0.61728395061728392</v>
      </c>
      <c r="M57" s="5">
        <f t="shared" si="0"/>
        <v>6.8493150684931781E-3</v>
      </c>
    </row>
    <row r="58" spans="1:13" x14ac:dyDescent="0.3">
      <c r="A58" s="1" t="s">
        <v>59</v>
      </c>
      <c r="B58" s="1" t="s">
        <v>1</v>
      </c>
      <c r="C58" s="2">
        <v>217</v>
      </c>
      <c r="D58" s="2">
        <v>461</v>
      </c>
      <c r="E58" s="2">
        <v>1</v>
      </c>
      <c r="F58" s="2">
        <v>264</v>
      </c>
      <c r="G58" s="4">
        <v>-107.2</v>
      </c>
      <c r="H58" s="3">
        <v>4.1000000000000002E-2</v>
      </c>
      <c r="I58" s="1" t="s">
        <v>28</v>
      </c>
      <c r="J58" s="5">
        <f>(1 - (COUNTIF(I59:I$432,"no")+O$1-O$2))/(O$1-O$3)</f>
        <v>-0.77397260273972601</v>
      </c>
      <c r="K58" s="5">
        <f>COUNTIF(I$1:I57,"yes")/O$3</f>
        <v>1</v>
      </c>
      <c r="L58" s="6">
        <f>2*COUNTIF(I$1:I57,"yes")/(COUNTIF(I$1:I57,"yes")+O$3+(O$1-O$3-(COUNTIF(I59:I$432,"no")+O$1-O$2)))</f>
        <v>0.6097560975609756</v>
      </c>
      <c r="M58" s="5">
        <f t="shared" si="0"/>
        <v>6.8493150684931781E-3</v>
      </c>
    </row>
    <row r="59" spans="1:13" x14ac:dyDescent="0.3">
      <c r="A59" s="1" t="s">
        <v>60</v>
      </c>
      <c r="B59" s="1" t="s">
        <v>1</v>
      </c>
      <c r="C59" s="2">
        <v>217</v>
      </c>
      <c r="D59" s="2">
        <v>446</v>
      </c>
      <c r="E59" s="2">
        <v>1</v>
      </c>
      <c r="F59" s="2">
        <v>264</v>
      </c>
      <c r="G59" s="4">
        <v>-107.3</v>
      </c>
      <c r="H59" s="3">
        <v>4.1000000000000002E-2</v>
      </c>
      <c r="I59" s="1" t="s">
        <v>28</v>
      </c>
      <c r="J59" s="5">
        <f>(1 - (COUNTIF(I60:I$432,"no")+O$1-O$2))/(O$1-O$3)</f>
        <v>-0.76712328767123283</v>
      </c>
      <c r="K59" s="5">
        <f>COUNTIF(I$1:I58,"yes")/O$3</f>
        <v>1</v>
      </c>
      <c r="L59" s="6">
        <f>2*COUNTIF(I$1:I58,"yes")/(COUNTIF(I$1:I58,"yes")+O$3+(O$1-O$3-(COUNTIF(I60:I$432,"no")+O$1-O$2)))</f>
        <v>0.60240963855421692</v>
      </c>
      <c r="M59" s="5">
        <f t="shared" si="0"/>
        <v>6.849315068493067E-3</v>
      </c>
    </row>
    <row r="60" spans="1:13" x14ac:dyDescent="0.3">
      <c r="A60" s="1" t="s">
        <v>61</v>
      </c>
      <c r="B60" s="1" t="s">
        <v>1</v>
      </c>
      <c r="C60" s="2">
        <v>199</v>
      </c>
      <c r="D60" s="2">
        <v>464</v>
      </c>
      <c r="E60" s="2">
        <v>1</v>
      </c>
      <c r="F60" s="2">
        <v>264</v>
      </c>
      <c r="G60" s="4">
        <v>-107.8</v>
      </c>
      <c r="H60" s="3">
        <v>4.3999999999999997E-2</v>
      </c>
      <c r="I60" s="1" t="s">
        <v>28</v>
      </c>
      <c r="J60" s="5">
        <f>(1 - (COUNTIF(I61:I$432,"no")+O$1-O$2))/(O$1-O$3)</f>
        <v>-0.76027397260273977</v>
      </c>
      <c r="K60" s="5">
        <f>COUNTIF(I$1:I59,"yes")/O$3</f>
        <v>1</v>
      </c>
      <c r="L60" s="6">
        <f>2*COUNTIF(I$1:I59,"yes")/(COUNTIF(I$1:I59,"yes")+O$3+(O$1-O$3-(COUNTIF(I61:I$432,"no")+O$1-O$2)))</f>
        <v>0.59523809523809523</v>
      </c>
      <c r="M60" s="5">
        <f t="shared" si="0"/>
        <v>6.8493150684931781E-3</v>
      </c>
    </row>
    <row r="61" spans="1:13" x14ac:dyDescent="0.3">
      <c r="A61" s="1" t="s">
        <v>62</v>
      </c>
      <c r="B61" s="1" t="s">
        <v>1</v>
      </c>
      <c r="C61" s="2">
        <v>205</v>
      </c>
      <c r="D61" s="2">
        <v>443</v>
      </c>
      <c r="E61" s="2">
        <v>1</v>
      </c>
      <c r="F61" s="2">
        <v>264</v>
      </c>
      <c r="G61" s="4">
        <v>-107.8</v>
      </c>
      <c r="H61" s="3">
        <v>4.3999999999999997E-2</v>
      </c>
      <c r="I61" s="1" t="s">
        <v>28</v>
      </c>
      <c r="J61" s="5">
        <f>(1 - (COUNTIF(I62:I$432,"no")+O$1-O$2))/(O$1-O$3)</f>
        <v>-0.75342465753424659</v>
      </c>
      <c r="K61" s="5">
        <f>COUNTIF(I$1:I60,"yes")/O$3</f>
        <v>1</v>
      </c>
      <c r="L61" s="6">
        <f>2*COUNTIF(I$1:I60,"yes")/(COUNTIF(I$1:I60,"yes")+O$3+(O$1-O$3-(COUNTIF(I62:I$432,"no")+O$1-O$2)))</f>
        <v>0.58823529411764708</v>
      </c>
      <c r="M61" s="5">
        <f t="shared" si="0"/>
        <v>6.8493150684931781E-3</v>
      </c>
    </row>
    <row r="62" spans="1:13" x14ac:dyDescent="0.3">
      <c r="A62" s="1" t="s">
        <v>63</v>
      </c>
      <c r="B62" s="1" t="s">
        <v>1</v>
      </c>
      <c r="C62" s="2">
        <v>192</v>
      </c>
      <c r="D62" s="2">
        <v>454</v>
      </c>
      <c r="E62" s="2">
        <v>1</v>
      </c>
      <c r="F62" s="2">
        <v>264</v>
      </c>
      <c r="G62" s="4">
        <v>-108.3</v>
      </c>
      <c r="H62" s="3">
        <v>4.8000000000000001E-2</v>
      </c>
      <c r="I62" s="1" t="s">
        <v>28</v>
      </c>
      <c r="J62" s="5">
        <f>(1 - (COUNTIF(I63:I$432,"no")+O$1-O$2))/(O$1-O$3)</f>
        <v>-0.74657534246575341</v>
      </c>
      <c r="K62" s="5">
        <f>COUNTIF(I$1:I61,"yes")/O$3</f>
        <v>1</v>
      </c>
      <c r="L62" s="6">
        <f>2*COUNTIF(I$1:I61,"yes")/(COUNTIF(I$1:I61,"yes")+O$3+(O$1-O$3-(COUNTIF(I63:I$432,"no")+O$1-O$2)))</f>
        <v>0.58139534883720934</v>
      </c>
      <c r="M62" s="5">
        <f t="shared" si="0"/>
        <v>6.8493150684931781E-3</v>
      </c>
    </row>
    <row r="63" spans="1:13" x14ac:dyDescent="0.3">
      <c r="A63" s="1" t="s">
        <v>64</v>
      </c>
      <c r="B63" s="1" t="s">
        <v>1</v>
      </c>
      <c r="C63" s="2">
        <v>229</v>
      </c>
      <c r="D63" s="2">
        <v>466</v>
      </c>
      <c r="E63" s="2">
        <v>1</v>
      </c>
      <c r="F63" s="2">
        <v>264</v>
      </c>
      <c r="G63" s="4">
        <v>-108.4</v>
      </c>
      <c r="H63" s="3">
        <v>4.8000000000000001E-2</v>
      </c>
      <c r="I63" s="1" t="s">
        <v>28</v>
      </c>
      <c r="J63" s="5">
        <f>(1 - (COUNTIF(I64:I$432,"no")+O$1-O$2))/(O$1-O$3)</f>
        <v>-0.73972602739726023</v>
      </c>
      <c r="K63" s="5">
        <f>COUNTIF(I$1:I62,"yes")/O$3</f>
        <v>1</v>
      </c>
      <c r="L63" s="6">
        <f>2*COUNTIF(I$1:I62,"yes")/(COUNTIF(I$1:I62,"yes")+O$3+(O$1-O$3-(COUNTIF(I64:I$432,"no")+O$1-O$2)))</f>
        <v>0.57471264367816088</v>
      </c>
      <c r="M63" s="5">
        <f t="shared" si="0"/>
        <v>6.849315068493067E-3</v>
      </c>
    </row>
    <row r="64" spans="1:13" x14ac:dyDescent="0.3">
      <c r="A64" s="1" t="s">
        <v>65</v>
      </c>
      <c r="B64" s="1" t="s">
        <v>1</v>
      </c>
      <c r="C64" s="2">
        <v>242</v>
      </c>
      <c r="D64" s="2">
        <v>479</v>
      </c>
      <c r="E64" s="2">
        <v>1</v>
      </c>
      <c r="F64" s="2">
        <v>264</v>
      </c>
      <c r="G64" s="4">
        <v>-108.6</v>
      </c>
      <c r="H64" s="3">
        <v>0.05</v>
      </c>
      <c r="I64" s="1" t="s">
        <v>28</v>
      </c>
      <c r="J64" s="5">
        <f>(1 - (COUNTIF(I65:I$432,"no")+O$1-O$2))/(O$1-O$3)</f>
        <v>-0.73287671232876717</v>
      </c>
      <c r="K64" s="5">
        <f>COUNTIF(I$1:I63,"yes")/O$3</f>
        <v>1</v>
      </c>
      <c r="L64" s="6">
        <f>2*COUNTIF(I$1:I63,"yes")/(COUNTIF(I$1:I63,"yes")+O$3+(O$1-O$3-(COUNTIF(I65:I$432,"no")+O$1-O$2)))</f>
        <v>0.56818181818181823</v>
      </c>
      <c r="M64" s="5">
        <f t="shared" si="0"/>
        <v>6.8493150684931781E-3</v>
      </c>
    </row>
    <row r="65" spans="1:13" x14ac:dyDescent="0.3">
      <c r="A65" s="1" t="s">
        <v>66</v>
      </c>
      <c r="B65" s="1" t="s">
        <v>1</v>
      </c>
      <c r="C65" s="2">
        <v>206</v>
      </c>
      <c r="D65" s="2">
        <v>445</v>
      </c>
      <c r="E65" s="2">
        <v>1</v>
      </c>
      <c r="F65" s="2">
        <v>264</v>
      </c>
      <c r="G65" s="4">
        <v>-108.7</v>
      </c>
      <c r="H65" s="3">
        <v>0.05</v>
      </c>
      <c r="I65" s="1" t="s">
        <v>28</v>
      </c>
      <c r="J65" s="5">
        <f>(1 - (COUNTIF(I66:I$432,"no")+O$1-O$2))/(O$1-O$3)</f>
        <v>-0.72602739726027399</v>
      </c>
      <c r="K65" s="5">
        <f>COUNTIF(I$1:I64,"yes")/O$3</f>
        <v>1</v>
      </c>
      <c r="L65" s="6">
        <f>2*COUNTIF(I$1:I64,"yes")/(COUNTIF(I$1:I64,"yes")+O$3+(O$1-O$3-(COUNTIF(I66:I$432,"no")+O$1-O$2)))</f>
        <v>0.5617977528089888</v>
      </c>
      <c r="M65" s="5">
        <f t="shared" si="0"/>
        <v>6.8493150684931781E-3</v>
      </c>
    </row>
    <row r="66" spans="1:13" x14ac:dyDescent="0.3">
      <c r="A66" s="1" t="s">
        <v>67</v>
      </c>
      <c r="B66" s="1" t="s">
        <v>1</v>
      </c>
      <c r="C66" s="2">
        <v>211</v>
      </c>
      <c r="D66" s="2">
        <v>454</v>
      </c>
      <c r="E66" s="2">
        <v>1</v>
      </c>
      <c r="F66" s="2">
        <v>264</v>
      </c>
      <c r="G66" s="4">
        <v>-109.2</v>
      </c>
      <c r="H66" s="3">
        <v>5.3999999999999999E-2</v>
      </c>
      <c r="I66" s="1" t="s">
        <v>28</v>
      </c>
      <c r="J66" s="5">
        <f>(1 - (COUNTIF(I67:I$432,"no")+O$1-O$2))/(O$1-O$3)</f>
        <v>-0.71917808219178081</v>
      </c>
      <c r="K66" s="5">
        <f>COUNTIF(I$1:I65,"yes")/O$3</f>
        <v>1</v>
      </c>
      <c r="L66" s="6">
        <f>2*COUNTIF(I$1:I65,"yes")/(COUNTIF(I$1:I65,"yes")+O$3+(O$1-O$3-(COUNTIF(I67:I$432,"no")+O$1-O$2)))</f>
        <v>0.55555555555555558</v>
      </c>
      <c r="M66" s="5">
        <f t="shared" si="0"/>
        <v>6.8493150684931781E-3</v>
      </c>
    </row>
    <row r="67" spans="1:13" x14ac:dyDescent="0.3">
      <c r="A67" s="1" t="s">
        <v>68</v>
      </c>
      <c r="B67" s="1" t="s">
        <v>1</v>
      </c>
      <c r="C67" s="2">
        <v>214</v>
      </c>
      <c r="D67" s="2">
        <v>455</v>
      </c>
      <c r="E67" s="2">
        <v>1</v>
      </c>
      <c r="F67" s="2">
        <v>264</v>
      </c>
      <c r="G67" s="4">
        <v>-109.2</v>
      </c>
      <c r="H67" s="3">
        <v>5.3999999999999999E-2</v>
      </c>
      <c r="I67" s="1" t="s">
        <v>28</v>
      </c>
      <c r="J67" s="5">
        <f>(1 - (COUNTIF(I68:I$432,"no")+O$1-O$2))/(O$1-O$3)</f>
        <v>-0.71232876712328763</v>
      </c>
      <c r="K67" s="5">
        <f>COUNTIF(I$1:I66,"yes")/O$3</f>
        <v>1</v>
      </c>
      <c r="L67" s="6">
        <f>2*COUNTIF(I$1:I66,"yes")/(COUNTIF(I$1:I66,"yes")+O$3+(O$1-O$3-(COUNTIF(I68:I$432,"no")+O$1-O$2)))</f>
        <v>0.5494505494505495</v>
      </c>
      <c r="M67" s="5">
        <f t="shared" ref="M67:M130" si="1">(J68-J67)*(K68+K67)/2</f>
        <v>6.849315068493067E-3</v>
      </c>
    </row>
    <row r="68" spans="1:13" x14ac:dyDescent="0.3">
      <c r="A68" s="1" t="s">
        <v>69</v>
      </c>
      <c r="B68" s="1" t="s">
        <v>1</v>
      </c>
      <c r="C68" s="2">
        <v>217</v>
      </c>
      <c r="D68" s="2">
        <v>446</v>
      </c>
      <c r="E68" s="2">
        <v>1</v>
      </c>
      <c r="F68" s="2">
        <v>264</v>
      </c>
      <c r="G68" s="4">
        <v>-110</v>
      </c>
      <c r="H68" s="3">
        <v>0.06</v>
      </c>
      <c r="I68" s="1" t="s">
        <v>28</v>
      </c>
      <c r="J68" s="5">
        <f>(1 - (COUNTIF(I69:I$432,"no")+O$1-O$2))/(O$1-O$3)</f>
        <v>-0.70547945205479456</v>
      </c>
      <c r="K68" s="5">
        <f>COUNTIF(I$1:I67,"yes")/O$3</f>
        <v>1</v>
      </c>
      <c r="L68" s="6">
        <f>2*COUNTIF(I$1:I67,"yes")/(COUNTIF(I$1:I67,"yes")+O$3+(O$1-O$3-(COUNTIF(I69:I$432,"no")+O$1-O$2)))</f>
        <v>0.54347826086956519</v>
      </c>
      <c r="M68" s="5">
        <f t="shared" si="1"/>
        <v>6.8493150684931781E-3</v>
      </c>
    </row>
    <row r="69" spans="1:13" x14ac:dyDescent="0.3">
      <c r="A69" s="1" t="s">
        <v>70</v>
      </c>
      <c r="B69" s="1" t="s">
        <v>1</v>
      </c>
      <c r="C69" s="2">
        <v>197</v>
      </c>
      <c r="D69" s="2">
        <v>454</v>
      </c>
      <c r="E69" s="2">
        <v>1</v>
      </c>
      <c r="F69" s="2">
        <v>264</v>
      </c>
      <c r="G69" s="4">
        <v>-111.3</v>
      </c>
      <c r="H69" s="3">
        <v>7.0999999999999994E-2</v>
      </c>
      <c r="I69" s="1" t="s">
        <v>28</v>
      </c>
      <c r="J69" s="5">
        <f>(1 - (COUNTIF(I70:I$432,"no")+O$1-O$2))/(O$1-O$3)</f>
        <v>-0.69863013698630139</v>
      </c>
      <c r="K69" s="5">
        <f>COUNTIF(I$1:I68,"yes")/O$3</f>
        <v>1</v>
      </c>
      <c r="L69" s="6">
        <f>2*COUNTIF(I$1:I68,"yes")/(COUNTIF(I$1:I68,"yes")+O$3+(O$1-O$3-(COUNTIF(I70:I$432,"no")+O$1-O$2)))</f>
        <v>0.5376344086021505</v>
      </c>
      <c r="M69" s="5">
        <f t="shared" si="1"/>
        <v>6.8493150684931781E-3</v>
      </c>
    </row>
    <row r="70" spans="1:13" x14ac:dyDescent="0.3">
      <c r="A70" s="1" t="s">
        <v>71</v>
      </c>
      <c r="B70" s="1" t="s">
        <v>1</v>
      </c>
      <c r="C70" s="2">
        <v>155</v>
      </c>
      <c r="D70" s="2">
        <v>392</v>
      </c>
      <c r="E70" s="2">
        <v>1</v>
      </c>
      <c r="F70" s="2">
        <v>264</v>
      </c>
      <c r="G70" s="4">
        <v>-111.7</v>
      </c>
      <c r="H70" s="3">
        <v>7.5999999999999998E-2</v>
      </c>
      <c r="I70" s="1" t="s">
        <v>28</v>
      </c>
      <c r="J70" s="5">
        <f>(1 - (COUNTIF(I71:I$432,"no")+O$1-O$2))/(O$1-O$3)</f>
        <v>-0.69178082191780821</v>
      </c>
      <c r="K70" s="5">
        <f>COUNTIF(I$1:I69,"yes")/O$3</f>
        <v>1</v>
      </c>
      <c r="L70" s="6">
        <f>2*COUNTIF(I$1:I69,"yes")/(COUNTIF(I$1:I69,"yes")+O$3+(O$1-O$3-(COUNTIF(I71:I$432,"no")+O$1-O$2)))</f>
        <v>0.53191489361702127</v>
      </c>
      <c r="M70" s="5">
        <f t="shared" si="1"/>
        <v>6.8493150684931781E-3</v>
      </c>
    </row>
    <row r="71" spans="1:13" x14ac:dyDescent="0.3">
      <c r="A71" s="1" t="s">
        <v>72</v>
      </c>
      <c r="B71" s="1" t="s">
        <v>1</v>
      </c>
      <c r="C71" s="2">
        <v>199</v>
      </c>
      <c r="D71" s="2">
        <v>449</v>
      </c>
      <c r="E71" s="2">
        <v>1</v>
      </c>
      <c r="F71" s="2">
        <v>264</v>
      </c>
      <c r="G71" s="4">
        <v>-112.6</v>
      </c>
      <c r="H71" s="3">
        <v>8.5999999999999993E-2</v>
      </c>
      <c r="I71" s="1" t="s">
        <v>28</v>
      </c>
      <c r="J71" s="5">
        <f>(1 - (COUNTIF(I72:I$432,"no")+O$1-O$2))/(O$1-O$3)</f>
        <v>-0.68493150684931503</v>
      </c>
      <c r="K71" s="5">
        <f>COUNTIF(I$1:I70,"yes")/O$3</f>
        <v>1</v>
      </c>
      <c r="L71" s="6">
        <f>2*COUNTIF(I$1:I70,"yes")/(COUNTIF(I$1:I70,"yes")+O$3+(O$1-O$3-(COUNTIF(I72:I$432,"no")+O$1-O$2)))</f>
        <v>0.52631578947368418</v>
      </c>
      <c r="M71" s="5">
        <f t="shared" si="1"/>
        <v>6.849315068493067E-3</v>
      </c>
    </row>
    <row r="72" spans="1:13" x14ac:dyDescent="0.3">
      <c r="A72" s="1" t="s">
        <v>73</v>
      </c>
      <c r="B72" s="1" t="s">
        <v>1</v>
      </c>
      <c r="C72" s="2">
        <v>199</v>
      </c>
      <c r="D72" s="2">
        <v>446</v>
      </c>
      <c r="E72" s="2">
        <v>1</v>
      </c>
      <c r="F72" s="2">
        <v>264</v>
      </c>
      <c r="G72" s="4">
        <v>-113.1</v>
      </c>
      <c r="H72" s="3">
        <v>9.1999999999999998E-2</v>
      </c>
      <c r="I72" s="1" t="s">
        <v>28</v>
      </c>
      <c r="J72" s="5">
        <f>(1 - (COUNTIF(I73:I$432,"no")+O$1-O$2))/(O$1-O$3)</f>
        <v>-0.67808219178082196</v>
      </c>
      <c r="K72" s="5">
        <f>COUNTIF(I$1:I71,"yes")/O$3</f>
        <v>1</v>
      </c>
      <c r="L72" s="6">
        <f>2*COUNTIF(I$1:I71,"yes")/(COUNTIF(I$1:I71,"yes")+O$3+(O$1-O$3-(COUNTIF(I73:I$432,"no")+O$1-O$2)))</f>
        <v>0.52083333333333337</v>
      </c>
      <c r="M72" s="5">
        <f t="shared" si="1"/>
        <v>6.8493150684931781E-3</v>
      </c>
    </row>
    <row r="73" spans="1:13" x14ac:dyDescent="0.3">
      <c r="A73" s="1" t="s">
        <v>74</v>
      </c>
      <c r="B73" s="1" t="s">
        <v>1</v>
      </c>
      <c r="C73" s="2">
        <v>219</v>
      </c>
      <c r="D73" s="2">
        <v>455</v>
      </c>
      <c r="E73" s="2">
        <v>1</v>
      </c>
      <c r="F73" s="2">
        <v>264</v>
      </c>
      <c r="G73" s="4">
        <v>-113.6</v>
      </c>
      <c r="H73" s="3">
        <v>9.8000000000000004E-2</v>
      </c>
      <c r="I73" s="1" t="s">
        <v>28</v>
      </c>
      <c r="J73" s="5">
        <f>(1 - (COUNTIF(I74:I$432,"no")+O$1-O$2))/(O$1-O$3)</f>
        <v>-0.67123287671232879</v>
      </c>
      <c r="K73" s="5">
        <f>COUNTIF(I$1:I72,"yes")/O$3</f>
        <v>1</v>
      </c>
      <c r="L73" s="6">
        <f>2*COUNTIF(I$1:I72,"yes")/(COUNTIF(I$1:I72,"yes")+O$3+(O$1-O$3-(COUNTIF(I74:I$432,"no")+O$1-O$2)))</f>
        <v>0.51546391752577314</v>
      </c>
      <c r="M73" s="5">
        <f t="shared" si="1"/>
        <v>6.8493150684931781E-3</v>
      </c>
    </row>
    <row r="74" spans="1:13" x14ac:dyDescent="0.3">
      <c r="A74" s="1" t="s">
        <v>75</v>
      </c>
      <c r="B74" s="1" t="s">
        <v>1</v>
      </c>
      <c r="C74" s="2">
        <v>206</v>
      </c>
      <c r="D74" s="2">
        <v>448</v>
      </c>
      <c r="E74" s="2">
        <v>1</v>
      </c>
      <c r="F74" s="2">
        <v>264</v>
      </c>
      <c r="G74" s="4">
        <v>-114.3</v>
      </c>
      <c r="H74" s="3">
        <v>0.11</v>
      </c>
      <c r="I74" s="1" t="s">
        <v>28</v>
      </c>
      <c r="J74" s="5">
        <f>(1 - (COUNTIF(I75:I$432,"no")+O$1-O$2))/(O$1-O$3)</f>
        <v>-0.66438356164383561</v>
      </c>
      <c r="K74" s="5">
        <f>COUNTIF(I$1:I73,"yes")/O$3</f>
        <v>1</v>
      </c>
      <c r="L74" s="6">
        <f>2*COUNTIF(I$1:I73,"yes")/(COUNTIF(I$1:I73,"yes")+O$3+(O$1-O$3-(COUNTIF(I75:I$432,"no")+O$1-O$2)))</f>
        <v>0.51020408163265307</v>
      </c>
      <c r="M74" s="5">
        <f t="shared" si="1"/>
        <v>6.8493150684931781E-3</v>
      </c>
    </row>
    <row r="75" spans="1:13" x14ac:dyDescent="0.3">
      <c r="A75" s="1" t="s">
        <v>76</v>
      </c>
      <c r="B75" s="1" t="s">
        <v>1</v>
      </c>
      <c r="C75" s="2">
        <v>191</v>
      </c>
      <c r="D75" s="2">
        <v>450</v>
      </c>
      <c r="E75" s="2">
        <v>1</v>
      </c>
      <c r="F75" s="2">
        <v>264</v>
      </c>
      <c r="G75" s="4">
        <v>-114.4</v>
      </c>
      <c r="H75" s="3">
        <v>0.11</v>
      </c>
      <c r="I75" s="1" t="s">
        <v>28</v>
      </c>
      <c r="J75" s="5">
        <f>(1 - (COUNTIF(I76:I$432,"no")+O$1-O$2))/(O$1-O$3)</f>
        <v>-0.65753424657534243</v>
      </c>
      <c r="K75" s="5">
        <f>COUNTIF(I$1:I74,"yes")/O$3</f>
        <v>1</v>
      </c>
      <c r="L75" s="6">
        <f>2*COUNTIF(I$1:I74,"yes")/(COUNTIF(I$1:I74,"yes")+O$3+(O$1-O$3-(COUNTIF(I76:I$432,"no")+O$1-O$2)))</f>
        <v>0.50505050505050508</v>
      </c>
      <c r="M75" s="5">
        <f t="shared" si="1"/>
        <v>6.849315068493067E-3</v>
      </c>
    </row>
    <row r="76" spans="1:13" x14ac:dyDescent="0.3">
      <c r="A76" s="1" t="s">
        <v>77</v>
      </c>
      <c r="B76" s="1" t="s">
        <v>1</v>
      </c>
      <c r="C76" s="2">
        <v>235</v>
      </c>
      <c r="D76" s="2">
        <v>447</v>
      </c>
      <c r="E76" s="2">
        <v>1</v>
      </c>
      <c r="F76" s="2">
        <v>264</v>
      </c>
      <c r="G76" s="4">
        <v>-115.4</v>
      </c>
      <c r="H76" s="3">
        <v>0.13</v>
      </c>
      <c r="I76" s="1" t="s">
        <v>28</v>
      </c>
      <c r="J76" s="5">
        <f>(1 - (COUNTIF(I77:I$432,"no")+O$1-O$2))/(O$1-O$3)</f>
        <v>-0.65068493150684936</v>
      </c>
      <c r="K76" s="5">
        <f>COUNTIF(I$1:I75,"yes")/O$3</f>
        <v>1</v>
      </c>
      <c r="L76" s="6">
        <f>2*COUNTIF(I$1:I75,"yes")/(COUNTIF(I$1:I75,"yes")+O$3+(O$1-O$3-(COUNTIF(I77:I$432,"no")+O$1-O$2)))</f>
        <v>0.5</v>
      </c>
      <c r="M76" s="5">
        <f t="shared" si="1"/>
        <v>6.8493150684931781E-3</v>
      </c>
    </row>
    <row r="77" spans="1:13" x14ac:dyDescent="0.3">
      <c r="A77" s="1" t="s">
        <v>78</v>
      </c>
      <c r="B77" s="1" t="s">
        <v>1</v>
      </c>
      <c r="C77" s="2">
        <v>201</v>
      </c>
      <c r="D77" s="2">
        <v>446</v>
      </c>
      <c r="E77" s="2">
        <v>1</v>
      </c>
      <c r="F77" s="2">
        <v>264</v>
      </c>
      <c r="G77" s="4">
        <v>-116.3</v>
      </c>
      <c r="H77" s="3">
        <v>0.14000000000000001</v>
      </c>
      <c r="I77" s="1" t="s">
        <v>28</v>
      </c>
      <c r="J77" s="5">
        <f>(1 - (COUNTIF(I78:I$432,"no")+O$1-O$2))/(O$1-O$3)</f>
        <v>-0.64383561643835618</v>
      </c>
      <c r="K77" s="5">
        <f>COUNTIF(I$1:I76,"yes")/O$3</f>
        <v>1</v>
      </c>
      <c r="L77" s="6">
        <f>2*COUNTIF(I$1:I76,"yes")/(COUNTIF(I$1:I76,"yes")+O$3+(O$1-O$3-(COUNTIF(I78:I$432,"no")+O$1-O$2)))</f>
        <v>0.49504950495049505</v>
      </c>
      <c r="M77" s="5">
        <f t="shared" si="1"/>
        <v>6.8493150684931781E-3</v>
      </c>
    </row>
    <row r="78" spans="1:13" x14ac:dyDescent="0.3">
      <c r="A78" s="1" t="s">
        <v>79</v>
      </c>
      <c r="B78" s="1" t="s">
        <v>1</v>
      </c>
      <c r="C78" s="2">
        <v>218</v>
      </c>
      <c r="D78" s="2">
        <v>463</v>
      </c>
      <c r="E78" s="2">
        <v>1</v>
      </c>
      <c r="F78" s="2">
        <v>264</v>
      </c>
      <c r="G78" s="4">
        <v>-116.3</v>
      </c>
      <c r="H78" s="3">
        <v>0.14000000000000001</v>
      </c>
      <c r="I78" s="1" t="s">
        <v>28</v>
      </c>
      <c r="J78" s="5">
        <f>(1 - (COUNTIF(I79:I$432,"no")+O$1-O$2))/(O$1-O$3)</f>
        <v>-0.63698630136986301</v>
      </c>
      <c r="K78" s="5">
        <f>COUNTIF(I$1:I77,"yes")/O$3</f>
        <v>1</v>
      </c>
      <c r="L78" s="6">
        <f>2*COUNTIF(I$1:I77,"yes")/(COUNTIF(I$1:I77,"yes")+O$3+(O$1-O$3-(COUNTIF(I79:I$432,"no")+O$1-O$2)))</f>
        <v>0.49019607843137253</v>
      </c>
      <c r="M78" s="5">
        <f t="shared" si="1"/>
        <v>6.8493150684931781E-3</v>
      </c>
    </row>
    <row r="79" spans="1:13" x14ac:dyDescent="0.3">
      <c r="A79" s="1" t="s">
        <v>80</v>
      </c>
      <c r="B79" s="1" t="s">
        <v>1</v>
      </c>
      <c r="C79" s="2">
        <v>148</v>
      </c>
      <c r="D79" s="2">
        <v>406</v>
      </c>
      <c r="E79" s="2">
        <v>1</v>
      </c>
      <c r="F79" s="2">
        <v>264</v>
      </c>
      <c r="G79" s="4">
        <v>-116.8</v>
      </c>
      <c r="H79" s="3">
        <v>0.15</v>
      </c>
      <c r="I79" s="1" t="s">
        <v>28</v>
      </c>
      <c r="J79" s="5">
        <f>(1 - (COUNTIF(I80:I$432,"no")+O$1-O$2))/(O$1-O$3)</f>
        <v>-0.63013698630136983</v>
      </c>
      <c r="K79" s="5">
        <f>COUNTIF(I$1:I78,"yes")/O$3</f>
        <v>1</v>
      </c>
      <c r="L79" s="6">
        <f>2*COUNTIF(I$1:I78,"yes")/(COUNTIF(I$1:I78,"yes")+O$3+(O$1-O$3-(COUNTIF(I80:I$432,"no")+O$1-O$2)))</f>
        <v>0.4854368932038835</v>
      </c>
      <c r="M79" s="5">
        <f t="shared" si="1"/>
        <v>6.849315068493067E-3</v>
      </c>
    </row>
    <row r="80" spans="1:13" x14ac:dyDescent="0.3">
      <c r="A80" s="1" t="s">
        <v>81</v>
      </c>
      <c r="B80" s="1" t="s">
        <v>1</v>
      </c>
      <c r="C80" s="2">
        <v>169</v>
      </c>
      <c r="D80" s="2">
        <v>398</v>
      </c>
      <c r="E80" s="2">
        <v>1</v>
      </c>
      <c r="F80" s="2">
        <v>264</v>
      </c>
      <c r="G80" s="4">
        <v>-116.9</v>
      </c>
      <c r="H80" s="3">
        <v>0.15</v>
      </c>
      <c r="I80" s="1" t="s">
        <v>28</v>
      </c>
      <c r="J80" s="5">
        <f>(1 - (COUNTIF(I81:I$432,"no")+O$1-O$2))/(O$1-O$3)</f>
        <v>-0.62328767123287676</v>
      </c>
      <c r="K80" s="5">
        <f>COUNTIF(I$1:I79,"yes")/O$3</f>
        <v>1</v>
      </c>
      <c r="L80" s="6">
        <f>2*COUNTIF(I$1:I79,"yes")/(COUNTIF(I$1:I79,"yes")+O$3+(O$1-O$3-(COUNTIF(I81:I$432,"no")+O$1-O$2)))</f>
        <v>0.48076923076923078</v>
      </c>
      <c r="M80" s="5">
        <f t="shared" si="1"/>
        <v>6.8493150684931781E-3</v>
      </c>
    </row>
    <row r="81" spans="1:13" x14ac:dyDescent="0.3">
      <c r="A81" s="1" t="s">
        <v>82</v>
      </c>
      <c r="B81" s="1" t="s">
        <v>1</v>
      </c>
      <c r="C81" s="2">
        <v>215</v>
      </c>
      <c r="D81" s="2">
        <v>463</v>
      </c>
      <c r="E81" s="2">
        <v>1</v>
      </c>
      <c r="F81" s="2">
        <v>264</v>
      </c>
      <c r="G81" s="4">
        <v>-117.1</v>
      </c>
      <c r="H81" s="3">
        <v>0.16</v>
      </c>
      <c r="I81" s="1" t="s">
        <v>28</v>
      </c>
      <c r="J81" s="5">
        <f>(1 - (COUNTIF(I82:I$432,"no")+O$1-O$2))/(O$1-O$3)</f>
        <v>-0.61643835616438358</v>
      </c>
      <c r="K81" s="5">
        <f>COUNTIF(I$1:I80,"yes")/O$3</f>
        <v>1</v>
      </c>
      <c r="L81" s="6">
        <f>2*COUNTIF(I$1:I80,"yes")/(COUNTIF(I$1:I80,"yes")+O$3+(O$1-O$3-(COUNTIF(I82:I$432,"no")+O$1-O$2)))</f>
        <v>0.47619047619047616</v>
      </c>
      <c r="M81" s="5">
        <f t="shared" si="1"/>
        <v>6.8493150684931781E-3</v>
      </c>
    </row>
    <row r="82" spans="1:13" x14ac:dyDescent="0.3">
      <c r="A82" s="1" t="s">
        <v>83</v>
      </c>
      <c r="B82" s="1" t="s">
        <v>1</v>
      </c>
      <c r="C82" s="2">
        <v>211</v>
      </c>
      <c r="D82" s="2">
        <v>454</v>
      </c>
      <c r="E82" s="2">
        <v>1</v>
      </c>
      <c r="F82" s="2">
        <v>264</v>
      </c>
      <c r="G82" s="4">
        <v>-117.1</v>
      </c>
      <c r="H82" s="3">
        <v>0.16</v>
      </c>
      <c r="I82" s="1" t="s">
        <v>28</v>
      </c>
      <c r="J82" s="5">
        <f>(1 - (COUNTIF(I83:I$432,"no")+O$1-O$2))/(O$1-O$3)</f>
        <v>-0.6095890410958904</v>
      </c>
      <c r="K82" s="5">
        <f>COUNTIF(I$1:I81,"yes")/O$3</f>
        <v>1</v>
      </c>
      <c r="L82" s="6">
        <f>2*COUNTIF(I$1:I81,"yes")/(COUNTIF(I$1:I81,"yes")+O$3+(O$1-O$3-(COUNTIF(I83:I$432,"no")+O$1-O$2)))</f>
        <v>0.47169811320754718</v>
      </c>
      <c r="M82" s="5">
        <f t="shared" si="1"/>
        <v>6.8493150684931781E-3</v>
      </c>
    </row>
    <row r="83" spans="1:13" x14ac:dyDescent="0.3">
      <c r="A83" s="1" t="s">
        <v>84</v>
      </c>
      <c r="B83" s="1" t="s">
        <v>1</v>
      </c>
      <c r="C83" s="2">
        <v>211</v>
      </c>
      <c r="D83" s="2">
        <v>454</v>
      </c>
      <c r="E83" s="2">
        <v>1</v>
      </c>
      <c r="F83" s="2">
        <v>264</v>
      </c>
      <c r="G83" s="4">
        <v>-117.4</v>
      </c>
      <c r="H83" s="3">
        <v>0.17</v>
      </c>
      <c r="I83" s="1" t="s">
        <v>28</v>
      </c>
      <c r="J83" s="5">
        <f>(1 - (COUNTIF(I84:I$432,"no")+O$1-O$2))/(O$1-O$3)</f>
        <v>-0.60273972602739723</v>
      </c>
      <c r="K83" s="5">
        <f>COUNTIF(I$1:I82,"yes")/O$3</f>
        <v>1</v>
      </c>
      <c r="L83" s="6">
        <f>2*COUNTIF(I$1:I82,"yes")/(COUNTIF(I$1:I82,"yes")+O$3+(O$1-O$3-(COUNTIF(I84:I$432,"no")+O$1-O$2)))</f>
        <v>0.46728971962616822</v>
      </c>
      <c r="M83" s="5">
        <f t="shared" si="1"/>
        <v>6.849315068493067E-3</v>
      </c>
    </row>
    <row r="84" spans="1:13" x14ac:dyDescent="0.3">
      <c r="A84" s="1" t="s">
        <v>85</v>
      </c>
      <c r="B84" s="1" t="s">
        <v>1</v>
      </c>
      <c r="C84" s="2">
        <v>211</v>
      </c>
      <c r="D84" s="2">
        <v>458</v>
      </c>
      <c r="E84" s="2">
        <v>1</v>
      </c>
      <c r="F84" s="2">
        <v>264</v>
      </c>
      <c r="G84" s="4">
        <v>-117.5</v>
      </c>
      <c r="H84" s="3">
        <v>0.17</v>
      </c>
      <c r="I84" s="1" t="s">
        <v>28</v>
      </c>
      <c r="J84" s="5">
        <f>(1 - (COUNTIF(I85:I$432,"no")+O$1-O$2))/(O$1-O$3)</f>
        <v>-0.59589041095890416</v>
      </c>
      <c r="K84" s="5">
        <f>COUNTIF(I$1:I83,"yes")/O$3</f>
        <v>1</v>
      </c>
      <c r="L84" s="6">
        <f>2*COUNTIF(I$1:I83,"yes")/(COUNTIF(I$1:I83,"yes")+O$3+(O$1-O$3-(COUNTIF(I85:I$432,"no")+O$1-O$2)))</f>
        <v>0.46296296296296297</v>
      </c>
      <c r="M84" s="5">
        <f t="shared" si="1"/>
        <v>6.8493150684931781E-3</v>
      </c>
    </row>
    <row r="85" spans="1:13" x14ac:dyDescent="0.3">
      <c r="A85" s="1" t="s">
        <v>86</v>
      </c>
      <c r="B85" s="1" t="s">
        <v>1</v>
      </c>
      <c r="C85" s="2">
        <v>185</v>
      </c>
      <c r="D85" s="2">
        <v>444</v>
      </c>
      <c r="E85" s="2">
        <v>1</v>
      </c>
      <c r="F85" s="2">
        <v>264</v>
      </c>
      <c r="G85" s="4">
        <v>-117.7</v>
      </c>
      <c r="H85" s="3">
        <v>0.17</v>
      </c>
      <c r="I85" s="1" t="s">
        <v>28</v>
      </c>
      <c r="J85" s="5">
        <f>(1 - (COUNTIF(I86:I$432,"no")+O$1-O$2))/(O$1-O$3)</f>
        <v>-0.58904109589041098</v>
      </c>
      <c r="K85" s="5">
        <f>COUNTIF(I$1:I84,"yes")/O$3</f>
        <v>1</v>
      </c>
      <c r="L85" s="6">
        <f>2*COUNTIF(I$1:I84,"yes")/(COUNTIF(I$1:I84,"yes")+O$3+(O$1-O$3-(COUNTIF(I86:I$432,"no")+O$1-O$2)))</f>
        <v>0.45871559633027525</v>
      </c>
      <c r="M85" s="5">
        <f t="shared" si="1"/>
        <v>6.8493150684931781E-3</v>
      </c>
    </row>
    <row r="86" spans="1:13" x14ac:dyDescent="0.3">
      <c r="A86" s="1" t="s">
        <v>87</v>
      </c>
      <c r="B86" s="1" t="s">
        <v>1</v>
      </c>
      <c r="C86" s="2">
        <v>217</v>
      </c>
      <c r="D86" s="2">
        <v>447</v>
      </c>
      <c r="E86" s="2">
        <v>1</v>
      </c>
      <c r="F86" s="2">
        <v>264</v>
      </c>
      <c r="G86" s="4">
        <v>-118.7</v>
      </c>
      <c r="H86" s="3">
        <v>0.2</v>
      </c>
      <c r="I86" s="1" t="s">
        <v>28</v>
      </c>
      <c r="J86" s="5">
        <f>(1 - (COUNTIF(I87:I$432,"no")+O$1-O$2))/(O$1-O$3)</f>
        <v>-0.5821917808219178</v>
      </c>
      <c r="K86" s="5">
        <f>COUNTIF(I$1:I85,"yes")/O$3</f>
        <v>1</v>
      </c>
      <c r="L86" s="6">
        <f>2*COUNTIF(I$1:I85,"yes")/(COUNTIF(I$1:I85,"yes")+O$3+(O$1-O$3-(COUNTIF(I87:I$432,"no")+O$1-O$2)))</f>
        <v>0.45454545454545453</v>
      </c>
      <c r="M86" s="5">
        <f t="shared" si="1"/>
        <v>6.8493150684931781E-3</v>
      </c>
    </row>
    <row r="87" spans="1:13" x14ac:dyDescent="0.3">
      <c r="A87" s="1" t="s">
        <v>88</v>
      </c>
      <c r="B87" s="1" t="s">
        <v>1</v>
      </c>
      <c r="C87" s="2">
        <v>192</v>
      </c>
      <c r="D87" s="2">
        <v>450</v>
      </c>
      <c r="E87" s="2">
        <v>1</v>
      </c>
      <c r="F87" s="2">
        <v>264</v>
      </c>
      <c r="G87" s="4">
        <v>-118.7</v>
      </c>
      <c r="H87" s="3">
        <v>0.2</v>
      </c>
      <c r="I87" s="1" t="s">
        <v>28</v>
      </c>
      <c r="J87" s="5">
        <f>(1 - (COUNTIF(I88:I$432,"no")+O$1-O$2))/(O$1-O$3)</f>
        <v>-0.57534246575342463</v>
      </c>
      <c r="K87" s="5">
        <f>COUNTIF(I$1:I86,"yes")/O$3</f>
        <v>1</v>
      </c>
      <c r="L87" s="6">
        <f>2*COUNTIF(I$1:I86,"yes")/(COUNTIF(I$1:I86,"yes")+O$3+(O$1-O$3-(COUNTIF(I88:I$432,"no")+O$1-O$2)))</f>
        <v>0.45045045045045046</v>
      </c>
      <c r="M87" s="5">
        <f t="shared" si="1"/>
        <v>6.849315068493067E-3</v>
      </c>
    </row>
    <row r="88" spans="1:13" x14ac:dyDescent="0.3">
      <c r="A88" s="1" t="s">
        <v>89</v>
      </c>
      <c r="B88" s="1" t="s">
        <v>1</v>
      </c>
      <c r="C88" s="2">
        <v>198</v>
      </c>
      <c r="D88" s="2">
        <v>449</v>
      </c>
      <c r="E88" s="2">
        <v>1</v>
      </c>
      <c r="F88" s="2">
        <v>264</v>
      </c>
      <c r="G88" s="4">
        <v>-118.8</v>
      </c>
      <c r="H88" s="3">
        <v>0.2</v>
      </c>
      <c r="I88" s="1" t="s">
        <v>28</v>
      </c>
      <c r="J88" s="5">
        <f>(1 - (COUNTIF(I89:I$432,"no")+O$1-O$2))/(O$1-O$3)</f>
        <v>-0.56849315068493156</v>
      </c>
      <c r="K88" s="5">
        <f>COUNTIF(I$1:I87,"yes")/O$3</f>
        <v>1</v>
      </c>
      <c r="L88" s="6">
        <f>2*COUNTIF(I$1:I87,"yes")/(COUNTIF(I$1:I87,"yes")+O$3+(O$1-O$3-(COUNTIF(I89:I$432,"no")+O$1-O$2)))</f>
        <v>0.44642857142857145</v>
      </c>
      <c r="M88" s="5">
        <f t="shared" si="1"/>
        <v>6.8493150684931781E-3</v>
      </c>
    </row>
    <row r="89" spans="1:13" x14ac:dyDescent="0.3">
      <c r="A89" s="1" t="s">
        <v>90</v>
      </c>
      <c r="B89" s="1" t="s">
        <v>1</v>
      </c>
      <c r="C89" s="2">
        <v>211</v>
      </c>
      <c r="D89" s="2">
        <v>459</v>
      </c>
      <c r="E89" s="2">
        <v>1</v>
      </c>
      <c r="F89" s="2">
        <v>264</v>
      </c>
      <c r="G89" s="4">
        <v>-119.1</v>
      </c>
      <c r="H89" s="3">
        <v>0.21</v>
      </c>
      <c r="I89" s="1" t="s">
        <v>28</v>
      </c>
      <c r="J89" s="5">
        <f>(1 - (COUNTIF(I90:I$432,"no")+O$1-O$2))/(O$1-O$3)</f>
        <v>-0.56164383561643838</v>
      </c>
      <c r="K89" s="5">
        <f>COUNTIF(I$1:I88,"yes")/O$3</f>
        <v>1</v>
      </c>
      <c r="L89" s="6">
        <f>2*COUNTIF(I$1:I88,"yes")/(COUNTIF(I$1:I88,"yes")+O$3+(O$1-O$3-(COUNTIF(I90:I$432,"no")+O$1-O$2)))</f>
        <v>0.44247787610619471</v>
      </c>
      <c r="M89" s="5">
        <f t="shared" si="1"/>
        <v>6.8493150684931781E-3</v>
      </c>
    </row>
    <row r="90" spans="1:13" x14ac:dyDescent="0.3">
      <c r="A90" s="1" t="s">
        <v>91</v>
      </c>
      <c r="B90" s="1" t="s">
        <v>1</v>
      </c>
      <c r="C90" s="2">
        <v>201</v>
      </c>
      <c r="D90" s="2">
        <v>441</v>
      </c>
      <c r="E90" s="2">
        <v>1</v>
      </c>
      <c r="F90" s="2">
        <v>264</v>
      </c>
      <c r="G90" s="4">
        <v>-119.5</v>
      </c>
      <c r="H90" s="3">
        <v>0.22</v>
      </c>
      <c r="I90" s="1" t="s">
        <v>28</v>
      </c>
      <c r="J90" s="5">
        <f>(1 - (COUNTIF(I91:I$432,"no")+O$1-O$2))/(O$1-O$3)</f>
        <v>-0.5547945205479452</v>
      </c>
      <c r="K90" s="5">
        <f>COUNTIF(I$1:I89,"yes")/O$3</f>
        <v>1</v>
      </c>
      <c r="L90" s="6">
        <f>2*COUNTIF(I$1:I89,"yes")/(COUNTIF(I$1:I89,"yes")+O$3+(O$1-O$3-(COUNTIF(I91:I$432,"no")+O$1-O$2)))</f>
        <v>0.43859649122807015</v>
      </c>
      <c r="M90" s="5">
        <f t="shared" si="1"/>
        <v>6.8493150684931781E-3</v>
      </c>
    </row>
    <row r="91" spans="1:13" x14ac:dyDescent="0.3">
      <c r="A91" s="1" t="s">
        <v>92</v>
      </c>
      <c r="B91" s="1" t="s">
        <v>1</v>
      </c>
      <c r="C91" s="2">
        <v>198</v>
      </c>
      <c r="D91" s="2">
        <v>444</v>
      </c>
      <c r="E91" s="2">
        <v>1</v>
      </c>
      <c r="F91" s="2">
        <v>264</v>
      </c>
      <c r="G91" s="4">
        <v>-120</v>
      </c>
      <c r="H91" s="3">
        <v>0.24</v>
      </c>
      <c r="I91" s="1" t="s">
        <v>28</v>
      </c>
      <c r="J91" s="5">
        <f>(1 - (COUNTIF(I92:I$432,"no")+O$1-O$2))/(O$1-O$3)</f>
        <v>-0.54794520547945202</v>
      </c>
      <c r="K91" s="5">
        <f>COUNTIF(I$1:I90,"yes")/O$3</f>
        <v>1</v>
      </c>
      <c r="L91" s="6">
        <f>2*COUNTIF(I$1:I90,"yes")/(COUNTIF(I$1:I90,"yes")+O$3+(O$1-O$3-(COUNTIF(I92:I$432,"no")+O$1-O$2)))</f>
        <v>0.43478260869565216</v>
      </c>
      <c r="M91" s="5">
        <f t="shared" si="1"/>
        <v>6.849315068493067E-3</v>
      </c>
    </row>
    <row r="92" spans="1:13" x14ac:dyDescent="0.3">
      <c r="A92" s="1" t="s">
        <v>93</v>
      </c>
      <c r="B92" s="1" t="s">
        <v>1</v>
      </c>
      <c r="C92" s="2">
        <v>194</v>
      </c>
      <c r="D92" s="2">
        <v>448</v>
      </c>
      <c r="E92" s="2">
        <v>1</v>
      </c>
      <c r="F92" s="2">
        <v>264</v>
      </c>
      <c r="G92" s="4">
        <v>-120</v>
      </c>
      <c r="H92" s="3">
        <v>0.24</v>
      </c>
      <c r="I92" s="1" t="s">
        <v>28</v>
      </c>
      <c r="J92" s="5">
        <f>(1 - (COUNTIF(I93:I$432,"no")+O$1-O$2))/(O$1-O$3)</f>
        <v>-0.54109589041095896</v>
      </c>
      <c r="K92" s="5">
        <f>COUNTIF(I$1:I91,"yes")/O$3</f>
        <v>1</v>
      </c>
      <c r="L92" s="6">
        <f>2*COUNTIF(I$1:I91,"yes")/(COUNTIF(I$1:I91,"yes")+O$3+(O$1-O$3-(COUNTIF(I93:I$432,"no")+O$1-O$2)))</f>
        <v>0.43103448275862066</v>
      </c>
      <c r="M92" s="5">
        <f t="shared" si="1"/>
        <v>6.8493150684931781E-3</v>
      </c>
    </row>
    <row r="93" spans="1:13" x14ac:dyDescent="0.3">
      <c r="A93" s="1" t="s">
        <v>94</v>
      </c>
      <c r="B93" s="1" t="s">
        <v>1</v>
      </c>
      <c r="C93" s="2">
        <v>199</v>
      </c>
      <c r="D93" s="2">
        <v>450</v>
      </c>
      <c r="E93" s="2">
        <v>1</v>
      </c>
      <c r="F93" s="2">
        <v>264</v>
      </c>
      <c r="G93" s="4">
        <v>-120.1</v>
      </c>
      <c r="H93" s="3">
        <v>0.24</v>
      </c>
      <c r="I93" s="1" t="s">
        <v>28</v>
      </c>
      <c r="J93" s="5">
        <f>(1 - (COUNTIF(I94:I$432,"no")+O$1-O$2))/(O$1-O$3)</f>
        <v>-0.53424657534246578</v>
      </c>
      <c r="K93" s="5">
        <f>COUNTIF(I$1:I92,"yes")/O$3</f>
        <v>1</v>
      </c>
      <c r="L93" s="6">
        <f>2*COUNTIF(I$1:I92,"yes")/(COUNTIF(I$1:I92,"yes")+O$3+(O$1-O$3-(COUNTIF(I94:I$432,"no")+O$1-O$2)))</f>
        <v>0.42735042735042733</v>
      </c>
      <c r="M93" s="5">
        <f t="shared" si="1"/>
        <v>6.8493150684931781E-3</v>
      </c>
    </row>
    <row r="94" spans="1:13" x14ac:dyDescent="0.3">
      <c r="A94" s="1" t="s">
        <v>95</v>
      </c>
      <c r="B94" s="1" t="s">
        <v>1</v>
      </c>
      <c r="C94" s="2">
        <v>192</v>
      </c>
      <c r="D94" s="2">
        <v>450</v>
      </c>
      <c r="E94" s="2">
        <v>1</v>
      </c>
      <c r="F94" s="2">
        <v>264</v>
      </c>
      <c r="G94" s="4">
        <v>-120.3</v>
      </c>
      <c r="H94" s="3">
        <v>0.25</v>
      </c>
      <c r="I94" s="1" t="s">
        <v>28</v>
      </c>
      <c r="J94" s="5">
        <f>(1 - (COUNTIF(I95:I$432,"no")+O$1-O$2))/(O$1-O$3)</f>
        <v>-0.5273972602739726</v>
      </c>
      <c r="K94" s="5">
        <f>COUNTIF(I$1:I93,"yes")/O$3</f>
        <v>1</v>
      </c>
      <c r="L94" s="6">
        <f>2*COUNTIF(I$1:I93,"yes")/(COUNTIF(I$1:I93,"yes")+O$3+(O$1-O$3-(COUNTIF(I95:I$432,"no")+O$1-O$2)))</f>
        <v>0.42372881355932202</v>
      </c>
      <c r="M94" s="5">
        <f t="shared" si="1"/>
        <v>6.8493150684931781E-3</v>
      </c>
    </row>
    <row r="95" spans="1:13" x14ac:dyDescent="0.3">
      <c r="A95" s="1" t="s">
        <v>96</v>
      </c>
      <c r="B95" s="1" t="s">
        <v>1</v>
      </c>
      <c r="C95" s="2">
        <v>192</v>
      </c>
      <c r="D95" s="2">
        <v>450</v>
      </c>
      <c r="E95" s="2">
        <v>1</v>
      </c>
      <c r="F95" s="2">
        <v>264</v>
      </c>
      <c r="G95" s="4">
        <v>-120.3</v>
      </c>
      <c r="H95" s="3">
        <v>0.25</v>
      </c>
      <c r="I95" s="1" t="s">
        <v>28</v>
      </c>
      <c r="J95" s="5">
        <f>(1 - (COUNTIF(I96:I$432,"no")+O$1-O$2))/(O$1-O$3)</f>
        <v>-0.52054794520547942</v>
      </c>
      <c r="K95" s="5">
        <f>COUNTIF(I$1:I94,"yes")/O$3</f>
        <v>1</v>
      </c>
      <c r="L95" s="6">
        <f>2*COUNTIF(I$1:I94,"yes")/(COUNTIF(I$1:I94,"yes")+O$3+(O$1-O$3-(COUNTIF(I96:I$432,"no")+O$1-O$2)))</f>
        <v>0.42016806722689076</v>
      </c>
      <c r="M95" s="5">
        <f t="shared" si="1"/>
        <v>6.849315068493067E-3</v>
      </c>
    </row>
    <row r="96" spans="1:13" x14ac:dyDescent="0.3">
      <c r="A96" s="1" t="s">
        <v>97</v>
      </c>
      <c r="B96" s="1" t="s">
        <v>1</v>
      </c>
      <c r="C96" s="2">
        <v>180</v>
      </c>
      <c r="D96" s="2">
        <v>418</v>
      </c>
      <c r="E96" s="2">
        <v>1</v>
      </c>
      <c r="F96" s="2">
        <v>264</v>
      </c>
      <c r="G96" s="4">
        <v>-120.4</v>
      </c>
      <c r="H96" s="3">
        <v>0.25</v>
      </c>
      <c r="I96" s="1" t="s">
        <v>28</v>
      </c>
      <c r="J96" s="5">
        <f>(1 - (COUNTIF(I97:I$432,"no")+O$1-O$2))/(O$1-O$3)</f>
        <v>-0.51369863013698636</v>
      </c>
      <c r="K96" s="5">
        <f>COUNTIF(I$1:I95,"yes")/O$3</f>
        <v>1</v>
      </c>
      <c r="L96" s="6">
        <f>2*COUNTIF(I$1:I95,"yes")/(COUNTIF(I$1:I95,"yes")+O$3+(O$1-O$3-(COUNTIF(I97:I$432,"no")+O$1-O$2)))</f>
        <v>0.41666666666666669</v>
      </c>
      <c r="M96" s="5">
        <f t="shared" si="1"/>
        <v>6.8493150684931781E-3</v>
      </c>
    </row>
    <row r="97" spans="1:13" x14ac:dyDescent="0.3">
      <c r="A97" s="1" t="s">
        <v>98</v>
      </c>
      <c r="B97" s="1" t="s">
        <v>1</v>
      </c>
      <c r="C97" s="2">
        <v>207</v>
      </c>
      <c r="D97" s="2">
        <v>445</v>
      </c>
      <c r="E97" s="2">
        <v>1</v>
      </c>
      <c r="F97" s="2">
        <v>264</v>
      </c>
      <c r="G97" s="4">
        <v>-120.4</v>
      </c>
      <c r="H97" s="3">
        <v>0.25</v>
      </c>
      <c r="I97" s="1" t="s">
        <v>28</v>
      </c>
      <c r="J97" s="5">
        <f>(1 - (COUNTIF(I98:I$432,"no")+O$1-O$2))/(O$1-O$3)</f>
        <v>-0.50684931506849318</v>
      </c>
      <c r="K97" s="5">
        <f>COUNTIF(I$1:I96,"yes")/O$3</f>
        <v>1</v>
      </c>
      <c r="L97" s="6">
        <f>2*COUNTIF(I$1:I96,"yes")/(COUNTIF(I$1:I96,"yes")+O$3+(O$1-O$3-(COUNTIF(I98:I$432,"no")+O$1-O$2)))</f>
        <v>0.41322314049586778</v>
      </c>
      <c r="M97" s="5">
        <f t="shared" si="1"/>
        <v>6.8493150684931781E-3</v>
      </c>
    </row>
    <row r="98" spans="1:13" x14ac:dyDescent="0.3">
      <c r="A98" s="1" t="s">
        <v>99</v>
      </c>
      <c r="B98" s="1" t="s">
        <v>1</v>
      </c>
      <c r="C98" s="2">
        <v>211</v>
      </c>
      <c r="D98" s="2">
        <v>458</v>
      </c>
      <c r="E98" s="2">
        <v>1</v>
      </c>
      <c r="F98" s="2">
        <v>264</v>
      </c>
      <c r="G98" s="4">
        <v>-120.6</v>
      </c>
      <c r="H98" s="3">
        <v>0.26</v>
      </c>
      <c r="I98" s="1" t="s">
        <v>28</v>
      </c>
      <c r="J98" s="5">
        <f>(1 - (COUNTIF(I99:I$432,"no")+O$1-O$2))/(O$1-O$3)</f>
        <v>-0.5</v>
      </c>
      <c r="K98" s="5">
        <f>COUNTIF(I$1:I97,"yes")/O$3</f>
        <v>1</v>
      </c>
      <c r="L98" s="6">
        <f>2*COUNTIF(I$1:I97,"yes")/(COUNTIF(I$1:I97,"yes")+O$3+(O$1-O$3-(COUNTIF(I99:I$432,"no")+O$1-O$2)))</f>
        <v>0.4098360655737705</v>
      </c>
      <c r="M98" s="5">
        <f t="shared" si="1"/>
        <v>6.8493150684931781E-3</v>
      </c>
    </row>
    <row r="99" spans="1:13" x14ac:dyDescent="0.3">
      <c r="A99" s="1" t="s">
        <v>100</v>
      </c>
      <c r="B99" s="1" t="s">
        <v>1</v>
      </c>
      <c r="C99" s="2">
        <v>131</v>
      </c>
      <c r="D99" s="2">
        <v>367</v>
      </c>
      <c r="E99" s="2">
        <v>1</v>
      </c>
      <c r="F99" s="2">
        <v>264</v>
      </c>
      <c r="G99" s="4">
        <v>-120.7</v>
      </c>
      <c r="H99" s="3">
        <v>0.26</v>
      </c>
      <c r="I99" s="1" t="s">
        <v>28</v>
      </c>
      <c r="J99" s="5">
        <f>(1 - (COUNTIF(I100:I$432,"no")+O$1-O$2))/(O$1-O$3)</f>
        <v>-0.49315068493150682</v>
      </c>
      <c r="K99" s="5">
        <f>COUNTIF(I$1:I98,"yes")/O$3</f>
        <v>1</v>
      </c>
      <c r="L99" s="6">
        <f>2*COUNTIF(I$1:I98,"yes")/(COUNTIF(I$1:I98,"yes")+O$3+(O$1-O$3-(COUNTIF(I100:I$432,"no")+O$1-O$2)))</f>
        <v>0.4065040650406504</v>
      </c>
      <c r="M99" s="5">
        <f t="shared" si="1"/>
        <v>6.8493150684931225E-3</v>
      </c>
    </row>
    <row r="100" spans="1:13" x14ac:dyDescent="0.3">
      <c r="A100" s="1" t="s">
        <v>101</v>
      </c>
      <c r="B100" s="1" t="s">
        <v>1</v>
      </c>
      <c r="C100" s="2">
        <v>192</v>
      </c>
      <c r="D100" s="2">
        <v>450</v>
      </c>
      <c r="E100" s="2">
        <v>1</v>
      </c>
      <c r="F100" s="2">
        <v>264</v>
      </c>
      <c r="G100" s="4">
        <v>-120.9</v>
      </c>
      <c r="H100" s="3">
        <v>0.27</v>
      </c>
      <c r="I100" s="1" t="s">
        <v>28</v>
      </c>
      <c r="J100" s="5">
        <f>(1 - (COUNTIF(I101:I$432,"no")+O$1-O$2))/(O$1-O$3)</f>
        <v>-0.4863013698630137</v>
      </c>
      <c r="K100" s="5">
        <f>COUNTIF(I$1:I99,"yes")/O$3</f>
        <v>1</v>
      </c>
      <c r="L100" s="6">
        <f>2*COUNTIF(I$1:I99,"yes")/(COUNTIF(I$1:I99,"yes")+O$3+(O$1-O$3-(COUNTIF(I101:I$432,"no")+O$1-O$2)))</f>
        <v>0.40322580645161288</v>
      </c>
      <c r="M100" s="5">
        <f t="shared" si="1"/>
        <v>6.8493150684931781E-3</v>
      </c>
    </row>
    <row r="101" spans="1:13" x14ac:dyDescent="0.3">
      <c r="A101" s="1" t="s">
        <v>102</v>
      </c>
      <c r="B101" s="1" t="s">
        <v>1</v>
      </c>
      <c r="C101" s="2">
        <v>158</v>
      </c>
      <c r="D101" s="2">
        <v>404</v>
      </c>
      <c r="E101" s="2">
        <v>1</v>
      </c>
      <c r="F101" s="2">
        <v>264</v>
      </c>
      <c r="G101" s="4">
        <v>-120.9</v>
      </c>
      <c r="H101" s="3">
        <v>0.27</v>
      </c>
      <c r="I101" s="1" t="s">
        <v>28</v>
      </c>
      <c r="J101" s="5">
        <f>(1 - (COUNTIF(I102:I$432,"no")+O$1-O$2))/(O$1-O$3)</f>
        <v>-0.47945205479452052</v>
      </c>
      <c r="K101" s="5">
        <f>COUNTIF(I$1:I100,"yes")/O$3</f>
        <v>1</v>
      </c>
      <c r="L101" s="6">
        <f>2*COUNTIF(I$1:I100,"yes")/(COUNTIF(I$1:I100,"yes")+O$3+(O$1-O$3-(COUNTIF(I102:I$432,"no")+O$1-O$2)))</f>
        <v>0.4</v>
      </c>
      <c r="M101" s="5">
        <f t="shared" si="1"/>
        <v>6.8493150684931225E-3</v>
      </c>
    </row>
    <row r="102" spans="1:13" x14ac:dyDescent="0.3">
      <c r="A102" s="1" t="s">
        <v>103</v>
      </c>
      <c r="B102" s="1" t="s">
        <v>1</v>
      </c>
      <c r="C102" s="2">
        <v>173</v>
      </c>
      <c r="D102" s="2">
        <v>450</v>
      </c>
      <c r="E102" s="2">
        <v>1</v>
      </c>
      <c r="F102" s="2">
        <v>264</v>
      </c>
      <c r="G102" s="4">
        <v>-121.4</v>
      </c>
      <c r="H102" s="3">
        <v>0.28999999999999998</v>
      </c>
      <c r="I102" s="1" t="s">
        <v>28</v>
      </c>
      <c r="J102" s="5">
        <f>(1 - (COUNTIF(I103:I$432,"no")+O$1-O$2))/(O$1-O$3)</f>
        <v>-0.4726027397260274</v>
      </c>
      <c r="K102" s="5">
        <f>COUNTIF(I$1:I101,"yes")/O$3</f>
        <v>1</v>
      </c>
      <c r="L102" s="6">
        <f>2*COUNTIF(I$1:I101,"yes")/(COUNTIF(I$1:I101,"yes")+O$3+(O$1-O$3-(COUNTIF(I103:I$432,"no")+O$1-O$2)))</f>
        <v>0.3968253968253968</v>
      </c>
      <c r="M102" s="5">
        <f t="shared" si="1"/>
        <v>6.8493150684931781E-3</v>
      </c>
    </row>
    <row r="103" spans="1:13" x14ac:dyDescent="0.3">
      <c r="A103" s="1" t="s">
        <v>104</v>
      </c>
      <c r="B103" s="1" t="s">
        <v>1</v>
      </c>
      <c r="C103" s="2">
        <v>173</v>
      </c>
      <c r="D103" s="2">
        <v>450</v>
      </c>
      <c r="E103" s="2">
        <v>1</v>
      </c>
      <c r="F103" s="2">
        <v>264</v>
      </c>
      <c r="G103" s="4">
        <v>-121.4</v>
      </c>
      <c r="H103" s="3">
        <v>0.28999999999999998</v>
      </c>
      <c r="I103" s="1" t="s">
        <v>28</v>
      </c>
      <c r="J103" s="5">
        <f>(1 - (COUNTIF(I104:I$432,"no")+O$1-O$2))/(O$1-O$3)</f>
        <v>-0.46575342465753422</v>
      </c>
      <c r="K103" s="5">
        <f>COUNTIF(I$1:I102,"yes")/O$3</f>
        <v>1</v>
      </c>
      <c r="L103" s="6">
        <f>2*COUNTIF(I$1:I102,"yes")/(COUNTIF(I$1:I102,"yes")+O$3+(O$1-O$3-(COUNTIF(I104:I$432,"no")+O$1-O$2)))</f>
        <v>0.39370078740157483</v>
      </c>
      <c r="M103" s="5">
        <f t="shared" si="1"/>
        <v>6.8493150684931225E-3</v>
      </c>
    </row>
    <row r="104" spans="1:13" x14ac:dyDescent="0.3">
      <c r="A104" s="1" t="s">
        <v>105</v>
      </c>
      <c r="B104" s="1" t="s">
        <v>1</v>
      </c>
      <c r="C104" s="2">
        <v>192</v>
      </c>
      <c r="D104" s="2">
        <v>450</v>
      </c>
      <c r="E104" s="2">
        <v>1</v>
      </c>
      <c r="F104" s="2">
        <v>264</v>
      </c>
      <c r="G104" s="4">
        <v>-122.2</v>
      </c>
      <c r="H104" s="3">
        <v>0.32</v>
      </c>
      <c r="I104" s="1" t="s">
        <v>28</v>
      </c>
      <c r="J104" s="5">
        <f>(1 - (COUNTIF(I105:I$432,"no")+O$1-O$2))/(O$1-O$3)</f>
        <v>-0.4589041095890411</v>
      </c>
      <c r="K104" s="5">
        <f>COUNTIF(I$1:I103,"yes")/O$3</f>
        <v>1</v>
      </c>
      <c r="L104" s="6">
        <f>2*COUNTIF(I$1:I103,"yes")/(COUNTIF(I$1:I103,"yes")+O$3+(O$1-O$3-(COUNTIF(I105:I$432,"no")+O$1-O$2)))</f>
        <v>0.390625</v>
      </c>
      <c r="M104" s="5">
        <f t="shared" si="1"/>
        <v>6.8493150684931781E-3</v>
      </c>
    </row>
    <row r="105" spans="1:13" x14ac:dyDescent="0.3">
      <c r="A105" s="1" t="s">
        <v>106</v>
      </c>
      <c r="B105" s="1" t="s">
        <v>1</v>
      </c>
      <c r="C105" s="2">
        <v>198</v>
      </c>
      <c r="D105" s="2">
        <v>449</v>
      </c>
      <c r="E105" s="2">
        <v>1</v>
      </c>
      <c r="F105" s="2">
        <v>264</v>
      </c>
      <c r="G105" s="4">
        <v>-123.3</v>
      </c>
      <c r="H105" s="3">
        <v>0.37</v>
      </c>
      <c r="I105" s="1" t="s">
        <v>28</v>
      </c>
      <c r="J105" s="5">
        <f>(1 - (COUNTIF(I106:I$432,"no")+O$1-O$2))/(O$1-O$3)</f>
        <v>-0.45205479452054792</v>
      </c>
      <c r="K105" s="5">
        <f>COUNTIF(I$1:I104,"yes")/O$3</f>
        <v>1</v>
      </c>
      <c r="L105" s="6">
        <f>2*COUNTIF(I$1:I104,"yes")/(COUNTIF(I$1:I104,"yes")+O$3+(O$1-O$3-(COUNTIF(I106:I$432,"no")+O$1-O$2)))</f>
        <v>0.38759689922480622</v>
      </c>
      <c r="M105" s="5">
        <f t="shared" si="1"/>
        <v>6.8493150684931225E-3</v>
      </c>
    </row>
    <row r="106" spans="1:13" x14ac:dyDescent="0.3">
      <c r="A106" s="1" t="s">
        <v>107</v>
      </c>
      <c r="B106" s="1" t="s">
        <v>1</v>
      </c>
      <c r="C106" s="2">
        <v>24</v>
      </c>
      <c r="D106" s="2">
        <v>271</v>
      </c>
      <c r="E106" s="2">
        <v>1</v>
      </c>
      <c r="F106" s="2">
        <v>264</v>
      </c>
      <c r="G106" s="4">
        <v>-123.4</v>
      </c>
      <c r="H106" s="3">
        <v>0.38</v>
      </c>
      <c r="I106" s="1" t="s">
        <v>28</v>
      </c>
      <c r="J106" s="5">
        <f>(1 - (COUNTIF(I107:I$432,"no")+O$1-O$2))/(O$1-O$3)</f>
        <v>-0.4452054794520548</v>
      </c>
      <c r="K106" s="5">
        <f>COUNTIF(I$1:I105,"yes")/O$3</f>
        <v>1</v>
      </c>
      <c r="L106" s="6">
        <f>2*COUNTIF(I$1:I105,"yes")/(COUNTIF(I$1:I105,"yes")+O$3+(O$1-O$3-(COUNTIF(I107:I$432,"no")+O$1-O$2)))</f>
        <v>0.38461538461538464</v>
      </c>
      <c r="M106" s="5">
        <f t="shared" si="1"/>
        <v>6.8493150684931781E-3</v>
      </c>
    </row>
    <row r="107" spans="1:13" x14ac:dyDescent="0.3">
      <c r="A107" s="1" t="s">
        <v>108</v>
      </c>
      <c r="B107" s="1" t="s">
        <v>1</v>
      </c>
      <c r="C107" s="2">
        <v>198</v>
      </c>
      <c r="D107" s="2">
        <v>449</v>
      </c>
      <c r="E107" s="2">
        <v>1</v>
      </c>
      <c r="F107" s="2">
        <v>264</v>
      </c>
      <c r="G107" s="4">
        <v>-123.5</v>
      </c>
      <c r="H107" s="3">
        <v>0.39</v>
      </c>
      <c r="I107" s="1" t="s">
        <v>28</v>
      </c>
      <c r="J107" s="5">
        <f>(1 - (COUNTIF(I108:I$432,"no")+O$1-O$2))/(O$1-O$3)</f>
        <v>-0.43835616438356162</v>
      </c>
      <c r="K107" s="5">
        <f>COUNTIF(I$1:I106,"yes")/O$3</f>
        <v>1</v>
      </c>
      <c r="L107" s="6">
        <f>2*COUNTIF(I$1:I106,"yes")/(COUNTIF(I$1:I106,"yes")+O$3+(O$1-O$3-(COUNTIF(I108:I$432,"no")+O$1-O$2)))</f>
        <v>0.38167938931297712</v>
      </c>
      <c r="M107" s="5">
        <f t="shared" si="1"/>
        <v>6.8493150684931225E-3</v>
      </c>
    </row>
    <row r="108" spans="1:13" x14ac:dyDescent="0.3">
      <c r="A108" s="1" t="s">
        <v>109</v>
      </c>
      <c r="B108" s="1" t="s">
        <v>1</v>
      </c>
      <c r="C108" s="2">
        <v>198</v>
      </c>
      <c r="D108" s="2">
        <v>450</v>
      </c>
      <c r="E108" s="2">
        <v>1</v>
      </c>
      <c r="F108" s="2">
        <v>264</v>
      </c>
      <c r="G108" s="4">
        <v>-124.1</v>
      </c>
      <c r="H108" s="3">
        <v>0.42</v>
      </c>
      <c r="I108" s="1" t="s">
        <v>28</v>
      </c>
      <c r="J108" s="5">
        <f>(1 - (COUNTIF(I109:I$432,"no")+O$1-O$2))/(O$1-O$3)</f>
        <v>-0.4315068493150685</v>
      </c>
      <c r="K108" s="5">
        <f>COUNTIF(I$1:I107,"yes")/O$3</f>
        <v>1</v>
      </c>
      <c r="L108" s="6">
        <f>2*COUNTIF(I$1:I107,"yes")/(COUNTIF(I$1:I107,"yes")+O$3+(O$1-O$3-(COUNTIF(I109:I$432,"no")+O$1-O$2)))</f>
        <v>0.37878787878787878</v>
      </c>
      <c r="M108" s="5">
        <f t="shared" si="1"/>
        <v>6.8493150684931781E-3</v>
      </c>
    </row>
    <row r="109" spans="1:13" x14ac:dyDescent="0.3">
      <c r="A109" s="1" t="s">
        <v>110</v>
      </c>
      <c r="B109" s="1" t="s">
        <v>1</v>
      </c>
      <c r="C109" s="2">
        <v>200</v>
      </c>
      <c r="D109" s="2">
        <v>456</v>
      </c>
      <c r="E109" s="2">
        <v>1</v>
      </c>
      <c r="F109" s="2">
        <v>264</v>
      </c>
      <c r="G109" s="4">
        <v>-124.2</v>
      </c>
      <c r="H109" s="3">
        <v>0.42</v>
      </c>
      <c r="I109" s="1" t="s">
        <v>28</v>
      </c>
      <c r="J109" s="5">
        <f>(1 - (COUNTIF(I110:I$432,"no")+O$1-O$2))/(O$1-O$3)</f>
        <v>-0.42465753424657532</v>
      </c>
      <c r="K109" s="5">
        <f>COUNTIF(I$1:I108,"yes")/O$3</f>
        <v>1</v>
      </c>
      <c r="L109" s="6">
        <f>2*COUNTIF(I$1:I108,"yes")/(COUNTIF(I$1:I108,"yes")+O$3+(O$1-O$3-(COUNTIF(I110:I$432,"no")+O$1-O$2)))</f>
        <v>0.37593984962406013</v>
      </c>
      <c r="M109" s="5">
        <f t="shared" si="1"/>
        <v>6.8493150684931225E-3</v>
      </c>
    </row>
    <row r="110" spans="1:13" x14ac:dyDescent="0.3">
      <c r="A110" s="1" t="s">
        <v>111</v>
      </c>
      <c r="B110" s="1" t="s">
        <v>1</v>
      </c>
      <c r="C110" s="2">
        <v>198</v>
      </c>
      <c r="D110" s="2">
        <v>446</v>
      </c>
      <c r="E110" s="2">
        <v>1</v>
      </c>
      <c r="F110" s="2">
        <v>264</v>
      </c>
      <c r="G110" s="4">
        <v>-124.6</v>
      </c>
      <c r="H110" s="3">
        <v>0.44</v>
      </c>
      <c r="I110" s="1" t="s">
        <v>28</v>
      </c>
      <c r="J110" s="5">
        <f>(1 - (COUNTIF(I111:I$432,"no")+O$1-O$2))/(O$1-O$3)</f>
        <v>-0.4178082191780822</v>
      </c>
      <c r="K110" s="5">
        <f>COUNTIF(I$1:I109,"yes")/O$3</f>
        <v>1</v>
      </c>
      <c r="L110" s="6">
        <f>2*COUNTIF(I$1:I109,"yes")/(COUNTIF(I$1:I109,"yes")+O$3+(O$1-O$3-(COUNTIF(I111:I$432,"no")+O$1-O$2)))</f>
        <v>0.37313432835820898</v>
      </c>
      <c r="M110" s="5">
        <f t="shared" si="1"/>
        <v>6.8493150684931781E-3</v>
      </c>
    </row>
    <row r="111" spans="1:13" x14ac:dyDescent="0.3">
      <c r="A111" s="1" t="s">
        <v>112</v>
      </c>
      <c r="B111" s="1" t="s">
        <v>1</v>
      </c>
      <c r="C111" s="2">
        <v>192</v>
      </c>
      <c r="D111" s="2">
        <v>450</v>
      </c>
      <c r="E111" s="2">
        <v>1</v>
      </c>
      <c r="F111" s="2">
        <v>264</v>
      </c>
      <c r="G111" s="4">
        <v>-124.6</v>
      </c>
      <c r="H111" s="3">
        <v>0.45</v>
      </c>
      <c r="I111" s="1" t="s">
        <v>28</v>
      </c>
      <c r="J111" s="5">
        <f>(1 - (COUNTIF(I112:I$432,"no")+O$1-O$2))/(O$1-O$3)</f>
        <v>-0.41095890410958902</v>
      </c>
      <c r="K111" s="5">
        <f>COUNTIF(I$1:I110,"yes")/O$3</f>
        <v>1</v>
      </c>
      <c r="L111" s="6">
        <f>2*COUNTIF(I$1:I110,"yes")/(COUNTIF(I$1:I110,"yes")+O$3+(O$1-O$3-(COUNTIF(I112:I$432,"no")+O$1-O$2)))</f>
        <v>0.37037037037037035</v>
      </c>
      <c r="M111" s="5">
        <f t="shared" si="1"/>
        <v>6.8493150684931225E-3</v>
      </c>
    </row>
    <row r="112" spans="1:13" x14ac:dyDescent="0.3">
      <c r="A112" s="1" t="s">
        <v>113</v>
      </c>
      <c r="B112" s="1" t="s">
        <v>1</v>
      </c>
      <c r="C112" s="2">
        <v>192</v>
      </c>
      <c r="D112" s="2">
        <v>450</v>
      </c>
      <c r="E112" s="2">
        <v>1</v>
      </c>
      <c r="F112" s="2">
        <v>264</v>
      </c>
      <c r="G112" s="4">
        <v>-124.6</v>
      </c>
      <c r="H112" s="3">
        <v>0.45</v>
      </c>
      <c r="I112" s="1" t="s">
        <v>28</v>
      </c>
      <c r="J112" s="5">
        <f>(1 - (COUNTIF(I113:I$432,"no")+O$1-O$2))/(O$1-O$3)</f>
        <v>-0.4041095890410959</v>
      </c>
      <c r="K112" s="5">
        <f>COUNTIF(I$1:I111,"yes")/O$3</f>
        <v>1</v>
      </c>
      <c r="L112" s="6">
        <f>2*COUNTIF(I$1:I111,"yes")/(COUNTIF(I$1:I111,"yes")+O$3+(O$1-O$3-(COUNTIF(I113:I$432,"no")+O$1-O$2)))</f>
        <v>0.36764705882352944</v>
      </c>
      <c r="M112" s="5">
        <f t="shared" si="1"/>
        <v>6.8493150684931781E-3</v>
      </c>
    </row>
    <row r="113" spans="1:13" x14ac:dyDescent="0.3">
      <c r="A113" s="1" t="s">
        <v>114</v>
      </c>
      <c r="B113" s="1" t="s">
        <v>1</v>
      </c>
      <c r="C113" s="2">
        <v>208</v>
      </c>
      <c r="D113" s="2">
        <v>451</v>
      </c>
      <c r="E113" s="2">
        <v>1</v>
      </c>
      <c r="F113" s="2">
        <v>264</v>
      </c>
      <c r="G113" s="4">
        <v>-124.8</v>
      </c>
      <c r="H113" s="3">
        <v>0.46</v>
      </c>
      <c r="I113" s="1" t="s">
        <v>28</v>
      </c>
      <c r="J113" s="5">
        <f>(1 - (COUNTIF(I114:I$432,"no")+O$1-O$2))/(O$1-O$3)</f>
        <v>-0.39726027397260272</v>
      </c>
      <c r="K113" s="5">
        <f>COUNTIF(I$1:I112,"yes")/O$3</f>
        <v>1</v>
      </c>
      <c r="L113" s="6">
        <f>2*COUNTIF(I$1:I112,"yes")/(COUNTIF(I$1:I112,"yes")+O$3+(O$1-O$3-(COUNTIF(I114:I$432,"no")+O$1-O$2)))</f>
        <v>0.36496350364963503</v>
      </c>
      <c r="M113" s="5">
        <f t="shared" si="1"/>
        <v>6.8493150684931225E-3</v>
      </c>
    </row>
    <row r="114" spans="1:13" x14ac:dyDescent="0.3">
      <c r="A114" s="1" t="s">
        <v>115</v>
      </c>
      <c r="B114" s="1" t="s">
        <v>1</v>
      </c>
      <c r="C114" s="2">
        <v>192</v>
      </c>
      <c r="D114" s="2">
        <v>450</v>
      </c>
      <c r="E114" s="2">
        <v>1</v>
      </c>
      <c r="F114" s="2">
        <v>264</v>
      </c>
      <c r="G114" s="4">
        <v>-124.8</v>
      </c>
      <c r="H114" s="3">
        <v>0.46</v>
      </c>
      <c r="I114" s="1" t="s">
        <v>28</v>
      </c>
      <c r="J114" s="5">
        <f>(1 - (COUNTIF(I115:I$432,"no")+O$1-O$2))/(O$1-O$3)</f>
        <v>-0.3904109589041096</v>
      </c>
      <c r="K114" s="5">
        <f>COUNTIF(I$1:I113,"yes")/O$3</f>
        <v>1</v>
      </c>
      <c r="L114" s="6">
        <f>2*COUNTIF(I$1:I113,"yes")/(COUNTIF(I$1:I113,"yes")+O$3+(O$1-O$3-(COUNTIF(I115:I$432,"no")+O$1-O$2)))</f>
        <v>0.36231884057971014</v>
      </c>
      <c r="M114" s="5">
        <f t="shared" si="1"/>
        <v>6.8493150684931781E-3</v>
      </c>
    </row>
    <row r="115" spans="1:13" x14ac:dyDescent="0.3">
      <c r="A115" s="1" t="s">
        <v>116</v>
      </c>
      <c r="B115" s="1" t="s">
        <v>1</v>
      </c>
      <c r="C115" s="2">
        <v>208</v>
      </c>
      <c r="D115" s="2">
        <v>451</v>
      </c>
      <c r="E115" s="2">
        <v>1</v>
      </c>
      <c r="F115" s="2">
        <v>264</v>
      </c>
      <c r="G115" s="4">
        <v>-125.4</v>
      </c>
      <c r="H115" s="3">
        <v>0.5</v>
      </c>
      <c r="I115" s="1" t="s">
        <v>28</v>
      </c>
      <c r="J115" s="5">
        <f>(1 - (COUNTIF(I116:I$432,"no")+O$1-O$2))/(O$1-O$3)</f>
        <v>-0.38356164383561642</v>
      </c>
      <c r="K115" s="5">
        <f>COUNTIF(I$1:I114,"yes")/O$3</f>
        <v>1</v>
      </c>
      <c r="L115" s="6">
        <f>2*COUNTIF(I$1:I114,"yes")/(COUNTIF(I$1:I114,"yes")+O$3+(O$1-O$3-(COUNTIF(I116:I$432,"no")+O$1-O$2)))</f>
        <v>0.35971223021582732</v>
      </c>
      <c r="M115" s="5">
        <f t="shared" si="1"/>
        <v>6.8493150684931225E-3</v>
      </c>
    </row>
    <row r="116" spans="1:13" x14ac:dyDescent="0.3">
      <c r="A116" s="1" t="s">
        <v>117</v>
      </c>
      <c r="B116" s="1" t="s">
        <v>1</v>
      </c>
      <c r="C116" s="2">
        <v>207</v>
      </c>
      <c r="D116" s="2">
        <v>456</v>
      </c>
      <c r="E116" s="2">
        <v>1</v>
      </c>
      <c r="F116" s="2">
        <v>264</v>
      </c>
      <c r="G116" s="4">
        <v>-125.7</v>
      </c>
      <c r="H116" s="3">
        <v>0.52</v>
      </c>
      <c r="I116" s="1" t="s">
        <v>28</v>
      </c>
      <c r="J116" s="5">
        <f>(1 - (COUNTIF(I117:I$432,"no")+O$1-O$2))/(O$1-O$3)</f>
        <v>-0.37671232876712329</v>
      </c>
      <c r="K116" s="5">
        <f>COUNTIF(I$1:I115,"yes")/O$3</f>
        <v>1</v>
      </c>
      <c r="L116" s="6">
        <f>2*COUNTIF(I$1:I115,"yes")/(COUNTIF(I$1:I115,"yes")+O$3+(O$1-O$3-(COUNTIF(I117:I$432,"no")+O$1-O$2)))</f>
        <v>0.35714285714285715</v>
      </c>
      <c r="M116" s="5">
        <f t="shared" si="1"/>
        <v>6.8493150684931781E-3</v>
      </c>
    </row>
    <row r="117" spans="1:13" x14ac:dyDescent="0.3">
      <c r="A117" s="1" t="s">
        <v>118</v>
      </c>
      <c r="B117" s="1" t="s">
        <v>1</v>
      </c>
      <c r="C117" s="2">
        <v>192</v>
      </c>
      <c r="D117" s="2">
        <v>450</v>
      </c>
      <c r="E117" s="2">
        <v>1</v>
      </c>
      <c r="F117" s="2">
        <v>264</v>
      </c>
      <c r="G117" s="4">
        <v>-126.4</v>
      </c>
      <c r="H117" s="3">
        <v>0.56999999999999995</v>
      </c>
      <c r="I117" s="1" t="s">
        <v>28</v>
      </c>
      <c r="J117" s="5">
        <f>(1 - (COUNTIF(I118:I$432,"no")+O$1-O$2))/(O$1-O$3)</f>
        <v>-0.36986301369863012</v>
      </c>
      <c r="K117" s="5">
        <f>COUNTIF(I$1:I116,"yes")/O$3</f>
        <v>1</v>
      </c>
      <c r="L117" s="6">
        <f>2*COUNTIF(I$1:I116,"yes")/(COUNTIF(I$1:I116,"yes")+O$3+(O$1-O$3-(COUNTIF(I118:I$432,"no")+O$1-O$2)))</f>
        <v>0.3546099290780142</v>
      </c>
      <c r="M117" s="5">
        <f t="shared" si="1"/>
        <v>6.8493150684931225E-3</v>
      </c>
    </row>
    <row r="118" spans="1:13" x14ac:dyDescent="0.3">
      <c r="A118" s="1" t="s">
        <v>119</v>
      </c>
      <c r="B118" s="1" t="s">
        <v>1</v>
      </c>
      <c r="C118" s="2">
        <v>192</v>
      </c>
      <c r="D118" s="2">
        <v>450</v>
      </c>
      <c r="E118" s="2">
        <v>1</v>
      </c>
      <c r="F118" s="2">
        <v>264</v>
      </c>
      <c r="G118" s="4">
        <v>-126.4</v>
      </c>
      <c r="H118" s="3">
        <v>0.56999999999999995</v>
      </c>
      <c r="I118" s="1" t="s">
        <v>28</v>
      </c>
      <c r="J118" s="5">
        <f>(1 - (COUNTIF(I119:I$432,"no")+O$1-O$2))/(O$1-O$3)</f>
        <v>-0.36301369863013699</v>
      </c>
      <c r="K118" s="5">
        <f>COUNTIF(I$1:I117,"yes")/O$3</f>
        <v>1</v>
      </c>
      <c r="L118" s="6">
        <f>2*COUNTIF(I$1:I117,"yes")/(COUNTIF(I$1:I117,"yes")+O$3+(O$1-O$3-(COUNTIF(I119:I$432,"no")+O$1-O$2)))</f>
        <v>0.352112676056338</v>
      </c>
      <c r="M118" s="5">
        <f t="shared" si="1"/>
        <v>6.8493150684931781E-3</v>
      </c>
    </row>
    <row r="119" spans="1:13" x14ac:dyDescent="0.3">
      <c r="A119" s="1" t="s">
        <v>120</v>
      </c>
      <c r="B119" s="1" t="s">
        <v>1</v>
      </c>
      <c r="C119" s="2">
        <v>199</v>
      </c>
      <c r="D119" s="2">
        <v>447</v>
      </c>
      <c r="E119" s="2">
        <v>1</v>
      </c>
      <c r="F119" s="2">
        <v>264</v>
      </c>
      <c r="G119" s="4">
        <v>-126.6</v>
      </c>
      <c r="H119" s="3">
        <v>0.57999999999999996</v>
      </c>
      <c r="I119" s="1" t="s">
        <v>28</v>
      </c>
      <c r="J119" s="5">
        <f>(1 - (COUNTIF(I120:I$432,"no")+O$1-O$2))/(O$1-O$3)</f>
        <v>-0.35616438356164382</v>
      </c>
      <c r="K119" s="5">
        <f>COUNTIF(I$1:I118,"yes")/O$3</f>
        <v>1</v>
      </c>
      <c r="L119" s="6">
        <f>2*COUNTIF(I$1:I118,"yes")/(COUNTIF(I$1:I118,"yes")+O$3+(O$1-O$3-(COUNTIF(I120:I$432,"no")+O$1-O$2)))</f>
        <v>0.34965034965034963</v>
      </c>
      <c r="M119" s="5">
        <f t="shared" si="1"/>
        <v>6.8493150684931225E-3</v>
      </c>
    </row>
    <row r="120" spans="1:13" x14ac:dyDescent="0.3">
      <c r="A120" s="1" t="s">
        <v>121</v>
      </c>
      <c r="B120" s="1" t="s">
        <v>1</v>
      </c>
      <c r="C120" s="2">
        <v>199</v>
      </c>
      <c r="D120" s="2">
        <v>447</v>
      </c>
      <c r="E120" s="2">
        <v>1</v>
      </c>
      <c r="F120" s="2">
        <v>264</v>
      </c>
      <c r="G120" s="4">
        <v>-126.6</v>
      </c>
      <c r="H120" s="3">
        <v>0.57999999999999996</v>
      </c>
      <c r="I120" s="1" t="s">
        <v>28</v>
      </c>
      <c r="J120" s="5">
        <f>(1 - (COUNTIF(I121:I$432,"no")+O$1-O$2))/(O$1-O$3)</f>
        <v>-0.34931506849315069</v>
      </c>
      <c r="K120" s="5">
        <f>COUNTIF(I$1:I119,"yes")/O$3</f>
        <v>1</v>
      </c>
      <c r="L120" s="6">
        <f>2*COUNTIF(I$1:I119,"yes")/(COUNTIF(I$1:I119,"yes")+O$3+(O$1-O$3-(COUNTIF(I121:I$432,"no")+O$1-O$2)))</f>
        <v>0.34722222222222221</v>
      </c>
      <c r="M120" s="5">
        <f t="shared" si="1"/>
        <v>6.8493150684931781E-3</v>
      </c>
    </row>
    <row r="121" spans="1:13" x14ac:dyDescent="0.3">
      <c r="A121" s="1" t="s">
        <v>122</v>
      </c>
      <c r="B121" s="1" t="s">
        <v>1</v>
      </c>
      <c r="C121" s="2">
        <v>294</v>
      </c>
      <c r="D121" s="2">
        <v>552</v>
      </c>
      <c r="E121" s="2">
        <v>1</v>
      </c>
      <c r="F121" s="2">
        <v>264</v>
      </c>
      <c r="G121" s="4">
        <v>-127</v>
      </c>
      <c r="H121" s="3">
        <v>0.62</v>
      </c>
      <c r="I121" s="1" t="s">
        <v>28</v>
      </c>
      <c r="J121" s="5">
        <f>(1 - (COUNTIF(I122:I$432,"no")+O$1-O$2))/(O$1-O$3)</f>
        <v>-0.34246575342465752</v>
      </c>
      <c r="K121" s="5">
        <f>COUNTIF(I$1:I120,"yes")/O$3</f>
        <v>1</v>
      </c>
      <c r="L121" s="6">
        <f>2*COUNTIF(I$1:I120,"yes")/(COUNTIF(I$1:I120,"yes")+O$3+(O$1-O$3-(COUNTIF(I122:I$432,"no")+O$1-O$2)))</f>
        <v>0.34482758620689657</v>
      </c>
      <c r="M121" s="5">
        <f t="shared" si="1"/>
        <v>6.8493150684931225E-3</v>
      </c>
    </row>
    <row r="122" spans="1:13" x14ac:dyDescent="0.3">
      <c r="A122" s="1" t="s">
        <v>123</v>
      </c>
      <c r="B122" s="1" t="s">
        <v>1</v>
      </c>
      <c r="C122" s="2">
        <v>192</v>
      </c>
      <c r="D122" s="2">
        <v>457</v>
      </c>
      <c r="E122" s="2">
        <v>1</v>
      </c>
      <c r="F122" s="2">
        <v>264</v>
      </c>
      <c r="G122" s="4">
        <v>-127.5</v>
      </c>
      <c r="H122" s="3">
        <v>0.66</v>
      </c>
      <c r="I122" s="1" t="s">
        <v>28</v>
      </c>
      <c r="J122" s="5">
        <f>(1 - (COUNTIF(I123:I$432,"no")+O$1-O$2))/(O$1-O$3)</f>
        <v>-0.33561643835616439</v>
      </c>
      <c r="K122" s="5">
        <f>COUNTIF(I$1:I121,"yes")/O$3</f>
        <v>1</v>
      </c>
      <c r="L122" s="6">
        <f>2*COUNTIF(I$1:I121,"yes")/(COUNTIF(I$1:I121,"yes")+O$3+(O$1-O$3-(COUNTIF(I123:I$432,"no")+O$1-O$2)))</f>
        <v>0.34246575342465752</v>
      </c>
      <c r="M122" s="5">
        <f t="shared" si="1"/>
        <v>6.8493150684931781E-3</v>
      </c>
    </row>
    <row r="123" spans="1:13" x14ac:dyDescent="0.3">
      <c r="A123" s="1" t="s">
        <v>124</v>
      </c>
      <c r="B123" s="1" t="s">
        <v>1</v>
      </c>
      <c r="C123" s="2">
        <v>199</v>
      </c>
      <c r="D123" s="2">
        <v>447</v>
      </c>
      <c r="E123" s="2">
        <v>1</v>
      </c>
      <c r="F123" s="2">
        <v>264</v>
      </c>
      <c r="G123" s="4">
        <v>-128.1</v>
      </c>
      <c r="H123" s="3">
        <v>0.72</v>
      </c>
      <c r="I123" s="1" t="s">
        <v>28</v>
      </c>
      <c r="J123" s="5">
        <f>(1 - (COUNTIF(I124:I$432,"no")+O$1-O$2))/(O$1-O$3)</f>
        <v>-0.32876712328767121</v>
      </c>
      <c r="K123" s="5">
        <f>COUNTIF(I$1:I122,"yes")/O$3</f>
        <v>1</v>
      </c>
      <c r="L123" s="6">
        <f>2*COUNTIF(I$1:I122,"yes")/(COUNTIF(I$1:I122,"yes")+O$3+(O$1-O$3-(COUNTIF(I124:I$432,"no")+O$1-O$2)))</f>
        <v>0.3401360544217687</v>
      </c>
      <c r="M123" s="5">
        <f t="shared" si="1"/>
        <v>6.8493150684931225E-3</v>
      </c>
    </row>
    <row r="124" spans="1:13" x14ac:dyDescent="0.3">
      <c r="A124" s="1" t="s">
        <v>125</v>
      </c>
      <c r="B124" s="1" t="s">
        <v>1</v>
      </c>
      <c r="C124" s="2">
        <v>150</v>
      </c>
      <c r="D124" s="2">
        <v>391</v>
      </c>
      <c r="E124" s="2">
        <v>1</v>
      </c>
      <c r="F124" s="2">
        <v>264</v>
      </c>
      <c r="G124" s="4">
        <v>-128.1</v>
      </c>
      <c r="H124" s="3">
        <v>0.72</v>
      </c>
      <c r="I124" s="1" t="s">
        <v>28</v>
      </c>
      <c r="J124" s="5">
        <f>(1 - (COUNTIF(I125:I$432,"no")+O$1-O$2))/(O$1-O$3)</f>
        <v>-0.32191780821917809</v>
      </c>
      <c r="K124" s="5">
        <f>COUNTIF(I$1:I123,"yes")/O$3</f>
        <v>1</v>
      </c>
      <c r="L124" s="6">
        <f>2*COUNTIF(I$1:I123,"yes")/(COUNTIF(I$1:I123,"yes")+O$3+(O$1-O$3-(COUNTIF(I125:I$432,"no")+O$1-O$2)))</f>
        <v>0.33783783783783783</v>
      </c>
      <c r="M124" s="5">
        <f t="shared" si="1"/>
        <v>6.8493150684931781E-3</v>
      </c>
    </row>
    <row r="125" spans="1:13" x14ac:dyDescent="0.3">
      <c r="A125" s="1" t="s">
        <v>126</v>
      </c>
      <c r="B125" s="1" t="s">
        <v>1</v>
      </c>
      <c r="C125" s="2">
        <v>198</v>
      </c>
      <c r="D125" s="2">
        <v>449</v>
      </c>
      <c r="E125" s="2">
        <v>1</v>
      </c>
      <c r="F125" s="2">
        <v>264</v>
      </c>
      <c r="G125" s="4">
        <v>-128.19999999999999</v>
      </c>
      <c r="H125" s="3">
        <v>0.73</v>
      </c>
      <c r="I125" s="1" t="s">
        <v>28</v>
      </c>
      <c r="J125" s="5">
        <f>(1 - (COUNTIF(I126:I$432,"no")+O$1-O$2))/(O$1-O$3)</f>
        <v>-0.31506849315068491</v>
      </c>
      <c r="K125" s="5">
        <f>COUNTIF(I$1:I124,"yes")/O$3</f>
        <v>1</v>
      </c>
      <c r="L125" s="6">
        <f>2*COUNTIF(I$1:I124,"yes")/(COUNTIF(I$1:I124,"yes")+O$3+(O$1-O$3-(COUNTIF(I126:I$432,"no")+O$1-O$2)))</f>
        <v>0.33557046979865773</v>
      </c>
      <c r="M125" s="5">
        <f t="shared" si="1"/>
        <v>6.8493150684931225E-3</v>
      </c>
    </row>
    <row r="126" spans="1:13" x14ac:dyDescent="0.3">
      <c r="A126" s="1" t="s">
        <v>127</v>
      </c>
      <c r="B126" s="1" t="s">
        <v>1</v>
      </c>
      <c r="C126" s="2">
        <v>207</v>
      </c>
      <c r="D126" s="2">
        <v>458</v>
      </c>
      <c r="E126" s="2">
        <v>1</v>
      </c>
      <c r="F126" s="2">
        <v>264</v>
      </c>
      <c r="G126" s="4">
        <v>-129</v>
      </c>
      <c r="H126" s="3">
        <v>0.81</v>
      </c>
      <c r="I126" s="1" t="s">
        <v>28</v>
      </c>
      <c r="J126" s="5">
        <f>(1 - (COUNTIF(I127:I$432,"no")+O$1-O$2))/(O$1-O$3)</f>
        <v>-0.30821917808219179</v>
      </c>
      <c r="K126" s="5">
        <f>COUNTIF(I$1:I125,"yes")/O$3</f>
        <v>1</v>
      </c>
      <c r="L126" s="6">
        <f>2*COUNTIF(I$1:I125,"yes")/(COUNTIF(I$1:I125,"yes")+O$3+(O$1-O$3-(COUNTIF(I127:I$432,"no")+O$1-O$2)))</f>
        <v>0.33333333333333331</v>
      </c>
      <c r="M126" s="5">
        <f t="shared" si="1"/>
        <v>6.8493150684931781E-3</v>
      </c>
    </row>
    <row r="127" spans="1:13" x14ac:dyDescent="0.3">
      <c r="A127" s="1" t="s">
        <v>128</v>
      </c>
      <c r="B127" s="1" t="s">
        <v>1</v>
      </c>
      <c r="C127" s="2">
        <v>192</v>
      </c>
      <c r="D127" s="2">
        <v>450</v>
      </c>
      <c r="E127" s="2">
        <v>1</v>
      </c>
      <c r="F127" s="2">
        <v>264</v>
      </c>
      <c r="G127" s="4">
        <v>-129.1</v>
      </c>
      <c r="H127" s="3">
        <v>0.83</v>
      </c>
      <c r="I127" s="1" t="s">
        <v>28</v>
      </c>
      <c r="J127" s="5">
        <f>(1 - (COUNTIF(I128:I$432,"no")+O$1-O$2))/(O$1-O$3)</f>
        <v>-0.30136986301369861</v>
      </c>
      <c r="K127" s="5">
        <f>COUNTIF(I$1:I126,"yes")/O$3</f>
        <v>1</v>
      </c>
      <c r="L127" s="6">
        <f>2*COUNTIF(I$1:I126,"yes")/(COUNTIF(I$1:I126,"yes")+O$3+(O$1-O$3-(COUNTIF(I128:I$432,"no")+O$1-O$2)))</f>
        <v>0.33112582781456956</v>
      </c>
      <c r="M127" s="5">
        <f t="shared" si="1"/>
        <v>6.8493150684931225E-3</v>
      </c>
    </row>
    <row r="128" spans="1:13" x14ac:dyDescent="0.3">
      <c r="A128" s="1" t="s">
        <v>129</v>
      </c>
      <c r="B128" s="1" t="s">
        <v>1</v>
      </c>
      <c r="C128" s="2">
        <v>200</v>
      </c>
      <c r="D128" s="2">
        <v>451</v>
      </c>
      <c r="E128" s="2">
        <v>1</v>
      </c>
      <c r="F128" s="2">
        <v>264</v>
      </c>
      <c r="G128" s="4">
        <v>-129.19999999999999</v>
      </c>
      <c r="H128" s="3">
        <v>0.83</v>
      </c>
      <c r="I128" s="1" t="s">
        <v>28</v>
      </c>
      <c r="J128" s="5">
        <f>(1 - (COUNTIF(I129:I$432,"no")+O$1-O$2))/(O$1-O$3)</f>
        <v>-0.29452054794520549</v>
      </c>
      <c r="K128" s="5">
        <f>COUNTIF(I$1:I127,"yes")/O$3</f>
        <v>1</v>
      </c>
      <c r="L128" s="6">
        <f>2*COUNTIF(I$1:I127,"yes")/(COUNTIF(I$1:I127,"yes")+O$3+(O$1-O$3-(COUNTIF(I129:I$432,"no")+O$1-O$2)))</f>
        <v>0.32894736842105265</v>
      </c>
      <c r="M128" s="5">
        <f t="shared" si="1"/>
        <v>6.8493150684931781E-3</v>
      </c>
    </row>
    <row r="129" spans="1:13" x14ac:dyDescent="0.3">
      <c r="A129" s="1" t="s">
        <v>130</v>
      </c>
      <c r="B129" s="1" t="s">
        <v>1</v>
      </c>
      <c r="C129" s="2">
        <v>199</v>
      </c>
      <c r="D129" s="2">
        <v>445</v>
      </c>
      <c r="E129" s="2">
        <v>1</v>
      </c>
      <c r="F129" s="2">
        <v>264</v>
      </c>
      <c r="G129" s="4">
        <v>-130.9</v>
      </c>
      <c r="H129" s="3">
        <v>1.1000000000000001</v>
      </c>
      <c r="I129" s="1" t="s">
        <v>28</v>
      </c>
      <c r="J129" s="5">
        <f>(1 - (COUNTIF(I130:I$432,"no")+O$1-O$2))/(O$1-O$3)</f>
        <v>-0.28767123287671231</v>
      </c>
      <c r="K129" s="5">
        <f>COUNTIF(I$1:I128,"yes")/O$3</f>
        <v>1</v>
      </c>
      <c r="L129" s="6">
        <f>2*COUNTIF(I$1:I128,"yes")/(COUNTIF(I$1:I128,"yes")+O$3+(O$1-O$3-(COUNTIF(I130:I$432,"no")+O$1-O$2)))</f>
        <v>0.32679738562091504</v>
      </c>
      <c r="M129" s="5">
        <f t="shared" si="1"/>
        <v>6.8493150684931225E-3</v>
      </c>
    </row>
    <row r="130" spans="1:13" x14ac:dyDescent="0.3">
      <c r="A130" s="1" t="s">
        <v>131</v>
      </c>
      <c r="B130" s="1" t="s">
        <v>1</v>
      </c>
      <c r="C130" s="2">
        <v>199</v>
      </c>
      <c r="D130" s="2">
        <v>447</v>
      </c>
      <c r="E130" s="2">
        <v>1</v>
      </c>
      <c r="F130" s="2">
        <v>264</v>
      </c>
      <c r="G130" s="4">
        <v>-131.1</v>
      </c>
      <c r="H130" s="3">
        <v>1.1000000000000001</v>
      </c>
      <c r="I130" s="1" t="s">
        <v>28</v>
      </c>
      <c r="J130" s="5">
        <f>(1 - (COUNTIF(I131:I$432,"no")+O$1-O$2))/(O$1-O$3)</f>
        <v>-0.28082191780821919</v>
      </c>
      <c r="K130" s="5">
        <f>COUNTIF(I$1:I129,"yes")/O$3</f>
        <v>1</v>
      </c>
      <c r="L130" s="6">
        <f>2*COUNTIF(I$1:I129,"yes")/(COUNTIF(I$1:I129,"yes")+O$3+(O$1-O$3-(COUNTIF(I131:I$432,"no")+O$1-O$2)))</f>
        <v>0.32467532467532467</v>
      </c>
      <c r="M130" s="5">
        <f t="shared" si="1"/>
        <v>6.8493150684931781E-3</v>
      </c>
    </row>
    <row r="131" spans="1:13" x14ac:dyDescent="0.3">
      <c r="A131" s="1" t="s">
        <v>132</v>
      </c>
      <c r="B131" s="1" t="s">
        <v>1</v>
      </c>
      <c r="C131" s="2">
        <v>199</v>
      </c>
      <c r="D131" s="2">
        <v>447</v>
      </c>
      <c r="E131" s="2">
        <v>1</v>
      </c>
      <c r="F131" s="2">
        <v>264</v>
      </c>
      <c r="G131" s="4">
        <v>-131.1</v>
      </c>
      <c r="H131" s="3">
        <v>1.1000000000000001</v>
      </c>
      <c r="I131" s="1" t="s">
        <v>28</v>
      </c>
      <c r="J131" s="5">
        <f>(1 - (COUNTIF(I132:I$432,"no")+O$1-O$2))/(O$1-O$3)</f>
        <v>-0.27397260273972601</v>
      </c>
      <c r="K131" s="5">
        <f>COUNTIF(I$1:I130,"yes")/O$3</f>
        <v>1</v>
      </c>
      <c r="L131" s="6">
        <f>2*COUNTIF(I$1:I130,"yes")/(COUNTIF(I$1:I130,"yes")+O$3+(O$1-O$3-(COUNTIF(I132:I$432,"no")+O$1-O$2)))</f>
        <v>0.32258064516129031</v>
      </c>
      <c r="M131" s="5">
        <f t="shared" ref="M131:M141" si="2">(J132-J131)*(K132+K131)/2</f>
        <v>6.8493150684931225E-3</v>
      </c>
    </row>
    <row r="132" spans="1:13" x14ac:dyDescent="0.3">
      <c r="A132" s="1" t="s">
        <v>133</v>
      </c>
      <c r="B132" s="1" t="s">
        <v>1</v>
      </c>
      <c r="C132" s="2">
        <v>192</v>
      </c>
      <c r="D132" s="2">
        <v>447</v>
      </c>
      <c r="E132" s="2">
        <v>1</v>
      </c>
      <c r="F132" s="2">
        <v>264</v>
      </c>
      <c r="G132" s="4">
        <v>-131.4</v>
      </c>
      <c r="H132" s="3">
        <v>1.1000000000000001</v>
      </c>
      <c r="I132" s="1" t="s">
        <v>28</v>
      </c>
      <c r="J132" s="5">
        <f>(1 - (COUNTIF(I133:I$432,"no")+O$1-O$2))/(O$1-O$3)</f>
        <v>-0.26712328767123289</v>
      </c>
      <c r="K132" s="5">
        <f>COUNTIF(I$1:I131,"yes")/O$3</f>
        <v>1</v>
      </c>
      <c r="L132" s="6">
        <f>2*COUNTIF(I$1:I131,"yes")/(COUNTIF(I$1:I131,"yes")+O$3+(O$1-O$3-(COUNTIF(I133:I$432,"no")+O$1-O$2)))</f>
        <v>0.32051282051282054</v>
      </c>
      <c r="M132" s="5">
        <f t="shared" si="2"/>
        <v>6.8493150684931781E-3</v>
      </c>
    </row>
    <row r="133" spans="1:13" x14ac:dyDescent="0.3">
      <c r="A133" s="1" t="s">
        <v>134</v>
      </c>
      <c r="B133" s="1" t="s">
        <v>1</v>
      </c>
      <c r="C133" s="2">
        <v>218</v>
      </c>
      <c r="D133" s="2">
        <v>452</v>
      </c>
      <c r="E133" s="2">
        <v>1</v>
      </c>
      <c r="F133" s="2">
        <v>264</v>
      </c>
      <c r="G133" s="4">
        <v>-131.69999999999999</v>
      </c>
      <c r="H133" s="3">
        <v>1.2</v>
      </c>
      <c r="I133" s="1" t="s">
        <v>28</v>
      </c>
      <c r="J133" s="5">
        <f>(1 - (COUNTIF(I134:I$432,"no")+O$1-O$2))/(O$1-O$3)</f>
        <v>-0.26027397260273971</v>
      </c>
      <c r="K133" s="5">
        <f>COUNTIF(I$1:I132,"yes")/O$3</f>
        <v>1</v>
      </c>
      <c r="L133" s="6">
        <f>2*COUNTIF(I$1:I132,"yes")/(COUNTIF(I$1:I132,"yes")+O$3+(O$1-O$3-(COUNTIF(I134:I$432,"no")+O$1-O$2)))</f>
        <v>0.31847133757961782</v>
      </c>
      <c r="M133" s="5">
        <f t="shared" si="2"/>
        <v>6.8493150684931225E-3</v>
      </c>
    </row>
    <row r="134" spans="1:13" x14ac:dyDescent="0.3">
      <c r="A134" s="1" t="s">
        <v>135</v>
      </c>
      <c r="B134" s="1" t="s">
        <v>1</v>
      </c>
      <c r="C134" s="2">
        <v>192</v>
      </c>
      <c r="D134" s="2">
        <v>455</v>
      </c>
      <c r="E134" s="2">
        <v>1</v>
      </c>
      <c r="F134" s="2">
        <v>264</v>
      </c>
      <c r="G134" s="4">
        <v>-133.6</v>
      </c>
      <c r="H134" s="3">
        <v>1.5</v>
      </c>
      <c r="I134" s="1" t="s">
        <v>28</v>
      </c>
      <c r="J134" s="5">
        <f>(1 - (COUNTIF(I135:I$432,"no")+O$1-O$2))/(O$1-O$3)</f>
        <v>-0.25342465753424659</v>
      </c>
      <c r="K134" s="5">
        <f>COUNTIF(I$1:I133,"yes")/O$3</f>
        <v>1</v>
      </c>
      <c r="L134" s="6">
        <f>2*COUNTIF(I$1:I133,"yes")/(COUNTIF(I$1:I133,"yes")+O$3+(O$1-O$3-(COUNTIF(I135:I$432,"no")+O$1-O$2)))</f>
        <v>0.31645569620253167</v>
      </c>
      <c r="M134" s="5">
        <f t="shared" si="2"/>
        <v>6.8493150684931781E-3</v>
      </c>
    </row>
    <row r="135" spans="1:13" x14ac:dyDescent="0.3">
      <c r="A135" s="1" t="s">
        <v>136</v>
      </c>
      <c r="B135" s="1" t="s">
        <v>1</v>
      </c>
      <c r="C135" s="2">
        <v>192</v>
      </c>
      <c r="D135" s="2">
        <v>450</v>
      </c>
      <c r="E135" s="2">
        <v>1</v>
      </c>
      <c r="F135" s="2">
        <v>264</v>
      </c>
      <c r="G135" s="4">
        <v>-134.30000000000001</v>
      </c>
      <c r="H135" s="3">
        <v>1.7</v>
      </c>
      <c r="I135" s="1" t="s">
        <v>28</v>
      </c>
      <c r="J135" s="5">
        <f>(1 - (COUNTIF(I136:I$432,"no")+O$1-O$2))/(O$1-O$3)</f>
        <v>-0.24657534246575341</v>
      </c>
      <c r="K135" s="5">
        <f>COUNTIF(I$1:I134,"yes")/O$3</f>
        <v>1</v>
      </c>
      <c r="L135" s="6">
        <f>2*COUNTIF(I$1:I134,"yes")/(COUNTIF(I$1:I134,"yes")+O$3+(O$1-O$3-(COUNTIF(I136:I$432,"no")+O$1-O$2)))</f>
        <v>0.31446540880503143</v>
      </c>
      <c r="M135" s="5">
        <f t="shared" si="2"/>
        <v>6.8493150684931503E-3</v>
      </c>
    </row>
    <row r="136" spans="1:13" x14ac:dyDescent="0.3">
      <c r="A136" s="1" t="s">
        <v>137</v>
      </c>
      <c r="B136" s="1" t="s">
        <v>1</v>
      </c>
      <c r="C136" s="2">
        <v>191</v>
      </c>
      <c r="D136" s="2">
        <v>456</v>
      </c>
      <c r="E136" s="2">
        <v>1</v>
      </c>
      <c r="F136" s="2">
        <v>264</v>
      </c>
      <c r="G136" s="4">
        <v>-134.6</v>
      </c>
      <c r="H136" s="3">
        <v>1.8</v>
      </c>
      <c r="I136" s="1" t="s">
        <v>28</v>
      </c>
      <c r="J136" s="5">
        <f>(1 - (COUNTIF(I137:I$432,"no")+O$1-O$2))/(O$1-O$3)</f>
        <v>-0.23972602739726026</v>
      </c>
      <c r="K136" s="5">
        <f>COUNTIF(I$1:I135,"yes")/O$3</f>
        <v>1</v>
      </c>
      <c r="L136" s="6">
        <f>2*COUNTIF(I$1:I135,"yes")/(COUNTIF(I$1:I135,"yes")+O$3+(O$1-O$3-(COUNTIF(I137:I$432,"no")+O$1-O$2)))</f>
        <v>0.3125</v>
      </c>
      <c r="M136" s="5">
        <f t="shared" si="2"/>
        <v>6.8493150684931503E-3</v>
      </c>
    </row>
    <row r="137" spans="1:13" x14ac:dyDescent="0.3">
      <c r="A137" s="1" t="s">
        <v>138</v>
      </c>
      <c r="B137" s="1" t="s">
        <v>1</v>
      </c>
      <c r="C137" s="2">
        <v>212</v>
      </c>
      <c r="D137" s="2">
        <v>455</v>
      </c>
      <c r="E137" s="2">
        <v>1</v>
      </c>
      <c r="F137" s="2">
        <v>264</v>
      </c>
      <c r="G137" s="4">
        <v>-135.4</v>
      </c>
      <c r="H137" s="3">
        <v>1.9</v>
      </c>
      <c r="I137" s="1" t="s">
        <v>28</v>
      </c>
      <c r="J137" s="5">
        <f>(1 - (COUNTIF(I138:I$432,"no")+O$1-O$2))/(O$1-O$3)</f>
        <v>-0.23287671232876711</v>
      </c>
      <c r="K137" s="5">
        <f>COUNTIF(I$1:I136,"yes")/O$3</f>
        <v>1</v>
      </c>
      <c r="L137" s="6">
        <f>2*COUNTIF(I$1:I136,"yes")/(COUNTIF(I$1:I136,"yes")+O$3+(O$1-O$3-(COUNTIF(I138:I$432,"no")+O$1-O$2)))</f>
        <v>0.3105590062111801</v>
      </c>
      <c r="M137" s="5">
        <f t="shared" si="2"/>
        <v>6.8493150684931503E-3</v>
      </c>
    </row>
    <row r="138" spans="1:13" x14ac:dyDescent="0.3">
      <c r="A138" s="1" t="s">
        <v>139</v>
      </c>
      <c r="B138" s="1" t="s">
        <v>1</v>
      </c>
      <c r="C138" s="2">
        <v>177</v>
      </c>
      <c r="D138" s="2">
        <v>432</v>
      </c>
      <c r="E138" s="2">
        <v>1</v>
      </c>
      <c r="F138" s="2">
        <v>264</v>
      </c>
      <c r="G138" s="4">
        <v>-136.19999999999999</v>
      </c>
      <c r="H138" s="3">
        <v>2.2000000000000002</v>
      </c>
      <c r="I138" s="1" t="s">
        <v>28</v>
      </c>
      <c r="J138" s="5">
        <f>(1 - (COUNTIF(I139:I$432,"no")+O$1-O$2))/(O$1-O$3)</f>
        <v>-0.22602739726027396</v>
      </c>
      <c r="K138" s="5">
        <f>COUNTIF(I$1:I137,"yes")/O$3</f>
        <v>1</v>
      </c>
      <c r="L138" s="6">
        <f>2*COUNTIF(I$1:I137,"yes")/(COUNTIF(I$1:I137,"yes")+O$3+(O$1-O$3-(COUNTIF(I139:I$432,"no")+O$1-O$2)))</f>
        <v>0.30864197530864196</v>
      </c>
      <c r="M138" s="5">
        <f t="shared" si="2"/>
        <v>6.8493150684931503E-3</v>
      </c>
    </row>
    <row r="139" spans="1:13" x14ac:dyDescent="0.3">
      <c r="A139" s="1" t="s">
        <v>140</v>
      </c>
      <c r="B139" s="1" t="s">
        <v>1</v>
      </c>
      <c r="C139" s="2">
        <v>27</v>
      </c>
      <c r="D139" s="2">
        <v>262</v>
      </c>
      <c r="E139" s="2">
        <v>1</v>
      </c>
      <c r="F139" s="2">
        <v>264</v>
      </c>
      <c r="G139" s="4">
        <v>-139.5</v>
      </c>
      <c r="H139" s="3">
        <v>3.4</v>
      </c>
      <c r="I139" s="1" t="s">
        <v>28</v>
      </c>
      <c r="J139" s="5">
        <f>(1 - (COUNTIF(I140:I$432,"no")+O$1-O$2))/(O$1-O$3)</f>
        <v>-0.21917808219178081</v>
      </c>
      <c r="K139" s="5">
        <f>COUNTIF(I$1:I138,"yes")/O$3</f>
        <v>1</v>
      </c>
      <c r="L139" s="6">
        <f>2*COUNTIF(I$1:I138,"yes")/(COUNTIF(I$1:I138,"yes")+O$3+(O$1-O$3-(COUNTIF(I140:I$432,"no")+O$1-O$2)))</f>
        <v>0.30674846625766872</v>
      </c>
      <c r="M139" s="5">
        <f t="shared" si="2"/>
        <v>6.8493150684931503E-3</v>
      </c>
    </row>
    <row r="140" spans="1:13" x14ac:dyDescent="0.3">
      <c r="A140" s="1" t="s">
        <v>141</v>
      </c>
      <c r="B140" s="1" t="s">
        <v>1</v>
      </c>
      <c r="C140" s="2">
        <v>580</v>
      </c>
      <c r="D140" s="2">
        <v>815</v>
      </c>
      <c r="E140" s="2">
        <v>1</v>
      </c>
      <c r="F140" s="2">
        <v>264</v>
      </c>
      <c r="G140" s="4">
        <v>-139.80000000000001</v>
      </c>
      <c r="H140" s="3">
        <v>3.5</v>
      </c>
      <c r="I140" s="1" t="s">
        <v>28</v>
      </c>
      <c r="J140" s="5">
        <f>(1 - (COUNTIF(I141:I$432,"no")+O$1-O$2))/(O$1-O$3)</f>
        <v>-0.21232876712328766</v>
      </c>
      <c r="K140" s="5">
        <f>COUNTIF(I$1:I139,"yes")/O$3</f>
        <v>1</v>
      </c>
      <c r="L140" s="6">
        <f>2*COUNTIF(I$1:I139,"yes")/(COUNTIF(I$1:I139,"yes")+O$3+(O$1-O$3-(COUNTIF(I141:I$432,"no")+O$1-O$2)))</f>
        <v>0.3048780487804878</v>
      </c>
      <c r="M140" s="5">
        <f t="shared" si="2"/>
        <v>6.8493150684931503E-3</v>
      </c>
    </row>
    <row r="141" spans="1:13" x14ac:dyDescent="0.3">
      <c r="A141" s="1" t="s">
        <v>142</v>
      </c>
      <c r="B141" s="1" t="s">
        <v>1</v>
      </c>
      <c r="C141" s="2">
        <v>199</v>
      </c>
      <c r="D141" s="2">
        <v>440</v>
      </c>
      <c r="E141" s="2">
        <v>1</v>
      </c>
      <c r="F141" s="2">
        <v>264</v>
      </c>
      <c r="G141" s="4">
        <v>-145.5</v>
      </c>
      <c r="H141" s="3">
        <v>7.7</v>
      </c>
      <c r="I141" s="1" t="s">
        <v>28</v>
      </c>
      <c r="J141" s="5">
        <f>(1 - (COUNTIF(I142:I$432,"no")+O$1-O$2))/(O$1-O$3)</f>
        <v>-0.20547945205479451</v>
      </c>
      <c r="K141" s="5">
        <f>COUNTIF(I$1:I140,"yes")/O$3</f>
        <v>1</v>
      </c>
      <c r="L141" s="6">
        <f>2*COUNTIF(I$1:I140,"yes")/(COUNTIF(I$1:I140,"yes")+O$3+(O$1-O$3-(COUNTIF(I142:I$432,"no")+O$1-O$2)))</f>
        <v>0.30303030303030304</v>
      </c>
      <c r="M141" s="5">
        <f>SUM(M2:M140)</f>
        <v>0.78753424657534343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HMM_table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tzar</dc:creator>
  <cp:lastModifiedBy>vika_gosha@mail.ru</cp:lastModifiedBy>
  <dcterms:created xsi:type="dcterms:W3CDTF">2023-04-16T13:41:26Z</dcterms:created>
  <dcterms:modified xsi:type="dcterms:W3CDTF">2023-04-16T15:47:41Z</dcterms:modified>
</cp:coreProperties>
</file>