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4E~1\AppData\Local\Temp\F3T2E2.tmp\"/>
    </mc:Choice>
  </mc:AlternateContent>
  <bookViews>
    <workbookView xWindow="0" yWindow="0" windowWidth="19200" windowHeight="7050" activeTab="1"/>
  </bookViews>
  <sheets>
    <sheet name="proteins" sheetId="2" r:id="rId1"/>
    <sheet name="table1" sheetId="1" r:id="rId2"/>
    <sheet name="proteins for 2" sheetId="3" r:id="rId3"/>
  </sheets>
  <calcPr calcId="162913"/>
</workbook>
</file>

<file path=xl/calcChain.xml><?xml version="1.0" encoding="utf-8"?>
<calcChain xmlns="http://schemas.openxmlformats.org/spreadsheetml/2006/main">
  <c r="K35" i="1" l="1"/>
  <c r="J35" i="1"/>
  <c r="K34" i="1"/>
  <c r="J34" i="1"/>
  <c r="K33" i="1"/>
  <c r="J33" i="1"/>
  <c r="K32" i="1"/>
  <c r="J32" i="1"/>
  <c r="K31" i="1"/>
  <c r="J31" i="1"/>
  <c r="K17" i="1"/>
  <c r="J17" i="1"/>
  <c r="K16" i="1"/>
  <c r="K15" i="1"/>
  <c r="J15" i="1"/>
  <c r="K14" i="1"/>
  <c r="J14" i="1"/>
  <c r="J13" i="1"/>
  <c r="K13" i="1"/>
</calcChain>
</file>

<file path=xl/sharedStrings.xml><?xml version="1.0" encoding="utf-8"?>
<sst xmlns="http://schemas.openxmlformats.org/spreadsheetml/2006/main" count="258" uniqueCount="160">
  <si>
    <t>ID 1</t>
  </si>
  <si>
    <t>ID 2</t>
  </si>
  <si>
    <t>Score</t>
  </si>
  <si>
    <t>% Identity</t>
  </si>
  <si>
    <t>% Similarity</t>
  </si>
  <si>
    <t>Indels</t>
  </si>
  <si>
    <t>Enolase</t>
  </si>
  <si>
    <t>ENO_ECOLI</t>
  </si>
  <si>
    <t>ENO_BACSU</t>
  </si>
  <si>
    <t>Program</t>
  </si>
  <si>
    <t>Protein Name(-s)</t>
  </si>
  <si>
    <t>Gap symbols (-)</t>
  </si>
  <si>
    <t>% Coverage 1</t>
  </si>
  <si>
    <t>% Coverage 2</t>
  </si>
  <si>
    <t>water</t>
  </si>
  <si>
    <t>needle</t>
  </si>
  <si>
    <t>Comment</t>
  </si>
  <si>
    <t>Sample</t>
  </si>
  <si>
    <t>GS13_BACSU</t>
  </si>
  <si>
    <t>ADHE_ECOLI</t>
  </si>
  <si>
    <t>General stress protein 13, Aldehyde-alcohol dehydrogenase</t>
  </si>
  <si>
    <t>Global alignment of homologous proteins</t>
  </si>
  <si>
    <t>Local alignment of homologous proteins</t>
  </si>
  <si>
    <t>Global alignment of non homologous proteins</t>
  </si>
  <si>
    <t>Local alignment of non homologous proteins</t>
  </si>
  <si>
    <t>ASPA</t>
  </si>
  <si>
    <t>ACCA</t>
  </si>
  <si>
    <t>ERA</t>
  </si>
  <si>
    <t>RUVA</t>
  </si>
  <si>
    <t>RL24</t>
  </si>
  <si>
    <t>ASPA_ECOLI</t>
  </si>
  <si>
    <t>ACCA_ECOLI</t>
  </si>
  <si>
    <t>ERA_ECOLI</t>
  </si>
  <si>
    <t>RUVA_ECOLI</t>
  </si>
  <si>
    <t>RL24_ECOLI</t>
  </si>
  <si>
    <t>ASPA_BACSU</t>
  </si>
  <si>
    <t>ACCA_BACSU</t>
  </si>
  <si>
    <t>ERA_BACSU</t>
  </si>
  <si>
    <t>RUVA_BACSU</t>
  </si>
  <si>
    <t>RL24_BACSU</t>
  </si>
  <si>
    <t>Aspartate ammonia-lyase</t>
  </si>
  <si>
    <t>Acetyl-coenzyme A carboxylase carboxyl transferase subunit alpha</t>
  </si>
  <si>
    <t>GTPase Era</t>
  </si>
  <si>
    <t>Holliday junction ATP-dependent DNA helicase RuvA</t>
  </si>
  <si>
    <t>50S ribosomal protein L24</t>
  </si>
  <si>
    <t>1146.5</t>
  </si>
  <si>
    <t>47.0</t>
  </si>
  <si>
    <t>66.9</t>
  </si>
  <si>
    <t xml:space="preserve"> 814.5</t>
  </si>
  <si>
    <t>51.1</t>
  </si>
  <si>
    <t>66.0</t>
  </si>
  <si>
    <t>600.5</t>
  </si>
  <si>
    <t>39.3</t>
  </si>
  <si>
    <t>61.6</t>
  </si>
  <si>
    <t>291.0</t>
  </si>
  <si>
    <t>34.0</t>
  </si>
  <si>
    <t>54.5</t>
  </si>
  <si>
    <t>227.0</t>
  </si>
  <si>
    <t>43.4</t>
  </si>
  <si>
    <t>63.2</t>
  </si>
  <si>
    <t>1149.5</t>
  </si>
  <si>
    <t>47.7</t>
  </si>
  <si>
    <t>68.1</t>
  </si>
  <si>
    <t>823.5</t>
  </si>
  <si>
    <t>53.8</t>
  </si>
  <si>
    <t>69.6</t>
  </si>
  <si>
    <t>ECOLI</t>
  </si>
  <si>
    <t>ALR2</t>
  </si>
  <si>
    <t>BACSU</t>
  </si>
  <si>
    <t>ALR1</t>
  </si>
  <si>
    <t>ADEQ</t>
  </si>
  <si>
    <t>ACCC2</t>
  </si>
  <si>
    <t>CSGC</t>
  </si>
  <si>
    <t>CSAA</t>
  </si>
  <si>
    <t>RL36</t>
  </si>
  <si>
    <t>PHRG</t>
  </si>
  <si>
    <t>HIS5</t>
  </si>
  <si>
    <t>HIS4</t>
  </si>
  <si>
    <t>no homo</t>
  </si>
  <si>
    <t>homo</t>
  </si>
  <si>
    <t>length</t>
  </si>
  <si>
    <t>name</t>
  </si>
  <si>
    <t>603.5</t>
  </si>
  <si>
    <t>40.3</t>
  </si>
  <si>
    <t>62.7</t>
  </si>
  <si>
    <t>34.1</t>
  </si>
  <si>
    <t>54.8</t>
  </si>
  <si>
    <t>230.0</t>
  </si>
  <si>
    <t>46.0</t>
  </si>
  <si>
    <t>67.0</t>
  </si>
  <si>
    <t>HIS4_BACSU</t>
  </si>
  <si>
    <t>PHRG_BACSU</t>
  </si>
  <si>
    <t>CSAA_BACSU</t>
  </si>
  <si>
    <t>ACCC2_BACSU</t>
  </si>
  <si>
    <t>HIS5_ECOLI</t>
  </si>
  <si>
    <t>RL36_ECOLI</t>
  </si>
  <si>
    <t>CSGC_ECOLI</t>
  </si>
  <si>
    <t>ADEQ_ECOLI</t>
  </si>
  <si>
    <t>18.5</t>
  </si>
  <si>
    <t>4.6</t>
  </si>
  <si>
    <t>6.6</t>
  </si>
  <si>
    <t>343</t>
  </si>
  <si>
    <t>9</t>
  </si>
  <si>
    <t>100</t>
  </si>
  <si>
    <t>13.5</t>
  </si>
  <si>
    <t>16.7</t>
  </si>
  <si>
    <t>32</t>
  </si>
  <si>
    <t>4</t>
  </si>
  <si>
    <t>14.5</t>
  </si>
  <si>
    <t>3.7</t>
  </si>
  <si>
    <t>7.4</t>
  </si>
  <si>
    <t>156</t>
  </si>
  <si>
    <t>3</t>
  </si>
  <si>
    <t>13.0</t>
  </si>
  <si>
    <t>3.4</t>
  </si>
  <si>
    <t>5.1</t>
  </si>
  <si>
    <t>706</t>
  </si>
  <si>
    <t>7</t>
  </si>
  <si>
    <t>35.5</t>
  </si>
  <si>
    <t>22.2</t>
  </si>
  <si>
    <t>35.0</t>
  </si>
  <si>
    <t>39</t>
  </si>
  <si>
    <t>19.0</t>
  </si>
  <si>
    <t>62.5</t>
  </si>
  <si>
    <t>0</t>
  </si>
  <si>
    <t>27.0</t>
  </si>
  <si>
    <t>50.0</t>
  </si>
  <si>
    <t>70.0</t>
  </si>
  <si>
    <t>23.3</t>
  </si>
  <si>
    <t>34.9</t>
  </si>
  <si>
    <t>27</t>
  </si>
  <si>
    <t>ALR1_BACSU</t>
  </si>
  <si>
    <t>ALR2_ECOLI</t>
  </si>
  <si>
    <t>438.5</t>
  </si>
  <si>
    <t>34.4</t>
  </si>
  <si>
    <t>51.9</t>
  </si>
  <si>
    <t>434.5</t>
  </si>
  <si>
    <t>32.2</t>
  </si>
  <si>
    <t>49.1</t>
  </si>
  <si>
    <t>Name</t>
  </si>
  <si>
    <t>Length</t>
  </si>
  <si>
    <t>XYLF2</t>
  </si>
  <si>
    <t>XANP2</t>
  </si>
  <si>
    <t>SORC5</t>
  </si>
  <si>
    <t>SALTY</t>
  </si>
  <si>
    <t>PROM4</t>
  </si>
  <si>
    <t>ECOL5</t>
  </si>
  <si>
    <t>organism</t>
  </si>
  <si>
    <t>Xanthobacter autotrophicus (strain ATCC BAA-1158 / Py2)</t>
  </si>
  <si>
    <t>Xylella fastidiosa (strain M23)</t>
  </si>
  <si>
    <t>Sorangium cellulosum (strain So ce56)</t>
  </si>
  <si>
    <t>Salmonella typhimurium (strain LT2)</t>
  </si>
  <si>
    <t>Prochlorococcus marinus (strain MIT 9211)</t>
  </si>
  <si>
    <t>Escherichia coli O6:K15:H31 (strain 536 / UPEC)</t>
  </si>
  <si>
    <t>Proteins are no homo but quite homo</t>
  </si>
  <si>
    <t>Alanine racemase 1, Alanine racemase, catabolic</t>
  </si>
  <si>
    <t>Phosphatase RapG inhibitor, 50S ribosomal protein L36</t>
  </si>
  <si>
    <t>Probable chaperone CsaA, Curli assembly protein CsgC</t>
  </si>
  <si>
    <t>1-(5-phosphoribosyl)-5-[(5-phosphoribosylamino)methylideneamino] imidazole-4-carboxamide isomerase, Imidazole glycerol phosphate synthase subunit HisH</t>
  </si>
  <si>
    <t>Biotin carboxylase 2, Adenine permease AdeQ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</si>
</sst>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19" fillId="0" borderId="11" xfId="0" applyFont="1" applyBorder="1" applyAlignment="1">
      <alignment horizontal="left" wrapText="1" indent="1"/>
    </xf>
    <xf numFmtId="0" fontId="0" fillId="0" borderId="0" xfId="0" applyAlignment="1">
      <alignment textRotation="90"/>
    </xf>
    <xf numFmtId="0" fontId="19" fillId="0" borderId="12" xfId="0" applyFont="1" applyBorder="1" applyAlignment="1">
      <alignment horizontal="left" vertical="top" textRotation="90" wrapText="1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64" fontId="0" fillId="0" borderId="0" xfId="0" applyNumberFormat="1"/>
    <xf numFmtId="164" fontId="19" fillId="0" borderId="11" xfId="0" applyNumberFormat="1" applyFont="1" applyBorder="1" applyAlignment="1">
      <alignment horizontal="left" wrapText="1" indent="1"/>
    </xf>
    <xf numFmtId="164" fontId="19" fillId="0" borderId="12" xfId="0" applyNumberFormat="1" applyFont="1" applyBorder="1" applyAlignment="1">
      <alignment horizontal="left" vertical="top" textRotation="90" wrapText="1"/>
    </xf>
    <xf numFmtId="164" fontId="19" fillId="0" borderId="12" xfId="0" applyNumberFormat="1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textRotation="90"/>
    </xf>
    <xf numFmtId="0" fontId="20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16" xfId="0" applyFont="1" applyFill="1" applyBorder="1" applyAlignment="1">
      <alignment wrapText="1"/>
    </xf>
    <xf numFmtId="164" fontId="19" fillId="0" borderId="0" xfId="0" applyNumberFormat="1" applyFont="1" applyBorder="1" applyAlignment="1">
      <alignment horizontal="left" vertical="top" wrapText="1"/>
    </xf>
    <xf numFmtId="0" fontId="0" fillId="0" borderId="16" xfId="0" applyFill="1" applyBorder="1"/>
    <xf numFmtId="0" fontId="20" fillId="0" borderId="15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0" borderId="10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" fillId="0" borderId="0" xfId="42"/>
    <xf numFmtId="2" fontId="19" fillId="0" borderId="10" xfId="0" applyNumberFormat="1" applyFont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wrapText="1" indent="1"/>
    </xf>
    <xf numFmtId="49" fontId="19" fillId="0" borderId="12" xfId="0" applyNumberFormat="1" applyFont="1" applyBorder="1" applyAlignment="1">
      <alignment horizontal="left" vertical="top" textRotation="90" wrapText="1"/>
    </xf>
    <xf numFmtId="49" fontId="21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/>
    <xf numFmtId="49" fontId="19" fillId="0" borderId="12" xfId="0" applyNumberFormat="1" applyFont="1" applyBorder="1" applyAlignment="1">
      <alignment horizontal="left" vertical="top" wrapText="1"/>
    </xf>
    <xf numFmtId="164" fontId="19" fillId="33" borderId="12" xfId="0" applyNumberFormat="1" applyFont="1" applyFill="1" applyBorder="1" applyAlignment="1">
      <alignment horizontal="left" vertical="top" textRotation="90" wrapText="1"/>
    </xf>
    <xf numFmtId="164" fontId="21" fillId="33" borderId="10" xfId="0" applyNumberFormat="1" applyFont="1" applyFill="1" applyBorder="1" applyAlignment="1">
      <alignment horizontal="left" vertical="center"/>
    </xf>
    <xf numFmtId="164" fontId="19" fillId="33" borderId="10" xfId="0" applyNumberFormat="1" applyFont="1" applyFill="1" applyBorder="1" applyAlignment="1">
      <alignment horizontal="left" vertical="top" wrapText="1"/>
    </xf>
    <xf numFmtId="164" fontId="19" fillId="33" borderId="12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164" fontId="19" fillId="34" borderId="12" xfId="0" applyNumberFormat="1" applyFont="1" applyFill="1" applyBorder="1" applyAlignment="1">
      <alignment horizontal="left" vertical="top" textRotation="90" wrapText="1"/>
    </xf>
    <xf numFmtId="164" fontId="21" fillId="34" borderId="10" xfId="0" applyNumberFormat="1" applyFont="1" applyFill="1" applyBorder="1" applyAlignment="1">
      <alignment horizontal="left" vertical="center"/>
    </xf>
    <xf numFmtId="164" fontId="19" fillId="34" borderId="10" xfId="0" applyNumberFormat="1" applyFont="1" applyFill="1" applyBorder="1" applyAlignment="1">
      <alignment horizontal="left" vertical="top" wrapText="1"/>
    </xf>
    <xf numFmtId="164" fontId="19" fillId="34" borderId="12" xfId="0" applyNumberFormat="1" applyFont="1" applyFill="1" applyBorder="1" applyAlignment="1">
      <alignment horizontal="left" vertical="top" wrapText="1"/>
    </xf>
    <xf numFmtId="49" fontId="19" fillId="34" borderId="10" xfId="0" applyNumberFormat="1" applyFont="1" applyFill="1" applyBorder="1" applyAlignment="1">
      <alignment horizontal="left" vertical="top" wrapText="1"/>
    </xf>
    <xf numFmtId="164" fontId="19" fillId="33" borderId="11" xfId="0" applyNumberFormat="1" applyFont="1" applyFill="1" applyBorder="1" applyAlignment="1">
      <alignment horizontal="left" vertical="top" wrapText="1"/>
    </xf>
    <xf numFmtId="164" fontId="19" fillId="34" borderId="11" xfId="0" applyNumberFormat="1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vertical="top" wrapText="1"/>
    </xf>
    <xf numFmtId="164" fontId="19" fillId="0" borderId="11" xfId="0" applyNumberFormat="1" applyFont="1" applyBorder="1" applyAlignment="1">
      <alignment horizontal="left" vertical="top" wrapText="1"/>
    </xf>
    <xf numFmtId="49" fontId="19" fillId="33" borderId="12" xfId="0" applyNumberFormat="1" applyFont="1" applyFill="1" applyBorder="1" applyAlignment="1">
      <alignment horizontal="left" vertical="top" wrapText="1"/>
    </xf>
    <xf numFmtId="49" fontId="19" fillId="34" borderId="12" xfId="0" applyNumberFormat="1" applyFont="1" applyFill="1" applyBorder="1" applyAlignment="1">
      <alignment horizontal="left" vertical="top" wrapText="1"/>
    </xf>
    <xf numFmtId="0" fontId="22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top" wrapText="1"/>
    </xf>
    <xf numFmtId="49" fontId="19" fillId="0" borderId="18" xfId="0" applyNumberFormat="1" applyFont="1" applyBorder="1" applyAlignment="1">
      <alignment horizontal="left" vertical="top" wrapText="1"/>
    </xf>
    <xf numFmtId="164" fontId="19" fillId="33" borderId="18" xfId="0" applyNumberFormat="1" applyFont="1" applyFill="1" applyBorder="1" applyAlignment="1">
      <alignment horizontal="left" vertical="top" wrapText="1"/>
    </xf>
    <xf numFmtId="164" fontId="19" fillId="34" borderId="18" xfId="0" applyNumberFormat="1" applyFont="1" applyFill="1" applyBorder="1" applyAlignment="1">
      <alignment horizontal="left" vertical="top" wrapText="1"/>
    </xf>
    <xf numFmtId="164" fontId="19" fillId="0" borderId="18" xfId="0" applyNumberFormat="1" applyFont="1" applyBorder="1" applyAlignment="1">
      <alignment horizontal="left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7" workbookViewId="0">
      <selection activeCell="E15" sqref="E15"/>
    </sheetView>
  </sheetViews>
  <sheetFormatPr defaultRowHeight="14.5" x14ac:dyDescent="0.35"/>
  <cols>
    <col min="1" max="16384" width="8.7265625" style="29"/>
  </cols>
  <sheetData>
    <row r="1" spans="1:7" x14ac:dyDescent="0.35">
      <c r="A1" s="29" t="s">
        <v>81</v>
      </c>
      <c r="C1" s="29" t="s">
        <v>80</v>
      </c>
      <c r="E1" s="29" t="s">
        <v>81</v>
      </c>
      <c r="G1" s="29" t="s">
        <v>80</v>
      </c>
    </row>
    <row r="2" spans="1:7" x14ac:dyDescent="0.35">
      <c r="A2" s="29" t="s">
        <v>79</v>
      </c>
      <c r="E2" s="29" t="s">
        <v>78</v>
      </c>
    </row>
    <row r="3" spans="1:7" x14ac:dyDescent="0.35">
      <c r="A3" s="29" t="s">
        <v>25</v>
      </c>
      <c r="B3" s="29" t="s">
        <v>66</v>
      </c>
      <c r="C3" s="29">
        <v>478</v>
      </c>
      <c r="E3" s="29" t="s">
        <v>77</v>
      </c>
      <c r="F3" s="29" t="s">
        <v>68</v>
      </c>
      <c r="G3" s="29">
        <v>245</v>
      </c>
    </row>
    <row r="4" spans="1:7" x14ac:dyDescent="0.35">
      <c r="A4" s="29" t="s">
        <v>25</v>
      </c>
      <c r="B4" s="29" t="s">
        <v>68</v>
      </c>
      <c r="C4" s="29">
        <v>475</v>
      </c>
      <c r="E4" s="29" t="s">
        <v>76</v>
      </c>
      <c r="F4" s="29" t="s">
        <v>66</v>
      </c>
      <c r="G4" s="29">
        <v>196</v>
      </c>
    </row>
    <row r="6" spans="1:7" x14ac:dyDescent="0.35">
      <c r="A6" s="29" t="s">
        <v>26</v>
      </c>
      <c r="B6" s="29" t="s">
        <v>66</v>
      </c>
      <c r="C6" s="29">
        <v>319</v>
      </c>
      <c r="E6" s="29" t="s">
        <v>75</v>
      </c>
      <c r="F6" s="29" t="s">
        <v>68</v>
      </c>
      <c r="G6" s="29">
        <v>38</v>
      </c>
    </row>
    <row r="7" spans="1:7" x14ac:dyDescent="0.35">
      <c r="A7" s="29" t="s">
        <v>26</v>
      </c>
      <c r="B7" s="29" t="s">
        <v>68</v>
      </c>
      <c r="C7" s="29">
        <v>325</v>
      </c>
      <c r="E7" s="29" t="s">
        <v>74</v>
      </c>
      <c r="F7" s="29" t="s">
        <v>66</v>
      </c>
      <c r="G7" s="29">
        <v>38</v>
      </c>
    </row>
    <row r="9" spans="1:7" x14ac:dyDescent="0.35">
      <c r="A9" s="29" t="s">
        <v>27</v>
      </c>
      <c r="B9" s="29" t="s">
        <v>66</v>
      </c>
      <c r="C9" s="29">
        <v>301</v>
      </c>
      <c r="E9" s="29" t="s">
        <v>73</v>
      </c>
      <c r="F9" s="29" t="s">
        <v>68</v>
      </c>
      <c r="G9" s="29">
        <v>110</v>
      </c>
    </row>
    <row r="10" spans="1:7" x14ac:dyDescent="0.35">
      <c r="A10" s="29" t="s">
        <v>27</v>
      </c>
      <c r="B10" s="29" t="s">
        <v>68</v>
      </c>
      <c r="C10" s="29">
        <v>301</v>
      </c>
      <c r="E10" s="29" t="s">
        <v>72</v>
      </c>
      <c r="F10" s="29" t="s">
        <v>66</v>
      </c>
      <c r="G10" s="29">
        <v>110</v>
      </c>
    </row>
    <row r="12" spans="1:7" x14ac:dyDescent="0.35">
      <c r="A12" s="29" t="s">
        <v>28</v>
      </c>
      <c r="B12" s="29" t="s">
        <v>66</v>
      </c>
      <c r="C12" s="29">
        <v>203</v>
      </c>
      <c r="E12" s="29" t="s">
        <v>71</v>
      </c>
      <c r="F12" s="29" t="s">
        <v>68</v>
      </c>
      <c r="G12" s="29">
        <v>444</v>
      </c>
    </row>
    <row r="13" spans="1:7" x14ac:dyDescent="0.35">
      <c r="A13" s="29" t="s">
        <v>28</v>
      </c>
      <c r="B13" s="29" t="s">
        <v>68</v>
      </c>
      <c r="C13" s="29">
        <v>201</v>
      </c>
      <c r="E13" s="29" t="s">
        <v>70</v>
      </c>
      <c r="F13" s="29" t="s">
        <v>66</v>
      </c>
      <c r="G13" s="29">
        <v>444</v>
      </c>
    </row>
    <row r="15" spans="1:7" x14ac:dyDescent="0.35">
      <c r="A15" s="29" t="s">
        <v>29</v>
      </c>
      <c r="B15" s="29" t="s">
        <v>66</v>
      </c>
      <c r="C15" s="29">
        <v>104</v>
      </c>
      <c r="E15" s="29" t="s">
        <v>69</v>
      </c>
      <c r="F15" s="29" t="s">
        <v>68</v>
      </c>
      <c r="G15" s="29">
        <v>389</v>
      </c>
    </row>
    <row r="16" spans="1:7" x14ac:dyDescent="0.35">
      <c r="A16" s="29" t="s">
        <v>29</v>
      </c>
      <c r="B16" s="29" t="s">
        <v>68</v>
      </c>
      <c r="C16" s="29">
        <v>103</v>
      </c>
      <c r="E16" s="29" t="s">
        <v>67</v>
      </c>
      <c r="F16" s="29" t="s">
        <v>66</v>
      </c>
      <c r="G16" s="29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A2" sqref="A2"/>
    </sheetView>
  </sheetViews>
  <sheetFormatPr defaultRowHeight="14.5" x14ac:dyDescent="0.35"/>
  <cols>
    <col min="1" max="1" width="33.54296875" customWidth="1"/>
    <col min="2" max="2" width="13.453125" customWidth="1"/>
    <col min="3" max="3" width="15.54296875" customWidth="1"/>
    <col min="4" max="4" width="15.453125" customWidth="1"/>
    <col min="5" max="5" width="9" style="36" bestFit="1" customWidth="1"/>
    <col min="6" max="7" width="9.1796875" style="6"/>
    <col min="10" max="11" width="9.1796875" style="6"/>
    <col min="12" max="12" width="26" style="6" customWidth="1"/>
    <col min="13" max="18" width="9.1796875" style="11"/>
  </cols>
  <sheetData>
    <row r="1" spans="1:18" x14ac:dyDescent="0.35">
      <c r="A1" s="1"/>
      <c r="B1" s="1"/>
      <c r="C1" s="1"/>
      <c r="D1" s="1"/>
      <c r="E1" s="31"/>
      <c r="F1" s="7"/>
      <c r="G1" s="7"/>
      <c r="H1" s="1"/>
      <c r="I1" s="1"/>
      <c r="J1" s="7"/>
      <c r="K1" s="7"/>
      <c r="L1" s="7"/>
    </row>
    <row r="2" spans="1:18" s="2" customFormat="1" ht="92.25" customHeight="1" thickBot="1" x14ac:dyDescent="0.4">
      <c r="A2" s="3" t="s">
        <v>10</v>
      </c>
      <c r="B2" s="3" t="s">
        <v>9</v>
      </c>
      <c r="C2" s="3" t="s">
        <v>0</v>
      </c>
      <c r="D2" s="3" t="s">
        <v>1</v>
      </c>
      <c r="E2" s="32" t="s">
        <v>2</v>
      </c>
      <c r="F2" s="38" t="s">
        <v>3</v>
      </c>
      <c r="G2" s="43" t="s">
        <v>4</v>
      </c>
      <c r="H2" s="3" t="s">
        <v>11</v>
      </c>
      <c r="I2" s="3" t="s">
        <v>5</v>
      </c>
      <c r="J2" s="8" t="s">
        <v>12</v>
      </c>
      <c r="K2" s="8" t="s">
        <v>13</v>
      </c>
      <c r="L2" s="8" t="s">
        <v>16</v>
      </c>
      <c r="M2" s="12"/>
      <c r="N2" s="12"/>
      <c r="O2" s="12"/>
      <c r="P2" s="12"/>
      <c r="Q2" s="12"/>
      <c r="R2" s="12"/>
    </row>
    <row r="3" spans="1:18" s="24" customFormat="1" ht="24" customHeight="1" thickBot="1" x14ac:dyDescent="0.4">
      <c r="A3" s="25" t="s">
        <v>21</v>
      </c>
      <c r="B3" s="21"/>
      <c r="C3" s="21"/>
      <c r="D3" s="21"/>
      <c r="E3" s="33"/>
      <c r="F3" s="39"/>
      <c r="G3" s="44"/>
      <c r="H3" s="21"/>
      <c r="I3" s="21"/>
      <c r="J3" s="22"/>
      <c r="K3" s="22"/>
      <c r="L3" s="22"/>
      <c r="M3" s="23"/>
      <c r="N3" s="23"/>
      <c r="O3" s="23"/>
      <c r="P3" s="23"/>
      <c r="Q3" s="23"/>
      <c r="R3" s="23"/>
    </row>
    <row r="4" spans="1:18" ht="15" thickBot="1" x14ac:dyDescent="0.4">
      <c r="A4" s="4" t="s">
        <v>6</v>
      </c>
      <c r="B4" s="5" t="s">
        <v>15</v>
      </c>
      <c r="C4" s="5" t="s">
        <v>7</v>
      </c>
      <c r="D4" s="5" t="s">
        <v>8</v>
      </c>
      <c r="E4" s="34">
        <v>1351</v>
      </c>
      <c r="F4" s="40">
        <v>62.1</v>
      </c>
      <c r="G4" s="45">
        <v>74.8</v>
      </c>
      <c r="H4" s="5">
        <v>20</v>
      </c>
      <c r="I4" s="5">
        <v>5</v>
      </c>
      <c r="J4" s="10">
        <v>100</v>
      </c>
      <c r="K4" s="10">
        <v>100</v>
      </c>
      <c r="L4" s="10" t="s">
        <v>17</v>
      </c>
    </row>
    <row r="5" spans="1:18" ht="15" thickBot="1" x14ac:dyDescent="0.4">
      <c r="A5" s="26" t="s">
        <v>40</v>
      </c>
      <c r="B5" s="5" t="s">
        <v>15</v>
      </c>
      <c r="C5" s="26" t="s">
        <v>30</v>
      </c>
      <c r="D5" s="26" t="s">
        <v>35</v>
      </c>
      <c r="E5" s="35" t="s">
        <v>45</v>
      </c>
      <c r="F5" s="40" t="s">
        <v>46</v>
      </c>
      <c r="G5" s="45" t="s">
        <v>47</v>
      </c>
      <c r="H5" s="26">
        <v>9</v>
      </c>
      <c r="I5" s="26">
        <v>3</v>
      </c>
      <c r="J5" s="17"/>
      <c r="K5" s="17"/>
      <c r="L5" s="17"/>
    </row>
    <row r="6" spans="1:18" ht="28.5" thickBot="1" x14ac:dyDescent="0.4">
      <c r="A6" s="26" t="s">
        <v>41</v>
      </c>
      <c r="B6" s="5" t="s">
        <v>15</v>
      </c>
      <c r="C6" s="26" t="s">
        <v>31</v>
      </c>
      <c r="D6" s="26" t="s">
        <v>36</v>
      </c>
      <c r="E6" s="35" t="s">
        <v>48</v>
      </c>
      <c r="F6" s="40" t="s">
        <v>49</v>
      </c>
      <c r="G6" s="45" t="s">
        <v>50</v>
      </c>
      <c r="H6" s="26">
        <v>14</v>
      </c>
      <c r="I6" s="26">
        <v>2</v>
      </c>
      <c r="J6" s="17"/>
      <c r="K6" s="17"/>
      <c r="L6" s="17"/>
    </row>
    <row r="7" spans="1:18" ht="15" thickBot="1" x14ac:dyDescent="0.4">
      <c r="A7" s="26" t="s">
        <v>42</v>
      </c>
      <c r="B7" s="5" t="s">
        <v>15</v>
      </c>
      <c r="C7" s="26" t="s">
        <v>32</v>
      </c>
      <c r="D7" s="26" t="s">
        <v>37</v>
      </c>
      <c r="E7" s="35" t="s">
        <v>51</v>
      </c>
      <c r="F7" s="40" t="s">
        <v>52</v>
      </c>
      <c r="G7" s="45" t="s">
        <v>53</v>
      </c>
      <c r="H7" s="26">
        <v>8</v>
      </c>
      <c r="I7" s="26">
        <v>2</v>
      </c>
      <c r="J7" s="17">
        <v>100</v>
      </c>
      <c r="K7" s="17">
        <v>100</v>
      </c>
      <c r="L7" s="17"/>
    </row>
    <row r="8" spans="1:18" ht="28.5" thickBot="1" x14ac:dyDescent="0.4">
      <c r="A8" s="26" t="s">
        <v>43</v>
      </c>
      <c r="B8" s="5" t="s">
        <v>15</v>
      </c>
      <c r="C8" s="26" t="s">
        <v>33</v>
      </c>
      <c r="D8" s="26" t="s">
        <v>38</v>
      </c>
      <c r="E8" s="35" t="s">
        <v>54</v>
      </c>
      <c r="F8" s="40" t="s">
        <v>55</v>
      </c>
      <c r="G8" s="45" t="s">
        <v>56</v>
      </c>
      <c r="H8" s="26">
        <v>14</v>
      </c>
      <c r="I8" s="26">
        <v>3</v>
      </c>
      <c r="J8" s="17">
        <v>100</v>
      </c>
      <c r="K8" s="17">
        <v>100</v>
      </c>
      <c r="L8" s="17"/>
    </row>
    <row r="9" spans="1:18" ht="15" thickBot="1" x14ac:dyDescent="0.4">
      <c r="A9" s="28" t="s">
        <v>44</v>
      </c>
      <c r="B9" s="5" t="s">
        <v>15</v>
      </c>
      <c r="C9" s="26" t="s">
        <v>34</v>
      </c>
      <c r="D9" s="28" t="s">
        <v>39</v>
      </c>
      <c r="E9" s="36" t="s">
        <v>57</v>
      </c>
      <c r="F9" s="40" t="s">
        <v>58</v>
      </c>
      <c r="G9" s="45" t="s">
        <v>59</v>
      </c>
      <c r="H9" s="28">
        <v>5</v>
      </c>
      <c r="I9" s="28">
        <v>1</v>
      </c>
      <c r="J9" s="17">
        <v>100</v>
      </c>
      <c r="K9" s="17">
        <v>100</v>
      </c>
    </row>
    <row r="10" spans="1:18" ht="15" thickBot="1" x14ac:dyDescent="0.4">
      <c r="A10" s="5"/>
      <c r="B10" s="5"/>
      <c r="C10" s="5"/>
      <c r="D10" s="5"/>
      <c r="E10" s="34"/>
      <c r="F10" s="40"/>
      <c r="G10" s="45"/>
      <c r="H10" s="5"/>
      <c r="I10" s="5"/>
      <c r="J10" s="10"/>
      <c r="K10" s="10"/>
      <c r="L10" s="10"/>
    </row>
    <row r="11" spans="1:18" s="24" customFormat="1" ht="24" customHeight="1" thickBot="1" x14ac:dyDescent="0.4">
      <c r="A11" s="25" t="s">
        <v>22</v>
      </c>
      <c r="B11" s="21"/>
      <c r="C11" s="21"/>
      <c r="D11" s="21"/>
      <c r="E11" s="33"/>
      <c r="F11" s="39"/>
      <c r="G11" s="44"/>
      <c r="H11" s="21"/>
      <c r="I11" s="21"/>
      <c r="J11" s="22"/>
      <c r="K11" s="22"/>
      <c r="L11" s="22"/>
      <c r="M11" s="23"/>
      <c r="N11" s="23"/>
      <c r="O11" s="23"/>
      <c r="P11" s="23"/>
      <c r="Q11" s="23"/>
      <c r="R11" s="23"/>
    </row>
    <row r="12" spans="1:18" ht="15" thickBot="1" x14ac:dyDescent="0.4">
      <c r="A12" s="4" t="s">
        <v>6</v>
      </c>
      <c r="B12" s="4" t="s">
        <v>14</v>
      </c>
      <c r="C12" s="4" t="s">
        <v>7</v>
      </c>
      <c r="D12" s="4" t="s">
        <v>8</v>
      </c>
      <c r="E12" s="37">
        <v>1359</v>
      </c>
      <c r="F12" s="41">
        <v>64.099999999999994</v>
      </c>
      <c r="G12" s="46">
        <v>77.2</v>
      </c>
      <c r="H12" s="4">
        <v>7</v>
      </c>
      <c r="I12" s="4">
        <v>3</v>
      </c>
      <c r="J12" s="9">
        <v>98.1</v>
      </c>
      <c r="K12" s="9">
        <v>97.9</v>
      </c>
      <c r="L12" s="9" t="s">
        <v>17</v>
      </c>
    </row>
    <row r="13" spans="1:18" ht="15" thickBot="1" x14ac:dyDescent="0.4">
      <c r="A13" s="26" t="s">
        <v>40</v>
      </c>
      <c r="B13" s="4" t="s">
        <v>14</v>
      </c>
      <c r="C13" s="26" t="s">
        <v>30</v>
      </c>
      <c r="D13" s="26" t="s">
        <v>35</v>
      </c>
      <c r="E13" s="37" t="s">
        <v>60</v>
      </c>
      <c r="F13" s="41" t="s">
        <v>61</v>
      </c>
      <c r="G13" s="46" t="s">
        <v>62</v>
      </c>
      <c r="H13" s="4">
        <v>3</v>
      </c>
      <c r="I13" s="4">
        <v>1</v>
      </c>
      <c r="J13" s="9">
        <f>(475-5)/478*100</f>
        <v>98.326359832635973</v>
      </c>
      <c r="K13" s="9">
        <f>(475-8)/475*100</f>
        <v>98.315789473684205</v>
      </c>
      <c r="L13" s="9"/>
    </row>
    <row r="14" spans="1:18" ht="28.5" thickBot="1" x14ac:dyDescent="0.4">
      <c r="A14" s="26" t="s">
        <v>41</v>
      </c>
      <c r="B14" s="4" t="s">
        <v>14</v>
      </c>
      <c r="C14" s="26" t="s">
        <v>31</v>
      </c>
      <c r="D14" s="26" t="s">
        <v>36</v>
      </c>
      <c r="E14" s="37" t="s">
        <v>63</v>
      </c>
      <c r="F14" s="41" t="s">
        <v>64</v>
      </c>
      <c r="G14" s="46" t="s">
        <v>65</v>
      </c>
      <c r="H14" s="4">
        <v>3</v>
      </c>
      <c r="I14" s="4">
        <v>1</v>
      </c>
      <c r="J14" s="9">
        <f>(317-5)/319*100</f>
        <v>97.805642633228842</v>
      </c>
      <c r="K14" s="9">
        <f>(313-4)/325*100</f>
        <v>95.07692307692308</v>
      </c>
      <c r="L14" s="9"/>
    </row>
    <row r="15" spans="1:18" ht="15" thickBot="1" x14ac:dyDescent="0.4">
      <c r="A15" s="26" t="s">
        <v>42</v>
      </c>
      <c r="B15" s="4" t="s">
        <v>14</v>
      </c>
      <c r="C15" s="26" t="s">
        <v>32</v>
      </c>
      <c r="D15" s="26" t="s">
        <v>37</v>
      </c>
      <c r="E15" s="37" t="s">
        <v>82</v>
      </c>
      <c r="F15" s="41" t="s">
        <v>83</v>
      </c>
      <c r="G15" s="46" t="s">
        <v>84</v>
      </c>
      <c r="H15" s="4">
        <v>7</v>
      </c>
      <c r="I15" s="4">
        <v>2</v>
      </c>
      <c r="J15" s="9">
        <f>(300-8)/301*100</f>
        <v>97.009966777408636</v>
      </c>
      <c r="K15" s="9">
        <f>(299-8)/301*100</f>
        <v>96.677740863787378</v>
      </c>
      <c r="L15" s="9"/>
    </row>
    <row r="16" spans="1:18" ht="28.5" thickBot="1" x14ac:dyDescent="0.4">
      <c r="A16" s="26" t="s">
        <v>43</v>
      </c>
      <c r="B16" s="4" t="s">
        <v>14</v>
      </c>
      <c r="C16" s="26" t="s">
        <v>33</v>
      </c>
      <c r="D16" s="26" t="s">
        <v>38</v>
      </c>
      <c r="E16" s="37" t="s">
        <v>54</v>
      </c>
      <c r="F16" s="41" t="s">
        <v>85</v>
      </c>
      <c r="G16" s="46" t="s">
        <v>86</v>
      </c>
      <c r="H16" s="4">
        <v>13</v>
      </c>
      <c r="I16" s="4">
        <v>3</v>
      </c>
      <c r="J16" s="9">
        <v>100</v>
      </c>
      <c r="K16" s="9">
        <f>200/201*100</f>
        <v>99.50248756218906</v>
      </c>
      <c r="L16" s="9"/>
    </row>
    <row r="17" spans="1:18" ht="15" thickBot="1" x14ac:dyDescent="0.4">
      <c r="A17" s="28" t="s">
        <v>44</v>
      </c>
      <c r="B17" s="4" t="s">
        <v>14</v>
      </c>
      <c r="C17" s="26" t="s">
        <v>34</v>
      </c>
      <c r="D17" s="28" t="s">
        <v>39</v>
      </c>
      <c r="E17" s="34" t="s">
        <v>87</v>
      </c>
      <c r="F17" s="40" t="s">
        <v>88</v>
      </c>
      <c r="G17" s="45" t="s">
        <v>89</v>
      </c>
      <c r="H17" s="5">
        <v>2</v>
      </c>
      <c r="I17" s="5">
        <v>0</v>
      </c>
      <c r="J17" s="10">
        <f>(103-4)/104*100</f>
        <v>95.192307692307693</v>
      </c>
      <c r="K17" s="10">
        <f>(101-2)/103*100</f>
        <v>96.116504854368941</v>
      </c>
      <c r="L17" s="10"/>
    </row>
    <row r="18" spans="1:18" ht="15" thickBot="1" x14ac:dyDescent="0.4">
      <c r="A18" s="5"/>
      <c r="B18" s="5"/>
      <c r="C18" s="5"/>
      <c r="D18" s="5"/>
      <c r="E18" s="34"/>
      <c r="F18" s="40"/>
      <c r="G18" s="45"/>
      <c r="H18" s="5"/>
      <c r="I18" s="5"/>
      <c r="J18" s="10"/>
      <c r="K18" s="10"/>
      <c r="L18" s="10"/>
    </row>
    <row r="19" spans="1:18" ht="15" thickBot="1" x14ac:dyDescent="0.4">
      <c r="A19" s="5"/>
      <c r="B19" s="5"/>
      <c r="C19" s="5"/>
      <c r="D19" s="5"/>
      <c r="E19" s="34"/>
      <c r="F19" s="40"/>
      <c r="G19" s="45"/>
      <c r="H19" s="5"/>
      <c r="I19" s="5"/>
      <c r="J19" s="10"/>
      <c r="K19" s="10"/>
      <c r="L19" s="10"/>
    </row>
    <row r="20" spans="1:18" ht="15" thickBot="1" x14ac:dyDescent="0.4">
      <c r="A20" s="50"/>
      <c r="B20" s="50"/>
      <c r="C20" s="50"/>
      <c r="D20" s="50"/>
      <c r="E20" s="51"/>
      <c r="F20" s="48"/>
      <c r="G20" s="49"/>
      <c r="H20" s="50"/>
      <c r="I20" s="50"/>
      <c r="J20" s="52"/>
      <c r="K20" s="52"/>
      <c r="L20" s="10"/>
    </row>
    <row r="21" spans="1:18" ht="18.5" thickBot="1" x14ac:dyDescent="0.4">
      <c r="A21" s="55" t="s">
        <v>23</v>
      </c>
      <c r="B21" s="56"/>
      <c r="C21" s="56"/>
      <c r="D21" s="56"/>
      <c r="E21" s="57"/>
      <c r="F21" s="58"/>
      <c r="G21" s="59"/>
      <c r="H21" s="56"/>
      <c r="I21" s="56"/>
      <c r="J21" s="60"/>
      <c r="K21" s="60"/>
      <c r="L21" s="10"/>
      <c r="M21" s="18"/>
      <c r="N21" s="18"/>
      <c r="O21" s="18"/>
      <c r="P21" s="18"/>
      <c r="Q21" s="18"/>
      <c r="R21" s="18"/>
    </row>
    <row r="22" spans="1:18" ht="28.5" thickBot="1" x14ac:dyDescent="0.45">
      <c r="A22" s="4" t="s">
        <v>20</v>
      </c>
      <c r="B22" s="4" t="s">
        <v>15</v>
      </c>
      <c r="C22" s="37" t="s">
        <v>18</v>
      </c>
      <c r="D22" s="37" t="s">
        <v>19</v>
      </c>
      <c r="E22" s="37">
        <v>28</v>
      </c>
      <c r="F22" s="53">
        <v>4.2</v>
      </c>
      <c r="G22" s="54">
        <v>6.7</v>
      </c>
      <c r="H22" s="37">
        <v>733</v>
      </c>
      <c r="I22" s="37">
        <v>25</v>
      </c>
      <c r="J22" s="37">
        <v>100</v>
      </c>
      <c r="K22" s="37">
        <v>100</v>
      </c>
      <c r="L22" s="10" t="s">
        <v>17</v>
      </c>
      <c r="M22" s="13"/>
      <c r="N22" s="13"/>
      <c r="O22" s="13"/>
      <c r="P22" s="13"/>
      <c r="Q22" s="13"/>
      <c r="R22" s="14"/>
    </row>
    <row r="23" spans="1:18" ht="70.5" thickBot="1" x14ac:dyDescent="0.45">
      <c r="A23" s="5" t="s">
        <v>158</v>
      </c>
      <c r="B23" s="5"/>
      <c r="C23" s="34" t="s">
        <v>90</v>
      </c>
      <c r="D23" s="34" t="s">
        <v>94</v>
      </c>
      <c r="E23" s="34" t="s">
        <v>98</v>
      </c>
      <c r="F23" s="42" t="s">
        <v>99</v>
      </c>
      <c r="G23" s="47" t="s">
        <v>100</v>
      </c>
      <c r="H23" s="34" t="s">
        <v>101</v>
      </c>
      <c r="I23" s="34" t="s">
        <v>102</v>
      </c>
      <c r="J23" s="34" t="s">
        <v>103</v>
      </c>
      <c r="K23" s="34" t="s">
        <v>103</v>
      </c>
      <c r="L23" s="10"/>
      <c r="M23" s="27"/>
      <c r="N23" s="27"/>
      <c r="O23" s="27"/>
      <c r="P23" s="27"/>
      <c r="Q23" s="27"/>
      <c r="R23" s="19"/>
    </row>
    <row r="24" spans="1:18" ht="28.5" thickBot="1" x14ac:dyDescent="0.45">
      <c r="A24" s="5" t="s">
        <v>156</v>
      </c>
      <c r="B24" s="5"/>
      <c r="C24" s="34" t="s">
        <v>91</v>
      </c>
      <c r="D24" s="34" t="s">
        <v>95</v>
      </c>
      <c r="E24" s="34" t="s">
        <v>104</v>
      </c>
      <c r="F24" s="42" t="s">
        <v>105</v>
      </c>
      <c r="G24" s="47" t="s">
        <v>98</v>
      </c>
      <c r="H24" s="34" t="s">
        <v>106</v>
      </c>
      <c r="I24" s="34" t="s">
        <v>107</v>
      </c>
      <c r="J24" s="34" t="s">
        <v>103</v>
      </c>
      <c r="K24" s="34" t="s">
        <v>103</v>
      </c>
      <c r="L24" s="10"/>
      <c r="M24" s="27"/>
      <c r="N24" s="27"/>
      <c r="O24" s="27"/>
      <c r="P24" s="27"/>
      <c r="Q24" s="27"/>
      <c r="R24" s="19"/>
    </row>
    <row r="25" spans="1:18" ht="28.5" thickBot="1" x14ac:dyDescent="0.45">
      <c r="A25" s="5" t="s">
        <v>157</v>
      </c>
      <c r="B25" s="5"/>
      <c r="C25" s="34" t="s">
        <v>92</v>
      </c>
      <c r="D25" s="34" t="s">
        <v>96</v>
      </c>
      <c r="E25" s="34" t="s">
        <v>108</v>
      </c>
      <c r="F25" s="42" t="s">
        <v>109</v>
      </c>
      <c r="G25" s="47" t="s">
        <v>110</v>
      </c>
      <c r="H25" s="34" t="s">
        <v>111</v>
      </c>
      <c r="I25" s="34" t="s">
        <v>112</v>
      </c>
      <c r="J25" s="34" t="s">
        <v>103</v>
      </c>
      <c r="K25" s="34" t="s">
        <v>103</v>
      </c>
      <c r="L25" s="10"/>
      <c r="M25" s="27"/>
      <c r="N25" s="27"/>
      <c r="O25" s="27"/>
      <c r="P25" s="27"/>
      <c r="Q25" s="27"/>
      <c r="R25" s="19"/>
    </row>
    <row r="26" spans="1:18" ht="28.5" thickBot="1" x14ac:dyDescent="0.45">
      <c r="A26" s="5" t="s">
        <v>159</v>
      </c>
      <c r="B26" s="5"/>
      <c r="C26" s="34" t="s">
        <v>93</v>
      </c>
      <c r="D26" s="34" t="s">
        <v>97</v>
      </c>
      <c r="E26" s="34" t="s">
        <v>113</v>
      </c>
      <c r="F26" s="42" t="s">
        <v>114</v>
      </c>
      <c r="G26" s="47" t="s">
        <v>115</v>
      </c>
      <c r="H26" s="34" t="s">
        <v>116</v>
      </c>
      <c r="I26" s="34" t="s">
        <v>117</v>
      </c>
      <c r="J26" s="34" t="s">
        <v>103</v>
      </c>
      <c r="K26" s="34" t="s">
        <v>103</v>
      </c>
      <c r="L26" s="10"/>
      <c r="M26" s="27"/>
      <c r="N26" s="27"/>
      <c r="O26" s="27"/>
      <c r="P26" s="27"/>
      <c r="Q26" s="27"/>
      <c r="R26" s="19"/>
    </row>
    <row r="27" spans="1:18" ht="28.5" thickBot="1" x14ac:dyDescent="0.45">
      <c r="A27" s="5" t="s">
        <v>155</v>
      </c>
      <c r="B27" s="5"/>
      <c r="C27" s="34" t="s">
        <v>131</v>
      </c>
      <c r="D27" s="34" t="s">
        <v>132</v>
      </c>
      <c r="E27" s="34" t="s">
        <v>136</v>
      </c>
      <c r="F27" s="40" t="s">
        <v>137</v>
      </c>
      <c r="G27" s="45" t="s">
        <v>138</v>
      </c>
      <c r="H27" s="5">
        <v>49</v>
      </c>
      <c r="I27" s="5">
        <v>8</v>
      </c>
      <c r="J27" s="10">
        <v>100</v>
      </c>
      <c r="K27" s="10">
        <v>100</v>
      </c>
      <c r="L27" s="10"/>
      <c r="M27" s="15"/>
      <c r="N27" s="15"/>
      <c r="O27" s="15"/>
      <c r="P27" s="15"/>
      <c r="Q27" s="15"/>
      <c r="R27" s="19"/>
    </row>
    <row r="28" spans="1:18" ht="16" thickBot="1" x14ac:dyDescent="0.45">
      <c r="A28" s="5"/>
      <c r="B28" s="5"/>
      <c r="C28" s="5"/>
      <c r="D28" s="5"/>
      <c r="E28" s="34"/>
      <c r="F28" s="40"/>
      <c r="G28" s="45"/>
      <c r="H28" s="5"/>
      <c r="I28" s="5"/>
      <c r="J28" s="10"/>
      <c r="K28" s="10"/>
      <c r="L28" s="10"/>
      <c r="M28" s="16"/>
      <c r="N28" s="16"/>
      <c r="O28" s="16"/>
      <c r="P28" s="16"/>
      <c r="Q28" s="16"/>
      <c r="R28" s="20"/>
    </row>
    <row r="29" spans="1:18" ht="18.5" thickBot="1" x14ac:dyDescent="0.4">
      <c r="A29" s="25" t="s">
        <v>24</v>
      </c>
      <c r="B29" s="5"/>
      <c r="C29" s="5"/>
      <c r="D29" s="5"/>
      <c r="E29" s="34"/>
      <c r="F29" s="40"/>
      <c r="G29" s="45"/>
      <c r="H29" s="5"/>
      <c r="I29" s="5"/>
      <c r="J29" s="10"/>
      <c r="K29" s="10"/>
      <c r="L29" s="10"/>
    </row>
    <row r="30" spans="1:18" ht="28.5" thickBot="1" x14ac:dyDescent="0.4">
      <c r="A30" s="5" t="s">
        <v>20</v>
      </c>
      <c r="B30" s="5" t="s">
        <v>14</v>
      </c>
      <c r="C30" s="5" t="s">
        <v>18</v>
      </c>
      <c r="D30" s="5" t="s">
        <v>19</v>
      </c>
      <c r="E30" s="34">
        <v>41.5</v>
      </c>
      <c r="F30" s="40">
        <v>22.6</v>
      </c>
      <c r="G30" s="45">
        <v>38.700000000000003</v>
      </c>
      <c r="H30" s="5">
        <v>43</v>
      </c>
      <c r="I30" s="5">
        <v>7</v>
      </c>
      <c r="J30" s="10">
        <v>77.7</v>
      </c>
      <c r="K30" s="30">
        <v>14.6</v>
      </c>
      <c r="L30" s="10" t="s">
        <v>17</v>
      </c>
    </row>
    <row r="31" spans="1:18" ht="70.5" thickBot="1" x14ac:dyDescent="0.4">
      <c r="A31" s="5" t="s">
        <v>158</v>
      </c>
      <c r="B31" s="5"/>
      <c r="C31" s="34" t="s">
        <v>90</v>
      </c>
      <c r="D31" s="34" t="s">
        <v>94</v>
      </c>
      <c r="E31" s="34" t="s">
        <v>118</v>
      </c>
      <c r="F31" s="42" t="s">
        <v>119</v>
      </c>
      <c r="G31" s="47" t="s">
        <v>120</v>
      </c>
      <c r="H31" s="34" t="s">
        <v>121</v>
      </c>
      <c r="I31" s="34" t="s">
        <v>107</v>
      </c>
      <c r="J31" s="10">
        <f>(117-59)/245*100</f>
        <v>23.673469387755102</v>
      </c>
      <c r="K31" s="30">
        <f>(117-25)/196*100</f>
        <v>46.938775510204081</v>
      </c>
      <c r="L31" s="10"/>
    </row>
    <row r="32" spans="1:18" ht="28.5" thickBot="1" x14ac:dyDescent="0.4">
      <c r="A32" s="5" t="s">
        <v>156</v>
      </c>
      <c r="B32" s="5"/>
      <c r="C32" s="34" t="s">
        <v>91</v>
      </c>
      <c r="D32" s="34" t="s">
        <v>95</v>
      </c>
      <c r="E32" s="34" t="s">
        <v>122</v>
      </c>
      <c r="F32" s="42" t="s">
        <v>123</v>
      </c>
      <c r="G32" s="47" t="s">
        <v>123</v>
      </c>
      <c r="H32" s="34" t="s">
        <v>124</v>
      </c>
      <c r="I32" s="34" t="s">
        <v>124</v>
      </c>
      <c r="J32" s="10">
        <f>(16-8)/38*100</f>
        <v>21.052631578947366</v>
      </c>
      <c r="K32" s="30">
        <f>(28-20)/38*100</f>
        <v>21.052631578947366</v>
      </c>
      <c r="L32" s="10"/>
    </row>
    <row r="33" spans="1:12" ht="28.5" thickBot="1" x14ac:dyDescent="0.4">
      <c r="A33" s="5" t="s">
        <v>157</v>
      </c>
      <c r="B33" s="5"/>
      <c r="C33" s="34" t="s">
        <v>92</v>
      </c>
      <c r="D33" s="34" t="s">
        <v>96</v>
      </c>
      <c r="E33" s="34" t="s">
        <v>125</v>
      </c>
      <c r="F33" s="42" t="s">
        <v>126</v>
      </c>
      <c r="G33" s="47" t="s">
        <v>127</v>
      </c>
      <c r="H33" s="34" t="s">
        <v>124</v>
      </c>
      <c r="I33" s="34" t="s">
        <v>124</v>
      </c>
      <c r="J33" s="10">
        <f>10/110*100</f>
        <v>9.0909090909090917</v>
      </c>
      <c r="K33" s="30">
        <f>10/110*100</f>
        <v>9.0909090909090917</v>
      </c>
      <c r="L33" s="10"/>
    </row>
    <row r="34" spans="1:12" ht="28.5" thickBot="1" x14ac:dyDescent="0.4">
      <c r="A34" s="5" t="s">
        <v>159</v>
      </c>
      <c r="B34" s="5"/>
      <c r="C34" s="34" t="s">
        <v>93</v>
      </c>
      <c r="D34" s="34" t="s">
        <v>97</v>
      </c>
      <c r="E34" s="34" t="s">
        <v>118</v>
      </c>
      <c r="F34" s="42" t="s">
        <v>128</v>
      </c>
      <c r="G34" s="47" t="s">
        <v>129</v>
      </c>
      <c r="H34" s="34" t="s">
        <v>130</v>
      </c>
      <c r="I34" s="34" t="s">
        <v>112</v>
      </c>
      <c r="J34" s="10">
        <f>(171-106)/444*100</f>
        <v>14.63963963963964</v>
      </c>
      <c r="K34" s="30">
        <f>(314-235)/444*100</f>
        <v>17.792792792792792</v>
      </c>
      <c r="L34" s="10"/>
    </row>
    <row r="35" spans="1:12" ht="28.5" thickBot="1" x14ac:dyDescent="0.4">
      <c r="A35" s="5" t="s">
        <v>155</v>
      </c>
      <c r="B35" s="5"/>
      <c r="C35" s="34" t="s">
        <v>131</v>
      </c>
      <c r="D35" s="34" t="s">
        <v>132</v>
      </c>
      <c r="E35" s="34" t="s">
        <v>133</v>
      </c>
      <c r="F35" s="40" t="s">
        <v>134</v>
      </c>
      <c r="G35" s="45" t="s">
        <v>135</v>
      </c>
      <c r="H35" s="5">
        <v>29</v>
      </c>
      <c r="I35" s="5">
        <v>7</v>
      </c>
      <c r="J35" s="10">
        <f>(366-2)/389*100</f>
        <v>93.573264781491005</v>
      </c>
      <c r="K35" s="10">
        <f>(352-1)/356*100</f>
        <v>98.595505617977537</v>
      </c>
      <c r="L35" s="10" t="s">
        <v>154</v>
      </c>
    </row>
    <row r="36" spans="1:12" ht="15" thickBot="1" x14ac:dyDescent="0.4">
      <c r="A36" s="5"/>
      <c r="B36" s="5"/>
      <c r="C36" s="5"/>
      <c r="D36" s="5"/>
      <c r="E36" s="34"/>
      <c r="F36" s="10"/>
      <c r="G36" s="10"/>
      <c r="H36" s="5"/>
      <c r="I36" s="5"/>
      <c r="J36" s="10"/>
      <c r="K36" s="10"/>
      <c r="L36" s="10"/>
    </row>
    <row r="37" spans="1:12" ht="15" thickBot="1" x14ac:dyDescent="0.4">
      <c r="A37" s="5"/>
      <c r="B37" s="5"/>
      <c r="C37" s="5"/>
      <c r="D37" s="5"/>
      <c r="E37" s="34"/>
      <c r="F37" s="10"/>
      <c r="G37" s="10"/>
      <c r="H37" s="5"/>
      <c r="I37" s="5"/>
      <c r="J37" s="10"/>
      <c r="K37" s="10"/>
      <c r="L37" s="10"/>
    </row>
    <row r="38" spans="1:12" ht="15" thickBot="1" x14ac:dyDescent="0.4">
      <c r="A38" s="5"/>
      <c r="B38" s="5"/>
      <c r="C38" s="5"/>
      <c r="D38" s="5"/>
      <c r="E38" s="34"/>
      <c r="F38" s="10"/>
      <c r="G38" s="10"/>
      <c r="H38" s="5"/>
      <c r="I38" s="5"/>
      <c r="J38" s="10"/>
      <c r="K38" s="10"/>
      <c r="L38" s="10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RowHeight="14.5" x14ac:dyDescent="0.35"/>
  <cols>
    <col min="4" max="4" width="49.36328125" bestFit="1" customWidth="1"/>
  </cols>
  <sheetData>
    <row r="1" spans="1:4" x14ac:dyDescent="0.35">
      <c r="A1" t="s">
        <v>139</v>
      </c>
      <c r="C1" t="s">
        <v>140</v>
      </c>
      <c r="D1" t="s">
        <v>147</v>
      </c>
    </row>
    <row r="2" spans="1:4" x14ac:dyDescent="0.35">
      <c r="A2" t="s">
        <v>26</v>
      </c>
      <c r="B2" t="s">
        <v>141</v>
      </c>
      <c r="C2">
        <v>319</v>
      </c>
      <c r="D2" t="s">
        <v>149</v>
      </c>
    </row>
    <row r="3" spans="1:4" x14ac:dyDescent="0.35">
      <c r="A3" t="s">
        <v>26</v>
      </c>
      <c r="B3" t="s">
        <v>142</v>
      </c>
      <c r="C3">
        <v>317</v>
      </c>
      <c r="D3" t="s">
        <v>148</v>
      </c>
    </row>
    <row r="4" spans="1:4" x14ac:dyDescent="0.35">
      <c r="A4" t="s">
        <v>26</v>
      </c>
      <c r="B4" t="s">
        <v>143</v>
      </c>
      <c r="C4">
        <v>317</v>
      </c>
      <c r="D4" t="s">
        <v>150</v>
      </c>
    </row>
    <row r="5" spans="1:4" x14ac:dyDescent="0.35">
      <c r="A5" t="s">
        <v>26</v>
      </c>
      <c r="B5" t="s">
        <v>144</v>
      </c>
      <c r="C5">
        <v>319</v>
      </c>
      <c r="D5" t="s">
        <v>151</v>
      </c>
    </row>
    <row r="6" spans="1:4" x14ac:dyDescent="0.35">
      <c r="A6" t="s">
        <v>26</v>
      </c>
      <c r="B6" t="s">
        <v>145</v>
      </c>
      <c r="C6">
        <v>329</v>
      </c>
      <c r="D6" t="s">
        <v>152</v>
      </c>
    </row>
    <row r="7" spans="1:4" x14ac:dyDescent="0.35">
      <c r="A7" t="s">
        <v>26</v>
      </c>
      <c r="B7" t="s">
        <v>146</v>
      </c>
      <c r="C7">
        <v>319</v>
      </c>
      <c r="D7" t="s">
        <v>153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proteins</vt:lpstr>
      <vt:lpstr>table1</vt:lpstr>
      <vt:lpstr>proteins for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Щигал</dc:creator>
  <cp:lastModifiedBy>Ольга Щигал</cp:lastModifiedBy>
  <dcterms:created xsi:type="dcterms:W3CDTF">2019-04-23T06:17:03Z</dcterms:created>
  <dcterms:modified xsi:type="dcterms:W3CDTF">2019-05-09T17:32:46Z</dcterms:modified>
</cp:coreProperties>
</file>