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записи из базы данных" sheetId="1" state="visible" r:id="rId2"/>
    <sheet name="последовательности для выравнивания" sheetId="2" state="visible" r:id="rId3"/>
    <sheet name="первый файл с гэпами" sheetId="3" state="visible" r:id="rId4"/>
    <sheet name="второй файл без гэпов" sheetId="4" state="visible" r:id="rId5"/>
    <sheet name="данные для гистограммы" sheetId="5" state="visible" r:id="rId6"/>
    <sheet name="кривые" sheetId="6" state="visible" r:id="rId7"/>
    <sheet name="данные для графика ROC" sheetId="7" state="visible" r:id="rId8"/>
    <sheet name="Данные для графика PCR-AUC" sheetId="8" state="visible" r:id="rId9"/>
    <sheet name="другие параметры" sheetId="9" state="visible" r:id="rId10"/>
    <sheet name="кривые 2" sheetId="10" state="visible" r:id="rId11"/>
  </sheets>
  <definedNames>
    <definedName function="false" hidden="true" localSheetId="0" name="_xlnm._FilterDatabase" vbProcedure="false">'записи из базы данных'!$J$1:$J$175</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<sst xmlns="http://schemas.openxmlformats.org/spreadsheetml/2006/main" count="4453" uniqueCount="1530">
  <si>
    <t xml:space="preserve">Entry</t>
  </si>
  <si>
    <t xml:space="preserve">Entry name</t>
  </si>
  <si>
    <t xml:space="preserve">Status</t>
  </si>
  <si>
    <t xml:space="preserve">Length</t>
  </si>
  <si>
    <t xml:space="preserve">Domain [FT]</t>
  </si>
  <si>
    <t xml:space="preserve">Domain [CC]</t>
  </si>
  <si>
    <t xml:space="preserve">Cross-reference (Pfam)</t>
  </si>
  <si>
    <t xml:space="preserve">Taxonomic lineage (CLASS)</t>
  </si>
  <si>
    <t xml:space="preserve">Taxonomic lineage (ORDER)</t>
  </si>
  <si>
    <t xml:space="preserve">Taxonomic lineage (FAMILY)</t>
  </si>
  <si>
    <t xml:space="preserve">сумма</t>
  </si>
  <si>
    <t xml:space="preserve">Q9CA78</t>
  </si>
  <si>
    <t xml:space="preserve">NMAT4_ARATH</t>
  </si>
  <si>
    <t xml:space="preserve">reviewed</t>
  </si>
  <si>
    <t xml:space="preserve">PF01348;PF00078;</t>
  </si>
  <si>
    <t xml:space="preserve">Brassicales</t>
  </si>
  <si>
    <t xml:space="preserve">Brassicaceae</t>
  </si>
  <si>
    <t xml:space="preserve">P31822</t>
  </si>
  <si>
    <t xml:space="preserve">POL_FIVT2</t>
  </si>
  <si>
    <t xml:space="preserve">DOMAIN 62 143 Peptidase A2. {ECO:0000255|PROSITE-ProRule:PRU00275}.; DOMAIN 199 388 Reverse transcriptase. {ECO:0000255|PROSITE-ProRule:PRU00405}.; DOMAIN 591 711 RNase H. {ECO:0000255|PROSITE-ProRule:PRU00408}.; DOMAIN 899 1049 Integrase catalytic. {ECO:0000255|PROSITE-ProRule:PRU00457}.</t>
  </si>
  <si>
    <t xml:space="preserve">PF00692;PF00552;PF02022;PF00075;PF00665;PF00077;PF00078;PF06815;PF06817;</t>
  </si>
  <si>
    <t xml:space="preserve">Retroviridae</t>
  </si>
  <si>
    <t xml:space="preserve">P14078</t>
  </si>
  <si>
    <t xml:space="preserve">POL_HTL1C</t>
  </si>
  <si>
    <t xml:space="preserve">DOMAIN 476 554 Peptidase A2. {ECO:0000255|PROSITE-ProRule:PRU00275}.; DOMAIN 614 804 Reverse transcriptase. {ECO:0000255|PROSITE-ProRule:PRU00405}.; DOMAIN 1031 1165 RNase H. {ECO:0000255|PROSITE-ProRule:PRU00408}.; DOMAIN 1219 1388 Integrase catalytic. {ECO:0000255|PROSITE-ProRule:PRU00457}.</t>
  </si>
  <si>
    <t xml:space="preserve">DOMAIN: Gag polyprotein: Late-budding domains (L domains) are short sequence motifs essential for viral particle release. They can occur individually or in close proximity within structural proteins. They interacts with sorting cellular proteins of the multivesicular body (MVB) pathway. Most of these proteins are class E vacuolar protein sorting factors belonging to ESCRT-I, ESCRT-II or ESCRT-III complexes. Matrix protein p19 contains two L domains: a PTAP/PSAP motif which interacts with the UEV domain of TSG101, and a PPXY motif which binds to the WW domains of the ubiquitin ligase NEDD4. {ECO:0000250|UniProtKB:P03345}.; DOMAIN: Capsid protein p24: The capsid protein N-terminus seems to be involved in Gag-Gag interactions. {ECO:0000250|UniProtKB:P03362}.</t>
  </si>
  <si>
    <t xml:space="preserve">PF02228;PF00607;PF00552;PF02022;PF00075;PF00665;PF00077;PF00078;PF00098;</t>
  </si>
  <si>
    <t xml:space="preserve">P04585</t>
  </si>
  <si>
    <t xml:space="preserve">POL_HV1H2</t>
  </si>
  <si>
    <t xml:space="preserve">DOMAIN 508 577 Peptidase A2. {ECO:0000255|PROSITE-ProRule:PRU00275}.; DOMAIN 631 821 Reverse transcriptase. {ECO:0000255|PROSITE-ProRule:PRU00405}.; DOMAIN 1021 1144 RNase H. {ECO:0000255|PROSITE-ProRule:PRU00408}.; DOMAIN 1201 1351 Integrase catalytic. {ECO:0000255|PROSITE-ProRule:PRU00457}.</t>
  </si>
  <si>
    <t xml:space="preserve">DOMAIN: Reverse transcriptase/ribonuclease H: RT is structured in five subdomains: finger, palm, thumb, connection and RNase H. Within the palm subdomain, the 'primer grip' region is thought to be involved in the positioning of the primer terminus for accommodating the incoming nucleotide. The RNase H domain stabilizes the association of RT with primer-template (By similarity). {ECO:0000250}.; DOMAIN: Reverse transcriptase/ribonuclease H: The tryptophan repeat motif is involved in RT p66/p51 dimerization.; DOMAIN: Integrase: The core domain contains the D-x(n)-D-x(35)-E motif, named for the phylogenetically conserved glutamic acid and aspartic acid residues and the invariant 35 amino acid spacing between the second and third acidic residues. Each acidic residue of the D,D(35)E motif is independently essential for the 3'-processing and strand transfer activities of purified integrase protein.</t>
  </si>
  <si>
    <t xml:space="preserve">PF00540;PF00607;PF00552;PF02022;PF00075;PF00665;PF00077;PF00078;PF06815;PF06817;PF00098;</t>
  </si>
  <si>
    <t xml:space="preserve">Q9WC63</t>
  </si>
  <si>
    <t xml:space="preserve">POL_HV1S9</t>
  </si>
  <si>
    <t xml:space="preserve">DOMAIN 505 574 Peptidase A2. {ECO:0000255|PROSITE-ProRule:PRU00275}.; DOMAIN 628 818 Reverse transcriptase. {ECO:0000255|PROSITE-ProRule:PRU00405}.; DOMAIN 1018 1141 RNase H. {ECO:0000255|PROSITE-ProRule:PRU00408}.; DOMAIN 1198 1348 Integrase catalytic. {ECO:0000255|PROSITE-ProRule:PRU00457}.</t>
  </si>
  <si>
    <t xml:space="preserve">DOMAIN: Reverse transcriptase/ribonuclease H: RT is structured in five subdomains: finger, palm, thumb, connection and RNase H. Within the palm subdomain, the 'primer grip' region is thought to be involved in the positioning of the primer terminus for accommodating the incoming nucleotide. The RNase H domain stabilizes the association of RT with primer-template. {ECO:0000250}.; DOMAIN: Reverse transcriptase/ribonuclease H: The tryptophan repeat motif is involved in RT p66/p51 dimerization (By similarity). {ECO:0000250}.; DOMAIN: Integrase: The core domain contains the D-x(n)-D-x(35)-E motif, named for the phylogenetically conserved glutamic acid and aspartic acid residues and the invariant 35 amino acid spacing between the second and third acidic residues. Each acidic residue of the D,D(35)E motif is independently essential for the 3'-processing and strand transfer activities of purified integrase protein. {ECO:0000250}.</t>
  </si>
  <si>
    <t xml:space="preserve">P24740</t>
  </si>
  <si>
    <t xml:space="preserve">POL_HV1U4</t>
  </si>
  <si>
    <t xml:space="preserve">DOMAIN 501 570 Peptidase A2. {ECO:0000255|PROSITE-ProRule:PRU00275}.; DOMAIN 624 814 Reverse transcriptase. {ECO:0000255|PROSITE-ProRule:PRU00405}.; DOMAIN 1014 1137 RNase H. {ECO:0000255|PROSITE-ProRule:PRU00408}.; DOMAIN 1194 1344 Integrase catalytic. {ECO:0000255|PROSITE-ProRule:PRU00457}.</t>
  </si>
  <si>
    <t xml:space="preserve">Q74120</t>
  </si>
  <si>
    <t xml:space="preserve">POL_HV2KR</t>
  </si>
  <si>
    <t xml:space="preserve">DOMAIN 532 601 Peptidase A2. {ECO:0000255|PROSITE-ProRule:PRU00275}.; DOMAIN 655 845 Reverse transcriptase. {ECO:0000255|PROSITE-ProRule:PRU00405}.; DOMAIN 1044 1167 RNase H. {ECO:0000255|PROSITE-ProRule:PRU00408}.; DOMAIN 1223 1374 Integrase catalytic. {ECO:0000255|PROSITE-ProRule:PRU00457}.</t>
  </si>
  <si>
    <t xml:space="preserve">P07572</t>
  </si>
  <si>
    <t xml:space="preserve">POL_MPMV</t>
  </si>
  <si>
    <t xml:space="preserve">DOMAIN 780 856 Peptidase A2. {ECO:0000255|PROSITE-ProRule:PRU00275}.; DOMAIN 867 913 G-patch. {ECO:0000255|PROSITE-ProRule:PRU00092, ECO:0000269|PubMed:22171253}.; DOMAIN 959 1147 Reverse transcriptase. {ECO:0000255|PROSITE-ProRule:PRU00405}.; DOMAIN 1361 1492 RNase H. {ECO:0000255|PROSITE-ProRule:PRU00408}.; DOMAIN 1550 1719 Integrase catalytic. {ECO:0000255|PROSITE-ProRule:PRU00457}.</t>
  </si>
  <si>
    <t xml:space="preserve">DOMAIN: Gag-Pro-Pol polyprotein: Late-budding domains (L domains) are short sequence motifs essential for viral particle release. They can occur individually or in close proximity within structural proteins. They interacts with sorting cellular proteins of the multivesicular body (MVB) pathway. Most of these proteins are class E vacuolar protein sorting factors belonging to ESCRT-I, ESCRT-II or ESCRT-III complexes. Phosphorylated protein pp24 and phosphorylated protein pp18 contains two L domains: a PTAP/PSAP motif which interacts with the UEV domain of TSG101, and a PPXY motif which binds to the WW domains of the ubiquitin ligase NEDD4. Both motifs contribute to viral release. The PSAP motif acts as an additional L domain and promotes the efficient release of the virions but requires an intact PPPY motif to perform its function. {ECO:0000269|PubMed:12915562}.; DOMAIN: Protease 17 kDa: The glycine-rich G-patch domain (GPD) is present at the C-terminus of the protease from which it is then detached by the protease itself. {ECO:0000269|PubMed:16257973, ECO:0000269|PubMed:22171253}.</t>
  </si>
  <si>
    <t xml:space="preserve">PF00692;PF01585;PF02337;PF00607;PF00552;PF02022;PF00075;PF00665;PF00077;PF00078;PF06817;</t>
  </si>
  <si>
    <t xml:space="preserve">Q87040</t>
  </si>
  <si>
    <t xml:space="preserve">POL_SFVCP</t>
  </si>
  <si>
    <t xml:space="preserve">DOMAIN 1 143 Peptidase A9. {ECO:0000255|PROSITE-ProRule:PRU00863}.; DOMAIN 198 363 Reverse transcriptase. {ECO:0000255|PROSITE-ProRule:PRU00405}.; DOMAIN 590 748 RNase H. {ECO:0000255|PROSITE-ProRule:PRU00408}.; DOMAIN 868 1024 Integrase catalytic. {ECO:0000255|PROSITE-ProRule:PRU00457}.</t>
  </si>
  <si>
    <t xml:space="preserve">DOMAIN: The reverse transcriptase/ribonuclease H (RT) is structured in five subdomains: finger, palm, thumb, connection and RNase H. Within the palm subdomain, the "primer grip" region is thought to be involved in the positioning of the primer terminus for accommodating the incoming nucleotide. The RNase H domain stabilizes the association of RT with primer-template (By similarity). {ECO:0000250}.; DOMAIN: Integrase core domain contains the D-x(n)-D-x(35)-E motif, named for the phylogenetically conserved glutamic acid and aspartic acid residues and the invariant 35 amino acid spacing between the second and third acidic residues. Each acidic residue of the D,D(35)E motif is independently essential for the 3'-processing and strand transfer activities of purified integrase protein (By similarity). {ECO:0000250}.</t>
  </si>
  <si>
    <t xml:space="preserve">PF00075;PF00665;PF00078;PF03539;</t>
  </si>
  <si>
    <t xml:space="preserve">Q1A249</t>
  </si>
  <si>
    <t xml:space="preserve">POL_SIVEK</t>
  </si>
  <si>
    <t xml:space="preserve">DOMAIN 517 586 Peptidase A2. {ECO:0000255|PROSITE-ProRule:PRU00275}.; DOMAIN 640 830 Reverse transcriptase. {ECO:0000255|PROSITE-ProRule:PRU00405}.; DOMAIN 1030 1153 RNase H. {ECO:0000255|PROSITE-ProRule:PRU00408}.; DOMAIN 1210 1360 Integrase catalytic. {ECO:0000255|PROSITE-ProRule:PRU00457}.</t>
  </si>
  <si>
    <t xml:space="preserve">DOMAIN: The p66 RT is structured in five subdomains: finger, palm, thumb, connection and RNase H. Within the palm subdomain, the 'primer grip' region is thought to be involved in the positioning of the primer terminus for accommodating the incoming nucleotide. The RNase H domain stabilizes the association of RT with primer-template (By similarity). {ECO:0000250}.; DOMAIN: The tryptophan repeat motif is involved in RT p66/p51 dimerization. {ECO:0000250}.</t>
  </si>
  <si>
    <t xml:space="preserve">Q1A267</t>
  </si>
  <si>
    <t xml:space="preserve">POL_SIVMB</t>
  </si>
  <si>
    <t xml:space="preserve">DOMAIN 507 576 Peptidase A2. {ECO:0000255|PROSITE-ProRule:PRU00275}.; DOMAIN 630 820 Reverse transcriptase. {ECO:0000255|PROSITE-ProRule:PRU00405}.; DOMAIN 1020 1143 RNase H. {ECO:0000255|PROSITE-ProRule:PRU00408}.; DOMAIN 1200 1350 Integrase catalytic. {ECO:0000255|PROSITE-ProRule:PRU00457}.</t>
  </si>
  <si>
    <t xml:space="preserve">P12502</t>
  </si>
  <si>
    <t xml:space="preserve">POL_SIVS4</t>
  </si>
  <si>
    <t xml:space="preserve">DOMAIN 518 587 Peptidase A2. {ECO:0000255|PROSITE-ProRule:PRU00275}.; DOMAIN 641 831 Reverse transcriptase. {ECO:0000255|PROSITE-ProRule:PRU00405}.; DOMAIN 1030 1153 RNase H. {ECO:0000255|PROSITE-ProRule:PRU00408}.; DOMAIN 1210 1360 Integrase catalytic. {ECO:0000255|PROSITE-ProRule:PRU00457}.</t>
  </si>
  <si>
    <t xml:space="preserve">P19560</t>
  </si>
  <si>
    <t xml:space="preserve">POL_BIV29</t>
  </si>
  <si>
    <t xml:space="preserve">DOMAIN 492 565 Peptidase A2. {ECO:0000255|PROSITE-ProRule:PRU00275}.; DOMAIN 619 806 Reverse transcriptase. {ECO:0000255|PROSITE-ProRule:PRU00405}.; DOMAIN 999 1119 RNase H. {ECO:0000255|PROSITE-ProRule:PRU00408}.; DOMAIN 1248 1400 Integrase catalytic. {ECO:0000255|PROSITE-ProRule:PRU00457}.</t>
  </si>
  <si>
    <t xml:space="preserve">PF00607;PF00552;PF02022;PF00075;PF00665;PF00077;PF00078;PF06817;PF00098;</t>
  </si>
  <si>
    <t xml:space="preserve">Q9QBY3</t>
  </si>
  <si>
    <t xml:space="preserve">POL_HV196</t>
  </si>
  <si>
    <t xml:space="preserve">DOMAIN 503 572 Peptidase A2. {ECO:0000255|PROSITE-ProRule:PRU00275}.; DOMAIN 626 816 Reverse transcriptase. {ECO:0000255|PROSITE-ProRule:PRU00405}.; DOMAIN 1016 1139 RNase H. {ECO:0000255|PROSITE-ProRule:PRU00408}.; DOMAIN 1196 1346 Integrase catalytic. {ECO:0000255|PROSITE-ProRule:PRU00457}.</t>
  </si>
  <si>
    <t xml:space="preserve">Q77373</t>
  </si>
  <si>
    <t xml:space="preserve">POL_HV1AN</t>
  </si>
  <si>
    <t xml:space="preserve">P03366</t>
  </si>
  <si>
    <t xml:space="preserve">POL_HV1B1</t>
  </si>
  <si>
    <t xml:space="preserve">DOMAIN 520 589 Peptidase A2. {ECO:0000255|PROSITE-ProRule:PRU00275}.; DOMAIN 643 833 Reverse transcriptase. {ECO:0000255|PROSITE-ProRule:PRU00405}.; DOMAIN 1033 1156 RNase H. {ECO:0000255|PROSITE-ProRule:PRU00408}.; DOMAIN 1213 1363 Integrase catalytic. {ECO:0000255|PROSITE-ProRule:PRU00457}.</t>
  </si>
  <si>
    <t xml:space="preserve">P20875</t>
  </si>
  <si>
    <t xml:space="preserve">POL_HV1JR</t>
  </si>
  <si>
    <t xml:space="preserve">DOMAIN 512 581 Peptidase A2. {ECO:0000255|PROSITE-ProRule:PRU00275}.; DOMAIN 635 825 Reverse transcriptase. {ECO:0000255|PROSITE-ProRule:PRU00405}.; DOMAIN 1025 1148 RNase H. {ECO:0000255|PROSITE-ProRule:PRU00408}.; DOMAIN 1205 1355 Integrase catalytic. {ECO:0000255|PROSITE-ProRule:PRU00457}.</t>
  </si>
  <si>
    <t xml:space="preserve">Q9QBZ1</t>
  </si>
  <si>
    <t xml:space="preserve">POL_HV1M2</t>
  </si>
  <si>
    <t xml:space="preserve">P18802</t>
  </si>
  <si>
    <t xml:space="preserve">POL_HV1ND</t>
  </si>
  <si>
    <t xml:space="preserve">Q9WC54</t>
  </si>
  <si>
    <t xml:space="preserve">POL_HV1S2</t>
  </si>
  <si>
    <t xml:space="preserve">Q9IDV9</t>
  </si>
  <si>
    <t xml:space="preserve">POL_HV1YB</t>
  </si>
  <si>
    <t xml:space="preserve">DOMAIN 518 587 Peptidase A2. {ECO:0000255|PROSITE-ProRule:PRU00275}.; DOMAIN 641 831 Reverse transcriptase. {ECO:0000255|PROSITE-ProRule:PRU00405}.; DOMAIN 1031 1154 RNase H. {ECO:0000255|PROSITE-ProRule:PRU00408}.; DOMAIN 1211 1361 Integrase catalytic. {ECO:0000255|PROSITE-ProRule:PRU00457}.</t>
  </si>
  <si>
    <t xml:space="preserve">DOMAIN: The reverse transcriptase/ribonuclease H (RT) is structured in five subdomains: finger, palm, thumb, connection and RNase H. Within the palm subdomain, the 'primer grip' region is thought to be involved in the positioning of the primer terminus for accommodating the incoming nucleotide. The RNase H domain stabilizes the association of RT with primer-template (By similarity). {ECO:0000250}.; DOMAIN: The tryptophan repeat motif is involved in RT p66/p51 dimerization. {ECO:0000250}.; DOMAIN: Integrase core domain contains the D-x(n)-D-x(35)-E motif, named for the phylogenetically conserved glutamic acid and aspartic acid residues and the invariant 35 amino acid spacing between the second and third acidic residues. Each acidic residue of the D,D(35)E motif is independently essential for the 3'-processing and strand transfer activities of purified integrase protein (By similarity). {ECO:0000250}.</t>
  </si>
  <si>
    <t xml:space="preserve">P18096</t>
  </si>
  <si>
    <t xml:space="preserve">POL_HV2BE</t>
  </si>
  <si>
    <t xml:space="preserve">O93209</t>
  </si>
  <si>
    <t xml:space="preserve">POL_FFV</t>
  </si>
  <si>
    <t xml:space="preserve">DOMAIN 1 140 Peptidase A9. {ECO:0000255|PROSITE-ProRule:PRU00863}.; DOMAIN 183 360 Reverse transcriptase. {ECO:0000255|PROSITE-ProRule:PRU00405}.; DOMAIN 586 745 RNase H. {ECO:0000255|PROSITE-ProRule:PRU00408}.; DOMAIN 869 1025 Integrase catalytic. {ECO:0000255|PROSITE-ProRule:PRU00457}.</t>
  </si>
  <si>
    <t xml:space="preserve">P03362</t>
  </si>
  <si>
    <t xml:space="preserve">POL_HTL1A</t>
  </si>
  <si>
    <t xml:space="preserve">DOMAIN: Gag polyprotein: Late-budding domains (L domains) are short sequence motifs essential for viral particle release. They can occur individually or in close proximity within structural proteins. They interacts with sorting cellular proteins of the multivesicular body (MVB) pathway. Most of these proteins are class E vacuolar protein sorting factors belonging to ESCRT-I, ESCRT-II or ESCRT-III complexes. Matrix protein p19 contains two L domains: a PTAP/PSAP motif which interacts with the UEV domain of TSG101, and a PPXY motif which binds to the WW domains of the ubiquitin ligase NEDD4. {ECO:0000250|UniProtKB:P03345}.; DOMAIN: Capsid protein p24: The capsid protein N-terminus seems to be involved in Gag-Gag interactions. {ECO:0000269|PubMed:11333909}.</t>
  </si>
  <si>
    <t xml:space="preserve">Q0R5R2</t>
  </si>
  <si>
    <t xml:space="preserve">POL_HTL32</t>
  </si>
  <si>
    <t xml:space="preserve">DOMAIN 457 535 Peptidase A2. {ECO:0000255|PROSITE-ProRule:PRU00275}.; DOMAIN 593 783 Reverse transcriptase. {ECO:0000255|PROSITE-ProRule:PRU00405}.; DOMAIN 1010 1143 RNase H. {ECO:0000255|PROSITE-ProRule:PRU00408}.; DOMAIN 1197 1366 Integrase catalytic. {ECO:0000255|PROSITE-ProRule:PRU00457}.</t>
  </si>
  <si>
    <t xml:space="preserve">DOMAIN: Late-budding domains (L domains) are short sequence motifs essential for viral particle release. They can occur individually or in close proximity within structural proteins. They interacts with sorting cellular proteins of the multivesicular body (MVB) pathway. Most of these proteins are class E vacuolar protein sorting factors belonging to ESCRT-I, ESCRT-II or ESCRT-III complexes. Matrix protein p19 contains two L domains: a PTAP/PSAP motif which interacts with the UEV domain of TSG101, and a PPXY motif which binds to the WW domains of HECT (homologous to E6-AP C-terminus) E3 ubiquitin ligases (By similarity). {ECO:0000250}.; DOMAIN: The capsid protein N-terminus seems to be involved in Gag-Gag interactions. {ECO:0000250}.</t>
  </si>
  <si>
    <t xml:space="preserve">PF02228;PF00607;PF00552;PF02022;PF00665;PF00077;PF00078;PF06817;PF00098;</t>
  </si>
  <si>
    <t xml:space="preserve">Q9QBZ9</t>
  </si>
  <si>
    <t xml:space="preserve">POL_HV197</t>
  </si>
  <si>
    <t xml:space="preserve">Q91C36</t>
  </si>
  <si>
    <t xml:space="preserve">DPOL_HBVA6</t>
  </si>
  <si>
    <t xml:space="preserve">DOMAIN 352 595 Reverse transcriptase. {ECO:0000255|HAMAP-Rule:MF_04073}.</t>
  </si>
  <si>
    <t xml:space="preserve">DOMAIN: Terminal protein domain (TP) is hepadnavirus-specific. Spacer domain is highly variable and separates the TP and RT domains. Polymerase/reverse-transcriptase domain (RT) and ribonuclease H domain (RH) are similar to retrovirus reverse transcriptase/RNase H. {ECO:0000255|HAMAP-Rule:MF_04073}.; DOMAIN: The polymerase/reverse transcriptase (RT) and ribonuclease H (RH) domains are structured in five subdomains: finger, palm, thumb, connection and RNase H. Within the palm subdomain, the 'primer grip' region is thought to be involved in the positioning of the primer terminus for accommodating the incoming nucleotide. The RH domain stabilizes the association of RT with primer-template. {ECO:0000255|HAMAP-Rule:MF_04073}.</t>
  </si>
  <si>
    <t xml:space="preserve">PF00336;PF00242;PF00078;</t>
  </si>
  <si>
    <t xml:space="preserve">Hepadnaviridae</t>
  </si>
  <si>
    <t xml:space="preserve">O56655</t>
  </si>
  <si>
    <t xml:space="preserve">DPOL_HBVD7</t>
  </si>
  <si>
    <t xml:space="preserve">DOMAIN 346 589 Reverse transcriptase. {ECO:0000255|HAMAP-Rule:MF_04073}.</t>
  </si>
  <si>
    <t xml:space="preserve">Q99HR5</t>
  </si>
  <si>
    <t xml:space="preserve">DPOL_HBVF4</t>
  </si>
  <si>
    <t xml:space="preserve">DOMAIN 357 600 Reverse transcriptase. {ECO:0000255|HAMAP-Rule:MF_04073}.</t>
  </si>
  <si>
    <t xml:space="preserve">Q64898</t>
  </si>
  <si>
    <t xml:space="preserve">DPOL_ASHV</t>
  </si>
  <si>
    <t xml:space="preserve">DOMAIN 393 634 Reverse transcriptase. {ECO:0000255|HAMAP-Rule:MF_04073}.</t>
  </si>
  <si>
    <t xml:space="preserve">Q4R1R9</t>
  </si>
  <si>
    <t xml:space="preserve">DPOL_HBVA9</t>
  </si>
  <si>
    <t xml:space="preserve">DOMAIN 359 602 Reverse transcriptase. {ECO:0000255|HAMAP-Rule:MF_04073}.</t>
  </si>
  <si>
    <t xml:space="preserve">P0C676</t>
  </si>
  <si>
    <t xml:space="preserve">DPOL_HBVB8</t>
  </si>
  <si>
    <t xml:space="preserve">Q9YZR5</t>
  </si>
  <si>
    <t xml:space="preserve">DPOL_HBVC2</t>
  </si>
  <si>
    <t xml:space="preserve">P0C690</t>
  </si>
  <si>
    <t xml:space="preserve">DPOL_HBVC9</t>
  </si>
  <si>
    <t xml:space="preserve">Q8JMY4</t>
  </si>
  <si>
    <t xml:space="preserve">DPOL_HBVF2</t>
  </si>
  <si>
    <t xml:space="preserve">Q9IBI4</t>
  </si>
  <si>
    <t xml:space="preserve">DPOL_HBVG3</t>
  </si>
  <si>
    <t xml:space="preserve">DOMAIN 356 599 Reverse transcriptase. {ECO:0000255|HAMAP-Rule:MF_04073}.</t>
  </si>
  <si>
    <t xml:space="preserve">P30028</t>
  </si>
  <si>
    <t xml:space="preserve">DPOL_HPBDC</t>
  </si>
  <si>
    <t xml:space="preserve">DOMAIN 375 564 Reverse transcriptase. {ECO:0000255|PROSITE-ProRule:PRU00405}.</t>
  </si>
  <si>
    <t xml:space="preserve">DOMAIN: Terminal protein domain (TP) is hepadnavirus-specific. Spacer domain is highly variable and separates the TP and RT domains. Polymerase/reverse-transcriptase domain (RT) and ribonuclease H domain (RH) are similar to retrovirus reverse transcriptase/RNase H (By similarity). {ECO:0000250}.; DOMAIN: The polymerase/reverse transcriptase (RT) and ribonuclease H (RH) domains are structured in five subdomains: finger, palm, thumb, connection and RNase H. Within the palm subdomain, the 'primer grip' region is thought to be involved in the positioning of the primer terminus for accommodating the incoming nucleotide. The RH domain stabilizes the association of RT with primer-template (By similarity). {ECO:0000250}.</t>
  </si>
  <si>
    <t xml:space="preserve">Q66403</t>
  </si>
  <si>
    <t xml:space="preserve">DPOL_DHBVQ</t>
  </si>
  <si>
    <t xml:space="preserve">DOMAIN 376 565 Reverse transcriptase. {ECO:0000255|PROSITE-ProRule:PRU00405}.</t>
  </si>
  <si>
    <t xml:space="preserve">P03159</t>
  </si>
  <si>
    <t xml:space="preserve">DPOL_HBVA3</t>
  </si>
  <si>
    <t xml:space="preserve">Q9PX62</t>
  </si>
  <si>
    <t xml:space="preserve">DPOL_HBVB5</t>
  </si>
  <si>
    <t xml:space="preserve">Q913A7</t>
  </si>
  <si>
    <t xml:space="preserve">DPOL_HBVC7</t>
  </si>
  <si>
    <t xml:space="preserve">Q69028</t>
  </si>
  <si>
    <t xml:space="preserve">DPOL_HBVCJ</t>
  </si>
  <si>
    <t xml:space="preserve">P24024</t>
  </si>
  <si>
    <t xml:space="preserve">DPOL_HBVD2</t>
  </si>
  <si>
    <t xml:space="preserve">Q80IU7</t>
  </si>
  <si>
    <t xml:space="preserve">DPOL_HBVE2</t>
  </si>
  <si>
    <t xml:space="preserve">Q8QZQ2</t>
  </si>
  <si>
    <t xml:space="preserve">DPOL_HBVG2</t>
  </si>
  <si>
    <t xml:space="preserve">P12898</t>
  </si>
  <si>
    <t xml:space="preserve">DPOL_WHV4</t>
  </si>
  <si>
    <t xml:space="preserve">DOMAIN 398 639 Reverse transcriptase. {ECO:0000255|HAMAP-Rule:MF_04073}.</t>
  </si>
  <si>
    <t xml:space="preserve">P03158</t>
  </si>
  <si>
    <t xml:space="preserve">DPOL_HBVA2</t>
  </si>
  <si>
    <t xml:space="preserve">Q02314</t>
  </si>
  <si>
    <t xml:space="preserve">DPOL_HBVA5</t>
  </si>
  <si>
    <t xml:space="preserve">P0C691</t>
  </si>
  <si>
    <t xml:space="preserve">DPOL_DHBV3</t>
  </si>
  <si>
    <t xml:space="preserve">DOMAIN 374 563 Reverse transcriptase. {ECO:0000255|PROSITE-ProRule:PRU00405}.</t>
  </si>
  <si>
    <t xml:space="preserve">Q4R1S7</t>
  </si>
  <si>
    <t xml:space="preserve">DPOL_HBVA8</t>
  </si>
  <si>
    <t xml:space="preserve">Q9QBF1</t>
  </si>
  <si>
    <t xml:space="preserve">DPOL_HBVB7</t>
  </si>
  <si>
    <t xml:space="preserve">P0C688</t>
  </si>
  <si>
    <t xml:space="preserve">DPOL_HBVC1</t>
  </si>
  <si>
    <t xml:space="preserve">Q81165</t>
  </si>
  <si>
    <t xml:space="preserve">DPOL_HBVC8</t>
  </si>
  <si>
    <t xml:space="preserve">Q9QMI1</t>
  </si>
  <si>
    <t xml:space="preserve">DPOL_HBVD4</t>
  </si>
  <si>
    <t xml:space="preserve">Q69602</t>
  </si>
  <si>
    <t xml:space="preserve">DPOL_HBVE1</t>
  </si>
  <si>
    <t xml:space="preserve">Q05486</t>
  </si>
  <si>
    <t xml:space="preserve">DPOL_HBVF1</t>
  </si>
  <si>
    <t xml:space="preserve">P13846</t>
  </si>
  <si>
    <t xml:space="preserve">DPOL_HHBV</t>
  </si>
  <si>
    <t xml:space="preserve">P17193</t>
  </si>
  <si>
    <t xml:space="preserve">DPOL_HPBDW</t>
  </si>
  <si>
    <t xml:space="preserve">P12899</t>
  </si>
  <si>
    <t xml:space="preserve">DPOL_WHV3</t>
  </si>
  <si>
    <t xml:space="preserve">P03161</t>
  </si>
  <si>
    <t xml:space="preserve">DPOL_GSHV</t>
  </si>
  <si>
    <t xml:space="preserve">DOMAIN 395 636 Reverse transcriptase. {ECO:0000255|HAMAP-Rule:MF_04073}.</t>
  </si>
  <si>
    <t xml:space="preserve">O91533</t>
  </si>
  <si>
    <t xml:space="preserve">DPOL_HBVA7</t>
  </si>
  <si>
    <t xml:space="preserve">Q9E6S5</t>
  </si>
  <si>
    <t xml:space="preserve">DPOL_HBVC0</t>
  </si>
  <si>
    <t xml:space="preserve">P03155</t>
  </si>
  <si>
    <t xml:space="preserve">DPOL_HBVD1</t>
  </si>
  <si>
    <t xml:space="preserve">DOMAIN 346 589 Reverse transcriptase. {ECO:0000255|PROSITE-ProRule:PRU00405}.</t>
  </si>
  <si>
    <t xml:space="preserve">Q9QAW8</t>
  </si>
  <si>
    <t xml:space="preserve">DPOL_HBVE3</t>
  </si>
  <si>
    <t xml:space="preserve">Q9J5S2</t>
  </si>
  <si>
    <t xml:space="preserve">DPOL_HBVOR</t>
  </si>
  <si>
    <t xml:space="preserve">P17192</t>
  </si>
  <si>
    <t xml:space="preserve">DPOL_HPBDB</t>
  </si>
  <si>
    <t xml:space="preserve">P03160</t>
  </si>
  <si>
    <t xml:space="preserve">DPOL_WHV1</t>
  </si>
  <si>
    <t xml:space="preserve">P11369</t>
  </si>
  <si>
    <t xml:space="preserve">LORF2_MOUSE</t>
  </si>
  <si>
    <t xml:space="preserve">DOMAIN 505 780 Reverse transcriptase. {ECO:0000255|PROSITE-ProRule:PRU00405}.; DOMAIN 1247 1266 DUF1725.</t>
  </si>
  <si>
    <t xml:space="preserve">PF08333;PF03372;PF00078;</t>
  </si>
  <si>
    <t xml:space="preserve">Mammalia</t>
  </si>
  <si>
    <t xml:space="preserve">Rodentia</t>
  </si>
  <si>
    <t xml:space="preserve">Muridae</t>
  </si>
  <si>
    <t xml:space="preserve">B1N1A3</t>
  </si>
  <si>
    <t xml:space="preserve">NICA_PSEPU</t>
  </si>
  <si>
    <t xml:space="preserve">DOMAIN 72 367 Reverse transcriptase. {ECO:0000255|PROSITE-ProRule:PRU00405}.</t>
  </si>
  <si>
    <t xml:space="preserve">Gammaproteobacteria</t>
  </si>
  <si>
    <t xml:space="preserve">Pseudomonadales</t>
  </si>
  <si>
    <t xml:space="preserve">Pseudomonadaceae</t>
  </si>
  <si>
    <t xml:space="preserve">P31843</t>
  </si>
  <si>
    <t xml:space="preserve">RRPO_OENBE</t>
  </si>
  <si>
    <t xml:space="preserve">PF00078;</t>
  </si>
  <si>
    <t xml:space="preserve">Myrtales</t>
  </si>
  <si>
    <t xml:space="preserve">Onagraceae</t>
  </si>
  <si>
    <t xml:space="preserve">P23071</t>
  </si>
  <si>
    <t xml:space="preserve">RT65_MYXXA</t>
  </si>
  <si>
    <t xml:space="preserve">DOMAIN 136 366 Reverse transcriptase. {ECO:0000255|PROSITE-ProRule:PRU00405}.</t>
  </si>
  <si>
    <t xml:space="preserve">Deltaproteobacteria</t>
  </si>
  <si>
    <t xml:space="preserve">Myxococcales (fruiting gliding bacteria)</t>
  </si>
  <si>
    <t xml:space="preserve">Myxococcaceae</t>
  </si>
  <si>
    <t xml:space="preserve">P23070</t>
  </si>
  <si>
    <t xml:space="preserve">RT86_ECOLX</t>
  </si>
  <si>
    <t xml:space="preserve">DOMAIN 34 248 Reverse transcriptase. {ECO:0000255|PROSITE-ProRule:PRU00405}.</t>
  </si>
  <si>
    <t xml:space="preserve">Enterobacterales</t>
  </si>
  <si>
    <t xml:space="preserve">Enterobacteriaceae</t>
  </si>
  <si>
    <t xml:space="preserve">P11660</t>
  </si>
  <si>
    <t xml:space="preserve">RTL_CHLRE</t>
  </si>
  <si>
    <t xml:space="preserve">DOMAIN 91 318 Reverse transcriptase. {ECO:0000255|PROSITE-ProRule:PRU00405}.</t>
  </si>
  <si>
    <t xml:space="preserve">Chlorophyceae</t>
  </si>
  <si>
    <t xml:space="preserve">Chlamydomonadales</t>
  </si>
  <si>
    <t xml:space="preserve">Chlamydomonadaceae</t>
  </si>
  <si>
    <t xml:space="preserve">P21329</t>
  </si>
  <si>
    <t xml:space="preserve">RTJK_DROFU</t>
  </si>
  <si>
    <t xml:space="preserve">DOMAIN 483 757 Reverse transcriptase. {ECO:0000255|PROSITE-ProRule:PRU00405}.</t>
  </si>
  <si>
    <t xml:space="preserve">PF14529;PF00078;</t>
  </si>
  <si>
    <t xml:space="preserve">Insecta</t>
  </si>
  <si>
    <t xml:space="preserve">Diptera</t>
  </si>
  <si>
    <t xml:space="preserve">Drosophilidae (pomace flies)</t>
  </si>
  <si>
    <t xml:space="preserve">P15594</t>
  </si>
  <si>
    <t xml:space="preserve">RTP2_TRYBG</t>
  </si>
  <si>
    <t xml:space="preserve">DOMAIN 560 790 Reverse transcriptase. {ECO:0000255|PROSITE-ProRule:PRU00405}.</t>
  </si>
  <si>
    <t xml:space="preserve">Kinetoplastida (kinetoplasts)</t>
  </si>
  <si>
    <t xml:space="preserve">Trypanosomatidae</t>
  </si>
  <si>
    <t xml:space="preserve">P03875</t>
  </si>
  <si>
    <t xml:space="preserve">AI1M_YEAST</t>
  </si>
  <si>
    <t xml:space="preserve">DOMAIN 296 577 Reverse transcriptase. {ECO:0000255|PROSITE-ProRule:PRU00405}.</t>
  </si>
  <si>
    <t xml:space="preserve">Saccharomycetes</t>
  </si>
  <si>
    <t xml:space="preserve">Saccharomycetales (budding yeasts)</t>
  </si>
  <si>
    <t xml:space="preserve">Saccharomycetaceae</t>
  </si>
  <si>
    <t xml:space="preserve">Q03269</t>
  </si>
  <si>
    <t xml:space="preserve">PO11_NASVI</t>
  </si>
  <si>
    <t xml:space="preserve">DOMAIN &lt;1 118 Reverse transcriptase. {ECO:0000255|PROSITE-ProRule:PRU00405}.</t>
  </si>
  <si>
    <t xml:space="preserve">Hymenoptera</t>
  </si>
  <si>
    <t xml:space="preserve">Pteromalidae</t>
  </si>
  <si>
    <t xml:space="preserve">P63136</t>
  </si>
  <si>
    <t xml:space="preserve">POK25_HUMAN</t>
  </si>
  <si>
    <t xml:space="preserve">DOMAIN 57 245 Reverse transcriptase. {ECO:0000255|PROSITE-ProRule:PRU00405}.; DOMAIN 461 588 RNase H. {ECO:0000255|PROSITE-ProRule:PRU00408}.; DOMAIN 640 801 Integrase catalytic. {ECO:0000255|PROSITE-ProRule:PRU00457}.</t>
  </si>
  <si>
    <t xml:space="preserve">DOMAIN: The LPQG and YXDD motifs are catalytically important and conserved among many retroviruses.</t>
  </si>
  <si>
    <t xml:space="preserve">PF00552;PF02022;PF00075;PF00665;PF00078;PF06817;</t>
  </si>
  <si>
    <t xml:space="preserve">Primates</t>
  </si>
  <si>
    <t xml:space="preserve">Hominidae (great apes)</t>
  </si>
  <si>
    <t xml:space="preserve">Q6XKE6</t>
  </si>
  <si>
    <t xml:space="preserve">POLG_PVCV2</t>
  </si>
  <si>
    <t xml:space="preserve">PF01107;PF00078;PF00098;</t>
  </si>
  <si>
    <t xml:space="preserve">Caulimoviridae</t>
  </si>
  <si>
    <t xml:space="preserve">Q00962</t>
  </si>
  <si>
    <t xml:space="preserve">POL_CAMVN</t>
  </si>
  <si>
    <t xml:space="preserve">DOMAIN 273 453 Reverse transcriptase. {ECO:0000255|PROSITE-ProRule:PRU00405}.</t>
  </si>
  <si>
    <t xml:space="preserve">DOMAIN: The polymerase/reverse transcriptase (RT) and ribonuclease H (RH) domains are structured in five subdomains: finger, palm, thumb, connection and RNase H. Within the palm subdomain, the 'primer grip' region is thought to be involved in the positioning of the primer terminus for accommodating the incoming nucleotide. The RH domain stabilizes the association of RT with primer-template (By similarity). {ECO:0000250}.</t>
  </si>
  <si>
    <t xml:space="preserve">PF02160;PF00078;</t>
  </si>
  <si>
    <t xml:space="preserve">P10266</t>
  </si>
  <si>
    <t xml:space="preserve">POK10_HUMAN</t>
  </si>
  <si>
    <t xml:space="preserve">DOMAIN 57 245 Reverse transcriptase. {ECO:0000255|PROSITE-ProRule:PRU00405}.; DOMAIN 460 589 RNase H. {ECO:0000255|PROSITE-ProRule:PRU00408}.; DOMAIN 642 803 Integrase catalytic. {ECO:0000255|PROSITE-ProRule:PRU00457}.</t>
  </si>
  <si>
    <t xml:space="preserve">PF13804;PF00552;PF02022;PF00075;PF00665;PF00078;PF06817;</t>
  </si>
  <si>
    <t xml:space="preserve">Q9WJR5</t>
  </si>
  <si>
    <t xml:space="preserve">POK19_HUMAN</t>
  </si>
  <si>
    <t xml:space="preserve">DOMAIN 57 248 Reverse transcriptase. {ECO:0000255|PROSITE-ProRule:PRU00405}.; DOMAIN 464 593 RNase H. {ECO:0000255|PROSITE-ProRule:PRU00408}.; DOMAIN 645 806 Integrase catalytic. {ECO:0000255|PROSITE-ProRule:PRU00457}.</t>
  </si>
  <si>
    <t xml:space="preserve">P10394</t>
  </si>
  <si>
    <t xml:space="preserve">POL4_DROME</t>
  </si>
  <si>
    <t xml:space="preserve">DOMAIN 58 131 Peptidase A2. {ECO:0000255|PROSITE-ProRule:PRU00275}.; DOMAIN 338 523 Reverse transcriptase. {ECO:0000255|PROSITE-ProRule:PRU00405}.; DOMAIN 957 1119 Integrase catalytic. {ECO:0000255|PROSITE-ProRule:PRU00457}.</t>
  </si>
  <si>
    <t xml:space="preserve">PF00665;PF00077;PF00078;PF09337;</t>
  </si>
  <si>
    <t xml:space="preserve">Q03270</t>
  </si>
  <si>
    <t xml:space="preserve">PO12_NASVI</t>
  </si>
  <si>
    <t xml:space="preserve">Q02964</t>
  </si>
  <si>
    <t xml:space="preserve">POL_CAMVE</t>
  </si>
  <si>
    <t xml:space="preserve">DOMAIN 272 452 Reverse transcriptase. {ECO:0000255|PROSITE-ProRule:PRU00405}.</t>
  </si>
  <si>
    <t xml:space="preserve">P05400</t>
  </si>
  <si>
    <t xml:space="preserve">POL_CERV</t>
  </si>
  <si>
    <t xml:space="preserve">DOMAIN 252 436 Reverse transcriptase. {ECO:0000255|PROSITE-ProRule:PRU00405}.</t>
  </si>
  <si>
    <t xml:space="preserve">Q03274</t>
  </si>
  <si>
    <t xml:space="preserve">PO22_POPJA</t>
  </si>
  <si>
    <t xml:space="preserve">DOMAIN 45 323 Reverse transcriptase. {ECO:0000255|PROSITE-ProRule:PRU00405}.</t>
  </si>
  <si>
    <t xml:space="preserve">Coleoptera</t>
  </si>
  <si>
    <t xml:space="preserve">Scarabaeidae (scarab beetles)</t>
  </si>
  <si>
    <t xml:space="preserve">P20825</t>
  </si>
  <si>
    <t xml:space="preserve">POL2_DROME</t>
  </si>
  <si>
    <t xml:space="preserve">DOMAIN 230 414 Reverse transcriptase. {ECO:0000255|PROSITE-ProRule:PRU00405}.; DOMAIN 812 967 Integrase catalytic. {ECO:0000255|PROSITE-ProRule:PRU00457}.</t>
  </si>
  <si>
    <t xml:space="preserve">P10401</t>
  </si>
  <si>
    <t xml:space="preserve">POLY_DROME</t>
  </si>
  <si>
    <t xml:space="preserve">DOMAIN 205 390 Reverse transcriptase. {ECO:0000255|PROSITE-ProRule:PRU00405}.; DOMAIN 797 956 Integrase catalytic. {ECO:0000255|PROSITE-ProRule:PRU00457}.</t>
  </si>
  <si>
    <t xml:space="preserve">PF00665;PF00078;</t>
  </si>
  <si>
    <t xml:space="preserve">P09523</t>
  </si>
  <si>
    <t xml:space="preserve">POL_FMVD</t>
  </si>
  <si>
    <t xml:space="preserve">DOMAIN 215 445 Reverse transcriptase. {ECO:0000255|PROSITE-ProRule:PRU00405}.</t>
  </si>
  <si>
    <t xml:space="preserve">Q73368</t>
  </si>
  <si>
    <t xml:space="preserve">POL_HV1B9</t>
  </si>
  <si>
    <t xml:space="preserve">P04589</t>
  </si>
  <si>
    <t xml:space="preserve">POL_HV1EL</t>
  </si>
  <si>
    <t xml:space="preserve">P0C6F2</t>
  </si>
  <si>
    <t xml:space="preserve">POL_HV1LW</t>
  </si>
  <si>
    <t xml:space="preserve">P04588</t>
  </si>
  <si>
    <t xml:space="preserve">POL_HV1MA</t>
  </si>
  <si>
    <t xml:space="preserve">DOMAIN 513 582 Peptidase A2. {ECO:0000255|PROSITE-ProRule:PRU00275}.; DOMAIN 636 826 Reverse transcriptase. {ECO:0000255|PROSITE-ProRule:PRU00405}.; DOMAIN 1026 1149 RNase H. {ECO:0000255|PROSITE-ProRule:PRU00408}.; DOMAIN 1206 1356 Integrase catalytic. {ECO:0000255|PROSITE-ProRule:PRU00457}.</t>
  </si>
  <si>
    <t xml:space="preserve">Q79666</t>
  </si>
  <si>
    <t xml:space="preserve">POL_HV1MV</t>
  </si>
  <si>
    <t xml:space="preserve">DOMAIN 509 578 Peptidase A2. {ECO:0000255|PROSITE-ProRule:PRU00275}.; DOMAIN 632 822 Reverse transcriptase. {ECO:0000255|PROSITE-ProRule:PRU00405}.; DOMAIN 1022 1145 RNase H. {ECO:0000255|PROSITE-ProRule:PRU00408}.; DOMAIN 1202 1352 Integrase catalytic. {ECO:0000255|PROSITE-ProRule:PRU00457}.</t>
  </si>
  <si>
    <t xml:space="preserve">P05959</t>
  </si>
  <si>
    <t xml:space="preserve">POL_HV1RH</t>
  </si>
  <si>
    <t xml:space="preserve">Q9QSR3</t>
  </si>
  <si>
    <t xml:space="preserve">POL_HV1VI</t>
  </si>
  <si>
    <t xml:space="preserve">DOMAIN 502 571 Peptidase A2. {ECO:0000255|PROSITE-ProRule:PRU00275}.; DOMAIN 625 815 Reverse transcriptase. {ECO:0000255|PROSITE-ProRule:PRU00405}.; DOMAIN 1016 1139 RNase H. {ECO:0000255|PROSITE-ProRule:PRU00408}.; DOMAIN 1196 1346 Integrase catalytic. {ECO:0000255|PROSITE-ProRule:PRU00457}.</t>
  </si>
  <si>
    <t xml:space="preserve">P17757</t>
  </si>
  <si>
    <t xml:space="preserve">POL_HV2D1</t>
  </si>
  <si>
    <t xml:space="preserve">P18042</t>
  </si>
  <si>
    <t xml:space="preserve">POL_HV2G1</t>
  </si>
  <si>
    <t xml:space="preserve">DOMAIN 533 602 Peptidase A2. {ECO:0000255|PROSITE-ProRule:PRU00275}.; DOMAIN 656 846 Reverse transcriptase. {ECO:0000255|PROSITE-ProRule:PRU00405}.; DOMAIN 1045 1168 RNase H. {ECO:0000255|PROSITE-ProRule:PRU00408}.; DOMAIN 1224 1375 Integrase catalytic. {ECO:0000255|PROSITE-ProRule:PRU00457}.</t>
  </si>
  <si>
    <t xml:space="preserve">P05962</t>
  </si>
  <si>
    <t xml:space="preserve">POL_HV2NZ</t>
  </si>
  <si>
    <t xml:space="preserve">DOMAIN 530 599 Peptidase A2. {ECO:0000255|PROSITE-ProRule:PRU00275}.; DOMAIN 653 843 Reverse transcriptase. {ECO:0000255|PROSITE-ProRule:PRU00405}.; DOMAIN 1042 1165 RNase H. {ECO:0000255|PROSITE-ProRule:PRU00408}.; DOMAIN 1221 1372 Integrase catalytic. {ECO:0000255|PROSITE-ProRule:PRU00457}.</t>
  </si>
  <si>
    <t xml:space="preserve">P51517</t>
  </si>
  <si>
    <t xml:space="preserve">POL_SRV2</t>
  </si>
  <si>
    <t xml:space="preserve">DOMAIN 777 853 Peptidase A2. {ECO:0000255|PROSITE-ProRule:PRU00275}.; DOMAIN 864 910 G-patch. {ECO:0000255|PROSITE-ProRule:PRU00092}.; DOMAIN 956 1144 Reverse transcriptase. {ECO:0000255|PROSITE-ProRule:PRU00405}.; DOMAIN 1358 1489 RNase H. {ECO:0000255|PROSITE-ProRule:PRU00408}.; DOMAIN 1547 1708 Integrase catalytic. {ECO:0000255|PROSITE-ProRule:PRU00457}.</t>
  </si>
  <si>
    <t xml:space="preserve">DOMAIN: Gag polyprotein: Late-budding domains (L domains) are short sequence motifs essential for viral particle release. They can occur individually or in close proximity within structural proteins. They interacts with sorting cellular proteins of the multivesicular body (MVB) pathway. Most of these proteins are class E vacuolar protein sorting factors belonging to ESCRT-I, ESCRT-II or ESCRT-III complexes. Phosphorylated protein pp24 and phosphorylated protein pp18 contains one L domain: a PPXY motif which binds to the WW domains of the ubiquitin ligase NEDD4. {ECO:0000250|UniProtKB:P07572}.; DOMAIN: Protease 17 kDa: The glycine-rich G-patch domain (GPD) is present at the C-terminus of the protease from which it is then detached by the protease itself. {ECO:0000250|UniProtKB:P07572}.</t>
  </si>
  <si>
    <t xml:space="preserve">PF00692;PF01585;PF02337;PF00607;PF00552;PF02022;PF00075;PF00665;PF00077;PF00078;PF06817;PF00098;</t>
  </si>
  <si>
    <t xml:space="preserve">P23427</t>
  </si>
  <si>
    <t xml:space="preserve">POL_VILV2</t>
  </si>
  <si>
    <t xml:space="preserve">DOMAIN 459 530 Peptidase A2. {ECO:0000255|PROSITE-ProRule:PRU00275}.; DOMAIN 587 776 Reverse transcriptase. {ECO:0000255|PROSITE-ProRule:PRU00405}.; DOMAIN 971 1093 RNase H. {ECO:0000255|PROSITE-ProRule:PRU00408}.; DOMAIN 1270 1430 Integrase catalytic. {ECO:0000255|PROSITE-ProRule:PRU00457}.</t>
  </si>
  <si>
    <t xml:space="preserve">PF00692;PF00607;PF02022;PF00075;PF00665;PF00077;PF00078;PF06815;PF00098;</t>
  </si>
  <si>
    <t xml:space="preserve">O92815</t>
  </si>
  <si>
    <t xml:space="preserve">POL_WDSV</t>
  </si>
  <si>
    <t xml:space="preserve">DOMAIN 618 694 Peptidase A2.; DOMAIN 793 977 Reverse transcriptase. {ECO:0000255|PROSITE-ProRule:PRU00405}.; DOMAIN 1222 1368 RNase H. {ECO:0000255|PROSITE-ProRule:PRU00408}.; DOMAIN 1482 1638 Integrase catalytic. {ECO:0000255|PROSITE-ProRule:PRU00457}.</t>
  </si>
  <si>
    <t xml:space="preserve">PF00075;PF00665;PF00077;PF00078;PF00098;</t>
  </si>
  <si>
    <t xml:space="preserve">Q2F7J3</t>
  </si>
  <si>
    <t xml:space="preserve">POL_XMRV3</t>
  </si>
  <si>
    <t xml:space="preserve">DOMAIN 559 629 Peptidase A2. {ECO:0000255|PROSITE-ProRule:PRU00275}.; DOMAIN 739 930 Reverse transcriptase. {ECO:0000255|PROSITE-ProRule:PRU00405}.; DOMAIN 1172 1318 RNase H. {ECO:0000255|PROSITE-ProRule:PRU00408}.; DOMAIN 1442 1600 Integrase catalytic. {ECO:0000255|PROSITE-ProRule:PRU00457}.</t>
  </si>
  <si>
    <t xml:space="preserve">DOMAIN: Late-budding domains (L domains) are short sequence motifs essential for viral particle release. They can occur individually or in close proximity within structural proteins. They interacts with sorting cellular proteins of the multivesicular body (MVB) pathway. Most of these proteins are class E vacuolar protein sorting factors belonging to ESCRT-I, ESCRT-II or ESCRT-III complexes. RNA-binding phosphoprotein p12 contains one L domain: a PPXY motif which potentially interacts with the WW domain 3 of NEDD4 E3 ubiquitin ligase. PPXY motif is essential for virus egress. Matrix protein p15 contains one L domain: a PTAP/PSAP motif, which potentially interacts with the UEV domain of TSG101. The junction between the matrix protein p15 and RNA-binding phosphoprotein p12 also contains one L domain: a LYPX(n)L motif which potentially interacts with PDCD6IP. Both PSAP and LYPX(n)L domains might play little to no role in budding and possibly drive residual virus release. contains (By similarity). {ECO:0000250}.</t>
  </si>
  <si>
    <t xml:space="preserve">PF01140;PF01141;PF02093;PF00075;PF00665;PF00077;PF00078;PF00098;</t>
  </si>
  <si>
    <t xml:space="preserve">P32542</t>
  </si>
  <si>
    <t xml:space="preserve">POL_EIAVC</t>
  </si>
  <si>
    <t xml:space="preserve">DOMAIN 100 174 Peptidase A2. {ECO:0000255|PROSITE-ProRule:PRU00275}.; DOMAIN 230 419 Reverse transcriptase. {ECO:0000255|PROSITE-ProRule:PRU00405}.; DOMAIN 617 740 RNase H. {ECO:0000255|PROSITE-ProRule:PRU00408}.; DOMAIN 921 1078 Integrase catalytic. {ECO:0000255|PROSITE-ProRule:PRU00457}.</t>
  </si>
  <si>
    <t xml:space="preserve">P16088</t>
  </si>
  <si>
    <t xml:space="preserve">POL_FIVPE</t>
  </si>
  <si>
    <t xml:space="preserve">DOMAIN 63 144 Peptidase A2. {ECO:0000255|PROSITE-ProRule:PRU00275}.; DOMAIN 200 389 Reverse transcriptase. {ECO:0000255|PROSITE-ProRule:PRU00405}.; DOMAIN 592 712 RNase H. {ECO:0000255|PROSITE-ProRule:PRU00408}.; DOMAIN 899 1049 Integrase catalytic. {ECO:0000255|PROSITE-ProRule:PRU00457}.</t>
  </si>
  <si>
    <t xml:space="preserve">P14350</t>
  </si>
  <si>
    <t xml:space="preserve">POL_FOAMV</t>
  </si>
  <si>
    <t xml:space="preserve">P0C211</t>
  </si>
  <si>
    <t xml:space="preserve">POL_HTL1L</t>
  </si>
  <si>
    <t xml:space="preserve">P31623</t>
  </si>
  <si>
    <t xml:space="preserve">POL_JSRV</t>
  </si>
  <si>
    <t xml:space="preserve">DOMAIN 734 810 Peptidase A2. {ECO:0000255|PROSITE-ProRule:PRU00275}.; DOMAIN 821 866 G-patch. {ECO:0000255|PROSITE-ProRule:PRU00092}.; DOMAIN 911 1099 Reverse transcriptase. {ECO:0000255|PROSITE-ProRule:PRU00405}.; DOMAIN 1313 1444 RNase H. {ECO:0000255|PROSITE-ProRule:PRU00408}.; DOMAIN 1500 1659 Integrase catalytic. {ECO:0000255|PROSITE-ProRule:PRU00457}.</t>
  </si>
  <si>
    <t xml:space="preserve">DOMAIN: Gag polyprotein: Late-budding domains (L domains) are short sequence motifs essential for viral particle release. They can occur individually or in close proximity within structural proteins. They interacts with sorting cellular proteins of the multivesicular body (MVB) pathway. Most of these proteins are class E vacuolar protein sorting factors belonging to ESCRT-I, ESCRT-II or ESCRT-III complexes. Gag-p12 contains two L domains: a PTAP/PSAP motif which interacts with the UEV domain of TSG101, and a PPXY motif which binds to the WW domains of the ubiquitin ligase NEDD4. Gag-p27 contains one L domain: a PTAP/PSAP motif which interacts with the UEV domain of TSG101. {ECO:0000250|UniProtKB:P07572}.; DOMAIN: Protease 17 kDa: The glycine-rich G-patch domain (GPD) is present at the C-terminus of the protease from which it is then detached by the protease itself. {ECO:0000250|UniProtKB:P07572}.</t>
  </si>
  <si>
    <t xml:space="preserve">P03356</t>
  </si>
  <si>
    <t xml:space="preserve">POL_MLVAV</t>
  </si>
  <si>
    <t xml:space="preserve">DOMAIN 560 630 Peptidase A2. {ECO:0000255|PROSITE-ProRule:PRU00275}.; DOMAIN 740 931 Reverse transcriptase. {ECO:0000255|PROSITE-ProRule:PRU00405}.; DOMAIN 1173 1319 RNase H. {ECO:0000255|PROSITE-ProRule:PRU00408}.; DOMAIN 1443 1601 Integrase catalytic. {ECO:0000255|PROSITE-ProRule:PRU00457}.</t>
  </si>
  <si>
    <t xml:space="preserve">DOMAIN: Gag-Pol polyprotein: Late-budding domains (L domains) are short sequence motifs essential for viral particle release. They can occur individually or in close proximity within structural proteins. They interacts with sorting cellular proteins of the multivesicular body (MVB) pathway. Most of these proteins are class E vacuolar protein sorting factors belonging to ESCRT-I, ESCRT-II or ESCRT-III complexes. RNA-binding phosphoprotein p12 contains one L domain: a PPXY motif which potentially interacts with the WW domain 3 of NEDD4 E3 ubiquitin ligase. PPXY motif is essential for virus egress. Matrix protein p15 contains one L domain: a PTAP/PSAP motif, which potentially interacts with the UEV domain of TSG101. The junction between the matrix protein p15 and RNA-binding phosphoprotein p12 also contains one L domain: a LYPX(n)L motif which potentially interacts with PDCD6IP. Both PSAP and LYPX(n)L domains might play little to no role in budding and possibly drive residual virus release. contains. {ECO:0000250|UniProtKB:P03332}.</t>
  </si>
  <si>
    <t xml:space="preserve">P08361</t>
  </si>
  <si>
    <t xml:space="preserve">POL_MLVCB</t>
  </si>
  <si>
    <t xml:space="preserve">Q05118</t>
  </si>
  <si>
    <t xml:space="preserve">PO23_POPJA</t>
  </si>
  <si>
    <t xml:space="preserve">DOMAIN &lt;1 208 Reverse transcriptase. {ECO:0000255|PROSITE-ProRule:PRU00405}.</t>
  </si>
  <si>
    <t xml:space="preserve">P10272</t>
  </si>
  <si>
    <t xml:space="preserve">POL_BAEVM</t>
  </si>
  <si>
    <t xml:space="preserve">DOMAIN 560 630 Peptidase A2. {ECO:0000255|PROSITE-ProRule:PRU00275}.; DOMAIN 736 929 Reverse transcriptase. {ECO:0000255|PROSITE-ProRule:PRU00405}.; DOMAIN 1172 1318 RNase H. {ECO:0000255|PROSITE-ProRule:PRU00408}.; DOMAIN 1438 1596 Integrase catalytic. {ECO:0000255|PROSITE-ProRule:PRU00457}.</t>
  </si>
  <si>
    <t xml:space="preserve">PF01140;PF02093;PF00075;PF00665;PF00077;PF00078;PF09337;</t>
  </si>
  <si>
    <t xml:space="preserve">Q9UQG0</t>
  </si>
  <si>
    <t xml:space="preserve">POK11_HUMAN</t>
  </si>
  <si>
    <t xml:space="preserve">DOMAIN 57 245 Reverse transcriptase. {ECO:0000255|PROSITE-ProRule:PRU00405}.; DOMAIN 461 590 RNase H. {ECO:0000255|PROSITE-ProRule:PRU00408}.; DOMAIN 642 803 Integrase catalytic. {ECO:0000255|PROSITE-ProRule:PRU00457}.</t>
  </si>
  <si>
    <t xml:space="preserve">Q9BXR3</t>
  </si>
  <si>
    <t xml:space="preserve">POK6_HUMAN</t>
  </si>
  <si>
    <t xml:space="preserve">DOMAIN 57 245 Reverse transcriptase. {ECO:0000255|PROSITE-ProRule:PRU00405}.; DOMAIN 460 590 RNase H. {ECO:0000255|PROSITE-ProRule:PRU00408}.; DOMAIN 642 803 Integrase catalytic. {ECO:0000255|PROSITE-ProRule:PRU00457}.</t>
  </si>
  <si>
    <t xml:space="preserve">Q91DM0</t>
  </si>
  <si>
    <t xml:space="preserve">POLG_PVCV1</t>
  </si>
  <si>
    <t xml:space="preserve">DOMAIN 1409 1591 Reverse transcriptase. {ECO:0000255|PROSITE-ProRule:PRU00405}.</t>
  </si>
  <si>
    <t xml:space="preserve">P03554</t>
  </si>
  <si>
    <t xml:space="preserve">POL_CAMVS</t>
  </si>
  <si>
    <t xml:space="preserve">Q9QC07</t>
  </si>
  <si>
    <t xml:space="preserve">POK18_HUMAN</t>
  </si>
  <si>
    <t xml:space="preserve">DOMAIN 57 245 Reverse transcriptase. {ECO:0000255|PROSITE-ProRule:PRU00405}.; DOMAIN 461 590 RNase H. {ECO:0000255|PROSITE-ProRule:PRU00408}.; DOMAIN 637 803 Integrase catalytic. {ECO:0000255|PROSITE-ProRule:PRU00457}.</t>
  </si>
  <si>
    <t xml:space="preserve">PF02022;PF00075;PF00665;PF00078;PF06817;</t>
  </si>
  <si>
    <t xml:space="preserve">P63135</t>
  </si>
  <si>
    <t xml:space="preserve">POK7_HUMAN</t>
  </si>
  <si>
    <t xml:space="preserve">PF00517;PF13804;PF00552;PF02022;PF00075;PF00665;PF00078;PF06817;</t>
  </si>
  <si>
    <t xml:space="preserve">P03556</t>
  </si>
  <si>
    <t xml:space="preserve">POL_CAMVD</t>
  </si>
  <si>
    <t xml:space="preserve">DOMAIN 267 447 Reverse transcriptase. {ECO:0000255|PROSITE-ProRule:PRU00405}.</t>
  </si>
  <si>
    <t xml:space="preserve">Q7TD08</t>
  </si>
  <si>
    <t xml:space="preserve">POL_CYLCV</t>
  </si>
  <si>
    <t xml:space="preserve">DOMAIN 6 209 Peptidase A3A.; DOMAIN 226 410 Reverse transcriptase. {ECO:0000255|PROSITE-ProRule:PRU00405}.</t>
  </si>
  <si>
    <t xml:space="preserve">P12894</t>
  </si>
  <si>
    <t xml:space="preserve">POL_IPMAI</t>
  </si>
  <si>
    <t xml:space="preserve">DOMAIN 1 159 Reverse transcriptase. {ECO:0000255|PROSITE-ProRule:PRU00405}.; DOMAIN 373 503 RNase H. {ECO:0000255|PROSITE-ProRule:PRU00408}.; DOMAIN 561 733 Integrase catalytic. {ECO:0000255|PROSITE-ProRule:PRU00457}.</t>
  </si>
  <si>
    <t xml:space="preserve">Q82851</t>
  </si>
  <si>
    <t xml:space="preserve">POL_JEMBR</t>
  </si>
  <si>
    <t xml:space="preserve">DOMAIN 452 525 Peptidase A2. {ECO:0000255|PROSITE-ProRule:PRU00275}.; DOMAIN 579 766 Reverse transcriptase. {ECO:0000255|PROSITE-ProRule:PRU00405}.; DOMAIN 959 1079 RNase H. {ECO:0000255|PROSITE-ProRule:PRU00408}.; DOMAIN 1206 1358 Integrase catalytic. {ECO:0000255|PROSITE-ProRule:PRU00457}.</t>
  </si>
  <si>
    <t xml:space="preserve">P03355</t>
  </si>
  <si>
    <t xml:space="preserve">POL_MLVMS</t>
  </si>
  <si>
    <t xml:space="preserve">DOMAIN 560 631 Peptidase A2. {ECO:0000255|PROSITE-ProRule:PRU00275}.; DOMAIN 741 932 Reverse transcriptase. {ECO:0000255|PROSITE-ProRule:PRU00405}.; DOMAIN 1174 1320 RNase H. {ECO:0000255|PROSITE-ProRule:PRU00408}.; DOMAIN 1444 1602 Integrase catalytic. {ECO:0000255|PROSITE-ProRule:PRU00457}.</t>
  </si>
  <si>
    <t xml:space="preserve">P16901</t>
  </si>
  <si>
    <t xml:space="preserve">POL_OMVVS</t>
  </si>
  <si>
    <t xml:space="preserve">DOMAIN 39 110 Peptidase A2. {ECO:0000255|PROSITE-ProRule:PRU00275}.; DOMAIN 167 356 Reverse transcriptase. {ECO:0000255|PROSITE-ProRule:PRU00405}.; DOMAIN 551 673 RNase H. {ECO:0000255|PROSITE-ProRule:PRU00408}.; DOMAIN 850 1010 Integrase catalytic. {ECO:0000255|PROSITE-ProRule:PRU00457}.</t>
  </si>
  <si>
    <t xml:space="preserve">PF00692;PF02022;PF00075;PF00665;PF00077;PF00078;PF06815;PF06817;</t>
  </si>
  <si>
    <t xml:space="preserve">P27502</t>
  </si>
  <si>
    <t xml:space="preserve">POL_RTBVP</t>
  </si>
  <si>
    <t xml:space="preserve">DOMAIN 970 1077 Peptidase A3B. {ECO:0000255|PROSITE-ProRule:PRU01160}.; DOMAIN 1208 1390 Reverse transcriptase. {ECO:0000255|PROSITE-ProRule:PRU00405}.</t>
  </si>
  <si>
    <t xml:space="preserve">PF01107;PF00078;</t>
  </si>
  <si>
    <t xml:space="preserve">P23074</t>
  </si>
  <si>
    <t xml:space="preserve">POL_SFV1</t>
  </si>
  <si>
    <t xml:space="preserve">DOMAIN 1 143 Peptidase A9. {ECO:0000255|PROSITE-ProRule:PRU00863}.; DOMAIN 186 363 Reverse transcriptase. {ECO:0000255|PROSITE-ProRule:PRU00405}.; DOMAIN 590 748 RNase H. {ECO:0000255|PROSITE-ProRule:PRU00408}.; DOMAIN 867 1023 Integrase catalytic. {ECO:0000255|PROSITE-ProRule:PRU00457}.</t>
  </si>
  <si>
    <t xml:space="preserve">Q02836</t>
  </si>
  <si>
    <t xml:space="preserve">POL_SIVG1</t>
  </si>
  <si>
    <t xml:space="preserve">DOMAIN 524 597 Peptidase A2. {ECO:0000255|PROSITE-ProRule:PRU00275}.; DOMAIN 653 843 Reverse transcriptase. {ECO:0000255|PROSITE-ProRule:PRU00405}.; DOMAIN 1043 1166 RNase H. {ECO:0000255|PROSITE-ProRule:PRU00408}.; DOMAIN 1223 1373 Integrase catalytic. {ECO:0000255|PROSITE-ProRule:PRU00457}.</t>
  </si>
  <si>
    <t xml:space="preserve">P03364</t>
  </si>
  <si>
    <t xml:space="preserve">POL_SMRVH</t>
  </si>
  <si>
    <t xml:space="preserve">DOMAIN 863 939 Peptidase A2. {ECO:0000255|PROSITE-ProRule:PRU00275}.; DOMAIN 950 996 G-patch. {ECO:0000255|PROSITE-ProRule:PRU00092}.; DOMAIN 1044 1232 Reverse transcriptase. {ECO:0000255|PROSITE-ProRule:PRU00405}.; DOMAIN 1455 1586 RNase H. {ECO:0000255|PROSITE-ProRule:PRU00408}.; DOMAIN 1643 1804 Integrase catalytic. {ECO:0000255|PROSITE-ProRule:PRU00457}.</t>
  </si>
  <si>
    <t xml:space="preserve">DOMAIN: Gag-Pro-Pol polyprotein: Gag polyprotein: Late-budding domains (L domains) are short sequence motifs essential for viral particle release. They can occur individually or in close proximity within structural proteins. They interacts with sorting cellular proteins of the multivesicular body (MVB) pathway. Most of these proteins are class E vacuolar protein sorting factors belonging to ESCRT-I, ESCRT-II or ESCRT-III complexes. Gag-p35 contains one L domain: a PTAP/PSAP motif, which interacts with the UEV domain of TSG101 (Potential). {ECO:0000305}.; DOMAIN: Protease 17 kDa: The glycine-rich G-patch domain (GPD) is present at the C-terminus of the protease from which it is then detached by the protease itself. {ECO:0000250|UniProtKB:P07572}.</t>
  </si>
  <si>
    <t xml:space="preserve">Q2F7J0</t>
  </si>
  <si>
    <t xml:space="preserve">POL_XMRV4</t>
  </si>
  <si>
    <t xml:space="preserve">Q03277</t>
  </si>
  <si>
    <t xml:space="preserve">PO11_BRACO</t>
  </si>
  <si>
    <t xml:space="preserve">DOMAIN 450 717 Reverse transcriptase. {ECO:0000255|PROSITE-ProRule:PRU00405}.</t>
  </si>
  <si>
    <t xml:space="preserve">Sciaridae (black fungus gnats)</t>
  </si>
  <si>
    <t xml:space="preserve">P16423</t>
  </si>
  <si>
    <t xml:space="preserve">POLR_DROME</t>
  </si>
  <si>
    <t xml:space="preserve">DOMAIN 384 660 Reverse transcriptase. {ECO:0000255|PROSITE-ProRule:PRU00405}.</t>
  </si>
  <si>
    <t xml:space="preserve">P03360</t>
  </si>
  <si>
    <t xml:space="preserve">POL_AVIRE</t>
  </si>
  <si>
    <t xml:space="preserve">DOMAIN &lt;1 52 Peptidase A2. {ECO:0000255|PROSITE-ProRule:PRU00275}.; DOMAIN 158 351 Reverse transcriptase. {ECO:0000255|PROSITE-ProRule:PRU00405}.; DOMAIN 595 741 RNase H. {ECO:0000255|PROSITE-ProRule:PRU00408}.; DOMAIN 863 1020 Integrase catalytic. {ECO:0000255|PROSITE-ProRule:PRU00457}.</t>
  </si>
  <si>
    <t xml:space="preserve">PF00075;PF00665;PF00077;PF00078;PF09337;</t>
  </si>
  <si>
    <t xml:space="preserve">P25059</t>
  </si>
  <si>
    <t xml:space="preserve">POL_BLVAU</t>
  </si>
  <si>
    <t xml:space="preserve">DOMAIN 447 525 Peptidase A2. {ECO:0000255|PROSITE-ProRule:PRU00275}.; DOMAIN 586 776 Reverse transcriptase. {ECO:0000255|PROSITE-ProRule:PRU00405}.; DOMAIN 996 1126 RNase H. {ECO:0000255|PROSITE-ProRule:PRU00408}.; DOMAIN 1179 1343 Integrase catalytic. {ECO:0000255|PROSITE-ProRule:PRU00457}.</t>
  </si>
  <si>
    <t xml:space="preserve">DOMAIN: Gag-Pro-Pol polyprotein: Late-budding domains (L domains) are short sequence motifs essential for viral particle release. They can occur individually or in close proximity within structural proteins. They interacts with sorting cellular proteins of the multivesicular body (MVB) pathway. Most of these proteins are class E vacuolar protein sorting factors belonging to ESCRT-I, ESCRT-II or ESCRT-III complexes. Matrix protein p15 contains one L domain: a PPXY motif which binds to the WW domains of the ubiquitin ligase NEDD4. {ECO:0000269|PubMed:12134053}.</t>
  </si>
  <si>
    <t xml:space="preserve">PF02228;PF00607;PF00552;PF00665;PF00077;PF00078;PF00098;</t>
  </si>
  <si>
    <t xml:space="preserve">Q4U0X6</t>
  </si>
  <si>
    <t xml:space="preserve">POL_HTL3P</t>
  </si>
  <si>
    <t xml:space="preserve">PF02228;PF00607;PF00552;PF02022;PF00075;PF00665;PF00077;PF00078;PF06817;PF00098;</t>
  </si>
  <si>
    <t xml:space="preserve">O41798</t>
  </si>
  <si>
    <t xml:space="preserve">POL_HV19N</t>
  </si>
  <si>
    <t xml:space="preserve">P05961</t>
  </si>
  <si>
    <t xml:space="preserve">POL_HV1MN</t>
  </si>
  <si>
    <t xml:space="preserve">DOMAIN 514 583 Peptidase A2. {ECO:0000255|PROSITE-ProRule:PRU00275}.; DOMAIN 637 827 Reverse transcriptase. {ECO:0000255|PROSITE-ProRule:PRU00405}.; DOMAIN 1027 1150 RNase H. {ECO:0000255|PROSITE-ProRule:PRU00408}.; DOMAIN 1207 1357 Integrase catalytic. {ECO:0000255|PROSITE-ProRule:PRU00457}.</t>
  </si>
  <si>
    <t xml:space="preserve">P12499</t>
  </si>
  <si>
    <t xml:space="preserve">POL_HV1Z2</t>
  </si>
  <si>
    <t xml:space="preserve">Q7SVK7</t>
  </si>
  <si>
    <t xml:space="preserve">POL_MLVBM</t>
  </si>
  <si>
    <t xml:space="preserve">P26810</t>
  </si>
  <si>
    <t xml:space="preserve">POL_MLVF5</t>
  </si>
  <si>
    <t xml:space="preserve">DOMAIN 562 632 Peptidase A2. {ECO:0000255|PROSITE-ProRule:PRU00275}.; DOMAIN 742 933 Reverse transcriptase. {ECO:0000255|PROSITE-ProRule:PRU00405}.; DOMAIN 1175 1321 RNase H. {ECO:0000255|PROSITE-ProRule:PRU00408}.; DOMAIN 1445 1603 Integrase catalytic. {ECO:0000255|PROSITE-ProRule:PRU00457}.</t>
  </si>
  <si>
    <t xml:space="preserve">P11227</t>
  </si>
  <si>
    <t xml:space="preserve">POL_MLVRD</t>
  </si>
  <si>
    <t xml:space="preserve">P27401</t>
  </si>
  <si>
    <t xml:space="preserve">POL_SFV3L</t>
  </si>
  <si>
    <t xml:space="preserve">DOMAIN 1 143 Peptidase A9. {ECO:0000255|PROSITE-ProRule:PRU00863}.; DOMAIN 186 363 Reverse transcriptase. {ECO:0000255|PROSITE-ProRule:PRU00405}.; DOMAIN 590 748 RNase H. {ECO:0000255|PROSITE-ProRule:PRU00408}.; DOMAIN 864 1023 Integrase catalytic. {ECO:0000255|PROSITE-ProRule:PRU00457}.</t>
  </si>
  <si>
    <t xml:space="preserve">P05896</t>
  </si>
  <si>
    <t xml:space="preserve">POL_SIVM1</t>
  </si>
  <si>
    <t xml:space="preserve">DOMAIN 517 586 Peptidase A2. {ECO:0000255|PROSITE-ProRule:PRU00275}.; DOMAIN 640 830 Reverse transcriptase. {ECO:0000255|PROSITE-ProRule:PRU00405}.; DOMAIN 1029 1152 RNase H. {ECO:0000255|PROSITE-ProRule:PRU00408}.; DOMAIN 1209 1359 Integrase catalytic. {ECO:0000255|PROSITE-ProRule:PRU00457}.</t>
  </si>
  <si>
    <t xml:space="preserve">P27980</t>
  </si>
  <si>
    <t xml:space="preserve">POL_SIVVG</t>
  </si>
  <si>
    <t xml:space="preserve">DOMAIN 532 603 Peptidase A2. {ECO:0000255|PROSITE-ProRule:PRU00275}.; DOMAIN 659 849 Reverse transcriptase. {ECO:0000255|PROSITE-ProRule:PRU00405}.; DOMAIN 1048 1171 RNase H. {ECO:0000255|PROSITE-ProRule:PRU00408}.; DOMAIN 1228 1378 Integrase catalytic. {ECO:0000255|PROSITE-ProRule:PRU00457}.</t>
  </si>
  <si>
    <t xml:space="preserve">P15629</t>
  </si>
  <si>
    <t xml:space="preserve">POL_SOCMV</t>
  </si>
  <si>
    <t xml:space="preserve">DOMAIN 227 411 Reverse transcriptase. {ECO:0000255|PROSITE-ProRule:PRU00405}.</t>
  </si>
  <si>
    <t xml:space="preserve">P04025</t>
  </si>
  <si>
    <t xml:space="preserve">POL_SRV1</t>
  </si>
  <si>
    <t xml:space="preserve">DOMAIN 781 857 Peptidase A2. {ECO:0000255|PROSITE-ProRule:PRU00275}.; DOMAIN 868 914 G-patch. {ECO:0000255|PROSITE-ProRule:PRU00092}.; DOMAIN 960 1148 Reverse transcriptase. {ECO:0000255|PROSITE-ProRule:PRU00405}.; DOMAIN 1362 1493 RNase H. {ECO:0000255|PROSITE-ProRule:PRU00408}.; DOMAIN 1551 1720 Integrase catalytic. {ECO:0000255|PROSITE-ProRule:PRU00457}.</t>
  </si>
  <si>
    <t xml:space="preserve">DOMAIN: Gag-Pro-Pol polyprotein: Late-budding domains (L domains) are short sequence motifs essential for viral particle release. They can occur individually or in close proximity within structural proteins. They interacts with sorting cellular proteins of the multivesicular body (MVB) pathway. Most of these proteins are class E vacuolar protein sorting factors belonging to ESCRT-I, ESCRT-II or ESCRT-III complexes. Phosphorylated protein pp24 and phosphorylated protein pp18 contains two L domains: a PTAP/PSAP motif which interacts with the UEV domain of TSG101, and a PPXY motif which binds to the WW domains of the ubiquitin ligase NEDD4. Both motifs contribute to viral release. The PSAP motif acts as an additional L domain and promotes the efficient release of the virions but requires an intact PPPY motif to perform its function. {ECO:0000250|UniProtKB:P07572}.; DOMAIN: Protease 17 kDa: The glycine-rich G-patch domain (GPD) is present at the C-terminus of the protease from which it is then detached by the protease itself. {ECO:0000250|UniProtKB:P07572}.</t>
  </si>
  <si>
    <t xml:space="preserve">P35956</t>
  </si>
  <si>
    <t xml:space="preserve">POL_VILVK</t>
  </si>
  <si>
    <t xml:space="preserve">P03359</t>
  </si>
  <si>
    <t xml:space="preserve">POL_WMSV</t>
  </si>
  <si>
    <t xml:space="preserve">DOMAIN 544 614 Peptidase A2. {ECO:0000255|PROSITE-ProRule:PRU00275}.; DOMAIN 721 912 Reverse transcriptase. {ECO:0000255|PROSITE-ProRule:PRU00405}.; DOMAIN 1171 1299 RNase H. {ECO:0000255|PROSITE-ProRule:PRU00408}.; DOMAIN 1394 1552 Integrase catalytic. {ECO:0000255|PROSITE-ProRule:PRU00457}.</t>
  </si>
  <si>
    <t xml:space="preserve">DOMAIN: Gag polyprotein: Late-budding domains (L domains) are short sequence motifs essential for viral particle budding. They recruit proteins of the host ESCRT machinery (Endosomal Sorting Complex Required for Transport) or ESCRT-associated proteins. RNA-binding phosphoprotein p12 contains one L domain: a PPXY motif which potentially interacts with the WW domain 3 of NEDD4 E3 ubiquitin ligase. Matrix protein p15 contains one L domain: a PTAP/PSAP motif, which potentially interacts with the UEV domain of TSG101. {ECO:0000250|UniProtKB:P03332}.</t>
  </si>
  <si>
    <t xml:space="preserve">PF01140;PF02093;PF00075;PF00665;PF00077;PF00078;PF00098;PF09337;</t>
  </si>
  <si>
    <t xml:space="preserve">P92555</t>
  </si>
  <si>
    <t xml:space="preserve">M1250_ARATH</t>
  </si>
  <si>
    <t xml:space="preserve">P0A3U0</t>
  </si>
  <si>
    <t xml:space="preserve">LTRA_LACLC</t>
  </si>
  <si>
    <t xml:space="preserve">DOMAIN 70 361 Reverse transcriptase. {ECO:0000255|PROSITE-ProRule:PRU00405}.</t>
  </si>
  <si>
    <t xml:space="preserve">Bacilli</t>
  </si>
  <si>
    <t xml:space="preserve">Lactobacillales</t>
  </si>
  <si>
    <t xml:space="preserve">Streptococcaceae</t>
  </si>
  <si>
    <t xml:space="preserve">P0A3U1</t>
  </si>
  <si>
    <t xml:space="preserve">LTRA_LACLM</t>
  </si>
  <si>
    <t xml:space="preserve">P03876</t>
  </si>
  <si>
    <t xml:space="preserve">AI2M_YEAST</t>
  </si>
  <si>
    <t xml:space="preserve">DOMAIN 329 613 Reverse transcriptase. {ECO:0000255|PROSITE-ProRule:PRU00405}.</t>
  </si>
  <si>
    <t xml:space="preserve">O00939</t>
  </si>
  <si>
    <t xml:space="preserve">TERT_EUPAE</t>
  </si>
  <si>
    <t xml:space="preserve">DOMAIN 498 852 Reverse transcriptase. {ECO:0000255|PROSITE-ProRule:PRU00405}.</t>
  </si>
  <si>
    <t xml:space="preserve">PF00078;PF12009;</t>
  </si>
  <si>
    <t xml:space="preserve">Spirotrichea</t>
  </si>
  <si>
    <t xml:space="preserve">Euplotida</t>
  </si>
  <si>
    <t xml:space="preserve">Euplotidae</t>
  </si>
  <si>
    <t xml:space="preserve">Q8LKW0</t>
  </si>
  <si>
    <t xml:space="preserve">TERT_ORYSJ</t>
  </si>
  <si>
    <t xml:space="preserve">DOMAIN 742 1067 Reverse transcriptase. {ECO:0000255|PROSITE-ProRule:PRU00405}.</t>
  </si>
  <si>
    <t xml:space="preserve">Liliopsida</t>
  </si>
  <si>
    <t xml:space="preserve">Poales</t>
  </si>
  <si>
    <t xml:space="preserve">Poaceae</t>
  </si>
  <si>
    <t xml:space="preserve">P0CT34</t>
  </si>
  <si>
    <t xml:space="preserve">TF21_SCHPO</t>
  </si>
  <si>
    <t xml:space="preserve">DOMAIN 266 342 Peptidase A2.; DOMAIN 436 615 Reverse transcriptase. {ECO:0000255|PROSITE-ProRule:PRU00405}.; DOMAIN 979 1138 Integrase catalytic. {ECO:0000255|PROSITE-ProRule:PRU00457}.</t>
  </si>
  <si>
    <t xml:space="preserve">PF12382;PF00665;PF00078;</t>
  </si>
  <si>
    <t xml:space="preserve">Schizosaccharomycetes</t>
  </si>
  <si>
    <t xml:space="preserve">Schizosaccharomycetales</t>
  </si>
  <si>
    <t xml:space="preserve">Schizosaccharomycetaceae</t>
  </si>
  <si>
    <t xml:space="preserve">P0CT37</t>
  </si>
  <si>
    <t xml:space="preserve">TF24_SCHPO</t>
  </si>
  <si>
    <t xml:space="preserve">Q673L6</t>
  </si>
  <si>
    <t xml:space="preserve">TERT_RAT</t>
  </si>
  <si>
    <t xml:space="preserve">DOMAIN 595 928 Reverse transcriptase. {ECO:0000255|PROSITE-ProRule:PRU00405}.</t>
  </si>
  <si>
    <t xml:space="preserve">DOMAIN: The primer grip sequence in the RT domain is required for telomerase activity and for stable association with short telomeric primers. {ECO:0000250}.; DOMAIN: The RNA-interacting domain 1 (RD1)/N-terminal extension (NTE) is required for interaction with the pseudoknot-template domain of each of TERC dimers. It contains anchor sites that bind primer nucleotides upstream of the RNA-DNA hybrid and is thus an essential determinant of repeat addition processivity (By similarity). {ECO:0000250}.; DOMAIN: The RNA-interacting domain 2 (RD2) is essential for both interaction with the CR4-CR5 domain of TERC and for DNA sythesis. {ECO:0000250}.</t>
  </si>
  <si>
    <t xml:space="preserve">P0CT36</t>
  </si>
  <si>
    <t xml:space="preserve">TF23_SCHPO</t>
  </si>
  <si>
    <t xml:space="preserve">P0CT43</t>
  </si>
  <si>
    <t xml:space="preserve">TF28_SCHPO</t>
  </si>
  <si>
    <t xml:space="preserve">Q6A548</t>
  </si>
  <si>
    <t xml:space="preserve">TERT_CANLF</t>
  </si>
  <si>
    <t xml:space="preserve">DOMAIN 595 926 Reverse transcriptase. {ECO:0000255|PROSITE-ProRule:PRU00405}.</t>
  </si>
  <si>
    <t xml:space="preserve">Carnivora</t>
  </si>
  <si>
    <t xml:space="preserve">Canidae (dog, coyote, wolf, fox)</t>
  </si>
  <si>
    <t xml:space="preserve">Q1PS67</t>
  </si>
  <si>
    <t xml:space="preserve">TERT_ORYLA</t>
  </si>
  <si>
    <t xml:space="preserve">DOMAIN 569 893 Reverse transcriptase. {ECO:0000255|PROSITE-ProRule:PRU00405}.</t>
  </si>
  <si>
    <t xml:space="preserve">Actinopteri</t>
  </si>
  <si>
    <t xml:space="preserve">Beloniformes</t>
  </si>
  <si>
    <t xml:space="preserve">Adrianichthyidae</t>
  </si>
  <si>
    <t xml:space="preserve">P0CT35</t>
  </si>
  <si>
    <t xml:space="preserve">TF22_SCHPO</t>
  </si>
  <si>
    <t xml:space="preserve">P0CT38</t>
  </si>
  <si>
    <t xml:space="preserve">TF25_SCHPO</t>
  </si>
  <si>
    <t xml:space="preserve">Q27ID4</t>
  </si>
  <si>
    <t xml:space="preserve">TERT_BOVIN</t>
  </si>
  <si>
    <t xml:space="preserve">DOMAIN 598 928 Reverse transcriptase. {ECO:0000255|PROSITE-ProRule:PRU00405}.</t>
  </si>
  <si>
    <t xml:space="preserve">Bovidae</t>
  </si>
  <si>
    <t xml:space="preserve">O14746</t>
  </si>
  <si>
    <t xml:space="preserve">TERT_HUMAN</t>
  </si>
  <si>
    <t xml:space="preserve">DOMAIN 605 935 Reverse transcriptase. {ECO:0000255|PROSITE-ProRule:PRU00405}.</t>
  </si>
  <si>
    <t xml:space="preserve">DOMAIN: The primer grip sequence in the RT domain is required for telomerase activity and for stable association with short telomeric primers.; DOMAIN: The RNA-interacting domain 1 (RD1)/N-terminal extension (NTE) is required for interaction with the pseudoknot-template domain of each of TERC dimers. It contains anchor sites that bind primer nucleotides upstream of the RNA-DNA hybrid and is thus an essential determinant of repeat addition processivity.; DOMAIN: The RNA-interacting domain 2 (RD2) is essential for both interaction with the CR4-CR5 domain of TERC and for DNA synthesis.</t>
  </si>
  <si>
    <t xml:space="preserve">P0CT40</t>
  </si>
  <si>
    <t xml:space="preserve">TF29_SCHPO</t>
  </si>
  <si>
    <t xml:space="preserve">O70372</t>
  </si>
  <si>
    <t xml:space="preserve">TERT_MOUSE</t>
  </si>
  <si>
    <t xml:space="preserve">O13339</t>
  </si>
  <si>
    <t xml:space="preserve">TERT_SCHPO</t>
  </si>
  <si>
    <t xml:space="preserve">DOMAIN 486 807 Reverse transcriptase. {ECO:0000255|PROSITE-ProRule:PRU00405}.</t>
  </si>
  <si>
    <t xml:space="preserve">P38478</t>
  </si>
  <si>
    <t xml:space="preserve">YMF40_MARPO</t>
  </si>
  <si>
    <t xml:space="preserve">DOMAIN 49 333 Reverse transcriptase. {ECO:0000255|PROSITE-ProRule:PRU00405}.</t>
  </si>
  <si>
    <t xml:space="preserve">Marchantiopsida</t>
  </si>
  <si>
    <t xml:space="preserve">Marchantiales</t>
  </si>
  <si>
    <t xml:space="preserve">Marchantiaceae</t>
  </si>
  <si>
    <t xml:space="preserve">Q47688</t>
  </si>
  <si>
    <t xml:space="preserve">YKFC_ECOLI</t>
  </si>
  <si>
    <t xml:space="preserve">DOMAIN 67 332 Reverse transcriptase. {ECO:0000255|PROSITE-ProRule:PRU00405}.</t>
  </si>
  <si>
    <t xml:space="preserve">P14381</t>
  </si>
  <si>
    <t xml:space="preserve">YTX2_XENLA</t>
  </si>
  <si>
    <t xml:space="preserve">DOMAIN 494 765 Reverse transcriptase. {ECO:0000255|PROSITE-ProRule:PRU00405}.</t>
  </si>
  <si>
    <t xml:space="preserve">PF03372;PF00078;</t>
  </si>
  <si>
    <t xml:space="preserve">Amphibia</t>
  </si>
  <si>
    <t xml:space="preserve">Anura</t>
  </si>
  <si>
    <t xml:space="preserve">Pipidae</t>
  </si>
  <si>
    <t xml:space="preserve">Q7LHG5</t>
  </si>
  <si>
    <t xml:space="preserve">YI31B_YEAST</t>
  </si>
  <si>
    <t xml:space="preserve">DOMAIN 646 823 Reverse transcriptase. {ECO:0000255|PROSITE-ProRule:PRU00405}.; DOMAIN 919 1037 RNase H Ty3/gyspy-type.; DOMAIN 1185 1350 Integrase catalytic. {ECO:0000255|PROSITE-ProRule:PRU00457}.</t>
  </si>
  <si>
    <t xml:space="preserve">DOMAIN: Integrase core domain contains the D-x(n)-D-x(35)-E motif, named for the phylogenetically conserved glutamic acid and aspartic acid residues and the invariant 35 amino acid spacing between the second and third acidic residues. Each acidic residue of the D,D(35)E motif is independently essential for the 3'-processing and strand transfer activities of purified integrase protein (By similarity). {ECO:0000250}.</t>
  </si>
  <si>
    <t xml:space="preserve">PF12384;PF00665;PF00078;</t>
  </si>
  <si>
    <t xml:space="preserve">Q99315</t>
  </si>
  <si>
    <t xml:space="preserve">YG31B_YEAST</t>
  </si>
  <si>
    <t xml:space="preserve">DOMAIN 620 797 Reverse transcriptase. {ECO:0000255|PROSITE-ProRule:PRU00405}.; DOMAIN 893 1011 RNase H Ty3/gyspy-type.; DOMAIN 1159 1324 Integrase catalytic. {ECO:0000255|PROSITE-ProRule:PRU00457}.</t>
  </si>
  <si>
    <t xml:space="preserve">DOMAIN: Integrase core domain contains the D-x(n)-D-x(35)-E motif, named for the phylogenetically conserved glutamic acid and aspartic acid residues and the invariant 35 amino acid spacing between the second and third acidic residues. Each acidic residue of the D,D(35)E motif is independently essential for the 3'-processing and strand transfer activities of purified integrase protein.</t>
  </si>
  <si>
    <t xml:space="preserve">P16425</t>
  </si>
  <si>
    <t xml:space="preserve">Y2R2_DROME</t>
  </si>
  <si>
    <t xml:space="preserve">DOMAIN 479 741 Reverse transcriptase. {ECO:0000255|PROSITE-ProRule:PRU00405}.</t>
  </si>
  <si>
    <t xml:space="preserve">найдено верно</t>
  </si>
  <si>
    <t xml:space="preserve">сумма верных</t>
  </si>
  <si>
    <t xml:space="preserve">Gag-Pol polyprotein (Pr160Gag-Pol)</t>
  </si>
  <si>
    <t xml:space="preserve"> 3188.1</t>
  </si>
  <si>
    <t xml:space="preserve"> 3183.8</t>
  </si>
  <si>
    <t xml:space="preserve">POL_HV1BR</t>
  </si>
  <si>
    <t xml:space="preserve">P03367</t>
  </si>
  <si>
    <t xml:space="preserve"> 3182.7</t>
  </si>
  <si>
    <t xml:space="preserve"> 3181.2</t>
  </si>
  <si>
    <t xml:space="preserve"> 3180.8</t>
  </si>
  <si>
    <t xml:space="preserve"> 3178.4</t>
  </si>
  <si>
    <t xml:space="preserve"> 3173.5</t>
  </si>
  <si>
    <t xml:space="preserve"> 3171.5</t>
  </si>
  <si>
    <t xml:space="preserve">POL_HV1B5</t>
  </si>
  <si>
    <t xml:space="preserve">P04587</t>
  </si>
  <si>
    <t xml:space="preserve"> 3169.6</t>
  </si>
  <si>
    <t xml:space="preserve">POL_HV1N5</t>
  </si>
  <si>
    <t xml:space="preserve">P12497</t>
  </si>
  <si>
    <t xml:space="preserve"> 3169.4</t>
  </si>
  <si>
    <t xml:space="preserve"> 3168.9</t>
  </si>
  <si>
    <t xml:space="preserve">POL_HV1Y2</t>
  </si>
  <si>
    <t xml:space="preserve">P35963</t>
  </si>
  <si>
    <t xml:space="preserve"> 3168.1</t>
  </si>
  <si>
    <t xml:space="preserve"> 3166.3</t>
  </si>
  <si>
    <t xml:space="preserve">POL_HV1A2</t>
  </si>
  <si>
    <t xml:space="preserve">P03369</t>
  </si>
  <si>
    <t xml:space="preserve"> 3166.1</t>
  </si>
  <si>
    <t xml:space="preserve">POL_HV1OY</t>
  </si>
  <si>
    <t xml:space="preserve">P20892</t>
  </si>
  <si>
    <t xml:space="preserve"> 3162.8</t>
  </si>
  <si>
    <t xml:space="preserve"> 3159.5</t>
  </si>
  <si>
    <t xml:space="preserve">POL_HV1MP</t>
  </si>
  <si>
    <t xml:space="preserve">Q9QBZ5</t>
  </si>
  <si>
    <t xml:space="preserve"> 3155.8</t>
  </si>
  <si>
    <t xml:space="preserve"> 3150.4</t>
  </si>
  <si>
    <t xml:space="preserve"> 3141.4</t>
  </si>
  <si>
    <t xml:space="preserve">POL_HV193</t>
  </si>
  <si>
    <t xml:space="preserve">O89290</t>
  </si>
  <si>
    <t xml:space="preserve"> 3139.8</t>
  </si>
  <si>
    <t xml:space="preserve"> 3132.5</t>
  </si>
  <si>
    <t xml:space="preserve"> 3122.7</t>
  </si>
  <si>
    <t xml:space="preserve">POL_HV190</t>
  </si>
  <si>
    <t xml:space="preserve">O93215</t>
  </si>
  <si>
    <t xml:space="preserve"> 3118.9</t>
  </si>
  <si>
    <t xml:space="preserve"> 3116.2</t>
  </si>
  <si>
    <t xml:space="preserve">POL_HV1SE</t>
  </si>
  <si>
    <t xml:space="preserve">O89940</t>
  </si>
  <si>
    <t xml:space="preserve"> 3114.7</t>
  </si>
  <si>
    <t xml:space="preserve"> 3114.1</t>
  </si>
  <si>
    <t xml:space="preserve"> 3112.8</t>
  </si>
  <si>
    <t xml:space="preserve"> 3108.8</t>
  </si>
  <si>
    <t xml:space="preserve"> 3107.4</t>
  </si>
  <si>
    <t xml:space="preserve">POL_HV192</t>
  </si>
  <si>
    <t xml:space="preserve">O12158</t>
  </si>
  <si>
    <t xml:space="preserve"> 3092.2</t>
  </si>
  <si>
    <t xml:space="preserve"> 3081.1</t>
  </si>
  <si>
    <t xml:space="preserve">POL_HV1YF</t>
  </si>
  <si>
    <t xml:space="preserve">O91080</t>
  </si>
  <si>
    <t xml:space="preserve"> 3078.5</t>
  </si>
  <si>
    <t xml:space="preserve">POL_HV1V9</t>
  </si>
  <si>
    <t xml:space="preserve">Q9Q720</t>
  </si>
  <si>
    <t xml:space="preserve"> 3075.2</t>
  </si>
  <si>
    <t xml:space="preserve">POL_HV1ET</t>
  </si>
  <si>
    <t xml:space="preserve">Q75002</t>
  </si>
  <si>
    <t xml:space="preserve"> 3064.7</t>
  </si>
  <si>
    <t xml:space="preserve"> 3060.7</t>
  </si>
  <si>
    <t xml:space="preserve"> 2984.5</t>
  </si>
  <si>
    <t xml:space="preserve"> 2959.6</t>
  </si>
  <si>
    <t xml:space="preserve"> 2944.9</t>
  </si>
  <si>
    <t xml:space="preserve"> 2935.3</t>
  </si>
  <si>
    <t xml:space="preserve"> 2926.4</t>
  </si>
  <si>
    <t xml:space="preserve"> 2913.3</t>
  </si>
  <si>
    <t xml:space="preserve">POL_HV2RO</t>
  </si>
  <si>
    <t xml:space="preserve">P04584</t>
  </si>
  <si>
    <t xml:space="preserve"> 2910.6</t>
  </si>
  <si>
    <t xml:space="preserve">POL_SIVSP</t>
  </si>
  <si>
    <t xml:space="preserve">P19505</t>
  </si>
  <si>
    <t xml:space="preserve"> 2906.9</t>
  </si>
  <si>
    <t xml:space="preserve"> 2904.8</t>
  </si>
  <si>
    <t xml:space="preserve">POL_SIVCZ</t>
  </si>
  <si>
    <t xml:space="preserve">P17283</t>
  </si>
  <si>
    <t xml:space="preserve"> 2902.3</t>
  </si>
  <si>
    <t xml:space="preserve">POL_HV2ST</t>
  </si>
  <si>
    <t xml:space="preserve">P20876</t>
  </si>
  <si>
    <t xml:space="preserve"> 2899.8</t>
  </si>
  <si>
    <t xml:space="preserve">POL_HV2SB</t>
  </si>
  <si>
    <t xml:space="preserve">P12451</t>
  </si>
  <si>
    <t xml:space="preserve"> 2895.6</t>
  </si>
  <si>
    <t xml:space="preserve"> 2893.8</t>
  </si>
  <si>
    <t xml:space="preserve">POL_HV2CA</t>
  </si>
  <si>
    <t xml:space="preserve">P24107</t>
  </si>
  <si>
    <t xml:space="preserve"> 2893.5</t>
  </si>
  <si>
    <t xml:space="preserve"> 2875.0</t>
  </si>
  <si>
    <t xml:space="preserve"> 2799.1</t>
  </si>
  <si>
    <t xml:space="preserve">POL_HV2UC</t>
  </si>
  <si>
    <t xml:space="preserve">Q76634</t>
  </si>
  <si>
    <t xml:space="preserve"> 2791.0</t>
  </si>
  <si>
    <t xml:space="preserve"> 2762.9</t>
  </si>
  <si>
    <t xml:space="preserve">POL_HV2EH</t>
  </si>
  <si>
    <t xml:space="preserve">Q89928</t>
  </si>
  <si>
    <t xml:space="preserve"> 2733.5</t>
  </si>
  <si>
    <t xml:space="preserve">Gag-Pol polyprotein (Matrix protei</t>
  </si>
  <si>
    <t xml:space="preserve"> 2704.1</t>
  </si>
  <si>
    <t xml:space="preserve">POL_HV2D2</t>
  </si>
  <si>
    <t xml:space="preserve">P15833</t>
  </si>
  <si>
    <t xml:space="preserve"> 2699.1</t>
  </si>
  <si>
    <t xml:space="preserve">Gag-Pol polyprotein (Pr180gag-pol)</t>
  </si>
  <si>
    <t xml:space="preserve"> 2689.8</t>
  </si>
  <si>
    <t xml:space="preserve">POL_SIVV1</t>
  </si>
  <si>
    <t xml:space="preserve">P27973</t>
  </si>
  <si>
    <t xml:space="preserve"> 2689.5</t>
  </si>
  <si>
    <t xml:space="preserve">Gag-pol polyprotein (Matrix protei</t>
  </si>
  <si>
    <t xml:space="preserve"> 2686.9</t>
  </si>
  <si>
    <t xml:space="preserve">POL_XMRV6</t>
  </si>
  <si>
    <t xml:space="preserve">A1Z651</t>
  </si>
  <si>
    <t xml:space="preserve"> 2682.3</t>
  </si>
  <si>
    <t xml:space="preserve"> 2681.3</t>
  </si>
  <si>
    <t xml:space="preserve"> 2671.7</t>
  </si>
  <si>
    <t xml:space="preserve">POL_MLVFF</t>
  </si>
  <si>
    <t xml:space="preserve">P26809</t>
  </si>
  <si>
    <t xml:space="preserve"> 2669.4</t>
  </si>
  <si>
    <t xml:space="preserve"> 2667.9</t>
  </si>
  <si>
    <t xml:space="preserve">POL_SIVTN</t>
  </si>
  <si>
    <t xml:space="preserve">Q8AII1</t>
  </si>
  <si>
    <t xml:space="preserve"> 2666.7</t>
  </si>
  <si>
    <t xml:space="preserve">POL_MLVFP</t>
  </si>
  <si>
    <t xml:space="preserve">P26808</t>
  </si>
  <si>
    <t xml:space="preserve"> 2665.3</t>
  </si>
  <si>
    <t xml:space="preserve"> 2656.6</t>
  </si>
  <si>
    <t xml:space="preserve">POL_SIVMK</t>
  </si>
  <si>
    <t xml:space="preserve">P05897</t>
  </si>
  <si>
    <t xml:space="preserve"> 2650.0</t>
  </si>
  <si>
    <t xml:space="preserve"> 2649.7</t>
  </si>
  <si>
    <t xml:space="preserve">POL_SIVVT</t>
  </si>
  <si>
    <t xml:space="preserve">P05895</t>
  </si>
  <si>
    <t xml:space="preserve"> 2626.8</t>
  </si>
  <si>
    <t xml:space="preserve">Gag-Pro-Pol polyprotein (Pr180) (M</t>
  </si>
  <si>
    <t xml:space="preserve"> 2515.1</t>
  </si>
  <si>
    <t xml:space="preserve">Gag-Pro-Pol polyprotein (Matrix pr</t>
  </si>
  <si>
    <t xml:space="preserve"> 2500.0</t>
  </si>
  <si>
    <t xml:space="preserve"> 2479.2</t>
  </si>
  <si>
    <t xml:space="preserve"> 2457.8</t>
  </si>
  <si>
    <t xml:space="preserve"> 2364.4</t>
  </si>
  <si>
    <t xml:space="preserve"> 2358.0</t>
  </si>
  <si>
    <t xml:space="preserve"> 2329.8</t>
  </si>
  <si>
    <t xml:space="preserve">POL_GALV</t>
  </si>
  <si>
    <t xml:space="preserve">P21414</t>
  </si>
  <si>
    <t xml:space="preserve"> 2252.0</t>
  </si>
  <si>
    <t xml:space="preserve">POL_SIVGB</t>
  </si>
  <si>
    <t xml:space="preserve">P22382</t>
  </si>
  <si>
    <t xml:space="preserve"> 2219.5</t>
  </si>
  <si>
    <t xml:space="preserve">POL_KORV</t>
  </si>
  <si>
    <t xml:space="preserve">Q9TTC1</t>
  </si>
  <si>
    <t xml:space="preserve">Gag-Pol polyprotein (Pr125Pol) (Ma</t>
  </si>
  <si>
    <t xml:space="preserve"> 2183.6</t>
  </si>
  <si>
    <t xml:space="preserve">Gag-Pol polyprotein (Pr170Gag-Pol)</t>
  </si>
  <si>
    <t xml:space="preserve"> 2170.5</t>
  </si>
  <si>
    <t xml:space="preserve"> 2140.6</t>
  </si>
  <si>
    <t xml:space="preserve">POL_VILV</t>
  </si>
  <si>
    <t xml:space="preserve">P03370</t>
  </si>
  <si>
    <t xml:space="preserve"> 2129.6</t>
  </si>
  <si>
    <t xml:space="preserve"> 2128.7</t>
  </si>
  <si>
    <t xml:space="preserve"> 2125.5</t>
  </si>
  <si>
    <t xml:space="preserve">POL_VILV1</t>
  </si>
  <si>
    <t xml:space="preserve">P23426</t>
  </si>
  <si>
    <t xml:space="preserve"> 2125.4</t>
  </si>
  <si>
    <t xml:space="preserve">POL_FLV</t>
  </si>
  <si>
    <t xml:space="preserve">P10273</t>
  </si>
  <si>
    <t xml:space="preserve"> 2068.7</t>
  </si>
  <si>
    <t xml:space="preserve">Gag-Pro-Pol polyprotein (Pr160Gag-</t>
  </si>
  <si>
    <t xml:space="preserve"> 1990.0</t>
  </si>
  <si>
    <t xml:space="preserve"> 1983.8</t>
  </si>
  <si>
    <t xml:space="preserve"> 1971.5</t>
  </si>
  <si>
    <t xml:space="preserve"> 1943.8</t>
  </si>
  <si>
    <t xml:space="preserve"> 1922.9</t>
  </si>
  <si>
    <t xml:space="preserve"> 1905.7</t>
  </si>
  <si>
    <t xml:space="preserve"> 1743.2</t>
  </si>
  <si>
    <t xml:space="preserve">Pol polyprotein (Protease) (Retrop</t>
  </si>
  <si>
    <t xml:space="preserve"> 1741.9</t>
  </si>
  <si>
    <t xml:space="preserve">POL_FIVSD</t>
  </si>
  <si>
    <t xml:space="preserve">P19028</t>
  </si>
  <si>
    <t xml:space="preserve">Pol polyprotein (Protease) (3.4.23</t>
  </si>
  <si>
    <t xml:space="preserve"> 1704.1</t>
  </si>
  <si>
    <t xml:space="preserve"> 1704.0</t>
  </si>
  <si>
    <t xml:space="preserve">POL_EIAV9</t>
  </si>
  <si>
    <t xml:space="preserve">P11204</t>
  </si>
  <si>
    <t xml:space="preserve"> 1661.2</t>
  </si>
  <si>
    <t xml:space="preserve"> 1661.1</t>
  </si>
  <si>
    <t xml:space="preserve">POL_EIAVY</t>
  </si>
  <si>
    <t xml:space="preserve">P03371</t>
  </si>
  <si>
    <t xml:space="preserve"> 1633.1</t>
  </si>
  <si>
    <t xml:space="preserve">POL_HTLV2</t>
  </si>
  <si>
    <t xml:space="preserve">P03363</t>
  </si>
  <si>
    <t xml:space="preserve"> 1610.8</t>
  </si>
  <si>
    <t xml:space="preserve">POL_BLVJ</t>
  </si>
  <si>
    <t xml:space="preserve">P03361</t>
  </si>
  <si>
    <t xml:space="preserve"> 1605.9</t>
  </si>
  <si>
    <t xml:space="preserve"> 1559.7</t>
  </si>
  <si>
    <t xml:space="preserve">Gag-Pol polyprotein (Protease) (3.</t>
  </si>
  <si>
    <t xml:space="preserve"> 1407.1</t>
  </si>
  <si>
    <t xml:space="preserve">POL_FENV1</t>
  </si>
  <si>
    <t xml:space="preserve">P31792</t>
  </si>
  <si>
    <t xml:space="preserve">Pol polyprotein (Reverse transcrip</t>
  </si>
  <si>
    <t xml:space="preserve"> 1405.8</t>
  </si>
  <si>
    <t xml:space="preserve">Pro-Pol polyprotein (Pr125Pol) (Pr</t>
  </si>
  <si>
    <t xml:space="preserve"> 1354.5</t>
  </si>
  <si>
    <t xml:space="preserve"> 1339.3</t>
  </si>
  <si>
    <t xml:space="preserve"> 1337.9</t>
  </si>
  <si>
    <t xml:space="preserve">POL_CAEVC</t>
  </si>
  <si>
    <t xml:space="preserve">P33459</t>
  </si>
  <si>
    <t xml:space="preserve"> 1325.6</t>
  </si>
  <si>
    <t xml:space="preserve"> 1274.3</t>
  </si>
  <si>
    <t xml:space="preserve">POL_MMTVB</t>
  </si>
  <si>
    <t xml:space="preserve">P03365</t>
  </si>
  <si>
    <t xml:space="preserve"> 1222.3</t>
  </si>
  <si>
    <t xml:space="preserve">POL_MMTVC</t>
  </si>
  <si>
    <t xml:space="preserve">P11283</t>
  </si>
  <si>
    <t xml:space="preserve"> 1212.1</t>
  </si>
  <si>
    <t xml:space="preserve">POL_IPMA</t>
  </si>
  <si>
    <t xml:space="preserve">P11368</t>
  </si>
  <si>
    <t xml:space="preserve">Intracisternal A-particle Pol-rela</t>
  </si>
  <si>
    <t xml:space="preserve">  835.3   1.</t>
  </si>
  <si>
    <t xml:space="preserve">POL_IPHA</t>
  </si>
  <si>
    <t xml:space="preserve">P04026</t>
  </si>
  <si>
    <t xml:space="preserve">  785.6   1.</t>
  </si>
  <si>
    <t xml:space="preserve">  758.1   3.</t>
  </si>
  <si>
    <t xml:space="preserve">POK8_HUMAN</t>
  </si>
  <si>
    <t xml:space="preserve">P63133</t>
  </si>
  <si>
    <t xml:space="preserve">Endogenous retrovirus group K memb</t>
  </si>
  <si>
    <t xml:space="preserve">  600.7   8.</t>
  </si>
  <si>
    <t xml:space="preserve">  599.7   1.</t>
  </si>
  <si>
    <t xml:space="preserve">  597.6   6.</t>
  </si>
  <si>
    <t xml:space="preserve">  594.2   7.</t>
  </si>
  <si>
    <t xml:space="preserve">  590.3   1.</t>
  </si>
  <si>
    <t xml:space="preserve">PO113_HUMAN</t>
  </si>
  <si>
    <t xml:space="preserve">P63132</t>
  </si>
  <si>
    <t xml:space="preserve">  581.8   4.</t>
  </si>
  <si>
    <t xml:space="preserve">  573.7   1.</t>
  </si>
  <si>
    <t xml:space="preserve">  567.1   1.</t>
  </si>
  <si>
    <t xml:space="preserve">POL_RSVP</t>
  </si>
  <si>
    <t xml:space="preserve">P03354</t>
  </si>
  <si>
    <t xml:space="preserve">  524.8   5.</t>
  </si>
  <si>
    <t xml:space="preserve">POL_RSVSB</t>
  </si>
  <si>
    <t xml:space="preserve">O92956</t>
  </si>
  <si>
    <t xml:space="preserve">  513.1   1.</t>
  </si>
  <si>
    <t xml:space="preserve">POL_RSVSA</t>
  </si>
  <si>
    <t xml:space="preserve">Q04095</t>
  </si>
  <si>
    <t xml:space="preserve">  511.5   5.</t>
  </si>
  <si>
    <t xml:space="preserve">  401.7   6.</t>
  </si>
  <si>
    <t xml:space="preserve">POL_ALV</t>
  </si>
  <si>
    <t xml:space="preserve">Q7SQ98</t>
  </si>
  <si>
    <t xml:space="preserve">  222.6    5</t>
  </si>
  <si>
    <t xml:space="preserve">.4e-62</t>
  </si>
  <si>
    <t xml:space="preserve">POL_MLVRK</t>
  </si>
  <si>
    <t xml:space="preserve">P31795</t>
  </si>
  <si>
    <t xml:space="preserve">  103.2    4</t>
  </si>
  <si>
    <t xml:space="preserve">.9e-26</t>
  </si>
  <si>
    <t xml:space="preserve">PRO_MPMV</t>
  </si>
  <si>
    <t xml:space="preserve">P07570</t>
  </si>
  <si>
    <t xml:space="preserve">Gag-Pro polyprotein (Pr95 {ECO:000</t>
  </si>
  <si>
    <t xml:space="preserve"> -189.8    0</t>
  </si>
  <si>
    <t xml:space="preserve">.00018</t>
  </si>
  <si>
    <t xml:space="preserve">PRO_SRV1</t>
  </si>
  <si>
    <t xml:space="preserve">P04024</t>
  </si>
  <si>
    <t xml:space="preserve">Gag-Pro polyprotein (Matrix protei</t>
  </si>
  <si>
    <t xml:space="preserve"> -197.4    0</t>
  </si>
  <si>
    <t xml:space="preserve">.00022</t>
  </si>
  <si>
    <t xml:space="preserve">POL_HV1C4</t>
  </si>
  <si>
    <t xml:space="preserve">P05960</t>
  </si>
  <si>
    <t xml:space="preserve"> -200.5    0</t>
  </si>
  <si>
    <t xml:space="preserve">.00024</t>
  </si>
  <si>
    <t xml:space="preserve">PRO_SRV2</t>
  </si>
  <si>
    <t xml:space="preserve">P51518</t>
  </si>
  <si>
    <t xml:space="preserve"> -206.0    0</t>
  </si>
  <si>
    <t xml:space="preserve">.00028</t>
  </si>
  <si>
    <t xml:space="preserve">POL_HV1J3</t>
  </si>
  <si>
    <t xml:space="preserve">P12498</t>
  </si>
  <si>
    <t xml:space="preserve"> -227.7    0</t>
  </si>
  <si>
    <t xml:space="preserve">.00052</t>
  </si>
  <si>
    <t xml:space="preserve">GAG_HV1BR</t>
  </si>
  <si>
    <t xml:space="preserve">P03348</t>
  </si>
  <si>
    <t xml:space="preserve">Gag polyprotein (Pr55Gag) (Matrix</t>
  </si>
  <si>
    <t xml:space="preserve"> -250.8    0</t>
  </si>
  <si>
    <t xml:space="preserve">.00099</t>
  </si>
  <si>
    <t xml:space="preserve">GAG_HV1B5</t>
  </si>
  <si>
    <t xml:space="preserve">P04593</t>
  </si>
  <si>
    <t xml:space="preserve"> -252.5</t>
  </si>
  <si>
    <t xml:space="preserve"> 0.001</t>
  </si>
  <si>
    <t xml:space="preserve">GAG_HV1B1</t>
  </si>
  <si>
    <t xml:space="preserve">P03347</t>
  </si>
  <si>
    <t xml:space="preserve"> -252.7</t>
  </si>
  <si>
    <t xml:space="preserve">PRO_JSRV</t>
  </si>
  <si>
    <t xml:space="preserve">P31625</t>
  </si>
  <si>
    <t xml:space="preserve"> -274.1</t>
  </si>
  <si>
    <t xml:space="preserve">0.0019</t>
  </si>
  <si>
    <t xml:space="preserve">GAG_HV1H2</t>
  </si>
  <si>
    <t xml:space="preserve">P04591</t>
  </si>
  <si>
    <t xml:space="preserve"> -283.0</t>
  </si>
  <si>
    <t xml:space="preserve">0.0024</t>
  </si>
  <si>
    <t xml:space="preserve">GAG_HV1LW</t>
  </si>
  <si>
    <t xml:space="preserve">Q70622</t>
  </si>
  <si>
    <t xml:space="preserve"> -283.7</t>
  </si>
  <si>
    <t xml:space="preserve">0.0025</t>
  </si>
  <si>
    <t xml:space="preserve">GAG_HV1JR</t>
  </si>
  <si>
    <t xml:space="preserve">P20873</t>
  </si>
  <si>
    <t xml:space="preserve"> -287.0</t>
  </si>
  <si>
    <t xml:space="preserve">0.0027</t>
  </si>
  <si>
    <t xml:space="preserve">GAG_HV1B9</t>
  </si>
  <si>
    <t xml:space="preserve">Q73367</t>
  </si>
  <si>
    <t xml:space="preserve"> -288.4</t>
  </si>
  <si>
    <t xml:space="preserve">0.0028</t>
  </si>
  <si>
    <t xml:space="preserve">GAG_HV1A2</t>
  </si>
  <si>
    <t xml:space="preserve">P03349</t>
  </si>
  <si>
    <t xml:space="preserve"> -289.3</t>
  </si>
  <si>
    <t xml:space="preserve">0.0029</t>
  </si>
  <si>
    <t xml:space="preserve">GAG_HV1N5</t>
  </si>
  <si>
    <t xml:space="preserve">P12493</t>
  </si>
  <si>
    <t xml:space="preserve"> -294.5</t>
  </si>
  <si>
    <t xml:space="preserve">0.0034</t>
  </si>
  <si>
    <t xml:space="preserve">GAG_HV1Z2</t>
  </si>
  <si>
    <t xml:space="preserve">P12495</t>
  </si>
  <si>
    <t xml:space="preserve"> -294.8</t>
  </si>
  <si>
    <t xml:space="preserve">GAG_HV1Y2</t>
  </si>
  <si>
    <t xml:space="preserve">P35962</t>
  </si>
  <si>
    <t xml:space="preserve"> -295.0</t>
  </si>
  <si>
    <t xml:space="preserve">GAG_HV1MN</t>
  </si>
  <si>
    <t xml:space="preserve">P05888</t>
  </si>
  <si>
    <t xml:space="preserve"> -295.8</t>
  </si>
  <si>
    <t xml:space="preserve">0.0035</t>
  </si>
  <si>
    <t xml:space="preserve">GAG_HV1ND</t>
  </si>
  <si>
    <t xml:space="preserve">P18800</t>
  </si>
  <si>
    <t xml:space="preserve"> -296.1</t>
  </si>
  <si>
    <t xml:space="preserve">GAG_HV196</t>
  </si>
  <si>
    <t xml:space="preserve">Q9QBY4</t>
  </si>
  <si>
    <t xml:space="preserve"> -297.0</t>
  </si>
  <si>
    <t xml:space="preserve">0.0036</t>
  </si>
  <si>
    <t xml:space="preserve">GAG_HV1OY</t>
  </si>
  <si>
    <t xml:space="preserve">P20889</t>
  </si>
  <si>
    <t xml:space="preserve"> -299.4</t>
  </si>
  <si>
    <t xml:space="preserve">0.0039</t>
  </si>
  <si>
    <t xml:space="preserve">GAG_HV1J3</t>
  </si>
  <si>
    <t xml:space="preserve">P12494</t>
  </si>
  <si>
    <t xml:space="preserve"> -300.4</t>
  </si>
  <si>
    <t xml:space="preserve"> 0.004</t>
  </si>
  <si>
    <t xml:space="preserve">GAG_HV1EL</t>
  </si>
  <si>
    <t xml:space="preserve">P04592</t>
  </si>
  <si>
    <t xml:space="preserve"> -302.2</t>
  </si>
  <si>
    <t xml:space="preserve">0.0042</t>
  </si>
  <si>
    <t xml:space="preserve">GAG_HV1RH</t>
  </si>
  <si>
    <t xml:space="preserve">P05890</t>
  </si>
  <si>
    <t xml:space="preserve"> -303.6</t>
  </si>
  <si>
    <t xml:space="preserve">0.0043</t>
  </si>
  <si>
    <t xml:space="preserve">GAG_HV1MA</t>
  </si>
  <si>
    <t xml:space="preserve">P04594</t>
  </si>
  <si>
    <t xml:space="preserve"> -304.5</t>
  </si>
  <si>
    <t xml:space="preserve">0.0044</t>
  </si>
  <si>
    <t xml:space="preserve">GAG_HV1C4</t>
  </si>
  <si>
    <t xml:space="preserve">P05887</t>
  </si>
  <si>
    <t xml:space="preserve"> -308.6</t>
  </si>
  <si>
    <t xml:space="preserve"> 0.005</t>
  </si>
  <si>
    <t xml:space="preserve">Transposon Tf2-2 polyprotein (Retr</t>
  </si>
  <si>
    <t xml:space="preserve"> -314.0</t>
  </si>
  <si>
    <t xml:space="preserve">0.0058</t>
  </si>
  <si>
    <t xml:space="preserve">Transposon Tf2-1 polyprotein (Retr</t>
  </si>
  <si>
    <t xml:space="preserve">Transposon Tf2-4 polyprotein (Retr</t>
  </si>
  <si>
    <t xml:space="preserve">Transposon Tf2-9 polyprotein (Retr</t>
  </si>
  <si>
    <t xml:space="preserve">GAG_HV1M2</t>
  </si>
  <si>
    <t xml:space="preserve">Q9QBZ2</t>
  </si>
  <si>
    <t xml:space="preserve"> -314.4</t>
  </si>
  <si>
    <t xml:space="preserve">0.0059</t>
  </si>
  <si>
    <t xml:space="preserve">Transposon Tf2-3 polyprotein (Retr</t>
  </si>
  <si>
    <t xml:space="preserve"> -314.6</t>
  </si>
  <si>
    <t xml:space="preserve">TF212_SCHPO</t>
  </si>
  <si>
    <t xml:space="preserve">P0CT41</t>
  </si>
  <si>
    <t xml:space="preserve">Transposon Tf2-12 polyprotein (Ret</t>
  </si>
  <si>
    <t xml:space="preserve">TF26_SCHPO</t>
  </si>
  <si>
    <t xml:space="preserve">P0CT39</t>
  </si>
  <si>
    <t xml:space="preserve">Transposon Tf2-6 polyprotein (Retr</t>
  </si>
  <si>
    <t xml:space="preserve">Transposon Tf2-5 polyprotein (Retr</t>
  </si>
  <si>
    <t xml:space="preserve">GAG_HV2KR</t>
  </si>
  <si>
    <t xml:space="preserve">Q74119</t>
  </si>
  <si>
    <t xml:space="preserve"> -316.3</t>
  </si>
  <si>
    <t xml:space="preserve">0.0062</t>
  </si>
  <si>
    <t xml:space="preserve">GAG_HV2G1</t>
  </si>
  <si>
    <t xml:space="preserve">P18041</t>
  </si>
  <si>
    <t xml:space="preserve"> -316.7</t>
  </si>
  <si>
    <t xml:space="preserve">0.0063</t>
  </si>
  <si>
    <t xml:space="preserve">GAG_HV1ET</t>
  </si>
  <si>
    <t xml:space="preserve">Q75001</t>
  </si>
  <si>
    <t xml:space="preserve"> -317.3</t>
  </si>
  <si>
    <t xml:space="preserve">0.0064</t>
  </si>
  <si>
    <t xml:space="preserve">GAG_HV1MP</t>
  </si>
  <si>
    <t xml:space="preserve">Q9QBZ6</t>
  </si>
  <si>
    <t xml:space="preserve"> -318.1</t>
  </si>
  <si>
    <t xml:space="preserve">0.0065</t>
  </si>
  <si>
    <t xml:space="preserve">GAG_HV190</t>
  </si>
  <si>
    <t xml:space="preserve">O93182</t>
  </si>
  <si>
    <t xml:space="preserve"> -318.3</t>
  </si>
  <si>
    <t xml:space="preserve">GAG_HV1S9</t>
  </si>
  <si>
    <t xml:space="preserve">Q9WC62</t>
  </si>
  <si>
    <t xml:space="preserve"> -319.7</t>
  </si>
  <si>
    <t xml:space="preserve">0.0068</t>
  </si>
  <si>
    <t xml:space="preserve">GAG_HV1U4</t>
  </si>
  <si>
    <t xml:space="preserve">P24736</t>
  </si>
  <si>
    <t xml:space="preserve"> -320.0</t>
  </si>
  <si>
    <t xml:space="preserve">0.0069</t>
  </si>
  <si>
    <t xml:space="preserve">GAG_HV193</t>
  </si>
  <si>
    <t xml:space="preserve">O89291</t>
  </si>
  <si>
    <t xml:space="preserve"> -321.1</t>
  </si>
  <si>
    <t xml:space="preserve">0.0071</t>
  </si>
  <si>
    <t xml:space="preserve">GAG_SIVEK</t>
  </si>
  <si>
    <t xml:space="preserve">Q1A250</t>
  </si>
  <si>
    <t xml:space="preserve"> -321.2</t>
  </si>
  <si>
    <t xml:space="preserve">GAG_HV2BE</t>
  </si>
  <si>
    <t xml:space="preserve">P18095</t>
  </si>
  <si>
    <t xml:space="preserve"> -322.3</t>
  </si>
  <si>
    <t xml:space="preserve">0.0073</t>
  </si>
  <si>
    <t xml:space="preserve">GAG_HV1S2</t>
  </si>
  <si>
    <t xml:space="preserve">Q9WC53</t>
  </si>
  <si>
    <t xml:space="preserve"> -322.6</t>
  </si>
  <si>
    <t xml:space="preserve">0.0074</t>
  </si>
  <si>
    <t xml:space="preserve">GAG_HV197</t>
  </si>
  <si>
    <t xml:space="preserve">Q9QC00</t>
  </si>
  <si>
    <t xml:space="preserve"> -323.4</t>
  </si>
  <si>
    <t xml:space="preserve">0.0076</t>
  </si>
  <si>
    <t xml:space="preserve">Transposon Tf2-8 polyprotein (Retr</t>
  </si>
  <si>
    <t xml:space="preserve"> -323.8</t>
  </si>
  <si>
    <t xml:space="preserve">TF27_SCHPO</t>
  </si>
  <si>
    <t xml:space="preserve">P0CT42</t>
  </si>
  <si>
    <t xml:space="preserve">Transposon Tf2-7 polyprotein (Retr</t>
  </si>
  <si>
    <t xml:space="preserve">GAG_HV1VI</t>
  </si>
  <si>
    <t xml:space="preserve">Q9QSR4</t>
  </si>
  <si>
    <t xml:space="preserve"> -325.3</t>
  </si>
  <si>
    <t xml:space="preserve"> 0.008</t>
  </si>
  <si>
    <t xml:space="preserve">Retrovirus-related Pol polyprotein</t>
  </si>
  <si>
    <t xml:space="preserve"> -328.1</t>
  </si>
  <si>
    <t xml:space="preserve">0.0086</t>
  </si>
  <si>
    <t xml:space="preserve">TF211_SCHPO</t>
  </si>
  <si>
    <t xml:space="preserve">Q9UR07</t>
  </si>
  <si>
    <t xml:space="preserve">Transposon Tf2-11 polyprotein (Ret</t>
  </si>
  <si>
    <t xml:space="preserve"> -328.6</t>
  </si>
  <si>
    <t xml:space="preserve">0.0087</t>
  </si>
  <si>
    <t xml:space="preserve">GAG_HV2D1</t>
  </si>
  <si>
    <t xml:space="preserve">P17756</t>
  </si>
  <si>
    <t xml:space="preserve"> -329.4</t>
  </si>
  <si>
    <t xml:space="preserve">0.0089</t>
  </si>
  <si>
    <t xml:space="preserve">GAG_HV1YB</t>
  </si>
  <si>
    <t xml:space="preserve">Q9IDV8</t>
  </si>
  <si>
    <t xml:space="preserve"> -330.9</t>
  </si>
  <si>
    <t xml:space="preserve">0.0093</t>
  </si>
  <si>
    <t xml:space="preserve">GAG_HV2RO</t>
  </si>
  <si>
    <t xml:space="preserve">P04590</t>
  </si>
  <si>
    <t xml:space="preserve"> -333.5</t>
  </si>
  <si>
    <t xml:space="preserve">  0.01</t>
  </si>
  <si>
    <t xml:space="preserve">GAG_HV2ST</t>
  </si>
  <si>
    <t xml:space="preserve">P20874</t>
  </si>
  <si>
    <t xml:space="preserve"> -333.7</t>
  </si>
  <si>
    <t xml:space="preserve">Transposon Ty3-G Gag-Pol polyprote</t>
  </si>
  <si>
    <t xml:space="preserve"> -334.2</t>
  </si>
  <si>
    <t xml:space="preserve">GAG_HV1YF</t>
  </si>
  <si>
    <t xml:space="preserve">O91079</t>
  </si>
  <si>
    <t xml:space="preserve"> -335.1</t>
  </si>
  <si>
    <t xml:space="preserve">Transposon Ty3-I Gag-Pol polyprote</t>
  </si>
  <si>
    <t xml:space="preserve"> -337.1</t>
  </si>
  <si>
    <t xml:space="preserve"> 0.011</t>
  </si>
  <si>
    <t xml:space="preserve">GAG_HV2CA</t>
  </si>
  <si>
    <t xml:space="preserve">P24106</t>
  </si>
  <si>
    <t xml:space="preserve"> -338.3</t>
  </si>
  <si>
    <t xml:space="preserve">GAG_HV2SB</t>
  </si>
  <si>
    <t xml:space="preserve">P12450</t>
  </si>
  <si>
    <t xml:space="preserve"> -339.1</t>
  </si>
  <si>
    <t xml:space="preserve"> 0.012</t>
  </si>
  <si>
    <t xml:space="preserve">PRO_SMRVH</t>
  </si>
  <si>
    <t xml:space="preserve">P21407</t>
  </si>
  <si>
    <t xml:space="preserve"> -339.5</t>
  </si>
  <si>
    <t xml:space="preserve"> -341.9</t>
  </si>
  <si>
    <t xml:space="preserve"> 0.013</t>
  </si>
  <si>
    <t xml:space="preserve">GAG_HV2NZ</t>
  </si>
  <si>
    <t xml:space="preserve">P05891</t>
  </si>
  <si>
    <t xml:space="preserve"> -344.6</t>
  </si>
  <si>
    <t xml:space="preserve"> 0.014</t>
  </si>
  <si>
    <t xml:space="preserve">GAG_HV1V9</t>
  </si>
  <si>
    <t xml:space="preserve">Q9Q721</t>
  </si>
  <si>
    <t xml:space="preserve"> -346.5</t>
  </si>
  <si>
    <t xml:space="preserve">GAG_HV2UC</t>
  </si>
  <si>
    <t xml:space="preserve">Q76633</t>
  </si>
  <si>
    <t xml:space="preserve"> -346.8</t>
  </si>
  <si>
    <t xml:space="preserve"> 0.015</t>
  </si>
  <si>
    <t xml:space="preserve">GAG_HV1SE</t>
  </si>
  <si>
    <t xml:space="preserve">O89939</t>
  </si>
  <si>
    <t xml:space="preserve"> -349.1</t>
  </si>
  <si>
    <t xml:space="preserve">GAG_SIVS4</t>
  </si>
  <si>
    <t xml:space="preserve">P12496</t>
  </si>
  <si>
    <t xml:space="preserve"> -350.9</t>
  </si>
  <si>
    <t xml:space="preserve"> 0.016</t>
  </si>
  <si>
    <t xml:space="preserve">GAG_SIVMB</t>
  </si>
  <si>
    <t xml:space="preserve">Q1A268</t>
  </si>
  <si>
    <t xml:space="preserve"> -351.2</t>
  </si>
  <si>
    <t xml:space="preserve">GAG_HV2D2</t>
  </si>
  <si>
    <t xml:space="preserve">P15832</t>
  </si>
  <si>
    <t xml:space="preserve"> -354.0</t>
  </si>
  <si>
    <t xml:space="preserve"> 0.018</t>
  </si>
  <si>
    <t xml:space="preserve">GAG_HV192</t>
  </si>
  <si>
    <t xml:space="preserve">O12157</t>
  </si>
  <si>
    <t xml:space="preserve"> -354.2</t>
  </si>
  <si>
    <t xml:space="preserve">GAG_HV19N</t>
  </si>
  <si>
    <t xml:space="preserve">P0C1K7</t>
  </si>
  <si>
    <t xml:space="preserve"> -354.4</t>
  </si>
  <si>
    <t xml:space="preserve">POL3_DROME</t>
  </si>
  <si>
    <t xml:space="preserve">P04323</t>
  </si>
  <si>
    <t xml:space="preserve"> -355.5</t>
  </si>
  <si>
    <t xml:space="preserve"> 0.019</t>
  </si>
  <si>
    <t xml:space="preserve">GAG_SIVSP</t>
  </si>
  <si>
    <t xml:space="preserve">P19504</t>
  </si>
  <si>
    <t xml:space="preserve"> -356.0</t>
  </si>
  <si>
    <t xml:space="preserve"> -357.5</t>
  </si>
  <si>
    <t xml:space="preserve">  0.02</t>
  </si>
  <si>
    <t xml:space="preserve">GAG_SIVM1</t>
  </si>
  <si>
    <t xml:space="preserve">P05894</t>
  </si>
  <si>
    <t xml:space="preserve"> -366.6</t>
  </si>
  <si>
    <t xml:space="preserve"> 0.025</t>
  </si>
  <si>
    <t xml:space="preserve">GAG_SIVMS</t>
  </si>
  <si>
    <t xml:space="preserve">P31634</t>
  </si>
  <si>
    <t xml:space="preserve"> -374.8</t>
  </si>
  <si>
    <t xml:space="preserve"> 0.032</t>
  </si>
  <si>
    <t xml:space="preserve">GAG_HV1MV</t>
  </si>
  <si>
    <t xml:space="preserve">Q79665</t>
  </si>
  <si>
    <t xml:space="preserve"> -377.5</t>
  </si>
  <si>
    <t xml:space="preserve"> 0.034</t>
  </si>
  <si>
    <t xml:space="preserve">GAG_SIVG1</t>
  </si>
  <si>
    <t xml:space="preserve">Q02843</t>
  </si>
  <si>
    <t xml:space="preserve"> -379.7</t>
  </si>
  <si>
    <t xml:space="preserve"> 0.036</t>
  </si>
  <si>
    <t xml:space="preserve">POL5_DROME</t>
  </si>
  <si>
    <t xml:space="preserve">Q8I7P9</t>
  </si>
  <si>
    <t xml:space="preserve"> -382.7</t>
  </si>
  <si>
    <t xml:space="preserve">  0.04</t>
  </si>
  <si>
    <t xml:space="preserve">GAG_HV1AN</t>
  </si>
  <si>
    <t xml:space="preserve">Q77372</t>
  </si>
  <si>
    <t xml:space="preserve"> -384.1</t>
  </si>
  <si>
    <t xml:space="preserve"> 0.041</t>
  </si>
  <si>
    <t xml:space="preserve">GAG_SIVVG</t>
  </si>
  <si>
    <t xml:space="preserve">P27978</t>
  </si>
  <si>
    <t xml:space="preserve"> -385.9</t>
  </si>
  <si>
    <t xml:space="preserve"> 0.043</t>
  </si>
  <si>
    <t xml:space="preserve">GAG_SIVCZ</t>
  </si>
  <si>
    <t xml:space="preserve">P17282</t>
  </si>
  <si>
    <t xml:space="preserve"> -387.9</t>
  </si>
  <si>
    <t xml:space="preserve"> 0.046</t>
  </si>
  <si>
    <t xml:space="preserve">GAG_HV2EH</t>
  </si>
  <si>
    <t xml:space="preserve">Q74230</t>
  </si>
  <si>
    <t xml:space="preserve"> -397.1</t>
  </si>
  <si>
    <t xml:space="preserve"> 0.059</t>
  </si>
  <si>
    <t xml:space="preserve">PRO_HTL1C</t>
  </si>
  <si>
    <t xml:space="preserve">P14074</t>
  </si>
  <si>
    <t xml:space="preserve">Gag-Pro polyprotein (Pr76Gag-Pro)</t>
  </si>
  <si>
    <t xml:space="preserve"> -397.2</t>
  </si>
  <si>
    <t xml:space="preserve">GAG_SIVMK</t>
  </si>
  <si>
    <t xml:space="preserve">P05893</t>
  </si>
  <si>
    <t xml:space="preserve"> -399.3</t>
  </si>
  <si>
    <t xml:space="preserve"> 0.063</t>
  </si>
  <si>
    <t xml:space="preserve">PRO_HTL1L</t>
  </si>
  <si>
    <t xml:space="preserve">P0C210</t>
  </si>
  <si>
    <t xml:space="preserve"> -401.8</t>
  </si>
  <si>
    <t xml:space="preserve"> 0.068</t>
  </si>
  <si>
    <t xml:space="preserve">GAG_SIVV1</t>
  </si>
  <si>
    <t xml:space="preserve">P27972</t>
  </si>
  <si>
    <t xml:space="preserve"> -407.9</t>
  </si>
  <si>
    <t xml:space="preserve">  0.08</t>
  </si>
  <si>
    <t xml:space="preserve">GAG_SIVVT</t>
  </si>
  <si>
    <t xml:space="preserve">P05892</t>
  </si>
  <si>
    <t xml:space="preserve"> -411.1</t>
  </si>
  <si>
    <t xml:space="preserve"> 0.088</t>
  </si>
  <si>
    <t xml:space="preserve">PRO_HTL1A</t>
  </si>
  <si>
    <t xml:space="preserve">P10274</t>
  </si>
  <si>
    <t xml:space="preserve"> -411.8</t>
  </si>
  <si>
    <t xml:space="preserve"> 0.089</t>
  </si>
  <si>
    <t xml:space="preserve">GAG_SIVTN</t>
  </si>
  <si>
    <t xml:space="preserve">Q8AII2</t>
  </si>
  <si>
    <t xml:space="preserve"> -473.4</t>
  </si>
  <si>
    <t xml:space="preserve">   0.5</t>
  </si>
  <si>
    <t xml:space="preserve">YRD6_CAEEL</t>
  </si>
  <si>
    <t xml:space="preserve">Q09575</t>
  </si>
  <si>
    <t xml:space="preserve">Uncharacterized protein K02A2.6</t>
  </si>
  <si>
    <t xml:space="preserve"> -493.5</t>
  </si>
  <si>
    <t xml:space="preserve">  0.88</t>
  </si>
  <si>
    <t xml:space="preserve">PRO_HTL3P</t>
  </si>
  <si>
    <t xml:space="preserve">Q09SZ9</t>
  </si>
  <si>
    <t xml:space="preserve"> -507.4</t>
  </si>
  <si>
    <t xml:space="preserve">   1.3</t>
  </si>
  <si>
    <t xml:space="preserve">PRO_HTL32</t>
  </si>
  <si>
    <t xml:space="preserve">Q0R5R3</t>
  </si>
  <si>
    <t xml:space="preserve"> -512.9</t>
  </si>
  <si>
    <t xml:space="preserve">   1.5</t>
  </si>
  <si>
    <t xml:space="preserve">Genome polyprotein (Aspartic prote</t>
  </si>
  <si>
    <t xml:space="preserve"> -552.7</t>
  </si>
  <si>
    <t xml:space="preserve">   4.6</t>
  </si>
  <si>
    <t xml:space="preserve"> -555.8</t>
  </si>
  <si>
    <t xml:space="preserve">PRO_HTLV2</t>
  </si>
  <si>
    <t xml:space="preserve">P03353</t>
  </si>
  <si>
    <t xml:space="preserve"> -556.0</t>
  </si>
  <si>
    <t xml:space="preserve">POK9_HUMAN</t>
  </si>
  <si>
    <t xml:space="preserve">P63128</t>
  </si>
  <si>
    <t xml:space="preserve"> -557.3</t>
  </si>
  <si>
    <t xml:space="preserve">   5.2</t>
  </si>
  <si>
    <t xml:space="preserve">GAG_HV1W2</t>
  </si>
  <si>
    <t xml:space="preserve">P05889</t>
  </si>
  <si>
    <t xml:space="preserve"> -580.1</t>
  </si>
  <si>
    <t xml:space="preserve">   9.9</t>
  </si>
  <si>
    <t xml:space="preserve">не содержится в исходных</t>
  </si>
  <si>
    <t xml:space="preserve">  749.7</t>
  </si>
  <si>
    <t xml:space="preserve"> 1.2e-220</t>
  </si>
  <si>
    <t xml:space="preserve">  746.0</t>
  </si>
  <si>
    <t xml:space="preserve"> 1.5e-219</t>
  </si>
  <si>
    <t xml:space="preserve">  744.3</t>
  </si>
  <si>
    <t xml:space="preserve"> 4.9e-219</t>
  </si>
  <si>
    <t xml:space="preserve">  743.6</t>
  </si>
  <si>
    <t xml:space="preserve"> 7.8e-219</t>
  </si>
  <si>
    <t xml:space="preserve">  743.4</t>
  </si>
  <si>
    <t xml:space="preserve"> 9.2e-219</t>
  </si>
  <si>
    <t xml:space="preserve">  743.2</t>
  </si>
  <si>
    <t xml:space="preserve"> 1.1e-218</t>
  </si>
  <si>
    <t xml:space="preserve">  743.1</t>
  </si>
  <si>
    <t xml:space="preserve">  742.1</t>
  </si>
  <si>
    <t xml:space="preserve"> 2.3e-218</t>
  </si>
  <si>
    <t xml:space="preserve">  741.6</t>
  </si>
  <si>
    <t xml:space="preserve"> 3.1e-218</t>
  </si>
  <si>
    <t xml:space="preserve">  741.2</t>
  </si>
  <si>
    <t xml:space="preserve"> 4.3e-218</t>
  </si>
  <si>
    <t xml:space="preserve">  740.9</t>
  </si>
  <si>
    <t xml:space="preserve"> 5.2e-218</t>
  </si>
  <si>
    <t xml:space="preserve">  740.6</t>
  </si>
  <si>
    <t xml:space="preserve"> 6.5e-218</t>
  </si>
  <si>
    <t xml:space="preserve">  739.0</t>
  </si>
  <si>
    <t xml:space="preserve"> 1.9e-217</t>
  </si>
  <si>
    <t xml:space="preserve">  738.5</t>
  </si>
  <si>
    <t xml:space="preserve"> 2.7e-217</t>
  </si>
  <si>
    <t xml:space="preserve">  737.4</t>
  </si>
  <si>
    <t xml:space="preserve"> 5.8e-217</t>
  </si>
  <si>
    <t xml:space="preserve">  737.0</t>
  </si>
  <si>
    <t xml:space="preserve"> 7.7e-217</t>
  </si>
  <si>
    <t xml:space="preserve"> 7.8e-217</t>
  </si>
  <si>
    <t xml:space="preserve">  736.7</t>
  </si>
  <si>
    <t xml:space="preserve"> 9.3e-217</t>
  </si>
  <si>
    <t xml:space="preserve">  736.3</t>
  </si>
  <si>
    <t xml:space="preserve"> 1.2e-216</t>
  </si>
  <si>
    <t xml:space="preserve">  735.9</t>
  </si>
  <si>
    <t xml:space="preserve"> 1.7e-216</t>
  </si>
  <si>
    <t xml:space="preserve">  735.0</t>
  </si>
  <si>
    <t xml:space="preserve"> 3.1e-216</t>
  </si>
  <si>
    <t xml:space="preserve">  734.6</t>
  </si>
  <si>
    <t xml:space="preserve"> 3.9e-216</t>
  </si>
  <si>
    <t xml:space="preserve">  733.4</t>
  </si>
  <si>
    <t xml:space="preserve"> 9.6e-216</t>
  </si>
  <si>
    <t xml:space="preserve">  733.1</t>
  </si>
  <si>
    <t xml:space="preserve"> 1.2e-215</t>
  </si>
  <si>
    <t xml:space="preserve">  733.0</t>
  </si>
  <si>
    <t xml:space="preserve"> 1.3e-215</t>
  </si>
  <si>
    <t xml:space="preserve">  732.0</t>
  </si>
  <si>
    <t xml:space="preserve"> 2.5e-215</t>
  </si>
  <si>
    <t xml:space="preserve">  730.1</t>
  </si>
  <si>
    <t xml:space="preserve"> 9.3e-215</t>
  </si>
  <si>
    <t xml:space="preserve">  730.0</t>
  </si>
  <si>
    <t xml:space="preserve"> 9.8e-215</t>
  </si>
  <si>
    <t xml:space="preserve">  728.3</t>
  </si>
  <si>
    <t xml:space="preserve"> 3.2e-214</t>
  </si>
  <si>
    <t xml:space="preserve"> 3.3e-214</t>
  </si>
  <si>
    <t xml:space="preserve">  727.8</t>
  </si>
  <si>
    <t xml:space="preserve"> 4.7e-214</t>
  </si>
  <si>
    <t xml:space="preserve">  722.3</t>
  </si>
  <si>
    <t xml:space="preserve">  720.2</t>
  </si>
  <si>
    <t xml:space="preserve"> 8.9e-212</t>
  </si>
  <si>
    <t xml:space="preserve">  719.6</t>
  </si>
  <si>
    <t xml:space="preserve"> 1.3e-211</t>
  </si>
  <si>
    <t xml:space="preserve">  712.9</t>
  </si>
  <si>
    <t xml:space="preserve"> 1.4e-209</t>
  </si>
  <si>
    <t xml:space="preserve">  709.6</t>
  </si>
  <si>
    <t xml:space="preserve"> 1.3e-208</t>
  </si>
  <si>
    <t xml:space="preserve">  708.5</t>
  </si>
  <si>
    <t xml:space="preserve"> 2.8e-208</t>
  </si>
  <si>
    <t xml:space="preserve">  702.2</t>
  </si>
  <si>
    <t xml:space="preserve"> 2.3e-206</t>
  </si>
  <si>
    <t xml:space="preserve">  700.7</t>
  </si>
  <si>
    <t xml:space="preserve"> 6.4e-206</t>
  </si>
  <si>
    <t xml:space="preserve">  691.3</t>
  </si>
  <si>
    <t xml:space="preserve"> 4.3e-203</t>
  </si>
  <si>
    <t xml:space="preserve">  690.9</t>
  </si>
  <si>
    <t xml:space="preserve"> 5.7e-203</t>
  </si>
  <si>
    <t xml:space="preserve">  688.6</t>
  </si>
  <si>
    <t xml:space="preserve"> 2.8e-202</t>
  </si>
  <si>
    <t xml:space="preserve">  680.0</t>
  </si>
  <si>
    <t xml:space="preserve"> 1.1e-199</t>
  </si>
  <si>
    <t xml:space="preserve">  676.7</t>
  </si>
  <si>
    <t xml:space="preserve"> 1.1e-198</t>
  </si>
  <si>
    <t xml:space="preserve">  675.0</t>
  </si>
  <si>
    <t xml:space="preserve"> 3.5e-198</t>
  </si>
  <si>
    <t xml:space="preserve">  672.1</t>
  </si>
  <si>
    <t xml:space="preserve"> 2.7e-197</t>
  </si>
  <si>
    <t xml:space="preserve">  667.7</t>
  </si>
  <si>
    <t xml:space="preserve"> 5.5e-196</t>
  </si>
  <si>
    <t xml:space="preserve">  667.1</t>
  </si>
  <si>
    <t xml:space="preserve"> 8.7e-196</t>
  </si>
  <si>
    <t xml:space="preserve">  663.8</t>
  </si>
  <si>
    <t xml:space="preserve"> 8.1e-195</t>
  </si>
  <si>
    <t xml:space="preserve"> 8.4e-195</t>
  </si>
  <si>
    <t xml:space="preserve">  663.7</t>
  </si>
  <si>
    <t xml:space="preserve"> 9.2e-195</t>
  </si>
  <si>
    <t xml:space="preserve">  659.2</t>
  </si>
  <si>
    <t xml:space="preserve">  657.9</t>
  </si>
  <si>
    <t xml:space="preserve">  656.4</t>
  </si>
  <si>
    <t xml:space="preserve"> 1.4e-192</t>
  </si>
  <si>
    <t xml:space="preserve">  654.7</t>
  </si>
  <si>
    <t xml:space="preserve"> 4.6e-192</t>
  </si>
  <si>
    <t xml:space="preserve">  651.3</t>
  </si>
  <si>
    <t xml:space="preserve"> 4.9e-191</t>
  </si>
  <si>
    <t xml:space="preserve">  622.1</t>
  </si>
  <si>
    <t xml:space="preserve">  585.7</t>
  </si>
  <si>
    <t xml:space="preserve"> 2.7e-171</t>
  </si>
  <si>
    <t xml:space="preserve">  545.5</t>
  </si>
  <si>
    <t xml:space="preserve"> 3.5e-159</t>
  </si>
  <si>
    <t xml:space="preserve">  540.4</t>
  </si>
  <si>
    <t xml:space="preserve"> 1.2e-157</t>
  </si>
  <si>
    <t xml:space="preserve">  530.1</t>
  </si>
  <si>
    <t xml:space="preserve"> 1.4e-154</t>
  </si>
  <si>
    <t xml:space="preserve">  521.4</t>
  </si>
  <si>
    <t xml:space="preserve"> 6.2e-152</t>
  </si>
  <si>
    <t xml:space="preserve">  496.3</t>
  </si>
  <si>
    <t xml:space="preserve"> 2.2e-144</t>
  </si>
  <si>
    <t xml:space="preserve">  480.0</t>
  </si>
  <si>
    <t xml:space="preserve"> 1.8e-139</t>
  </si>
  <si>
    <t xml:space="preserve">  455.5</t>
  </si>
  <si>
    <t xml:space="preserve"> 4.4e-132</t>
  </si>
  <si>
    <t xml:space="preserve">  453.8</t>
  </si>
  <si>
    <t xml:space="preserve"> 1.4e-131</t>
  </si>
  <si>
    <t xml:space="preserve">  445.3</t>
  </si>
  <si>
    <t xml:space="preserve"> 5.1e-129</t>
  </si>
  <si>
    <t xml:space="preserve">  436.2</t>
  </si>
  <si>
    <t xml:space="preserve"> 2.6e-126</t>
  </si>
  <si>
    <t xml:space="preserve">  435.9</t>
  </si>
  <si>
    <t xml:space="preserve"> 3.3e-126</t>
  </si>
  <si>
    <t xml:space="preserve">  430.4</t>
  </si>
  <si>
    <t xml:space="preserve"> 1.5e-124</t>
  </si>
  <si>
    <t xml:space="preserve">  429.5</t>
  </si>
  <si>
    <t xml:space="preserve"> 2.8e-124</t>
  </si>
  <si>
    <t xml:space="preserve">  403.3</t>
  </si>
  <si>
    <t xml:space="preserve"> 2.2e-116</t>
  </si>
  <si>
    <t xml:space="preserve">  403.2</t>
  </si>
  <si>
    <t xml:space="preserve"> 2.4e-116</t>
  </si>
  <si>
    <t xml:space="preserve">  394.9</t>
  </si>
  <si>
    <t xml:space="preserve"> 7.6e-114</t>
  </si>
  <si>
    <t xml:space="preserve">  392.7</t>
  </si>
  <si>
    <t xml:space="preserve"> 3.4e-113</t>
  </si>
  <si>
    <t xml:space="preserve">  392.6</t>
  </si>
  <si>
    <t xml:space="preserve"> 3.7e-113</t>
  </si>
  <si>
    <t xml:space="preserve">  390.8</t>
  </si>
  <si>
    <t xml:space="preserve"> 1.3e-112</t>
  </si>
  <si>
    <t xml:space="preserve">  389.9</t>
  </si>
  <si>
    <t xml:space="preserve"> 2.3e-112</t>
  </si>
  <si>
    <t xml:space="preserve">  386.0</t>
  </si>
  <si>
    <t xml:space="preserve"> 3.5e-111</t>
  </si>
  <si>
    <t xml:space="preserve">  384.4</t>
  </si>
  <si>
    <t xml:space="preserve">  369.5</t>
  </si>
  <si>
    <t xml:space="preserve"> 3.4e-106</t>
  </si>
  <si>
    <t xml:space="preserve">  356.7</t>
  </si>
  <si>
    <t xml:space="preserve"> 2.3e-102</t>
  </si>
  <si>
    <t xml:space="preserve">  352.5</t>
  </si>
  <si>
    <t xml:space="preserve"> 4.4e-101</t>
  </si>
  <si>
    <t xml:space="preserve">  351.2</t>
  </si>
  <si>
    <t xml:space="preserve"> 1.1e-100</t>
  </si>
  <si>
    <t xml:space="preserve">  349.5</t>
  </si>
  <si>
    <t xml:space="preserve"> 3.5e-100</t>
  </si>
  <si>
    <t xml:space="preserve">  349.3</t>
  </si>
  <si>
    <t xml:space="preserve">  345.9</t>
  </si>
  <si>
    <t xml:space="preserve">  4.1e-99</t>
  </si>
  <si>
    <t xml:space="preserve">  337.6</t>
  </si>
  <si>
    <t xml:space="preserve">  1.3e-96</t>
  </si>
  <si>
    <t xml:space="preserve">  311.8</t>
  </si>
  <si>
    <t xml:space="preserve">  7.9e-89</t>
  </si>
  <si>
    <t xml:space="preserve">  299.9</t>
  </si>
  <si>
    <t xml:space="preserve">  2.9e-85</t>
  </si>
  <si>
    <t xml:space="preserve">  298.2</t>
  </si>
  <si>
    <t xml:space="preserve">  9.6e-85</t>
  </si>
  <si>
    <t xml:space="preserve">  284.9</t>
  </si>
  <si>
    <t xml:space="preserve">  9.8e-81</t>
  </si>
  <si>
    <t xml:space="preserve">  268.2</t>
  </si>
  <si>
    <t xml:space="preserve">  9.9e-76</t>
  </si>
  <si>
    <t xml:space="preserve">  266.8</t>
  </si>
  <si>
    <t xml:space="preserve">  2.7e-75</t>
  </si>
  <si>
    <t xml:space="preserve">  266.5</t>
  </si>
  <si>
    <t xml:space="preserve">  3.2e-75</t>
  </si>
  <si>
    <t xml:space="preserve">  265.2</t>
  </si>
  <si>
    <t xml:space="preserve">  8.3e-75</t>
  </si>
  <si>
    <t xml:space="preserve">  264.9</t>
  </si>
  <si>
    <t xml:space="preserve">  9.8e-75</t>
  </si>
  <si>
    <t xml:space="preserve">  264.2</t>
  </si>
  <si>
    <t xml:space="preserve">  1.6e-74</t>
  </si>
  <si>
    <t xml:space="preserve">  262.4</t>
  </si>
  <si>
    <t xml:space="preserve">  5.8e-74</t>
  </si>
  <si>
    <t xml:space="preserve">  262.3</t>
  </si>
  <si>
    <t xml:space="preserve">  6.3e-74</t>
  </si>
  <si>
    <t xml:space="preserve">  259.7</t>
  </si>
  <si>
    <t xml:space="preserve">  3.7e-73</t>
  </si>
  <si>
    <t xml:space="preserve">  258.6</t>
  </si>
  <si>
    <t xml:space="preserve">  7.7e-73</t>
  </si>
  <si>
    <t xml:space="preserve">  257.6</t>
  </si>
  <si>
    <t xml:space="preserve">  1.6e-72</t>
  </si>
  <si>
    <t xml:space="preserve">  256.0</t>
  </si>
  <si>
    <t xml:space="preserve">  4.8e-72</t>
  </si>
  <si>
    <t xml:space="preserve">  255.1</t>
  </si>
  <si>
    <t xml:space="preserve">  8.7e-72</t>
  </si>
  <si>
    <t xml:space="preserve">  249.4</t>
  </si>
  <si>
    <t xml:space="preserve">  4.5e-70</t>
  </si>
  <si>
    <t xml:space="preserve">  247.5</t>
  </si>
  <si>
    <t xml:space="preserve">  1.8e-69</t>
  </si>
  <si>
    <t xml:space="preserve">  239.4</t>
  </si>
  <si>
    <t xml:space="preserve">  4.7e-67</t>
  </si>
  <si>
    <t xml:space="preserve">  233.5</t>
  </si>
  <si>
    <t xml:space="preserve">  2.9e-65</t>
  </si>
  <si>
    <t xml:space="preserve">  232.8</t>
  </si>
  <si>
    <t xml:space="preserve">  4.8e-65</t>
  </si>
  <si>
    <t xml:space="preserve">  229.5</t>
  </si>
  <si>
    <t xml:space="preserve">  4.5e-64</t>
  </si>
  <si>
    <t xml:space="preserve">  224.4</t>
  </si>
  <si>
    <t xml:space="preserve">  1.6e-62</t>
  </si>
  <si>
    <t xml:space="preserve">  222.6</t>
  </si>
  <si>
    <t xml:space="preserve">  5.4e-62</t>
  </si>
  <si>
    <t xml:space="preserve">  222.3</t>
  </si>
  <si>
    <t xml:space="preserve">  6.8e-62</t>
  </si>
  <si>
    <t xml:space="preserve">  220.8</t>
  </si>
  <si>
    <t xml:space="preserve">  1.8e-61</t>
  </si>
  <si>
    <t xml:space="preserve">  220.6</t>
  </si>
  <si>
    <t xml:space="preserve">  2.1e-61</t>
  </si>
  <si>
    <t xml:space="preserve">  212.0</t>
  </si>
  <si>
    <t xml:space="preserve">  8.6e-59</t>
  </si>
  <si>
    <t xml:space="preserve">  210.7</t>
  </si>
  <si>
    <t xml:space="preserve">  210.4</t>
  </si>
  <si>
    <t xml:space="preserve">  2.5e-58</t>
  </si>
  <si>
    <t xml:space="preserve">  210.3</t>
  </si>
  <si>
    <t xml:space="preserve">  2.8e-58</t>
  </si>
  <si>
    <t xml:space="preserve">  208.5</t>
  </si>
  <si>
    <t xml:space="preserve">  9.5e-58</t>
  </si>
  <si>
    <t xml:space="preserve">  182.8</t>
  </si>
  <si>
    <t xml:space="preserve">  5.3e-50</t>
  </si>
  <si>
    <t xml:space="preserve">  174.0</t>
  </si>
  <si>
    <t xml:space="preserve">  2.3e-47</t>
  </si>
  <si>
    <t xml:space="preserve">  167.3</t>
  </si>
  <si>
    <t xml:space="preserve">  2.4e-45</t>
  </si>
  <si>
    <t xml:space="preserve">  128.9</t>
  </si>
  <si>
    <t xml:space="preserve">  9.1e-34</t>
  </si>
  <si>
    <t xml:space="preserve">   34.0</t>
  </si>
  <si>
    <t xml:space="preserve">  4.6e-16</t>
  </si>
  <si>
    <t xml:space="preserve">   32.4</t>
  </si>
  <si>
    <t xml:space="preserve">  5.2e-16</t>
  </si>
  <si>
    <t xml:space="preserve">   28.8</t>
  </si>
  <si>
    <t xml:space="preserve">  7.1e-16</t>
  </si>
  <si>
    <t xml:space="preserve">   26.3</t>
  </si>
  <si>
    <t xml:space="preserve">  8.7e-16</t>
  </si>
  <si>
    <t xml:space="preserve"> -114.1</t>
  </si>
  <si>
    <t xml:space="preserve"> -231.9</t>
  </si>
  <si>
    <t xml:space="preserve">  1.8e-06</t>
  </si>
  <si>
    <t xml:space="preserve"> -260.8</t>
  </si>
  <si>
    <t xml:space="preserve"> -271.2</t>
  </si>
  <si>
    <t xml:space="preserve">  4.6e-05</t>
  </si>
  <si>
    <t xml:space="preserve"> -293.0</t>
  </si>
  <si>
    <t xml:space="preserve">  0.00028</t>
  </si>
  <si>
    <t xml:space="preserve"> -293.3</t>
  </si>
  <si>
    <t xml:space="preserve">  0.00029</t>
  </si>
  <si>
    <t xml:space="preserve"> -302.9</t>
  </si>
  <si>
    <t xml:space="preserve">  0.00065</t>
  </si>
  <si>
    <t xml:space="preserve">IGEB_MOUSE</t>
  </si>
  <si>
    <t xml:space="preserve">P03975</t>
  </si>
  <si>
    <t xml:space="preserve">IgE-binding protein</t>
  </si>
  <si>
    <t xml:space="preserve"> -305.1</t>
  </si>
  <si>
    <t xml:space="preserve">  0.00078</t>
  </si>
  <si>
    <t xml:space="preserve">    0.014</t>
  </si>
  <si>
    <t xml:space="preserve"> -352.5</t>
  </si>
  <si>
    <t xml:space="preserve">     0.04</t>
  </si>
  <si>
    <t xml:space="preserve"> -360.5</t>
  </si>
  <si>
    <t xml:space="preserve">    0.078</t>
  </si>
  <si>
    <t xml:space="preserve"> -371.9</t>
  </si>
  <si>
    <t xml:space="preserve">      0.2</t>
  </si>
  <si>
    <t xml:space="preserve">     0.25</t>
  </si>
  <si>
    <t xml:space="preserve">Enzymatic polyprotein (Aspartic pr</t>
  </si>
  <si>
    <t xml:space="preserve">     0.49</t>
  </si>
  <si>
    <t xml:space="preserve"> -385.1</t>
  </si>
  <si>
    <t xml:space="preserve">      0.6</t>
  </si>
  <si>
    <t xml:space="preserve"> -386.6</t>
  </si>
  <si>
    <t xml:space="preserve">     0.67</t>
  </si>
  <si>
    <t xml:space="preserve">Polyprotein P3 (P194 protein) (Put</t>
  </si>
  <si>
    <t xml:space="preserve"> -393.8</t>
  </si>
  <si>
    <t xml:space="preserve">      1.2</t>
  </si>
  <si>
    <t xml:space="preserve">POL_CSVMV</t>
  </si>
  <si>
    <t xml:space="preserve">Q89703</t>
  </si>
  <si>
    <t xml:space="preserve">Putative enzymatic polyprotein (Pr</t>
  </si>
  <si>
    <t xml:space="preserve"> -402.2</t>
  </si>
  <si>
    <t xml:space="preserve">      2.5</t>
  </si>
  <si>
    <t xml:space="preserve"> -402.3</t>
  </si>
  <si>
    <t xml:space="preserve"> -402.4</t>
  </si>
  <si>
    <t xml:space="preserve"> -402.9</t>
  </si>
  <si>
    <t xml:space="preserve">      2.6</t>
  </si>
  <si>
    <t xml:space="preserve">POL_CAMVC</t>
  </si>
  <si>
    <t xml:space="preserve">P03555</t>
  </si>
  <si>
    <t xml:space="preserve"> -403.5</t>
  </si>
  <si>
    <t xml:space="preserve">      2.7</t>
  </si>
  <si>
    <t xml:space="preserve"> -417.1</t>
  </si>
  <si>
    <t xml:space="preserve">      8.5</t>
  </si>
  <si>
    <t xml:space="preserve"> -417.4</t>
  </si>
  <si>
    <t xml:space="preserve">      8.7</t>
  </si>
  <si>
    <t xml:space="preserve">POL_COYMV</t>
  </si>
  <si>
    <t xml:space="preserve">P19199</t>
  </si>
  <si>
    <t xml:space="preserve">Polyprotein P3 (Putative movement</t>
  </si>
  <si>
    <t xml:space="preserve"> -418.9</t>
  </si>
  <si>
    <t xml:space="preserve">      9.9</t>
  </si>
  <si>
    <t xml:space="preserve">c</t>
  </si>
  <si>
    <t xml:space="preserve">Data</t>
  </si>
  <si>
    <t xml:space="preserve">Score</t>
  </si>
  <si>
    <t xml:space="preserve">1 - Specificity</t>
  </si>
  <si>
    <t xml:space="preserve">Sensitivity</t>
  </si>
  <si>
    <t xml:space="preserve">PPV</t>
  </si>
  <si>
    <t xml:space="preserve">&gt;700</t>
  </si>
  <si>
    <t xml:space="preserve">&gt;650</t>
  </si>
  <si>
    <t xml:space="preserve">&gt;600</t>
  </si>
  <si>
    <t xml:space="preserve">&gt;550</t>
  </si>
  <si>
    <t xml:space="preserve">&gt;500</t>
  </si>
  <si>
    <t xml:space="preserve">&gt;450</t>
  </si>
  <si>
    <t xml:space="preserve">&gt;400</t>
  </si>
  <si>
    <t xml:space="preserve">&gt;350</t>
  </si>
  <si>
    <t xml:space="preserve">&gt;300</t>
  </si>
  <si>
    <t xml:space="preserve">&gt;250</t>
  </si>
  <si>
    <t xml:space="preserve">&gt;200</t>
  </si>
  <si>
    <t xml:space="preserve">&gt;150</t>
  </si>
  <si>
    <t xml:space="preserve">&gt;100</t>
  </si>
  <si>
    <t xml:space="preserve">&gt;50</t>
  </si>
  <si>
    <t xml:space="preserve">&gt;0</t>
  </si>
  <si>
    <t xml:space="preserve">&gt;-50</t>
  </si>
  <si>
    <t xml:space="preserve">&gt;-100</t>
  </si>
  <si>
    <t xml:space="preserve">&gt;-150</t>
  </si>
  <si>
    <t xml:space="preserve">&gt;-200</t>
  </si>
  <si>
    <t xml:space="preserve">&gt;-250</t>
  </si>
  <si>
    <t xml:space="preserve">&gt;-300</t>
  </si>
  <si>
    <t xml:space="preserve">&gt;-350</t>
  </si>
  <si>
    <t xml:space="preserve">&gt;- -418.9</t>
  </si>
</sst>
</file>

<file path=xl/styles.xml><?xml version="1.0" encoding="utf-8"?>
<styleSheet xmlns="http://schemas.openxmlformats.org/spreadsheetml/2006/main">
  <numFmts count="3">
    <numFmt numFmtId="164" formatCode="General"/>
    <numFmt numFmtId="165" formatCode="0.00E+00"/>
    <numFmt numFmtId="166" formatCode="#,##0.00"/>
  </numFmts>
  <fonts count="5">
    <font>
      <sz val="10"/>
      <name val="Arial"/>
      <family val="2"/>
      <charset val="1"/>
    </font>
    <font>
      <sz val="10"/>
      <name val="Arial"/>
      <family val="0"/>
    </font>
    <font>
      <sz val="10"/>
      <name val="Arial"/>
      <family val="0"/>
    </font>
    <font>
      <sz val="10"/>
      <name val="Arial"/>
      <family val="0"/>
    </font>
    <font>
      <sz val="11"/>
      <color rgb="FF000000"/>
      <name val="Calibri"/>
      <family val="2"/>
      <charset val="1"/>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6" fontId="4"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3B3B3"/>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true">
    <pageSetUpPr fitToPage="false"/>
  </sheetPr>
  <dimension ref="A1:K175"/>
  <sheetViews>
    <sheetView showFormulas="false" showGridLines="true" showRowColHeaders="true" showZeros="true" rightToLeft="false" tabSelected="false" showOutlineSymbols="true" defaultGridColor="true" view="normal" topLeftCell="J1" colorId="64" zoomScale="100" zoomScaleNormal="100" zoomScalePageLayoutView="100" workbookViewId="0">
      <selection pane="topLeft" activeCell="K7" activeCellId="0" sqref="K7"/>
    </sheetView>
  </sheetViews>
  <sheetFormatPr defaultRowHeight="12.8" zeroHeight="false" outlineLevelRow="0" outlineLevelCol="0"/>
  <cols>
    <col collapsed="false" customWidth="true" hidden="false" outlineLevel="0" max="8" min="1" style="0" width="8.54"/>
    <col collapsed="false" customWidth="true" hidden="false" outlineLevel="0" max="9" min="9" style="0" width="49.15"/>
    <col collapsed="false" customWidth="true" hidden="false" outlineLevel="0" max="10" min="10" style="0" width="20.79"/>
    <col collapsed="false" customWidth="true" hidden="false" outlineLevel="0" max="11" min="11" style="0" width="19.16"/>
    <col collapsed="false" customWidth="true" hidden="false" outlineLevel="0" max="1023" min="12" style="0" width="8.54"/>
    <col collapsed="false" customWidth="false" hidden="false" outlineLevel="0" max="1025" min="1024" style="0" width="11.52"/>
  </cols>
  <sheetData>
    <row r="1" customFormat="false" ht="12.8" hidden="false" customHeight="false" outlineLevel="0" collapsed="false">
      <c r="A1" s="0" t="s">
        <v>0</v>
      </c>
      <c r="B1" s="0" t="s">
        <v>1</v>
      </c>
      <c r="C1" s="0" t="s">
        <v>2</v>
      </c>
      <c r="D1" s="0" t="s">
        <v>3</v>
      </c>
      <c r="E1" s="0" t="s">
        <v>4</v>
      </c>
      <c r="F1" s="0" t="s">
        <v>5</v>
      </c>
      <c r="G1" s="0" t="s">
        <v>6</v>
      </c>
      <c r="H1" s="0" t="s">
        <v>7</v>
      </c>
      <c r="I1" s="0" t="s">
        <v>8</v>
      </c>
      <c r="J1" s="1" t="s">
        <v>9</v>
      </c>
      <c r="K1" s="0" t="s">
        <v>10</v>
      </c>
    </row>
    <row r="2" customFormat="false" ht="12.8" hidden="true" customHeight="false" outlineLevel="0" collapsed="false">
      <c r="A2" s="0" t="s">
        <v>11</v>
      </c>
      <c r="B2" s="0" t="s">
        <v>12</v>
      </c>
      <c r="C2" s="0" t="s">
        <v>13</v>
      </c>
      <c r="D2" s="0" t="n">
        <v>798</v>
      </c>
      <c r="G2" s="0" t="s">
        <v>14</v>
      </c>
      <c r="I2" s="0" t="s">
        <v>15</v>
      </c>
      <c r="J2" s="0" t="s">
        <v>16</v>
      </c>
    </row>
    <row r="3" customFormat="false" ht="12.8" hidden="false" customHeight="false" outlineLevel="0" collapsed="false">
      <c r="A3" s="0" t="s">
        <v>17</v>
      </c>
      <c r="B3" s="0" t="s">
        <v>18</v>
      </c>
      <c r="C3" s="0" t="s">
        <v>13</v>
      </c>
      <c r="D3" s="0" t="n">
        <v>1124</v>
      </c>
      <c r="E3" s="0" t="s">
        <v>19</v>
      </c>
      <c r="G3" s="0" t="s">
        <v>20</v>
      </c>
      <c r="J3" s="0" t="s">
        <v>21</v>
      </c>
      <c r="K3" s="0" t="n">
        <v>148</v>
      </c>
    </row>
    <row r="4" customFormat="false" ht="12.8" hidden="false" customHeight="false" outlineLevel="0" collapsed="false">
      <c r="A4" s="0" t="s">
        <v>22</v>
      </c>
      <c r="B4" s="0" t="s">
        <v>23</v>
      </c>
      <c r="C4" s="0" t="s">
        <v>13</v>
      </c>
      <c r="D4" s="0" t="n">
        <v>1462</v>
      </c>
      <c r="E4" s="0" t="s">
        <v>24</v>
      </c>
      <c r="F4" s="0" t="s">
        <v>25</v>
      </c>
      <c r="G4" s="0" t="s">
        <v>26</v>
      </c>
      <c r="J4" s="0" t="s">
        <v>21</v>
      </c>
    </row>
    <row r="5" customFormat="false" ht="12.8" hidden="false" customHeight="false" outlineLevel="0" collapsed="false">
      <c r="A5" s="0" t="s">
        <v>27</v>
      </c>
      <c r="B5" s="0" t="s">
        <v>28</v>
      </c>
      <c r="C5" s="0" t="s">
        <v>13</v>
      </c>
      <c r="D5" s="0" t="n">
        <v>1435</v>
      </c>
      <c r="E5" s="0" t="s">
        <v>29</v>
      </c>
      <c r="F5" s="0" t="s">
        <v>30</v>
      </c>
      <c r="G5" s="0" t="s">
        <v>31</v>
      </c>
      <c r="J5" s="0" t="s">
        <v>21</v>
      </c>
    </row>
    <row r="6" customFormat="false" ht="12.8" hidden="false" customHeight="false" outlineLevel="0" collapsed="false">
      <c r="A6" s="0" t="s">
        <v>32</v>
      </c>
      <c r="B6" s="0" t="s">
        <v>33</v>
      </c>
      <c r="C6" s="0" t="s">
        <v>13</v>
      </c>
      <c r="D6" s="0" t="n">
        <v>1432</v>
      </c>
      <c r="E6" s="0" t="s">
        <v>34</v>
      </c>
      <c r="F6" s="0" t="s">
        <v>35</v>
      </c>
      <c r="G6" s="0" t="s">
        <v>31</v>
      </c>
      <c r="J6" s="0" t="s">
        <v>21</v>
      </c>
    </row>
    <row r="7" customFormat="false" ht="12.8" hidden="false" customHeight="false" outlineLevel="0" collapsed="false">
      <c r="A7" s="0" t="s">
        <v>36</v>
      </c>
      <c r="B7" s="0" t="s">
        <v>37</v>
      </c>
      <c r="C7" s="0" t="s">
        <v>13</v>
      </c>
      <c r="D7" s="0" t="n">
        <v>1428</v>
      </c>
      <c r="E7" s="0" t="s">
        <v>38</v>
      </c>
      <c r="F7" s="0" t="s">
        <v>35</v>
      </c>
      <c r="G7" s="0" t="s">
        <v>31</v>
      </c>
      <c r="J7" s="0" t="s">
        <v>21</v>
      </c>
    </row>
    <row r="8" customFormat="false" ht="12.8" hidden="false" customHeight="false" outlineLevel="0" collapsed="false">
      <c r="A8" s="0" t="s">
        <v>39</v>
      </c>
      <c r="B8" s="0" t="s">
        <v>40</v>
      </c>
      <c r="C8" s="0" t="s">
        <v>13</v>
      </c>
      <c r="D8" s="0" t="n">
        <v>1463</v>
      </c>
      <c r="E8" s="0" t="s">
        <v>41</v>
      </c>
      <c r="F8" s="0" t="s">
        <v>35</v>
      </c>
      <c r="G8" s="0" t="s">
        <v>31</v>
      </c>
      <c r="J8" s="0" t="s">
        <v>21</v>
      </c>
    </row>
    <row r="9" customFormat="false" ht="12.8" hidden="false" customHeight="false" outlineLevel="0" collapsed="false">
      <c r="A9" s="0" t="s">
        <v>42</v>
      </c>
      <c r="B9" s="0" t="s">
        <v>43</v>
      </c>
      <c r="C9" s="0" t="s">
        <v>13</v>
      </c>
      <c r="D9" s="0" t="n">
        <v>1771</v>
      </c>
      <c r="E9" s="0" t="s">
        <v>44</v>
      </c>
      <c r="F9" s="0" t="s">
        <v>45</v>
      </c>
      <c r="G9" s="0" t="s">
        <v>46</v>
      </c>
      <c r="J9" s="0" t="s">
        <v>21</v>
      </c>
    </row>
    <row r="10" customFormat="false" ht="12.8" hidden="false" customHeight="false" outlineLevel="0" collapsed="false">
      <c r="A10" s="0" t="s">
        <v>47</v>
      </c>
      <c r="B10" s="0" t="s">
        <v>48</v>
      </c>
      <c r="C10" s="0" t="s">
        <v>13</v>
      </c>
      <c r="D10" s="0" t="n">
        <v>1146</v>
      </c>
      <c r="E10" s="0" t="s">
        <v>49</v>
      </c>
      <c r="F10" s="0" t="s">
        <v>50</v>
      </c>
      <c r="G10" s="0" t="s">
        <v>51</v>
      </c>
      <c r="J10" s="0" t="s">
        <v>21</v>
      </c>
    </row>
    <row r="11" customFormat="false" ht="12.8" hidden="false" customHeight="false" outlineLevel="0" collapsed="false">
      <c r="A11" s="0" t="s">
        <v>52</v>
      </c>
      <c r="B11" s="0" t="s">
        <v>53</v>
      </c>
      <c r="C11" s="0" t="s">
        <v>13</v>
      </c>
      <c r="D11" s="0" t="n">
        <v>1448</v>
      </c>
      <c r="E11" s="0" t="s">
        <v>54</v>
      </c>
      <c r="F11" s="0" t="s">
        <v>55</v>
      </c>
      <c r="G11" s="0" t="s">
        <v>31</v>
      </c>
      <c r="J11" s="0" t="s">
        <v>21</v>
      </c>
    </row>
    <row r="12" customFormat="false" ht="12.8" hidden="false" customHeight="false" outlineLevel="0" collapsed="false">
      <c r="A12" s="0" t="s">
        <v>56</v>
      </c>
      <c r="B12" s="0" t="s">
        <v>57</v>
      </c>
      <c r="C12" s="0" t="s">
        <v>13</v>
      </c>
      <c r="D12" s="0" t="n">
        <v>1438</v>
      </c>
      <c r="E12" s="0" t="s">
        <v>58</v>
      </c>
      <c r="F12" s="0" t="s">
        <v>55</v>
      </c>
      <c r="G12" s="0" t="s">
        <v>31</v>
      </c>
      <c r="J12" s="0" t="s">
        <v>21</v>
      </c>
    </row>
    <row r="13" customFormat="false" ht="12.8" hidden="false" customHeight="false" outlineLevel="0" collapsed="false">
      <c r="A13" s="0" t="s">
        <v>59</v>
      </c>
      <c r="B13" s="0" t="s">
        <v>60</v>
      </c>
      <c r="C13" s="0" t="s">
        <v>13</v>
      </c>
      <c r="D13" s="0" t="n">
        <v>1449</v>
      </c>
      <c r="E13" s="0" t="s">
        <v>61</v>
      </c>
      <c r="F13" s="0" t="s">
        <v>55</v>
      </c>
      <c r="G13" s="0" t="s">
        <v>31</v>
      </c>
      <c r="J13" s="0" t="s">
        <v>21</v>
      </c>
    </row>
    <row r="14" customFormat="false" ht="12.8" hidden="false" customHeight="false" outlineLevel="0" collapsed="false">
      <c r="A14" s="0" t="s">
        <v>62</v>
      </c>
      <c r="B14" s="0" t="s">
        <v>63</v>
      </c>
      <c r="C14" s="0" t="s">
        <v>13</v>
      </c>
      <c r="D14" s="0" t="n">
        <v>1475</v>
      </c>
      <c r="E14" s="0" t="s">
        <v>64</v>
      </c>
      <c r="G14" s="0" t="s">
        <v>65</v>
      </c>
      <c r="J14" s="0" t="s">
        <v>21</v>
      </c>
    </row>
    <row r="15" customFormat="false" ht="12.8" hidden="false" customHeight="false" outlineLevel="0" collapsed="false">
      <c r="A15" s="0" t="s">
        <v>66</v>
      </c>
      <c r="B15" s="0" t="s">
        <v>67</v>
      </c>
      <c r="C15" s="0" t="s">
        <v>13</v>
      </c>
      <c r="D15" s="0" t="n">
        <v>1430</v>
      </c>
      <c r="E15" s="0" t="s">
        <v>68</v>
      </c>
      <c r="F15" s="0" t="s">
        <v>35</v>
      </c>
      <c r="G15" s="0" t="s">
        <v>31</v>
      </c>
      <c r="J15" s="0" t="s">
        <v>21</v>
      </c>
    </row>
    <row r="16" customFormat="false" ht="12.8" hidden="false" customHeight="false" outlineLevel="0" collapsed="false">
      <c r="A16" s="0" t="s">
        <v>69</v>
      </c>
      <c r="B16" s="0" t="s">
        <v>70</v>
      </c>
      <c r="C16" s="0" t="s">
        <v>13</v>
      </c>
      <c r="D16" s="0" t="n">
        <v>1435</v>
      </c>
      <c r="E16" s="0" t="s">
        <v>58</v>
      </c>
      <c r="F16" s="0" t="s">
        <v>35</v>
      </c>
      <c r="G16" s="0" t="s">
        <v>31</v>
      </c>
      <c r="J16" s="0" t="s">
        <v>21</v>
      </c>
    </row>
    <row r="17" customFormat="false" ht="12.8" hidden="false" customHeight="false" outlineLevel="0" collapsed="false">
      <c r="A17" s="0" t="s">
        <v>71</v>
      </c>
      <c r="B17" s="0" t="s">
        <v>72</v>
      </c>
      <c r="C17" s="0" t="s">
        <v>13</v>
      </c>
      <c r="D17" s="0" t="n">
        <v>1447</v>
      </c>
      <c r="E17" s="0" t="s">
        <v>73</v>
      </c>
      <c r="F17" s="0" t="s">
        <v>35</v>
      </c>
      <c r="G17" s="0" t="s">
        <v>31</v>
      </c>
      <c r="J17" s="0" t="s">
        <v>21</v>
      </c>
    </row>
    <row r="18" customFormat="false" ht="12.8" hidden="false" customHeight="false" outlineLevel="0" collapsed="false">
      <c r="A18" s="0" t="s">
        <v>74</v>
      </c>
      <c r="B18" s="0" t="s">
        <v>75</v>
      </c>
      <c r="C18" s="0" t="s">
        <v>13</v>
      </c>
      <c r="D18" s="0" t="n">
        <v>1439</v>
      </c>
      <c r="E18" s="0" t="s">
        <v>76</v>
      </c>
      <c r="F18" s="0" t="s">
        <v>35</v>
      </c>
      <c r="G18" s="0" t="s">
        <v>31</v>
      </c>
      <c r="J18" s="0" t="s">
        <v>21</v>
      </c>
    </row>
    <row r="19" customFormat="false" ht="12.8" hidden="false" customHeight="false" outlineLevel="0" collapsed="false">
      <c r="A19" s="0" t="s">
        <v>77</v>
      </c>
      <c r="B19" s="0" t="s">
        <v>78</v>
      </c>
      <c r="C19" s="0" t="s">
        <v>13</v>
      </c>
      <c r="D19" s="0" t="n">
        <v>1434</v>
      </c>
      <c r="E19" s="0" t="s">
        <v>58</v>
      </c>
      <c r="F19" s="0" t="s">
        <v>35</v>
      </c>
      <c r="G19" s="0" t="s">
        <v>31</v>
      </c>
      <c r="J19" s="0" t="s">
        <v>21</v>
      </c>
    </row>
    <row r="20" customFormat="false" ht="12.8" hidden="false" customHeight="false" outlineLevel="0" collapsed="false">
      <c r="A20" s="0" t="s">
        <v>79</v>
      </c>
      <c r="B20" s="0" t="s">
        <v>80</v>
      </c>
      <c r="C20" s="0" t="s">
        <v>13</v>
      </c>
      <c r="D20" s="0" t="n">
        <v>1432</v>
      </c>
      <c r="E20" s="0" t="s">
        <v>34</v>
      </c>
      <c r="F20" s="0" t="s">
        <v>35</v>
      </c>
      <c r="G20" s="0" t="s">
        <v>31</v>
      </c>
      <c r="J20" s="0" t="s">
        <v>21</v>
      </c>
    </row>
    <row r="21" customFormat="false" ht="12.8" hidden="false" customHeight="false" outlineLevel="0" collapsed="false">
      <c r="A21" s="0" t="s">
        <v>81</v>
      </c>
      <c r="B21" s="0" t="s">
        <v>82</v>
      </c>
      <c r="C21" s="0" t="s">
        <v>13</v>
      </c>
      <c r="D21" s="0" t="n">
        <v>1432</v>
      </c>
      <c r="E21" s="0" t="s">
        <v>34</v>
      </c>
      <c r="F21" s="0" t="s">
        <v>35</v>
      </c>
      <c r="G21" s="0" t="s">
        <v>31</v>
      </c>
      <c r="J21" s="0" t="s">
        <v>21</v>
      </c>
    </row>
    <row r="22" customFormat="false" ht="12.8" hidden="false" customHeight="false" outlineLevel="0" collapsed="false">
      <c r="A22" s="0" t="s">
        <v>83</v>
      </c>
      <c r="B22" s="0" t="s">
        <v>84</v>
      </c>
      <c r="C22" s="0" t="s">
        <v>13</v>
      </c>
      <c r="D22" s="0" t="n">
        <v>1449</v>
      </c>
      <c r="E22" s="0" t="s">
        <v>85</v>
      </c>
      <c r="F22" s="0" t="s">
        <v>86</v>
      </c>
      <c r="G22" s="0" t="s">
        <v>31</v>
      </c>
      <c r="J22" s="0" t="s">
        <v>21</v>
      </c>
    </row>
    <row r="23" customFormat="false" ht="12.8" hidden="false" customHeight="false" outlineLevel="0" collapsed="false">
      <c r="A23" s="0" t="s">
        <v>87</v>
      </c>
      <c r="B23" s="0" t="s">
        <v>88</v>
      </c>
      <c r="C23" s="0" t="s">
        <v>13</v>
      </c>
      <c r="D23" s="0" t="n">
        <v>1550</v>
      </c>
      <c r="E23" s="0" t="s">
        <v>41</v>
      </c>
      <c r="F23" s="0" t="s">
        <v>35</v>
      </c>
      <c r="G23" s="0" t="s">
        <v>31</v>
      </c>
      <c r="J23" s="0" t="s">
        <v>21</v>
      </c>
    </row>
    <row r="24" customFormat="false" ht="12.8" hidden="false" customHeight="false" outlineLevel="0" collapsed="false">
      <c r="A24" s="0" t="s">
        <v>89</v>
      </c>
      <c r="B24" s="0" t="s">
        <v>90</v>
      </c>
      <c r="C24" s="0" t="s">
        <v>13</v>
      </c>
      <c r="D24" s="0" t="n">
        <v>1156</v>
      </c>
      <c r="E24" s="0" t="s">
        <v>91</v>
      </c>
      <c r="F24" s="0" t="s">
        <v>50</v>
      </c>
      <c r="G24" s="0" t="s">
        <v>51</v>
      </c>
      <c r="J24" s="0" t="s">
        <v>21</v>
      </c>
    </row>
    <row r="25" customFormat="false" ht="12.8" hidden="false" customHeight="false" outlineLevel="0" collapsed="false">
      <c r="A25" s="0" t="s">
        <v>92</v>
      </c>
      <c r="B25" s="0" t="s">
        <v>93</v>
      </c>
      <c r="C25" s="0" t="s">
        <v>13</v>
      </c>
      <c r="D25" s="0" t="n">
        <v>1462</v>
      </c>
      <c r="E25" s="0" t="s">
        <v>24</v>
      </c>
      <c r="F25" s="0" t="s">
        <v>94</v>
      </c>
      <c r="G25" s="0" t="s">
        <v>26</v>
      </c>
      <c r="J25" s="0" t="s">
        <v>21</v>
      </c>
    </row>
    <row r="26" customFormat="false" ht="12.8" hidden="false" customHeight="false" outlineLevel="0" collapsed="false">
      <c r="A26" s="0" t="s">
        <v>95</v>
      </c>
      <c r="B26" s="0" t="s">
        <v>96</v>
      </c>
      <c r="C26" s="0" t="s">
        <v>13</v>
      </c>
      <c r="D26" s="0" t="n">
        <v>1440</v>
      </c>
      <c r="E26" s="0" t="s">
        <v>97</v>
      </c>
      <c r="F26" s="0" t="s">
        <v>98</v>
      </c>
      <c r="G26" s="0" t="s">
        <v>99</v>
      </c>
      <c r="J26" s="0" t="s">
        <v>21</v>
      </c>
    </row>
    <row r="27" customFormat="false" ht="12.8" hidden="false" customHeight="false" outlineLevel="0" collapsed="false">
      <c r="A27" s="0" t="s">
        <v>100</v>
      </c>
      <c r="B27" s="0" t="s">
        <v>101</v>
      </c>
      <c r="C27" s="0" t="s">
        <v>13</v>
      </c>
      <c r="D27" s="0" t="n">
        <v>1429</v>
      </c>
      <c r="E27" s="0" t="s">
        <v>68</v>
      </c>
      <c r="F27" s="0" t="s">
        <v>35</v>
      </c>
      <c r="G27" s="0" t="s">
        <v>31</v>
      </c>
      <c r="J27" s="0" t="s">
        <v>21</v>
      </c>
    </row>
    <row r="28" customFormat="false" ht="12.8" hidden="true" customHeight="false" outlineLevel="0" collapsed="false">
      <c r="A28" s="0" t="s">
        <v>102</v>
      </c>
      <c r="B28" s="0" t="s">
        <v>103</v>
      </c>
      <c r="C28" s="0" t="s">
        <v>13</v>
      </c>
      <c r="D28" s="0" t="n">
        <v>838</v>
      </c>
      <c r="E28" s="0" t="s">
        <v>104</v>
      </c>
      <c r="F28" s="0" t="s">
        <v>105</v>
      </c>
      <c r="G28" s="0" t="s">
        <v>106</v>
      </c>
      <c r="J28" s="0" t="s">
        <v>107</v>
      </c>
    </row>
    <row r="29" customFormat="false" ht="12.8" hidden="true" customHeight="false" outlineLevel="0" collapsed="false">
      <c r="A29" s="0" t="s">
        <v>108</v>
      </c>
      <c r="B29" s="0" t="s">
        <v>109</v>
      </c>
      <c r="C29" s="0" t="s">
        <v>13</v>
      </c>
      <c r="D29" s="0" t="n">
        <v>832</v>
      </c>
      <c r="E29" s="0" t="s">
        <v>110</v>
      </c>
      <c r="F29" s="0" t="s">
        <v>105</v>
      </c>
      <c r="G29" s="0" t="s">
        <v>106</v>
      </c>
      <c r="J29" s="0" t="s">
        <v>107</v>
      </c>
    </row>
    <row r="30" customFormat="false" ht="12.8" hidden="true" customHeight="false" outlineLevel="0" collapsed="false">
      <c r="A30" s="0" t="s">
        <v>111</v>
      </c>
      <c r="B30" s="0" t="s">
        <v>112</v>
      </c>
      <c r="C30" s="0" t="s">
        <v>13</v>
      </c>
      <c r="D30" s="0" t="n">
        <v>843</v>
      </c>
      <c r="E30" s="0" t="s">
        <v>113</v>
      </c>
      <c r="F30" s="0" t="s">
        <v>105</v>
      </c>
      <c r="G30" s="0" t="s">
        <v>106</v>
      </c>
      <c r="J30" s="0" t="s">
        <v>107</v>
      </c>
    </row>
    <row r="31" customFormat="false" ht="12.8" hidden="true" customHeight="false" outlineLevel="0" collapsed="false">
      <c r="A31" s="0" t="s">
        <v>114</v>
      </c>
      <c r="B31" s="0" t="s">
        <v>115</v>
      </c>
      <c r="C31" s="0" t="s">
        <v>13</v>
      </c>
      <c r="D31" s="0" t="n">
        <v>877</v>
      </c>
      <c r="E31" s="0" t="s">
        <v>116</v>
      </c>
      <c r="F31" s="0" t="s">
        <v>105</v>
      </c>
      <c r="G31" s="0" t="s">
        <v>106</v>
      </c>
      <c r="J31" s="0" t="s">
        <v>107</v>
      </c>
    </row>
    <row r="32" customFormat="false" ht="12.8" hidden="true" customHeight="false" outlineLevel="0" collapsed="false">
      <c r="A32" s="0" t="s">
        <v>117</v>
      </c>
      <c r="B32" s="0" t="s">
        <v>118</v>
      </c>
      <c r="C32" s="0" t="s">
        <v>13</v>
      </c>
      <c r="D32" s="0" t="n">
        <v>845</v>
      </c>
      <c r="E32" s="0" t="s">
        <v>119</v>
      </c>
      <c r="F32" s="0" t="s">
        <v>105</v>
      </c>
      <c r="G32" s="0" t="s">
        <v>106</v>
      </c>
      <c r="J32" s="0" t="s">
        <v>107</v>
      </c>
    </row>
    <row r="33" customFormat="false" ht="12.8" hidden="true" customHeight="false" outlineLevel="0" collapsed="false">
      <c r="A33" s="0" t="s">
        <v>120</v>
      </c>
      <c r="B33" s="0" t="s">
        <v>121</v>
      </c>
      <c r="C33" s="0" t="s">
        <v>13</v>
      </c>
      <c r="D33" s="0" t="n">
        <v>843</v>
      </c>
      <c r="E33" s="0" t="s">
        <v>113</v>
      </c>
      <c r="F33" s="0" t="s">
        <v>105</v>
      </c>
      <c r="G33" s="0" t="s">
        <v>106</v>
      </c>
      <c r="J33" s="0" t="s">
        <v>107</v>
      </c>
    </row>
    <row r="34" customFormat="false" ht="12.8" hidden="true" customHeight="false" outlineLevel="0" collapsed="false">
      <c r="A34" s="0" t="s">
        <v>122</v>
      </c>
      <c r="B34" s="0" t="s">
        <v>123</v>
      </c>
      <c r="C34" s="0" t="s">
        <v>13</v>
      </c>
      <c r="D34" s="0" t="n">
        <v>843</v>
      </c>
      <c r="E34" s="0" t="s">
        <v>113</v>
      </c>
      <c r="F34" s="0" t="s">
        <v>105</v>
      </c>
      <c r="G34" s="0" t="s">
        <v>106</v>
      </c>
      <c r="J34" s="0" t="s">
        <v>107</v>
      </c>
    </row>
    <row r="35" customFormat="false" ht="12.8" hidden="true" customHeight="false" outlineLevel="0" collapsed="false">
      <c r="A35" s="0" t="s">
        <v>124</v>
      </c>
      <c r="B35" s="0" t="s">
        <v>125</v>
      </c>
      <c r="C35" s="0" t="s">
        <v>13</v>
      </c>
      <c r="D35" s="0" t="n">
        <v>843</v>
      </c>
      <c r="E35" s="0" t="s">
        <v>113</v>
      </c>
      <c r="F35" s="0" t="s">
        <v>105</v>
      </c>
      <c r="G35" s="0" t="s">
        <v>106</v>
      </c>
      <c r="J35" s="0" t="s">
        <v>107</v>
      </c>
    </row>
    <row r="36" customFormat="false" ht="12.8" hidden="true" customHeight="false" outlineLevel="0" collapsed="false">
      <c r="A36" s="0" t="s">
        <v>126</v>
      </c>
      <c r="B36" s="0" t="s">
        <v>127</v>
      </c>
      <c r="C36" s="0" t="s">
        <v>13</v>
      </c>
      <c r="D36" s="0" t="n">
        <v>843</v>
      </c>
      <c r="E36" s="0" t="s">
        <v>113</v>
      </c>
      <c r="F36" s="0" t="s">
        <v>105</v>
      </c>
      <c r="G36" s="0" t="s">
        <v>106</v>
      </c>
      <c r="J36" s="0" t="s">
        <v>107</v>
      </c>
    </row>
    <row r="37" customFormat="false" ht="12.8" hidden="true" customHeight="false" outlineLevel="0" collapsed="false">
      <c r="A37" s="0" t="s">
        <v>128</v>
      </c>
      <c r="B37" s="0" t="s">
        <v>129</v>
      </c>
      <c r="C37" s="0" t="s">
        <v>13</v>
      </c>
      <c r="D37" s="0" t="n">
        <v>842</v>
      </c>
      <c r="E37" s="0" t="s">
        <v>130</v>
      </c>
      <c r="F37" s="0" t="s">
        <v>105</v>
      </c>
      <c r="G37" s="0" t="s">
        <v>106</v>
      </c>
      <c r="J37" s="0" t="s">
        <v>107</v>
      </c>
    </row>
    <row r="38" customFormat="false" ht="12.8" hidden="true" customHeight="false" outlineLevel="0" collapsed="false">
      <c r="A38" s="0" t="s">
        <v>131</v>
      </c>
      <c r="B38" s="0" t="s">
        <v>132</v>
      </c>
      <c r="C38" s="0" t="s">
        <v>13</v>
      </c>
      <c r="D38" s="0" t="n">
        <v>787</v>
      </c>
      <c r="E38" s="0" t="s">
        <v>133</v>
      </c>
      <c r="F38" s="0" t="s">
        <v>134</v>
      </c>
      <c r="G38" s="0" t="s">
        <v>106</v>
      </c>
      <c r="J38" s="0" t="s">
        <v>107</v>
      </c>
    </row>
    <row r="39" customFormat="false" ht="12.8" hidden="true" customHeight="false" outlineLevel="0" collapsed="false">
      <c r="A39" s="0" t="s">
        <v>135</v>
      </c>
      <c r="B39" s="0" t="s">
        <v>136</v>
      </c>
      <c r="C39" s="0" t="s">
        <v>13</v>
      </c>
      <c r="D39" s="0" t="n">
        <v>788</v>
      </c>
      <c r="E39" s="0" t="s">
        <v>137</v>
      </c>
      <c r="F39" s="0" t="s">
        <v>134</v>
      </c>
      <c r="G39" s="0" t="s">
        <v>106</v>
      </c>
      <c r="J39" s="0" t="s">
        <v>107</v>
      </c>
    </row>
    <row r="40" customFormat="false" ht="12.8" hidden="true" customHeight="false" outlineLevel="0" collapsed="false">
      <c r="A40" s="0" t="s">
        <v>138</v>
      </c>
      <c r="B40" s="0" t="s">
        <v>139</v>
      </c>
      <c r="C40" s="0" t="s">
        <v>13</v>
      </c>
      <c r="D40" s="0" t="n">
        <v>845</v>
      </c>
      <c r="E40" s="0" t="s">
        <v>119</v>
      </c>
      <c r="F40" s="0" t="s">
        <v>105</v>
      </c>
      <c r="G40" s="0" t="s">
        <v>106</v>
      </c>
      <c r="J40" s="0" t="s">
        <v>107</v>
      </c>
    </row>
    <row r="41" customFormat="false" ht="12.8" hidden="true" customHeight="false" outlineLevel="0" collapsed="false">
      <c r="A41" s="0" t="s">
        <v>140</v>
      </c>
      <c r="B41" s="0" t="s">
        <v>141</v>
      </c>
      <c r="C41" s="0" t="s">
        <v>13</v>
      </c>
      <c r="D41" s="0" t="n">
        <v>843</v>
      </c>
      <c r="E41" s="0" t="s">
        <v>113</v>
      </c>
      <c r="F41" s="0" t="s">
        <v>105</v>
      </c>
      <c r="G41" s="0" t="s">
        <v>106</v>
      </c>
      <c r="J41" s="0" t="s">
        <v>107</v>
      </c>
    </row>
    <row r="42" customFormat="false" ht="12.8" hidden="true" customHeight="false" outlineLevel="0" collapsed="false">
      <c r="A42" s="0" t="s">
        <v>142</v>
      </c>
      <c r="B42" s="0" t="s">
        <v>143</v>
      </c>
      <c r="C42" s="0" t="s">
        <v>13</v>
      </c>
      <c r="D42" s="0" t="n">
        <v>843</v>
      </c>
      <c r="E42" s="0" t="s">
        <v>113</v>
      </c>
      <c r="F42" s="0" t="s">
        <v>105</v>
      </c>
      <c r="G42" s="0" t="s">
        <v>106</v>
      </c>
      <c r="J42" s="0" t="s">
        <v>107</v>
      </c>
    </row>
    <row r="43" customFormat="false" ht="12.8" hidden="true" customHeight="false" outlineLevel="0" collapsed="false">
      <c r="A43" s="0" t="s">
        <v>144</v>
      </c>
      <c r="B43" s="0" t="s">
        <v>145</v>
      </c>
      <c r="C43" s="0" t="s">
        <v>13</v>
      </c>
      <c r="D43" s="0" t="n">
        <v>843</v>
      </c>
      <c r="E43" s="0" t="s">
        <v>113</v>
      </c>
      <c r="F43" s="0" t="s">
        <v>105</v>
      </c>
      <c r="G43" s="0" t="s">
        <v>106</v>
      </c>
      <c r="J43" s="0" t="s">
        <v>107</v>
      </c>
    </row>
    <row r="44" customFormat="false" ht="12.8" hidden="true" customHeight="false" outlineLevel="0" collapsed="false">
      <c r="A44" s="0" t="s">
        <v>146</v>
      </c>
      <c r="B44" s="0" t="s">
        <v>147</v>
      </c>
      <c r="C44" s="0" t="s">
        <v>13</v>
      </c>
      <c r="D44" s="0" t="n">
        <v>832</v>
      </c>
      <c r="E44" s="0" t="s">
        <v>110</v>
      </c>
      <c r="F44" s="0" t="s">
        <v>105</v>
      </c>
      <c r="G44" s="0" t="s">
        <v>106</v>
      </c>
      <c r="J44" s="0" t="s">
        <v>107</v>
      </c>
    </row>
    <row r="45" customFormat="false" ht="12.8" hidden="true" customHeight="false" outlineLevel="0" collapsed="false">
      <c r="A45" s="0" t="s">
        <v>148</v>
      </c>
      <c r="B45" s="0" t="s">
        <v>149</v>
      </c>
      <c r="C45" s="0" t="s">
        <v>13</v>
      </c>
      <c r="D45" s="0" t="n">
        <v>842</v>
      </c>
      <c r="E45" s="0" t="s">
        <v>130</v>
      </c>
      <c r="F45" s="0" t="s">
        <v>105</v>
      </c>
      <c r="G45" s="0" t="s">
        <v>106</v>
      </c>
      <c r="J45" s="0" t="s">
        <v>107</v>
      </c>
    </row>
    <row r="46" customFormat="false" ht="12.8" hidden="true" customHeight="false" outlineLevel="0" collapsed="false">
      <c r="A46" s="0" t="s">
        <v>150</v>
      </c>
      <c r="B46" s="0" t="s">
        <v>151</v>
      </c>
      <c r="C46" s="0" t="s">
        <v>13</v>
      </c>
      <c r="D46" s="0" t="n">
        <v>842</v>
      </c>
      <c r="E46" s="0" t="s">
        <v>130</v>
      </c>
      <c r="F46" s="0" t="s">
        <v>105</v>
      </c>
      <c r="G46" s="0" t="s">
        <v>106</v>
      </c>
      <c r="J46" s="0" t="s">
        <v>107</v>
      </c>
    </row>
    <row r="47" customFormat="false" ht="12.8" hidden="true" customHeight="false" outlineLevel="0" collapsed="false">
      <c r="A47" s="0" t="s">
        <v>152</v>
      </c>
      <c r="B47" s="0" t="s">
        <v>153</v>
      </c>
      <c r="C47" s="0" t="s">
        <v>13</v>
      </c>
      <c r="D47" s="0" t="n">
        <v>884</v>
      </c>
      <c r="E47" s="0" t="s">
        <v>154</v>
      </c>
      <c r="F47" s="0" t="s">
        <v>105</v>
      </c>
      <c r="G47" s="0" t="s">
        <v>106</v>
      </c>
      <c r="J47" s="0" t="s">
        <v>107</v>
      </c>
    </row>
    <row r="48" customFormat="false" ht="12.8" hidden="true" customHeight="false" outlineLevel="0" collapsed="false">
      <c r="A48" s="0" t="s">
        <v>155</v>
      </c>
      <c r="B48" s="0" t="s">
        <v>156</v>
      </c>
      <c r="C48" s="0" t="s">
        <v>13</v>
      </c>
      <c r="D48" s="0" t="n">
        <v>838</v>
      </c>
      <c r="E48" s="0" t="s">
        <v>104</v>
      </c>
      <c r="F48" s="0" t="s">
        <v>105</v>
      </c>
      <c r="G48" s="0" t="s">
        <v>106</v>
      </c>
      <c r="J48" s="0" t="s">
        <v>107</v>
      </c>
    </row>
    <row r="49" customFormat="false" ht="12.8" hidden="true" customHeight="false" outlineLevel="0" collapsed="false">
      <c r="A49" s="0" t="s">
        <v>157</v>
      </c>
      <c r="B49" s="0" t="s">
        <v>158</v>
      </c>
      <c r="C49" s="0" t="s">
        <v>13</v>
      </c>
      <c r="D49" s="0" t="n">
        <v>845</v>
      </c>
      <c r="E49" s="0" t="s">
        <v>119</v>
      </c>
      <c r="F49" s="0" t="s">
        <v>105</v>
      </c>
      <c r="G49" s="0" t="s">
        <v>106</v>
      </c>
      <c r="J49" s="0" t="s">
        <v>107</v>
      </c>
    </row>
    <row r="50" customFormat="false" ht="12.8" hidden="true" customHeight="false" outlineLevel="0" collapsed="false">
      <c r="A50" s="0" t="s">
        <v>159</v>
      </c>
      <c r="B50" s="0" t="s">
        <v>160</v>
      </c>
      <c r="C50" s="0" t="s">
        <v>13</v>
      </c>
      <c r="D50" s="0" t="n">
        <v>786</v>
      </c>
      <c r="E50" s="0" t="s">
        <v>161</v>
      </c>
      <c r="F50" s="0" t="s">
        <v>134</v>
      </c>
      <c r="G50" s="0" t="s">
        <v>106</v>
      </c>
      <c r="J50" s="0" t="s">
        <v>107</v>
      </c>
    </row>
    <row r="51" customFormat="false" ht="12.8" hidden="true" customHeight="false" outlineLevel="0" collapsed="false">
      <c r="A51" s="0" t="s">
        <v>162</v>
      </c>
      <c r="B51" s="0" t="s">
        <v>163</v>
      </c>
      <c r="C51" s="0" t="s">
        <v>13</v>
      </c>
      <c r="D51" s="0" t="n">
        <v>845</v>
      </c>
      <c r="E51" s="0" t="s">
        <v>119</v>
      </c>
      <c r="F51" s="0" t="s">
        <v>105</v>
      </c>
      <c r="G51" s="0" t="s">
        <v>106</v>
      </c>
      <c r="J51" s="0" t="s">
        <v>107</v>
      </c>
    </row>
    <row r="52" customFormat="false" ht="12.8" hidden="true" customHeight="false" outlineLevel="0" collapsed="false">
      <c r="A52" s="0" t="s">
        <v>164</v>
      </c>
      <c r="B52" s="0" t="s">
        <v>165</v>
      </c>
      <c r="C52" s="0" t="s">
        <v>13</v>
      </c>
      <c r="D52" s="0" t="n">
        <v>843</v>
      </c>
      <c r="E52" s="0" t="s">
        <v>113</v>
      </c>
      <c r="F52" s="0" t="s">
        <v>105</v>
      </c>
      <c r="G52" s="0" t="s">
        <v>106</v>
      </c>
      <c r="J52" s="0" t="s">
        <v>107</v>
      </c>
    </row>
    <row r="53" customFormat="false" ht="12.8" hidden="true" customHeight="false" outlineLevel="0" collapsed="false">
      <c r="A53" s="0" t="s">
        <v>166</v>
      </c>
      <c r="B53" s="0" t="s">
        <v>167</v>
      </c>
      <c r="C53" s="0" t="s">
        <v>13</v>
      </c>
      <c r="D53" s="0" t="n">
        <v>843</v>
      </c>
      <c r="E53" s="0" t="s">
        <v>113</v>
      </c>
      <c r="F53" s="0" t="s">
        <v>105</v>
      </c>
      <c r="G53" s="0" t="s">
        <v>106</v>
      </c>
      <c r="J53" s="0" t="s">
        <v>107</v>
      </c>
    </row>
    <row r="54" customFormat="false" ht="12.8" hidden="true" customHeight="false" outlineLevel="0" collapsed="false">
      <c r="A54" s="0" t="s">
        <v>168</v>
      </c>
      <c r="B54" s="0" t="s">
        <v>169</v>
      </c>
      <c r="C54" s="0" t="s">
        <v>13</v>
      </c>
      <c r="D54" s="0" t="n">
        <v>838</v>
      </c>
      <c r="E54" s="0" t="s">
        <v>104</v>
      </c>
      <c r="F54" s="0" t="s">
        <v>105</v>
      </c>
      <c r="G54" s="0" t="s">
        <v>106</v>
      </c>
      <c r="J54" s="0" t="s">
        <v>107</v>
      </c>
    </row>
    <row r="55" customFormat="false" ht="12.8" hidden="true" customHeight="false" outlineLevel="0" collapsed="false">
      <c r="A55" s="0" t="s">
        <v>170</v>
      </c>
      <c r="B55" s="0" t="s">
        <v>171</v>
      </c>
      <c r="C55" s="0" t="s">
        <v>13</v>
      </c>
      <c r="D55" s="0" t="n">
        <v>832</v>
      </c>
      <c r="E55" s="0" t="s">
        <v>110</v>
      </c>
      <c r="F55" s="0" t="s">
        <v>105</v>
      </c>
      <c r="G55" s="0" t="s">
        <v>106</v>
      </c>
      <c r="J55" s="0" t="s">
        <v>107</v>
      </c>
    </row>
    <row r="56" customFormat="false" ht="12.8" hidden="true" customHeight="false" outlineLevel="0" collapsed="false">
      <c r="A56" s="0" t="s">
        <v>172</v>
      </c>
      <c r="B56" s="0" t="s">
        <v>173</v>
      </c>
      <c r="C56" s="0" t="s">
        <v>13</v>
      </c>
      <c r="D56" s="0" t="n">
        <v>842</v>
      </c>
      <c r="E56" s="0" t="s">
        <v>130</v>
      </c>
      <c r="F56" s="0" t="s">
        <v>105</v>
      </c>
      <c r="G56" s="0" t="s">
        <v>106</v>
      </c>
      <c r="J56" s="0" t="s">
        <v>107</v>
      </c>
    </row>
    <row r="57" customFormat="false" ht="12.8" hidden="true" customHeight="false" outlineLevel="0" collapsed="false">
      <c r="A57" s="0" t="s">
        <v>174</v>
      </c>
      <c r="B57" s="0" t="s">
        <v>175</v>
      </c>
      <c r="C57" s="0" t="s">
        <v>13</v>
      </c>
      <c r="D57" s="0" t="n">
        <v>843</v>
      </c>
      <c r="E57" s="0" t="s">
        <v>113</v>
      </c>
      <c r="F57" s="0" t="s">
        <v>105</v>
      </c>
      <c r="G57" s="0" t="s">
        <v>106</v>
      </c>
      <c r="J57" s="0" t="s">
        <v>107</v>
      </c>
    </row>
    <row r="58" customFormat="false" ht="12.8" hidden="true" customHeight="false" outlineLevel="0" collapsed="false">
      <c r="A58" s="0" t="s">
        <v>176</v>
      </c>
      <c r="B58" s="0" t="s">
        <v>177</v>
      </c>
      <c r="C58" s="0" t="s">
        <v>13</v>
      </c>
      <c r="D58" s="0" t="n">
        <v>788</v>
      </c>
      <c r="E58" s="0" t="s">
        <v>137</v>
      </c>
      <c r="F58" s="0" t="s">
        <v>134</v>
      </c>
      <c r="G58" s="0" t="s">
        <v>106</v>
      </c>
      <c r="J58" s="0" t="s">
        <v>107</v>
      </c>
    </row>
    <row r="59" customFormat="false" ht="12.8" hidden="true" customHeight="false" outlineLevel="0" collapsed="false">
      <c r="A59" s="0" t="s">
        <v>178</v>
      </c>
      <c r="B59" s="0" t="s">
        <v>179</v>
      </c>
      <c r="C59" s="0" t="s">
        <v>13</v>
      </c>
      <c r="D59" s="0" t="n">
        <v>788</v>
      </c>
      <c r="E59" s="0" t="s">
        <v>137</v>
      </c>
      <c r="F59" s="0" t="s">
        <v>134</v>
      </c>
      <c r="G59" s="0" t="s">
        <v>106</v>
      </c>
      <c r="J59" s="0" t="s">
        <v>107</v>
      </c>
    </row>
    <row r="60" customFormat="false" ht="12.8" hidden="true" customHeight="false" outlineLevel="0" collapsed="false">
      <c r="A60" s="0" t="s">
        <v>180</v>
      </c>
      <c r="B60" s="0" t="s">
        <v>181</v>
      </c>
      <c r="C60" s="0" t="s">
        <v>13</v>
      </c>
      <c r="D60" s="0" t="n">
        <v>884</v>
      </c>
      <c r="E60" s="0" t="s">
        <v>154</v>
      </c>
      <c r="F60" s="0" t="s">
        <v>105</v>
      </c>
      <c r="G60" s="0" t="s">
        <v>106</v>
      </c>
      <c r="J60" s="0" t="s">
        <v>107</v>
      </c>
    </row>
    <row r="61" customFormat="false" ht="12.8" hidden="true" customHeight="false" outlineLevel="0" collapsed="false">
      <c r="A61" s="0" t="s">
        <v>182</v>
      </c>
      <c r="B61" s="0" t="s">
        <v>183</v>
      </c>
      <c r="C61" s="0" t="s">
        <v>13</v>
      </c>
      <c r="D61" s="0" t="n">
        <v>881</v>
      </c>
      <c r="E61" s="0" t="s">
        <v>184</v>
      </c>
      <c r="F61" s="0" t="s">
        <v>105</v>
      </c>
      <c r="G61" s="0" t="s">
        <v>106</v>
      </c>
      <c r="J61" s="0" t="s">
        <v>107</v>
      </c>
    </row>
    <row r="62" customFormat="false" ht="12.8" hidden="true" customHeight="false" outlineLevel="0" collapsed="false">
      <c r="A62" s="0" t="s">
        <v>185</v>
      </c>
      <c r="B62" s="0" t="s">
        <v>186</v>
      </c>
      <c r="C62" s="0" t="s">
        <v>13</v>
      </c>
      <c r="D62" s="0" t="n">
        <v>845</v>
      </c>
      <c r="E62" s="0" t="s">
        <v>119</v>
      </c>
      <c r="F62" s="0" t="s">
        <v>105</v>
      </c>
      <c r="G62" s="0" t="s">
        <v>106</v>
      </c>
      <c r="J62" s="0" t="s">
        <v>107</v>
      </c>
    </row>
    <row r="63" customFormat="false" ht="12.8" hidden="true" customHeight="false" outlineLevel="0" collapsed="false">
      <c r="A63" s="0" t="s">
        <v>187</v>
      </c>
      <c r="B63" s="0" t="s">
        <v>188</v>
      </c>
      <c r="C63" s="0" t="s">
        <v>13</v>
      </c>
      <c r="D63" s="0" t="n">
        <v>843</v>
      </c>
      <c r="E63" s="0" t="s">
        <v>113</v>
      </c>
      <c r="F63" s="0" t="s">
        <v>105</v>
      </c>
      <c r="G63" s="0" t="s">
        <v>106</v>
      </c>
      <c r="J63" s="0" t="s">
        <v>107</v>
      </c>
    </row>
    <row r="64" customFormat="false" ht="12.8" hidden="true" customHeight="false" outlineLevel="0" collapsed="false">
      <c r="A64" s="0" t="s">
        <v>189</v>
      </c>
      <c r="B64" s="0" t="s">
        <v>190</v>
      </c>
      <c r="C64" s="0" t="s">
        <v>13</v>
      </c>
      <c r="D64" s="0" t="n">
        <v>750</v>
      </c>
      <c r="E64" s="0" t="s">
        <v>191</v>
      </c>
      <c r="F64" s="0" t="s">
        <v>134</v>
      </c>
      <c r="G64" s="0" t="s">
        <v>106</v>
      </c>
      <c r="J64" s="0" t="s">
        <v>107</v>
      </c>
    </row>
    <row r="65" customFormat="false" ht="12.8" hidden="true" customHeight="false" outlineLevel="0" collapsed="false">
      <c r="A65" s="0" t="s">
        <v>192</v>
      </c>
      <c r="B65" s="0" t="s">
        <v>193</v>
      </c>
      <c r="C65" s="0" t="s">
        <v>13</v>
      </c>
      <c r="D65" s="0" t="n">
        <v>842</v>
      </c>
      <c r="E65" s="0" t="s">
        <v>130</v>
      </c>
      <c r="F65" s="0" t="s">
        <v>105</v>
      </c>
      <c r="G65" s="0" t="s">
        <v>106</v>
      </c>
      <c r="J65" s="0" t="s">
        <v>107</v>
      </c>
    </row>
    <row r="66" customFormat="false" ht="12.8" hidden="true" customHeight="false" outlineLevel="0" collapsed="false">
      <c r="A66" s="0" t="s">
        <v>194</v>
      </c>
      <c r="B66" s="0" t="s">
        <v>195</v>
      </c>
      <c r="C66" s="0" t="s">
        <v>13</v>
      </c>
      <c r="D66" s="0" t="n">
        <v>832</v>
      </c>
      <c r="E66" s="0" t="s">
        <v>110</v>
      </c>
      <c r="F66" s="0" t="s">
        <v>105</v>
      </c>
      <c r="G66" s="0" t="s">
        <v>106</v>
      </c>
      <c r="J66" s="0" t="s">
        <v>107</v>
      </c>
    </row>
    <row r="67" customFormat="false" ht="12.8" hidden="true" customHeight="false" outlineLevel="0" collapsed="false">
      <c r="A67" s="0" t="s">
        <v>196</v>
      </c>
      <c r="B67" s="0" t="s">
        <v>197</v>
      </c>
      <c r="C67" s="0" t="s">
        <v>13</v>
      </c>
      <c r="D67" s="0" t="n">
        <v>788</v>
      </c>
      <c r="E67" s="0" t="s">
        <v>137</v>
      </c>
      <c r="F67" s="0" t="s">
        <v>134</v>
      </c>
      <c r="G67" s="0" t="s">
        <v>106</v>
      </c>
      <c r="J67" s="0" t="s">
        <v>107</v>
      </c>
    </row>
    <row r="68" customFormat="false" ht="12.8" hidden="true" customHeight="false" outlineLevel="0" collapsed="false">
      <c r="A68" s="0" t="s">
        <v>198</v>
      </c>
      <c r="B68" s="0" t="s">
        <v>199</v>
      </c>
      <c r="C68" s="0" t="s">
        <v>13</v>
      </c>
      <c r="D68" s="0" t="n">
        <v>879</v>
      </c>
      <c r="E68" s="0" t="s">
        <v>116</v>
      </c>
      <c r="F68" s="0" t="s">
        <v>105</v>
      </c>
      <c r="G68" s="0" t="s">
        <v>106</v>
      </c>
      <c r="J68" s="0" t="s">
        <v>107</v>
      </c>
    </row>
    <row r="69" customFormat="false" ht="12.8" hidden="true" customHeight="false" outlineLevel="0" collapsed="false">
      <c r="A69" s="0" t="s">
        <v>200</v>
      </c>
      <c r="B69" s="0" t="s">
        <v>201</v>
      </c>
      <c r="C69" s="0" t="s">
        <v>13</v>
      </c>
      <c r="D69" s="0" t="n">
        <v>1281</v>
      </c>
      <c r="E69" s="0" t="s">
        <v>202</v>
      </c>
      <c r="G69" s="0" t="s">
        <v>203</v>
      </c>
      <c r="H69" s="0" t="s">
        <v>204</v>
      </c>
      <c r="I69" s="0" t="s">
        <v>205</v>
      </c>
      <c r="J69" s="0" t="s">
        <v>206</v>
      </c>
    </row>
    <row r="70" customFormat="false" ht="12.8" hidden="true" customHeight="false" outlineLevel="0" collapsed="false">
      <c r="A70" s="0" t="s">
        <v>207</v>
      </c>
      <c r="B70" s="0" t="s">
        <v>208</v>
      </c>
      <c r="C70" s="0" t="s">
        <v>13</v>
      </c>
      <c r="D70" s="0" t="n">
        <v>618</v>
      </c>
      <c r="E70" s="0" t="s">
        <v>209</v>
      </c>
      <c r="G70" s="0" t="s">
        <v>14</v>
      </c>
      <c r="H70" s="0" t="s">
        <v>210</v>
      </c>
      <c r="I70" s="0" t="s">
        <v>211</v>
      </c>
      <c r="J70" s="0" t="s">
        <v>212</v>
      </c>
    </row>
    <row r="71" customFormat="false" ht="12.8" hidden="true" customHeight="false" outlineLevel="0" collapsed="false">
      <c r="A71" s="0" t="s">
        <v>213</v>
      </c>
      <c r="B71" s="0" t="s">
        <v>214</v>
      </c>
      <c r="C71" s="0" t="s">
        <v>13</v>
      </c>
      <c r="D71" s="0" t="n">
        <v>142</v>
      </c>
      <c r="G71" s="0" t="s">
        <v>215</v>
      </c>
      <c r="I71" s="0" t="s">
        <v>216</v>
      </c>
      <c r="J71" s="0" t="s">
        <v>217</v>
      </c>
    </row>
    <row r="72" customFormat="false" ht="12.8" hidden="true" customHeight="false" outlineLevel="0" collapsed="false">
      <c r="A72" s="0" t="s">
        <v>218</v>
      </c>
      <c r="B72" s="0" t="s">
        <v>219</v>
      </c>
      <c r="C72" s="0" t="s">
        <v>13</v>
      </c>
      <c r="D72" s="0" t="n">
        <v>427</v>
      </c>
      <c r="E72" s="0" t="s">
        <v>220</v>
      </c>
      <c r="G72" s="0" t="s">
        <v>215</v>
      </c>
      <c r="H72" s="0" t="s">
        <v>221</v>
      </c>
      <c r="I72" s="0" t="s">
        <v>222</v>
      </c>
      <c r="J72" s="0" t="s">
        <v>223</v>
      </c>
    </row>
    <row r="73" customFormat="false" ht="12.8" hidden="true" customHeight="false" outlineLevel="0" collapsed="false">
      <c r="A73" s="0" t="s">
        <v>224</v>
      </c>
      <c r="B73" s="0" t="s">
        <v>225</v>
      </c>
      <c r="C73" s="0" t="s">
        <v>13</v>
      </c>
      <c r="D73" s="0" t="n">
        <v>320</v>
      </c>
      <c r="E73" s="0" t="s">
        <v>226</v>
      </c>
      <c r="G73" s="0" t="s">
        <v>215</v>
      </c>
      <c r="H73" s="0" t="s">
        <v>210</v>
      </c>
      <c r="I73" s="0" t="s">
        <v>227</v>
      </c>
      <c r="J73" s="0" t="s">
        <v>228</v>
      </c>
    </row>
    <row r="74" customFormat="false" ht="12.8" hidden="true" customHeight="false" outlineLevel="0" collapsed="false">
      <c r="A74" s="0" t="s">
        <v>229</v>
      </c>
      <c r="B74" s="0" t="s">
        <v>230</v>
      </c>
      <c r="C74" s="0" t="s">
        <v>13</v>
      </c>
      <c r="D74" s="0" t="n">
        <v>368</v>
      </c>
      <c r="E74" s="0" t="s">
        <v>231</v>
      </c>
      <c r="G74" s="0" t="s">
        <v>215</v>
      </c>
      <c r="H74" s="0" t="s">
        <v>232</v>
      </c>
      <c r="I74" s="0" t="s">
        <v>233</v>
      </c>
      <c r="J74" s="0" t="s">
        <v>234</v>
      </c>
    </row>
    <row r="75" customFormat="false" ht="12.8" hidden="true" customHeight="false" outlineLevel="0" collapsed="false">
      <c r="A75" s="0" t="s">
        <v>235</v>
      </c>
      <c r="B75" s="0" t="s">
        <v>236</v>
      </c>
      <c r="C75" s="0" t="s">
        <v>13</v>
      </c>
      <c r="D75" s="0" t="n">
        <v>916</v>
      </c>
      <c r="E75" s="0" t="s">
        <v>237</v>
      </c>
      <c r="G75" s="0" t="s">
        <v>238</v>
      </c>
      <c r="H75" s="0" t="s">
        <v>239</v>
      </c>
      <c r="I75" s="0" t="s">
        <v>240</v>
      </c>
      <c r="J75" s="0" t="s">
        <v>241</v>
      </c>
    </row>
    <row r="76" customFormat="false" ht="12.8" hidden="true" customHeight="false" outlineLevel="0" collapsed="false">
      <c r="A76" s="0" t="s">
        <v>242</v>
      </c>
      <c r="B76" s="0" t="s">
        <v>243</v>
      </c>
      <c r="C76" s="0" t="s">
        <v>13</v>
      </c>
      <c r="D76" s="0" t="n">
        <v>1182</v>
      </c>
      <c r="E76" s="0" t="s">
        <v>244</v>
      </c>
      <c r="G76" s="0" t="s">
        <v>215</v>
      </c>
      <c r="I76" s="0" t="s">
        <v>245</v>
      </c>
      <c r="J76" s="0" t="s">
        <v>246</v>
      </c>
    </row>
    <row r="77" customFormat="false" ht="12.8" hidden="true" customHeight="false" outlineLevel="0" collapsed="false">
      <c r="A77" s="0" t="s">
        <v>247</v>
      </c>
      <c r="B77" s="0" t="s">
        <v>248</v>
      </c>
      <c r="C77" s="0" t="s">
        <v>13</v>
      </c>
      <c r="D77" s="0" t="n">
        <v>834</v>
      </c>
      <c r="E77" s="0" t="s">
        <v>249</v>
      </c>
      <c r="G77" s="0" t="s">
        <v>14</v>
      </c>
      <c r="H77" s="0" t="s">
        <v>250</v>
      </c>
      <c r="I77" s="0" t="s">
        <v>251</v>
      </c>
      <c r="J77" s="0" t="s">
        <v>252</v>
      </c>
    </row>
    <row r="78" customFormat="false" ht="12.8" hidden="true" customHeight="false" outlineLevel="0" collapsed="false">
      <c r="A78" s="0" t="s">
        <v>253</v>
      </c>
      <c r="B78" s="0" t="s">
        <v>254</v>
      </c>
      <c r="C78" s="0" t="s">
        <v>13</v>
      </c>
      <c r="D78" s="0" t="n">
        <v>337</v>
      </c>
      <c r="E78" s="0" t="s">
        <v>255</v>
      </c>
      <c r="G78" s="0" t="s">
        <v>215</v>
      </c>
      <c r="H78" s="0" t="s">
        <v>239</v>
      </c>
      <c r="I78" s="0" t="s">
        <v>256</v>
      </c>
      <c r="J78" s="0" t="s">
        <v>257</v>
      </c>
    </row>
    <row r="79" customFormat="false" ht="12.8" hidden="true" customHeight="false" outlineLevel="0" collapsed="false">
      <c r="A79" s="0" t="s">
        <v>258</v>
      </c>
      <c r="B79" s="0" t="s">
        <v>259</v>
      </c>
      <c r="C79" s="0" t="s">
        <v>13</v>
      </c>
      <c r="D79" s="0" t="n">
        <v>954</v>
      </c>
      <c r="E79" s="0" t="s">
        <v>260</v>
      </c>
      <c r="F79" s="0" t="s">
        <v>261</v>
      </c>
      <c r="G79" s="0" t="s">
        <v>262</v>
      </c>
      <c r="H79" s="0" t="s">
        <v>204</v>
      </c>
      <c r="I79" s="0" t="s">
        <v>263</v>
      </c>
      <c r="J79" s="0" t="s">
        <v>264</v>
      </c>
    </row>
    <row r="80" customFormat="false" ht="12.8" hidden="true" customHeight="false" outlineLevel="0" collapsed="false">
      <c r="A80" s="0" t="s">
        <v>265</v>
      </c>
      <c r="B80" s="0" t="s">
        <v>266</v>
      </c>
      <c r="C80" s="0" t="s">
        <v>13</v>
      </c>
      <c r="D80" s="0" t="n">
        <v>2180</v>
      </c>
      <c r="G80" s="0" t="s">
        <v>267</v>
      </c>
      <c r="J80" s="0" t="s">
        <v>268</v>
      </c>
    </row>
    <row r="81" customFormat="false" ht="12.8" hidden="true" customHeight="false" outlineLevel="0" collapsed="false">
      <c r="A81" s="0" t="s">
        <v>269</v>
      </c>
      <c r="B81" s="0" t="s">
        <v>270</v>
      </c>
      <c r="C81" s="0" t="s">
        <v>13</v>
      </c>
      <c r="D81" s="0" t="n">
        <v>680</v>
      </c>
      <c r="E81" s="0" t="s">
        <v>271</v>
      </c>
      <c r="F81" s="0" t="s">
        <v>272</v>
      </c>
      <c r="G81" s="0" t="s">
        <v>273</v>
      </c>
      <c r="J81" s="0" t="s">
        <v>268</v>
      </c>
    </row>
    <row r="82" customFormat="false" ht="12.8" hidden="true" customHeight="false" outlineLevel="0" collapsed="false">
      <c r="A82" s="0" t="s">
        <v>274</v>
      </c>
      <c r="B82" s="0" t="s">
        <v>275</v>
      </c>
      <c r="C82" s="0" t="s">
        <v>13</v>
      </c>
      <c r="D82" s="0" t="n">
        <v>1014</v>
      </c>
      <c r="E82" s="0" t="s">
        <v>276</v>
      </c>
      <c r="F82" s="0" t="s">
        <v>261</v>
      </c>
      <c r="G82" s="0" t="s">
        <v>277</v>
      </c>
      <c r="H82" s="0" t="s">
        <v>204</v>
      </c>
      <c r="I82" s="0" t="s">
        <v>263</v>
      </c>
      <c r="J82" s="0" t="s">
        <v>264</v>
      </c>
    </row>
    <row r="83" customFormat="false" ht="12.8" hidden="true" customHeight="false" outlineLevel="0" collapsed="false">
      <c r="A83" s="0" t="s">
        <v>278</v>
      </c>
      <c r="B83" s="0" t="s">
        <v>279</v>
      </c>
      <c r="C83" s="0" t="s">
        <v>13</v>
      </c>
      <c r="D83" s="0" t="n">
        <v>959</v>
      </c>
      <c r="E83" s="0" t="s">
        <v>280</v>
      </c>
      <c r="F83" s="0" t="s">
        <v>261</v>
      </c>
      <c r="G83" s="0" t="s">
        <v>262</v>
      </c>
      <c r="H83" s="0" t="s">
        <v>204</v>
      </c>
      <c r="I83" s="0" t="s">
        <v>263</v>
      </c>
      <c r="J83" s="0" t="s">
        <v>264</v>
      </c>
    </row>
    <row r="84" customFormat="false" ht="12.8" hidden="true" customHeight="false" outlineLevel="0" collapsed="false">
      <c r="A84" s="0" t="s">
        <v>281</v>
      </c>
      <c r="B84" s="0" t="s">
        <v>282</v>
      </c>
      <c r="C84" s="0" t="s">
        <v>13</v>
      </c>
      <c r="D84" s="0" t="n">
        <v>1237</v>
      </c>
      <c r="E84" s="0" t="s">
        <v>283</v>
      </c>
      <c r="G84" s="0" t="s">
        <v>284</v>
      </c>
      <c r="H84" s="0" t="s">
        <v>239</v>
      </c>
      <c r="I84" s="0" t="s">
        <v>240</v>
      </c>
      <c r="J84" s="0" t="s">
        <v>241</v>
      </c>
    </row>
    <row r="85" customFormat="false" ht="12.8" hidden="true" customHeight="false" outlineLevel="0" collapsed="false">
      <c r="A85" s="0" t="s">
        <v>285</v>
      </c>
      <c r="B85" s="0" t="s">
        <v>286</v>
      </c>
      <c r="C85" s="0" t="s">
        <v>13</v>
      </c>
      <c r="D85" s="0" t="n">
        <v>410</v>
      </c>
      <c r="E85" s="0" t="s">
        <v>255</v>
      </c>
      <c r="G85" s="0" t="s">
        <v>215</v>
      </c>
      <c r="H85" s="0" t="s">
        <v>239</v>
      </c>
      <c r="I85" s="0" t="s">
        <v>256</v>
      </c>
      <c r="J85" s="0" t="s">
        <v>257</v>
      </c>
    </row>
    <row r="86" customFormat="false" ht="12.8" hidden="true" customHeight="false" outlineLevel="0" collapsed="false">
      <c r="A86" s="0" t="s">
        <v>287</v>
      </c>
      <c r="B86" s="0" t="s">
        <v>288</v>
      </c>
      <c r="C86" s="0" t="s">
        <v>13</v>
      </c>
      <c r="D86" s="0" t="n">
        <v>679</v>
      </c>
      <c r="E86" s="0" t="s">
        <v>289</v>
      </c>
      <c r="F86" s="0" t="s">
        <v>272</v>
      </c>
      <c r="G86" s="0" t="s">
        <v>273</v>
      </c>
      <c r="J86" s="0" t="s">
        <v>268</v>
      </c>
    </row>
    <row r="87" customFormat="false" ht="12.8" hidden="true" customHeight="false" outlineLevel="0" collapsed="false">
      <c r="A87" s="0" t="s">
        <v>290</v>
      </c>
      <c r="B87" s="0" t="s">
        <v>291</v>
      </c>
      <c r="C87" s="0" t="s">
        <v>13</v>
      </c>
      <c r="D87" s="0" t="n">
        <v>659</v>
      </c>
      <c r="E87" s="0" t="s">
        <v>292</v>
      </c>
      <c r="F87" s="0" t="s">
        <v>272</v>
      </c>
      <c r="G87" s="0" t="s">
        <v>273</v>
      </c>
      <c r="J87" s="0" t="s">
        <v>268</v>
      </c>
    </row>
    <row r="88" customFormat="false" ht="12.8" hidden="true" customHeight="false" outlineLevel="0" collapsed="false">
      <c r="A88" s="0" t="s">
        <v>293</v>
      </c>
      <c r="B88" s="0" t="s">
        <v>294</v>
      </c>
      <c r="C88" s="0" t="s">
        <v>13</v>
      </c>
      <c r="D88" s="0" t="n">
        <v>711</v>
      </c>
      <c r="E88" s="0" t="s">
        <v>295</v>
      </c>
      <c r="G88" s="0" t="s">
        <v>215</v>
      </c>
      <c r="H88" s="0" t="s">
        <v>239</v>
      </c>
      <c r="I88" s="0" t="s">
        <v>296</v>
      </c>
      <c r="J88" s="0" t="s">
        <v>297</v>
      </c>
    </row>
    <row r="89" customFormat="false" ht="12.8" hidden="true" customHeight="false" outlineLevel="0" collapsed="false">
      <c r="A89" s="0" t="s">
        <v>298</v>
      </c>
      <c r="B89" s="0" t="s">
        <v>299</v>
      </c>
      <c r="C89" s="0" t="s">
        <v>13</v>
      </c>
      <c r="D89" s="0" t="n">
        <v>1059</v>
      </c>
      <c r="E89" s="0" t="s">
        <v>300</v>
      </c>
      <c r="G89" s="0" t="s">
        <v>215</v>
      </c>
      <c r="H89" s="0" t="s">
        <v>239</v>
      </c>
      <c r="I89" s="0" t="s">
        <v>240</v>
      </c>
      <c r="J89" s="0" t="s">
        <v>241</v>
      </c>
    </row>
    <row r="90" customFormat="false" ht="12.8" hidden="true" customHeight="false" outlineLevel="0" collapsed="false">
      <c r="A90" s="0" t="s">
        <v>301</v>
      </c>
      <c r="B90" s="0" t="s">
        <v>302</v>
      </c>
      <c r="C90" s="0" t="s">
        <v>13</v>
      </c>
      <c r="D90" s="0" t="n">
        <v>1035</v>
      </c>
      <c r="E90" s="0" t="s">
        <v>303</v>
      </c>
      <c r="G90" s="0" t="s">
        <v>304</v>
      </c>
      <c r="H90" s="0" t="s">
        <v>239</v>
      </c>
      <c r="I90" s="0" t="s">
        <v>240</v>
      </c>
      <c r="J90" s="0" t="s">
        <v>241</v>
      </c>
    </row>
    <row r="91" customFormat="false" ht="12.8" hidden="true" customHeight="false" outlineLevel="0" collapsed="false">
      <c r="A91" s="0" t="s">
        <v>305</v>
      </c>
      <c r="B91" s="0" t="s">
        <v>306</v>
      </c>
      <c r="C91" s="0" t="s">
        <v>13</v>
      </c>
      <c r="D91" s="0" t="n">
        <v>666</v>
      </c>
      <c r="E91" s="0" t="s">
        <v>307</v>
      </c>
      <c r="F91" s="0" t="s">
        <v>272</v>
      </c>
      <c r="G91" s="0" t="s">
        <v>273</v>
      </c>
      <c r="J91" s="0" t="s">
        <v>268</v>
      </c>
    </row>
    <row r="92" customFormat="false" ht="12.8" hidden="false" customHeight="false" outlineLevel="0" collapsed="false">
      <c r="A92" s="0" t="s">
        <v>308</v>
      </c>
      <c r="B92" s="0" t="s">
        <v>309</v>
      </c>
      <c r="C92" s="0" t="s">
        <v>13</v>
      </c>
      <c r="D92" s="0" t="n">
        <v>1435</v>
      </c>
      <c r="E92" s="0" t="s">
        <v>29</v>
      </c>
      <c r="F92" s="0" t="s">
        <v>35</v>
      </c>
      <c r="G92" s="0" t="s">
        <v>31</v>
      </c>
      <c r="J92" s="0" t="s">
        <v>21</v>
      </c>
    </row>
    <row r="93" customFormat="false" ht="12.8" hidden="false" customHeight="false" outlineLevel="0" collapsed="false">
      <c r="A93" s="0" t="s">
        <v>310</v>
      </c>
      <c r="B93" s="0" t="s">
        <v>311</v>
      </c>
      <c r="C93" s="0" t="s">
        <v>13</v>
      </c>
      <c r="D93" s="0" t="n">
        <v>1435</v>
      </c>
      <c r="E93" s="0" t="s">
        <v>29</v>
      </c>
      <c r="F93" s="0" t="s">
        <v>35</v>
      </c>
      <c r="G93" s="0" t="s">
        <v>31</v>
      </c>
      <c r="J93" s="0" t="s">
        <v>21</v>
      </c>
    </row>
    <row r="94" customFormat="false" ht="12.8" hidden="false" customHeight="false" outlineLevel="0" collapsed="false">
      <c r="A94" s="0" t="s">
        <v>312</v>
      </c>
      <c r="B94" s="0" t="s">
        <v>313</v>
      </c>
      <c r="C94" s="0" t="s">
        <v>13</v>
      </c>
      <c r="D94" s="0" t="n">
        <v>1435</v>
      </c>
      <c r="E94" s="0" t="s">
        <v>29</v>
      </c>
      <c r="F94" s="0" t="s">
        <v>35</v>
      </c>
      <c r="G94" s="0" t="s">
        <v>31</v>
      </c>
      <c r="J94" s="0" t="s">
        <v>21</v>
      </c>
    </row>
    <row r="95" customFormat="false" ht="12.8" hidden="false" customHeight="false" outlineLevel="0" collapsed="false">
      <c r="A95" s="0" t="s">
        <v>314</v>
      </c>
      <c r="B95" s="0" t="s">
        <v>315</v>
      </c>
      <c r="C95" s="0" t="s">
        <v>13</v>
      </c>
      <c r="D95" s="0" t="n">
        <v>1440</v>
      </c>
      <c r="E95" s="0" t="s">
        <v>316</v>
      </c>
      <c r="F95" s="0" t="s">
        <v>35</v>
      </c>
      <c r="G95" s="0" t="s">
        <v>31</v>
      </c>
      <c r="J95" s="0" t="s">
        <v>21</v>
      </c>
    </row>
    <row r="96" customFormat="false" ht="12.8" hidden="false" customHeight="false" outlineLevel="0" collapsed="false">
      <c r="A96" s="0" t="s">
        <v>317</v>
      </c>
      <c r="B96" s="0" t="s">
        <v>318</v>
      </c>
      <c r="C96" s="0" t="s">
        <v>13</v>
      </c>
      <c r="D96" s="0" t="n">
        <v>1446</v>
      </c>
      <c r="E96" s="0" t="s">
        <v>319</v>
      </c>
      <c r="F96" s="0" t="s">
        <v>35</v>
      </c>
      <c r="G96" s="0" t="s">
        <v>31</v>
      </c>
      <c r="J96" s="0" t="s">
        <v>21</v>
      </c>
    </row>
    <row r="97" customFormat="false" ht="12.8" hidden="false" customHeight="false" outlineLevel="0" collapsed="false">
      <c r="A97" s="0" t="s">
        <v>320</v>
      </c>
      <c r="B97" s="0" t="s">
        <v>321</v>
      </c>
      <c r="C97" s="0" t="s">
        <v>13</v>
      </c>
      <c r="D97" s="0" t="n">
        <v>1436</v>
      </c>
      <c r="E97" s="0" t="s">
        <v>319</v>
      </c>
      <c r="F97" s="0" t="s">
        <v>35</v>
      </c>
      <c r="G97" s="0" t="s">
        <v>31</v>
      </c>
      <c r="J97" s="0" t="s">
        <v>21</v>
      </c>
    </row>
    <row r="98" customFormat="false" ht="12.8" hidden="false" customHeight="false" outlineLevel="0" collapsed="false">
      <c r="A98" s="0" t="s">
        <v>322</v>
      </c>
      <c r="B98" s="0" t="s">
        <v>323</v>
      </c>
      <c r="C98" s="0" t="s">
        <v>13</v>
      </c>
      <c r="D98" s="0" t="n">
        <v>1430</v>
      </c>
      <c r="E98" s="0" t="s">
        <v>324</v>
      </c>
      <c r="F98" s="0" t="s">
        <v>35</v>
      </c>
      <c r="G98" s="0" t="s">
        <v>31</v>
      </c>
      <c r="J98" s="0" t="s">
        <v>21</v>
      </c>
    </row>
    <row r="99" customFormat="false" ht="12.8" hidden="false" customHeight="false" outlineLevel="0" collapsed="false">
      <c r="A99" s="0" t="s">
        <v>325</v>
      </c>
      <c r="B99" s="0" t="s">
        <v>326</v>
      </c>
      <c r="C99" s="0" t="s">
        <v>13</v>
      </c>
      <c r="D99" s="0" t="n">
        <v>1462</v>
      </c>
      <c r="E99" s="0" t="s">
        <v>41</v>
      </c>
      <c r="F99" s="0" t="s">
        <v>35</v>
      </c>
      <c r="G99" s="0" t="s">
        <v>31</v>
      </c>
      <c r="J99" s="0" t="s">
        <v>21</v>
      </c>
    </row>
    <row r="100" customFormat="false" ht="12.8" hidden="false" customHeight="false" outlineLevel="0" collapsed="false">
      <c r="A100" s="0" t="s">
        <v>327</v>
      </c>
      <c r="B100" s="0" t="s">
        <v>328</v>
      </c>
      <c r="C100" s="0" t="s">
        <v>13</v>
      </c>
      <c r="D100" s="0" t="n">
        <v>1464</v>
      </c>
      <c r="E100" s="0" t="s">
        <v>329</v>
      </c>
      <c r="F100" s="0" t="s">
        <v>35</v>
      </c>
      <c r="G100" s="0" t="s">
        <v>31</v>
      </c>
      <c r="J100" s="0" t="s">
        <v>21</v>
      </c>
    </row>
    <row r="101" customFormat="false" ht="12.8" hidden="false" customHeight="false" outlineLevel="0" collapsed="false">
      <c r="A101" s="0" t="s">
        <v>330</v>
      </c>
      <c r="B101" s="0" t="s">
        <v>331</v>
      </c>
      <c r="C101" s="0" t="s">
        <v>13</v>
      </c>
      <c r="D101" s="0" t="n">
        <v>1461</v>
      </c>
      <c r="E101" s="0" t="s">
        <v>332</v>
      </c>
      <c r="F101" s="0" t="s">
        <v>35</v>
      </c>
      <c r="G101" s="0" t="s">
        <v>31</v>
      </c>
      <c r="J101" s="0" t="s">
        <v>21</v>
      </c>
    </row>
    <row r="102" customFormat="false" ht="12.8" hidden="false" customHeight="false" outlineLevel="0" collapsed="false">
      <c r="A102" s="0" t="s">
        <v>333</v>
      </c>
      <c r="B102" s="0" t="s">
        <v>334</v>
      </c>
      <c r="C102" s="0" t="s">
        <v>13</v>
      </c>
      <c r="D102" s="0" t="n">
        <v>1768</v>
      </c>
      <c r="E102" s="0" t="s">
        <v>335</v>
      </c>
      <c r="F102" s="0" t="s">
        <v>336</v>
      </c>
      <c r="G102" s="0" t="s">
        <v>337</v>
      </c>
      <c r="J102" s="0" t="s">
        <v>21</v>
      </c>
    </row>
    <row r="103" customFormat="false" ht="12.8" hidden="false" customHeight="false" outlineLevel="0" collapsed="false">
      <c r="A103" s="0" t="s">
        <v>338</v>
      </c>
      <c r="B103" s="0" t="s">
        <v>339</v>
      </c>
      <c r="C103" s="0" t="s">
        <v>13</v>
      </c>
      <c r="D103" s="0" t="n">
        <v>1506</v>
      </c>
      <c r="E103" s="0" t="s">
        <v>340</v>
      </c>
      <c r="G103" s="0" t="s">
        <v>341</v>
      </c>
      <c r="J103" s="0" t="s">
        <v>21</v>
      </c>
    </row>
    <row r="104" customFormat="false" ht="12.8" hidden="false" customHeight="false" outlineLevel="0" collapsed="false">
      <c r="A104" s="0" t="s">
        <v>342</v>
      </c>
      <c r="B104" s="0" t="s">
        <v>343</v>
      </c>
      <c r="C104" s="0" t="s">
        <v>13</v>
      </c>
      <c r="D104" s="0" t="n">
        <v>1752</v>
      </c>
      <c r="E104" s="0" t="s">
        <v>344</v>
      </c>
      <c r="G104" s="0" t="s">
        <v>345</v>
      </c>
      <c r="J104" s="0" t="s">
        <v>21</v>
      </c>
    </row>
    <row r="105" customFormat="false" ht="12.8" hidden="false" customHeight="false" outlineLevel="0" collapsed="false">
      <c r="A105" s="0" t="s">
        <v>346</v>
      </c>
      <c r="B105" s="0" t="s">
        <v>347</v>
      </c>
      <c r="C105" s="0" t="s">
        <v>13</v>
      </c>
      <c r="D105" s="0" t="n">
        <v>1733</v>
      </c>
      <c r="E105" s="0" t="s">
        <v>348</v>
      </c>
      <c r="F105" s="0" t="s">
        <v>349</v>
      </c>
      <c r="G105" s="0" t="s">
        <v>350</v>
      </c>
      <c r="J105" s="0" t="s">
        <v>21</v>
      </c>
    </row>
    <row r="106" customFormat="false" ht="12.8" hidden="false" customHeight="false" outlineLevel="0" collapsed="false">
      <c r="A106" s="0" t="s">
        <v>351</v>
      </c>
      <c r="B106" s="0" t="s">
        <v>352</v>
      </c>
      <c r="C106" s="0" t="s">
        <v>13</v>
      </c>
      <c r="D106" s="0" t="n">
        <v>1146</v>
      </c>
      <c r="E106" s="0" t="s">
        <v>353</v>
      </c>
      <c r="G106" s="0" t="s">
        <v>20</v>
      </c>
      <c r="J106" s="0" t="s">
        <v>21</v>
      </c>
    </row>
    <row r="107" customFormat="false" ht="12.8" hidden="false" customHeight="false" outlineLevel="0" collapsed="false">
      <c r="A107" s="0" t="s">
        <v>354</v>
      </c>
      <c r="B107" s="0" t="s">
        <v>355</v>
      </c>
      <c r="C107" s="0" t="s">
        <v>13</v>
      </c>
      <c r="D107" s="0" t="n">
        <v>1124</v>
      </c>
      <c r="E107" s="0" t="s">
        <v>356</v>
      </c>
      <c r="G107" s="0" t="s">
        <v>20</v>
      </c>
      <c r="J107" s="0" t="s">
        <v>21</v>
      </c>
    </row>
    <row r="108" customFormat="false" ht="12.8" hidden="false" customHeight="false" outlineLevel="0" collapsed="false">
      <c r="A108" s="0" t="s">
        <v>357</v>
      </c>
      <c r="B108" s="0" t="s">
        <v>358</v>
      </c>
      <c r="C108" s="0" t="s">
        <v>13</v>
      </c>
      <c r="D108" s="0" t="n">
        <v>1143</v>
      </c>
      <c r="E108" s="0" t="s">
        <v>49</v>
      </c>
      <c r="F108" s="0" t="s">
        <v>50</v>
      </c>
      <c r="G108" s="0" t="s">
        <v>51</v>
      </c>
      <c r="J108" s="0" t="s">
        <v>21</v>
      </c>
    </row>
    <row r="109" customFormat="false" ht="12.8" hidden="false" customHeight="false" outlineLevel="0" collapsed="false">
      <c r="A109" s="0" t="s">
        <v>359</v>
      </c>
      <c r="B109" s="0" t="s">
        <v>360</v>
      </c>
      <c r="C109" s="0" t="s">
        <v>13</v>
      </c>
      <c r="D109" s="0" t="n">
        <v>1462</v>
      </c>
      <c r="E109" s="0" t="s">
        <v>24</v>
      </c>
      <c r="F109" s="0" t="s">
        <v>25</v>
      </c>
      <c r="G109" s="0" t="s">
        <v>26</v>
      </c>
      <c r="J109" s="0" t="s">
        <v>21</v>
      </c>
    </row>
    <row r="110" customFormat="false" ht="12.8" hidden="false" customHeight="false" outlineLevel="0" collapsed="false">
      <c r="A110" s="0" t="s">
        <v>361</v>
      </c>
      <c r="B110" s="0" t="s">
        <v>362</v>
      </c>
      <c r="C110" s="0" t="s">
        <v>13</v>
      </c>
      <c r="D110" s="0" t="n">
        <v>1726</v>
      </c>
      <c r="E110" s="0" t="s">
        <v>363</v>
      </c>
      <c r="F110" s="0" t="s">
        <v>364</v>
      </c>
      <c r="G110" s="0" t="s">
        <v>337</v>
      </c>
      <c r="J110" s="0" t="s">
        <v>21</v>
      </c>
    </row>
    <row r="111" customFormat="false" ht="12.8" hidden="false" customHeight="false" outlineLevel="0" collapsed="false">
      <c r="A111" s="0" t="s">
        <v>365</v>
      </c>
      <c r="B111" s="0" t="s">
        <v>366</v>
      </c>
      <c r="C111" s="0" t="s">
        <v>13</v>
      </c>
      <c r="D111" s="0" t="n">
        <v>1734</v>
      </c>
      <c r="E111" s="0" t="s">
        <v>367</v>
      </c>
      <c r="F111" s="0" t="s">
        <v>368</v>
      </c>
      <c r="G111" s="0" t="s">
        <v>350</v>
      </c>
      <c r="J111" s="0" t="s">
        <v>21</v>
      </c>
    </row>
    <row r="112" customFormat="false" ht="12.8" hidden="false" customHeight="false" outlineLevel="0" collapsed="false">
      <c r="A112" s="0" t="s">
        <v>369</v>
      </c>
      <c r="B112" s="0" t="s">
        <v>370</v>
      </c>
      <c r="C112" s="0" t="s">
        <v>13</v>
      </c>
      <c r="D112" s="0" t="n">
        <v>1733</v>
      </c>
      <c r="E112" s="0" t="s">
        <v>348</v>
      </c>
      <c r="F112" s="0" t="s">
        <v>368</v>
      </c>
      <c r="G112" s="0" t="s">
        <v>350</v>
      </c>
      <c r="J112" s="0" t="s">
        <v>21</v>
      </c>
    </row>
    <row r="113" customFormat="false" ht="12.8" hidden="true" customHeight="false" outlineLevel="0" collapsed="false">
      <c r="A113" s="0" t="s">
        <v>371</v>
      </c>
      <c r="B113" s="0" t="s">
        <v>372</v>
      </c>
      <c r="C113" s="0" t="s">
        <v>13</v>
      </c>
      <c r="D113" s="0" t="n">
        <v>606</v>
      </c>
      <c r="E113" s="0" t="s">
        <v>373</v>
      </c>
      <c r="G113" s="0" t="s">
        <v>215</v>
      </c>
      <c r="H113" s="0" t="s">
        <v>239</v>
      </c>
      <c r="I113" s="0" t="s">
        <v>296</v>
      </c>
      <c r="J113" s="0" t="s">
        <v>297</v>
      </c>
    </row>
    <row r="114" customFormat="false" ht="12.8" hidden="false" customHeight="false" outlineLevel="0" collapsed="false">
      <c r="A114" s="0" t="s">
        <v>374</v>
      </c>
      <c r="B114" s="0" t="s">
        <v>375</v>
      </c>
      <c r="C114" s="0" t="s">
        <v>13</v>
      </c>
      <c r="D114" s="0" t="n">
        <v>1727</v>
      </c>
      <c r="E114" s="0" t="s">
        <v>376</v>
      </c>
      <c r="F114" s="0" t="s">
        <v>368</v>
      </c>
      <c r="G114" s="0" t="s">
        <v>377</v>
      </c>
      <c r="J114" s="0" t="s">
        <v>21</v>
      </c>
    </row>
    <row r="115" customFormat="false" ht="12.8" hidden="true" customHeight="false" outlineLevel="0" collapsed="false">
      <c r="A115" s="0" t="s">
        <v>378</v>
      </c>
      <c r="B115" s="0" t="s">
        <v>379</v>
      </c>
      <c r="C115" s="0" t="s">
        <v>13</v>
      </c>
      <c r="D115" s="0" t="n">
        <v>969</v>
      </c>
      <c r="E115" s="0" t="s">
        <v>380</v>
      </c>
      <c r="F115" s="0" t="s">
        <v>261</v>
      </c>
      <c r="G115" s="0" t="s">
        <v>277</v>
      </c>
      <c r="H115" s="0" t="s">
        <v>204</v>
      </c>
      <c r="I115" s="0" t="s">
        <v>263</v>
      </c>
      <c r="J115" s="0" t="s">
        <v>264</v>
      </c>
    </row>
    <row r="116" customFormat="false" ht="12.8" hidden="true" customHeight="false" outlineLevel="0" collapsed="false">
      <c r="A116" s="0" t="s">
        <v>381</v>
      </c>
      <c r="B116" s="0" t="s">
        <v>382</v>
      </c>
      <c r="C116" s="0" t="s">
        <v>13</v>
      </c>
      <c r="D116" s="0" t="n">
        <v>956</v>
      </c>
      <c r="E116" s="0" t="s">
        <v>383</v>
      </c>
      <c r="F116" s="0" t="s">
        <v>261</v>
      </c>
      <c r="G116" s="0" t="s">
        <v>262</v>
      </c>
      <c r="H116" s="0" t="s">
        <v>204</v>
      </c>
      <c r="I116" s="0" t="s">
        <v>263</v>
      </c>
      <c r="J116" s="0" t="s">
        <v>264</v>
      </c>
    </row>
    <row r="117" customFormat="false" ht="12.8" hidden="true" customHeight="false" outlineLevel="0" collapsed="false">
      <c r="A117" s="0" t="s">
        <v>384</v>
      </c>
      <c r="B117" s="0" t="s">
        <v>385</v>
      </c>
      <c r="C117" s="0" t="s">
        <v>13</v>
      </c>
      <c r="D117" s="0" t="n">
        <v>2179</v>
      </c>
      <c r="E117" s="0" t="s">
        <v>386</v>
      </c>
      <c r="G117" s="0" t="s">
        <v>267</v>
      </c>
      <c r="J117" s="0" t="s">
        <v>268</v>
      </c>
    </row>
    <row r="118" customFormat="false" ht="12.8" hidden="true" customHeight="false" outlineLevel="0" collapsed="false">
      <c r="A118" s="0" t="s">
        <v>387</v>
      </c>
      <c r="B118" s="0" t="s">
        <v>388</v>
      </c>
      <c r="C118" s="0" t="s">
        <v>13</v>
      </c>
      <c r="D118" s="0" t="n">
        <v>679</v>
      </c>
      <c r="E118" s="0" t="s">
        <v>289</v>
      </c>
      <c r="F118" s="0" t="s">
        <v>272</v>
      </c>
      <c r="G118" s="0" t="s">
        <v>273</v>
      </c>
      <c r="J118" s="0" t="s">
        <v>268</v>
      </c>
    </row>
    <row r="119" customFormat="false" ht="12.8" hidden="true" customHeight="false" outlineLevel="0" collapsed="false">
      <c r="A119" s="0" t="s">
        <v>389</v>
      </c>
      <c r="B119" s="0" t="s">
        <v>390</v>
      </c>
      <c r="C119" s="0" t="s">
        <v>13</v>
      </c>
      <c r="D119" s="0" t="n">
        <v>812</v>
      </c>
      <c r="E119" s="0" t="s">
        <v>391</v>
      </c>
      <c r="F119" s="0" t="s">
        <v>261</v>
      </c>
      <c r="G119" s="0" t="s">
        <v>392</v>
      </c>
      <c r="H119" s="0" t="s">
        <v>204</v>
      </c>
      <c r="I119" s="0" t="s">
        <v>263</v>
      </c>
      <c r="J119" s="0" t="s">
        <v>264</v>
      </c>
    </row>
    <row r="120" customFormat="false" ht="12.8" hidden="true" customHeight="false" outlineLevel="0" collapsed="false">
      <c r="A120" s="0" t="s">
        <v>393</v>
      </c>
      <c r="B120" s="0" t="s">
        <v>394</v>
      </c>
      <c r="C120" s="0" t="s">
        <v>13</v>
      </c>
      <c r="D120" s="0" t="n">
        <v>1459</v>
      </c>
      <c r="E120" s="0" t="s">
        <v>380</v>
      </c>
      <c r="F120" s="0" t="s">
        <v>261</v>
      </c>
      <c r="G120" s="0" t="s">
        <v>395</v>
      </c>
      <c r="H120" s="0" t="s">
        <v>204</v>
      </c>
      <c r="I120" s="0" t="s">
        <v>263</v>
      </c>
      <c r="J120" s="0" t="s">
        <v>264</v>
      </c>
    </row>
    <row r="121" customFormat="false" ht="12.8" hidden="true" customHeight="false" outlineLevel="0" collapsed="false">
      <c r="A121" s="0" t="s">
        <v>396</v>
      </c>
      <c r="B121" s="0" t="s">
        <v>397</v>
      </c>
      <c r="C121" s="0" t="s">
        <v>13</v>
      </c>
      <c r="D121" s="0" t="n">
        <v>674</v>
      </c>
      <c r="E121" s="0" t="s">
        <v>398</v>
      </c>
      <c r="F121" s="0" t="s">
        <v>272</v>
      </c>
      <c r="G121" s="0" t="s">
        <v>273</v>
      </c>
      <c r="J121" s="0" t="s">
        <v>268</v>
      </c>
    </row>
    <row r="122" customFormat="false" ht="12.8" hidden="true" customHeight="false" outlineLevel="0" collapsed="false">
      <c r="A122" s="0" t="s">
        <v>399</v>
      </c>
      <c r="B122" s="0" t="s">
        <v>400</v>
      </c>
      <c r="C122" s="0" t="s">
        <v>13</v>
      </c>
      <c r="D122" s="0" t="n">
        <v>643</v>
      </c>
      <c r="E122" s="0" t="s">
        <v>401</v>
      </c>
      <c r="F122" s="0" t="s">
        <v>272</v>
      </c>
      <c r="G122" s="0" t="s">
        <v>273</v>
      </c>
      <c r="J122" s="0" t="s">
        <v>268</v>
      </c>
    </row>
    <row r="123" customFormat="false" ht="12.8" hidden="false" customHeight="false" outlineLevel="0" collapsed="false">
      <c r="A123" s="0" t="s">
        <v>402</v>
      </c>
      <c r="B123" s="0" t="s">
        <v>403</v>
      </c>
      <c r="C123" s="0" t="s">
        <v>13</v>
      </c>
      <c r="D123" s="0" t="n">
        <v>814</v>
      </c>
      <c r="E123" s="0" t="s">
        <v>404</v>
      </c>
      <c r="G123" s="0" t="s">
        <v>262</v>
      </c>
      <c r="J123" s="0" t="s">
        <v>21</v>
      </c>
    </row>
    <row r="124" customFormat="false" ht="12.8" hidden="false" customHeight="false" outlineLevel="0" collapsed="false">
      <c r="A124" s="0" t="s">
        <v>405</v>
      </c>
      <c r="B124" s="0" t="s">
        <v>406</v>
      </c>
      <c r="C124" s="0" t="s">
        <v>13</v>
      </c>
      <c r="D124" s="0" t="n">
        <v>1432</v>
      </c>
      <c r="E124" s="0" t="s">
        <v>407</v>
      </c>
      <c r="G124" s="0" t="s">
        <v>65</v>
      </c>
      <c r="J124" s="0" t="s">
        <v>21</v>
      </c>
    </row>
    <row r="125" customFormat="false" ht="12.8" hidden="false" customHeight="false" outlineLevel="0" collapsed="false">
      <c r="A125" s="0" t="s">
        <v>408</v>
      </c>
      <c r="B125" s="0" t="s">
        <v>409</v>
      </c>
      <c r="C125" s="0" t="s">
        <v>13</v>
      </c>
      <c r="D125" s="0" t="n">
        <v>1738</v>
      </c>
      <c r="E125" s="0" t="s">
        <v>410</v>
      </c>
      <c r="F125" s="0" t="s">
        <v>368</v>
      </c>
      <c r="G125" s="0" t="s">
        <v>350</v>
      </c>
      <c r="J125" s="0" t="s">
        <v>21</v>
      </c>
    </row>
    <row r="126" customFormat="false" ht="12.8" hidden="false" customHeight="false" outlineLevel="0" collapsed="false">
      <c r="A126" s="0" t="s">
        <v>411</v>
      </c>
      <c r="B126" s="0" t="s">
        <v>412</v>
      </c>
      <c r="C126" s="0" t="s">
        <v>13</v>
      </c>
      <c r="D126" s="0" t="n">
        <v>1086</v>
      </c>
      <c r="E126" s="0" t="s">
        <v>413</v>
      </c>
      <c r="G126" s="0" t="s">
        <v>414</v>
      </c>
      <c r="J126" s="0" t="s">
        <v>21</v>
      </c>
    </row>
    <row r="127" customFormat="false" ht="12.8" hidden="true" customHeight="false" outlineLevel="0" collapsed="false">
      <c r="A127" s="0" t="s">
        <v>415</v>
      </c>
      <c r="B127" s="0" t="s">
        <v>416</v>
      </c>
      <c r="C127" s="0" t="s">
        <v>13</v>
      </c>
      <c r="D127" s="0" t="n">
        <v>1675</v>
      </c>
      <c r="E127" s="0" t="s">
        <v>417</v>
      </c>
      <c r="G127" s="0" t="s">
        <v>418</v>
      </c>
      <c r="J127" s="0" t="s">
        <v>268</v>
      </c>
    </row>
    <row r="128" customFormat="false" ht="12.8" hidden="false" customHeight="false" outlineLevel="0" collapsed="false">
      <c r="A128" s="0" t="s">
        <v>419</v>
      </c>
      <c r="B128" s="0" t="s">
        <v>420</v>
      </c>
      <c r="C128" s="0" t="s">
        <v>13</v>
      </c>
      <c r="D128" s="0" t="n">
        <v>1149</v>
      </c>
      <c r="E128" s="0" t="s">
        <v>421</v>
      </c>
      <c r="F128" s="0" t="s">
        <v>50</v>
      </c>
      <c r="G128" s="0" t="s">
        <v>51</v>
      </c>
      <c r="J128" s="0" t="s">
        <v>21</v>
      </c>
    </row>
    <row r="129" customFormat="false" ht="12.8" hidden="false" customHeight="false" outlineLevel="0" collapsed="false">
      <c r="A129" s="0" t="s">
        <v>422</v>
      </c>
      <c r="B129" s="0" t="s">
        <v>423</v>
      </c>
      <c r="C129" s="0" t="s">
        <v>13</v>
      </c>
      <c r="D129" s="0" t="n">
        <v>1472</v>
      </c>
      <c r="E129" s="0" t="s">
        <v>424</v>
      </c>
      <c r="F129" s="0" t="s">
        <v>55</v>
      </c>
      <c r="G129" s="0" t="s">
        <v>31</v>
      </c>
      <c r="J129" s="0" t="s">
        <v>21</v>
      </c>
    </row>
    <row r="130" customFormat="false" ht="12.8" hidden="false" customHeight="false" outlineLevel="0" collapsed="false">
      <c r="A130" s="0" t="s">
        <v>425</v>
      </c>
      <c r="B130" s="0" t="s">
        <v>426</v>
      </c>
      <c r="C130" s="0" t="s">
        <v>13</v>
      </c>
      <c r="D130" s="0" t="n">
        <v>1880</v>
      </c>
      <c r="E130" s="0" t="s">
        <v>427</v>
      </c>
      <c r="F130" s="0" t="s">
        <v>428</v>
      </c>
      <c r="G130" s="0" t="s">
        <v>46</v>
      </c>
      <c r="J130" s="0" t="s">
        <v>21</v>
      </c>
    </row>
    <row r="131" customFormat="false" ht="12.8" hidden="false" customHeight="false" outlineLevel="0" collapsed="false">
      <c r="A131" s="0" t="s">
        <v>429</v>
      </c>
      <c r="B131" s="0" t="s">
        <v>430</v>
      </c>
      <c r="C131" s="0" t="s">
        <v>13</v>
      </c>
      <c r="D131" s="0" t="n">
        <v>1733</v>
      </c>
      <c r="E131" s="0" t="s">
        <v>348</v>
      </c>
      <c r="F131" s="0" t="s">
        <v>349</v>
      </c>
      <c r="G131" s="0" t="s">
        <v>350</v>
      </c>
      <c r="J131" s="0" t="s">
        <v>21</v>
      </c>
    </row>
    <row r="132" customFormat="false" ht="12.8" hidden="true" customHeight="false" outlineLevel="0" collapsed="false">
      <c r="A132" s="0" t="s">
        <v>431</v>
      </c>
      <c r="B132" s="0" t="s">
        <v>432</v>
      </c>
      <c r="C132" s="0" t="s">
        <v>13</v>
      </c>
      <c r="D132" s="0" t="n">
        <v>1004</v>
      </c>
      <c r="E132" s="0" t="s">
        <v>433</v>
      </c>
      <c r="G132" s="0" t="s">
        <v>238</v>
      </c>
      <c r="H132" s="0" t="s">
        <v>239</v>
      </c>
      <c r="I132" s="0" t="s">
        <v>240</v>
      </c>
      <c r="J132" s="0" t="s">
        <v>434</v>
      </c>
    </row>
    <row r="133" customFormat="false" ht="12.8" hidden="true" customHeight="false" outlineLevel="0" collapsed="false">
      <c r="A133" s="0" t="s">
        <v>435</v>
      </c>
      <c r="B133" s="0" t="s">
        <v>436</v>
      </c>
      <c r="C133" s="0" t="s">
        <v>13</v>
      </c>
      <c r="D133" s="0" t="n">
        <v>1057</v>
      </c>
      <c r="E133" s="0" t="s">
        <v>437</v>
      </c>
      <c r="G133" s="0" t="s">
        <v>215</v>
      </c>
      <c r="H133" s="0" t="s">
        <v>239</v>
      </c>
      <c r="I133" s="0" t="s">
        <v>240</v>
      </c>
      <c r="J133" s="0" t="s">
        <v>241</v>
      </c>
    </row>
    <row r="134" customFormat="false" ht="12.8" hidden="false" customHeight="false" outlineLevel="0" collapsed="false">
      <c r="A134" s="0" t="s">
        <v>438</v>
      </c>
      <c r="B134" s="0" t="s">
        <v>439</v>
      </c>
      <c r="C134" s="0" t="s">
        <v>13</v>
      </c>
      <c r="D134" s="0" t="n">
        <v>1152</v>
      </c>
      <c r="E134" s="0" t="s">
        <v>440</v>
      </c>
      <c r="G134" s="0" t="s">
        <v>441</v>
      </c>
      <c r="J134" s="0" t="s">
        <v>21</v>
      </c>
    </row>
    <row r="135" customFormat="false" ht="12.8" hidden="false" customHeight="false" outlineLevel="0" collapsed="false">
      <c r="A135" s="0" t="s">
        <v>442</v>
      </c>
      <c r="B135" s="0" t="s">
        <v>443</v>
      </c>
      <c r="C135" s="0" t="s">
        <v>13</v>
      </c>
      <c r="D135" s="0" t="n">
        <v>1416</v>
      </c>
      <c r="E135" s="0" t="s">
        <v>444</v>
      </c>
      <c r="F135" s="0" t="s">
        <v>445</v>
      </c>
      <c r="G135" s="0" t="s">
        <v>446</v>
      </c>
      <c r="J135" s="0" t="s">
        <v>21</v>
      </c>
    </row>
    <row r="136" customFormat="false" ht="12.8" hidden="false" customHeight="false" outlineLevel="0" collapsed="false">
      <c r="A136" s="0" t="s">
        <v>447</v>
      </c>
      <c r="B136" s="0" t="s">
        <v>448</v>
      </c>
      <c r="C136" s="0" t="s">
        <v>13</v>
      </c>
      <c r="D136" s="0" t="n">
        <v>1440</v>
      </c>
      <c r="E136" s="0" t="s">
        <v>97</v>
      </c>
      <c r="F136" s="0" t="s">
        <v>98</v>
      </c>
      <c r="G136" s="0" t="s">
        <v>449</v>
      </c>
      <c r="J136" s="0" t="s">
        <v>21</v>
      </c>
    </row>
    <row r="137" customFormat="false" ht="12.8" hidden="false" customHeight="false" outlineLevel="0" collapsed="false">
      <c r="A137" s="0" t="s">
        <v>450</v>
      </c>
      <c r="B137" s="0" t="s">
        <v>451</v>
      </c>
      <c r="C137" s="0" t="s">
        <v>13</v>
      </c>
      <c r="D137" s="0" t="n">
        <v>1435</v>
      </c>
      <c r="E137" s="0" t="s">
        <v>29</v>
      </c>
      <c r="F137" s="0" t="s">
        <v>35</v>
      </c>
      <c r="G137" s="0" t="s">
        <v>31</v>
      </c>
      <c r="J137" s="0" t="s">
        <v>21</v>
      </c>
    </row>
    <row r="138" customFormat="false" ht="12.8" hidden="false" customHeight="false" outlineLevel="0" collapsed="false">
      <c r="A138" s="0" t="s">
        <v>452</v>
      </c>
      <c r="B138" s="0" t="s">
        <v>453</v>
      </c>
      <c r="C138" s="0" t="s">
        <v>13</v>
      </c>
      <c r="D138" s="0" t="n">
        <v>1441</v>
      </c>
      <c r="E138" s="0" t="s">
        <v>454</v>
      </c>
      <c r="F138" s="0" t="s">
        <v>35</v>
      </c>
      <c r="G138" s="0" t="s">
        <v>31</v>
      </c>
      <c r="J138" s="0" t="s">
        <v>21</v>
      </c>
    </row>
    <row r="139" customFormat="false" ht="12.8" hidden="false" customHeight="false" outlineLevel="0" collapsed="false">
      <c r="A139" s="0" t="s">
        <v>455</v>
      </c>
      <c r="B139" s="0" t="s">
        <v>456</v>
      </c>
      <c r="C139" s="0" t="s">
        <v>13</v>
      </c>
      <c r="D139" s="0" t="n">
        <v>1436</v>
      </c>
      <c r="E139" s="0" t="s">
        <v>319</v>
      </c>
      <c r="F139" s="0" t="s">
        <v>35</v>
      </c>
      <c r="G139" s="0" t="s">
        <v>31</v>
      </c>
      <c r="J139" s="0" t="s">
        <v>21</v>
      </c>
    </row>
    <row r="140" customFormat="false" ht="12.8" hidden="false" customHeight="false" outlineLevel="0" collapsed="false">
      <c r="A140" s="0" t="s">
        <v>457</v>
      </c>
      <c r="B140" s="0" t="s">
        <v>458</v>
      </c>
      <c r="C140" s="0" t="s">
        <v>13</v>
      </c>
      <c r="D140" s="0" t="n">
        <v>1734</v>
      </c>
      <c r="E140" s="0" t="s">
        <v>367</v>
      </c>
      <c r="F140" s="0" t="s">
        <v>368</v>
      </c>
      <c r="G140" s="0" t="s">
        <v>350</v>
      </c>
      <c r="J140" s="0" t="s">
        <v>21</v>
      </c>
    </row>
    <row r="141" customFormat="false" ht="12.8" hidden="false" customHeight="false" outlineLevel="0" collapsed="false">
      <c r="A141" s="0" t="s">
        <v>459</v>
      </c>
      <c r="B141" s="0" t="s">
        <v>460</v>
      </c>
      <c r="C141" s="0" t="s">
        <v>13</v>
      </c>
      <c r="D141" s="0" t="n">
        <v>1739</v>
      </c>
      <c r="E141" s="0" t="s">
        <v>461</v>
      </c>
      <c r="F141" s="0" t="s">
        <v>368</v>
      </c>
      <c r="G141" s="0" t="s">
        <v>350</v>
      </c>
      <c r="J141" s="0" t="s">
        <v>21</v>
      </c>
    </row>
    <row r="142" customFormat="false" ht="12.8" hidden="false" customHeight="false" outlineLevel="0" collapsed="false">
      <c r="A142" s="0" t="s">
        <v>462</v>
      </c>
      <c r="B142" s="0" t="s">
        <v>463</v>
      </c>
      <c r="C142" s="0" t="s">
        <v>13</v>
      </c>
      <c r="D142" s="0" t="n">
        <v>1734</v>
      </c>
      <c r="E142" s="0" t="s">
        <v>367</v>
      </c>
      <c r="F142" s="0" t="s">
        <v>368</v>
      </c>
      <c r="G142" s="0" t="s">
        <v>350</v>
      </c>
      <c r="J142" s="0" t="s">
        <v>21</v>
      </c>
    </row>
    <row r="143" customFormat="false" ht="12.8" hidden="false" customHeight="false" outlineLevel="0" collapsed="false">
      <c r="A143" s="0" t="s">
        <v>464</v>
      </c>
      <c r="B143" s="0" t="s">
        <v>465</v>
      </c>
      <c r="C143" s="0" t="s">
        <v>13</v>
      </c>
      <c r="D143" s="0" t="n">
        <v>1143</v>
      </c>
      <c r="E143" s="0" t="s">
        <v>466</v>
      </c>
      <c r="F143" s="0" t="s">
        <v>50</v>
      </c>
      <c r="G143" s="0" t="s">
        <v>51</v>
      </c>
      <c r="J143" s="0" t="s">
        <v>21</v>
      </c>
    </row>
    <row r="144" customFormat="false" ht="12.8" hidden="false" customHeight="false" outlineLevel="0" collapsed="false">
      <c r="A144" s="0" t="s">
        <v>467</v>
      </c>
      <c r="B144" s="0" t="s">
        <v>468</v>
      </c>
      <c r="C144" s="0" t="s">
        <v>13</v>
      </c>
      <c r="D144" s="0" t="n">
        <v>1448</v>
      </c>
      <c r="E144" s="0" t="s">
        <v>469</v>
      </c>
      <c r="F144" s="0" t="s">
        <v>55</v>
      </c>
      <c r="G144" s="0" t="s">
        <v>31</v>
      </c>
      <c r="J144" s="0" t="s">
        <v>21</v>
      </c>
    </row>
    <row r="145" customFormat="false" ht="12.8" hidden="false" customHeight="false" outlineLevel="0" collapsed="false">
      <c r="A145" s="0" t="s">
        <v>470</v>
      </c>
      <c r="B145" s="0" t="s">
        <v>471</v>
      </c>
      <c r="C145" s="0" t="s">
        <v>13</v>
      </c>
      <c r="D145" s="0" t="n">
        <v>1465</v>
      </c>
      <c r="E145" s="0" t="s">
        <v>472</v>
      </c>
      <c r="F145" s="0" t="s">
        <v>55</v>
      </c>
      <c r="G145" s="0" t="s">
        <v>31</v>
      </c>
      <c r="J145" s="0" t="s">
        <v>21</v>
      </c>
    </row>
    <row r="146" customFormat="false" ht="12.8" hidden="true" customHeight="false" outlineLevel="0" collapsed="false">
      <c r="A146" s="0" t="s">
        <v>473</v>
      </c>
      <c r="B146" s="0" t="s">
        <v>474</v>
      </c>
      <c r="C146" s="0" t="s">
        <v>13</v>
      </c>
      <c r="D146" s="0" t="n">
        <v>692</v>
      </c>
      <c r="E146" s="0" t="s">
        <v>475</v>
      </c>
      <c r="F146" s="0" t="s">
        <v>272</v>
      </c>
      <c r="G146" s="0" t="s">
        <v>273</v>
      </c>
      <c r="J146" s="0" t="s">
        <v>268</v>
      </c>
    </row>
    <row r="147" customFormat="false" ht="12.8" hidden="false" customHeight="false" outlineLevel="0" collapsed="false">
      <c r="A147" s="0" t="s">
        <v>476</v>
      </c>
      <c r="B147" s="0" t="s">
        <v>477</v>
      </c>
      <c r="C147" s="0" t="s">
        <v>13</v>
      </c>
      <c r="D147" s="0" t="n">
        <v>1772</v>
      </c>
      <c r="E147" s="0" t="s">
        <v>478</v>
      </c>
      <c r="F147" s="0" t="s">
        <v>479</v>
      </c>
      <c r="G147" s="0" t="s">
        <v>46</v>
      </c>
      <c r="J147" s="0" t="s">
        <v>21</v>
      </c>
    </row>
    <row r="148" customFormat="false" ht="12.8" hidden="false" customHeight="false" outlineLevel="0" collapsed="false">
      <c r="A148" s="0" t="s">
        <v>480</v>
      </c>
      <c r="B148" s="0" t="s">
        <v>481</v>
      </c>
      <c r="C148" s="0" t="s">
        <v>13</v>
      </c>
      <c r="D148" s="0" t="n">
        <v>1506</v>
      </c>
      <c r="E148" s="0" t="s">
        <v>340</v>
      </c>
      <c r="G148" s="0" t="s">
        <v>341</v>
      </c>
      <c r="J148" s="0" t="s">
        <v>21</v>
      </c>
    </row>
    <row r="149" customFormat="false" ht="12.8" hidden="false" customHeight="false" outlineLevel="0" collapsed="false">
      <c r="A149" s="0" t="s">
        <v>482</v>
      </c>
      <c r="B149" s="0" t="s">
        <v>483</v>
      </c>
      <c r="C149" s="0" t="s">
        <v>13</v>
      </c>
      <c r="D149" s="0" t="n">
        <v>1687</v>
      </c>
      <c r="E149" s="0" t="s">
        <v>484</v>
      </c>
      <c r="F149" s="0" t="s">
        <v>485</v>
      </c>
      <c r="G149" s="0" t="s">
        <v>486</v>
      </c>
      <c r="J149" s="0" t="s">
        <v>21</v>
      </c>
    </row>
    <row r="150" customFormat="false" ht="12.8" hidden="true" customHeight="false" outlineLevel="0" collapsed="false">
      <c r="A150" s="0" t="s">
        <v>487</v>
      </c>
      <c r="B150" s="0" t="s">
        <v>488</v>
      </c>
      <c r="C150" s="0" t="s">
        <v>13</v>
      </c>
      <c r="D150" s="0" t="n">
        <v>122</v>
      </c>
      <c r="G150" s="0" t="s">
        <v>215</v>
      </c>
      <c r="I150" s="0" t="s">
        <v>15</v>
      </c>
      <c r="J150" s="0" t="s">
        <v>16</v>
      </c>
    </row>
    <row r="151" customFormat="false" ht="12.8" hidden="true" customHeight="false" outlineLevel="0" collapsed="false">
      <c r="A151" s="0" t="s">
        <v>489</v>
      </c>
      <c r="B151" s="0" t="s">
        <v>490</v>
      </c>
      <c r="C151" s="0" t="s">
        <v>13</v>
      </c>
      <c r="D151" s="0" t="n">
        <v>599</v>
      </c>
      <c r="E151" s="0" t="s">
        <v>491</v>
      </c>
      <c r="G151" s="0" t="s">
        <v>14</v>
      </c>
      <c r="H151" s="0" t="s">
        <v>492</v>
      </c>
      <c r="I151" s="0" t="s">
        <v>493</v>
      </c>
      <c r="J151" s="0" t="s">
        <v>494</v>
      </c>
    </row>
    <row r="152" customFormat="false" ht="12.8" hidden="true" customHeight="false" outlineLevel="0" collapsed="false">
      <c r="A152" s="0" t="s">
        <v>495</v>
      </c>
      <c r="B152" s="0" t="s">
        <v>496</v>
      </c>
      <c r="C152" s="0" t="s">
        <v>13</v>
      </c>
      <c r="D152" s="0" t="n">
        <v>599</v>
      </c>
      <c r="E152" s="0" t="s">
        <v>491</v>
      </c>
      <c r="G152" s="0" t="s">
        <v>14</v>
      </c>
      <c r="H152" s="0" t="s">
        <v>492</v>
      </c>
      <c r="I152" s="0" t="s">
        <v>493</v>
      </c>
      <c r="J152" s="0" t="s">
        <v>494</v>
      </c>
    </row>
    <row r="153" customFormat="false" ht="12.8" hidden="true" customHeight="false" outlineLevel="0" collapsed="false">
      <c r="A153" s="0" t="s">
        <v>497</v>
      </c>
      <c r="B153" s="0" t="s">
        <v>498</v>
      </c>
      <c r="C153" s="0" t="s">
        <v>13</v>
      </c>
      <c r="D153" s="0" t="n">
        <v>854</v>
      </c>
      <c r="E153" s="0" t="s">
        <v>499</v>
      </c>
      <c r="G153" s="0" t="s">
        <v>14</v>
      </c>
      <c r="H153" s="0" t="s">
        <v>250</v>
      </c>
      <c r="I153" s="0" t="s">
        <v>251</v>
      </c>
      <c r="J153" s="0" t="s">
        <v>252</v>
      </c>
    </row>
    <row r="154" customFormat="false" ht="12.8" hidden="true" customHeight="false" outlineLevel="0" collapsed="false">
      <c r="A154" s="0" t="s">
        <v>500</v>
      </c>
      <c r="B154" s="0" t="s">
        <v>501</v>
      </c>
      <c r="C154" s="0" t="s">
        <v>13</v>
      </c>
      <c r="D154" s="0" t="n">
        <v>1031</v>
      </c>
      <c r="E154" s="0" t="s">
        <v>502</v>
      </c>
      <c r="G154" s="0" t="s">
        <v>503</v>
      </c>
      <c r="H154" s="0" t="s">
        <v>504</v>
      </c>
      <c r="I154" s="0" t="s">
        <v>505</v>
      </c>
      <c r="J154" s="0" t="s">
        <v>506</v>
      </c>
    </row>
    <row r="155" customFormat="false" ht="12.8" hidden="true" customHeight="false" outlineLevel="0" collapsed="false">
      <c r="A155" s="0" t="s">
        <v>507</v>
      </c>
      <c r="B155" s="0" t="s">
        <v>508</v>
      </c>
      <c r="C155" s="0" t="s">
        <v>13</v>
      </c>
      <c r="D155" s="0" t="n">
        <v>1259</v>
      </c>
      <c r="E155" s="0" t="s">
        <v>509</v>
      </c>
      <c r="G155" s="0" t="s">
        <v>503</v>
      </c>
      <c r="H155" s="0" t="s">
        <v>510</v>
      </c>
      <c r="I155" s="0" t="s">
        <v>511</v>
      </c>
      <c r="J155" s="0" t="s">
        <v>512</v>
      </c>
    </row>
    <row r="156" customFormat="false" ht="12.8" hidden="true" customHeight="false" outlineLevel="0" collapsed="false">
      <c r="A156" s="0" t="s">
        <v>513</v>
      </c>
      <c r="B156" s="0" t="s">
        <v>514</v>
      </c>
      <c r="C156" s="0" t="s">
        <v>13</v>
      </c>
      <c r="D156" s="0" t="n">
        <v>1333</v>
      </c>
      <c r="E156" s="0" t="s">
        <v>515</v>
      </c>
      <c r="G156" s="0" t="s">
        <v>516</v>
      </c>
      <c r="H156" s="0" t="s">
        <v>517</v>
      </c>
      <c r="I156" s="0" t="s">
        <v>518</v>
      </c>
      <c r="J156" s="0" t="s">
        <v>519</v>
      </c>
    </row>
    <row r="157" customFormat="false" ht="12.8" hidden="true" customHeight="false" outlineLevel="0" collapsed="false">
      <c r="A157" s="0" t="s">
        <v>520</v>
      </c>
      <c r="B157" s="0" t="s">
        <v>521</v>
      </c>
      <c r="C157" s="0" t="s">
        <v>13</v>
      </c>
      <c r="D157" s="0" t="n">
        <v>1333</v>
      </c>
      <c r="E157" s="0" t="s">
        <v>515</v>
      </c>
      <c r="G157" s="0" t="s">
        <v>516</v>
      </c>
      <c r="H157" s="0" t="s">
        <v>517</v>
      </c>
      <c r="I157" s="0" t="s">
        <v>518</v>
      </c>
      <c r="J157" s="0" t="s">
        <v>519</v>
      </c>
    </row>
    <row r="158" customFormat="false" ht="12.8" hidden="true" customHeight="false" outlineLevel="0" collapsed="false">
      <c r="A158" s="0" t="s">
        <v>522</v>
      </c>
      <c r="B158" s="0" t="s">
        <v>523</v>
      </c>
      <c r="C158" s="0" t="s">
        <v>13</v>
      </c>
      <c r="D158" s="0" t="n">
        <v>1125</v>
      </c>
      <c r="E158" s="0" t="s">
        <v>524</v>
      </c>
      <c r="F158" s="0" t="s">
        <v>525</v>
      </c>
      <c r="G158" s="0" t="s">
        <v>503</v>
      </c>
      <c r="H158" s="0" t="s">
        <v>204</v>
      </c>
      <c r="I158" s="0" t="s">
        <v>205</v>
      </c>
      <c r="J158" s="0" t="s">
        <v>206</v>
      </c>
    </row>
    <row r="159" customFormat="false" ht="12.8" hidden="true" customHeight="false" outlineLevel="0" collapsed="false">
      <c r="A159" s="0" t="s">
        <v>526</v>
      </c>
      <c r="B159" s="0" t="s">
        <v>527</v>
      </c>
      <c r="C159" s="0" t="s">
        <v>13</v>
      </c>
      <c r="D159" s="0" t="n">
        <v>1333</v>
      </c>
      <c r="E159" s="0" t="s">
        <v>515</v>
      </c>
      <c r="G159" s="0" t="s">
        <v>516</v>
      </c>
      <c r="H159" s="0" t="s">
        <v>517</v>
      </c>
      <c r="I159" s="0" t="s">
        <v>518</v>
      </c>
      <c r="J159" s="0" t="s">
        <v>519</v>
      </c>
    </row>
    <row r="160" customFormat="false" ht="12.8" hidden="true" customHeight="false" outlineLevel="0" collapsed="false">
      <c r="A160" s="0" t="s">
        <v>528</v>
      </c>
      <c r="B160" s="0" t="s">
        <v>529</v>
      </c>
      <c r="C160" s="0" t="s">
        <v>13</v>
      </c>
      <c r="D160" s="0" t="n">
        <v>1333</v>
      </c>
      <c r="E160" s="0" t="s">
        <v>515</v>
      </c>
      <c r="G160" s="0" t="s">
        <v>516</v>
      </c>
      <c r="H160" s="0" t="s">
        <v>517</v>
      </c>
      <c r="I160" s="0" t="s">
        <v>518</v>
      </c>
      <c r="J160" s="0" t="s">
        <v>519</v>
      </c>
    </row>
    <row r="161" customFormat="false" ht="12.8" hidden="true" customHeight="false" outlineLevel="0" collapsed="false">
      <c r="A161" s="0" t="s">
        <v>530</v>
      </c>
      <c r="B161" s="0" t="s">
        <v>531</v>
      </c>
      <c r="C161" s="0" t="s">
        <v>13</v>
      </c>
      <c r="D161" s="0" t="n">
        <v>1123</v>
      </c>
      <c r="E161" s="0" t="s">
        <v>532</v>
      </c>
      <c r="F161" s="0" t="s">
        <v>525</v>
      </c>
      <c r="G161" s="0" t="s">
        <v>503</v>
      </c>
      <c r="H161" s="0" t="s">
        <v>204</v>
      </c>
      <c r="I161" s="0" t="s">
        <v>533</v>
      </c>
      <c r="J161" s="0" t="s">
        <v>534</v>
      </c>
    </row>
    <row r="162" customFormat="false" ht="12.8" hidden="true" customHeight="false" outlineLevel="0" collapsed="false">
      <c r="A162" s="0" t="s">
        <v>535</v>
      </c>
      <c r="B162" s="0" t="s">
        <v>536</v>
      </c>
      <c r="C162" s="0" t="s">
        <v>13</v>
      </c>
      <c r="D162" s="0" t="n">
        <v>1090</v>
      </c>
      <c r="E162" s="0" t="s">
        <v>537</v>
      </c>
      <c r="G162" s="0" t="s">
        <v>503</v>
      </c>
      <c r="H162" s="0" t="s">
        <v>538</v>
      </c>
      <c r="I162" s="0" t="s">
        <v>539</v>
      </c>
      <c r="J162" s="0" t="s">
        <v>540</v>
      </c>
    </row>
    <row r="163" customFormat="false" ht="12.8" hidden="true" customHeight="false" outlineLevel="0" collapsed="false">
      <c r="A163" s="0" t="s">
        <v>541</v>
      </c>
      <c r="B163" s="0" t="s">
        <v>542</v>
      </c>
      <c r="C163" s="0" t="s">
        <v>13</v>
      </c>
      <c r="D163" s="0" t="n">
        <v>1333</v>
      </c>
      <c r="E163" s="0" t="s">
        <v>515</v>
      </c>
      <c r="G163" s="0" t="s">
        <v>516</v>
      </c>
      <c r="H163" s="0" t="s">
        <v>517</v>
      </c>
      <c r="I163" s="0" t="s">
        <v>518</v>
      </c>
      <c r="J163" s="0" t="s">
        <v>519</v>
      </c>
    </row>
    <row r="164" customFormat="false" ht="12.8" hidden="true" customHeight="false" outlineLevel="0" collapsed="false">
      <c r="A164" s="0" t="s">
        <v>543</v>
      </c>
      <c r="B164" s="0" t="s">
        <v>544</v>
      </c>
      <c r="C164" s="0" t="s">
        <v>13</v>
      </c>
      <c r="D164" s="0" t="n">
        <v>1333</v>
      </c>
      <c r="E164" s="0" t="s">
        <v>515</v>
      </c>
      <c r="G164" s="0" t="s">
        <v>516</v>
      </c>
      <c r="H164" s="0" t="s">
        <v>517</v>
      </c>
      <c r="I164" s="0" t="s">
        <v>518</v>
      </c>
      <c r="J164" s="0" t="s">
        <v>519</v>
      </c>
    </row>
    <row r="165" customFormat="false" ht="12.8" hidden="true" customHeight="false" outlineLevel="0" collapsed="false">
      <c r="A165" s="0" t="s">
        <v>545</v>
      </c>
      <c r="B165" s="0" t="s">
        <v>546</v>
      </c>
      <c r="C165" s="0" t="s">
        <v>13</v>
      </c>
      <c r="D165" s="0" t="n">
        <v>1125</v>
      </c>
      <c r="E165" s="0" t="s">
        <v>547</v>
      </c>
      <c r="F165" s="0" t="s">
        <v>525</v>
      </c>
      <c r="G165" s="0" t="s">
        <v>503</v>
      </c>
      <c r="H165" s="0" t="s">
        <v>204</v>
      </c>
      <c r="J165" s="0" t="s">
        <v>548</v>
      </c>
    </row>
    <row r="166" customFormat="false" ht="12.8" hidden="true" customHeight="false" outlineLevel="0" collapsed="false">
      <c r="A166" s="0" t="s">
        <v>549</v>
      </c>
      <c r="B166" s="0" t="s">
        <v>550</v>
      </c>
      <c r="C166" s="0" t="s">
        <v>13</v>
      </c>
      <c r="D166" s="0" t="n">
        <v>1132</v>
      </c>
      <c r="E166" s="0" t="s">
        <v>551</v>
      </c>
      <c r="F166" s="0" t="s">
        <v>552</v>
      </c>
      <c r="G166" s="0" t="s">
        <v>503</v>
      </c>
      <c r="H166" s="0" t="s">
        <v>204</v>
      </c>
      <c r="I166" s="0" t="s">
        <v>263</v>
      </c>
      <c r="J166" s="0" t="s">
        <v>264</v>
      </c>
    </row>
    <row r="167" customFormat="false" ht="12.8" hidden="true" customHeight="false" outlineLevel="0" collapsed="false">
      <c r="A167" s="0" t="s">
        <v>553</v>
      </c>
      <c r="B167" s="0" t="s">
        <v>554</v>
      </c>
      <c r="C167" s="0" t="s">
        <v>13</v>
      </c>
      <c r="D167" s="0" t="n">
        <v>1333</v>
      </c>
      <c r="E167" s="0" t="s">
        <v>515</v>
      </c>
      <c r="G167" s="0" t="s">
        <v>516</v>
      </c>
      <c r="H167" s="0" t="s">
        <v>517</v>
      </c>
      <c r="I167" s="0" t="s">
        <v>518</v>
      </c>
      <c r="J167" s="0" t="s">
        <v>519</v>
      </c>
    </row>
    <row r="168" customFormat="false" ht="12.8" hidden="true" customHeight="false" outlineLevel="0" collapsed="false">
      <c r="A168" s="0" t="s">
        <v>555</v>
      </c>
      <c r="B168" s="0" t="s">
        <v>556</v>
      </c>
      <c r="C168" s="0" t="s">
        <v>13</v>
      </c>
      <c r="D168" s="0" t="n">
        <v>1122</v>
      </c>
      <c r="E168" s="0" t="s">
        <v>524</v>
      </c>
      <c r="F168" s="0" t="s">
        <v>525</v>
      </c>
      <c r="G168" s="0" t="s">
        <v>503</v>
      </c>
      <c r="H168" s="0" t="s">
        <v>204</v>
      </c>
      <c r="I168" s="0" t="s">
        <v>205</v>
      </c>
      <c r="J168" s="0" t="s">
        <v>206</v>
      </c>
    </row>
    <row r="169" customFormat="false" ht="12.8" hidden="true" customHeight="false" outlineLevel="0" collapsed="false">
      <c r="A169" s="0" t="s">
        <v>557</v>
      </c>
      <c r="B169" s="0" t="s">
        <v>558</v>
      </c>
      <c r="C169" s="0" t="s">
        <v>13</v>
      </c>
      <c r="D169" s="0" t="n">
        <v>988</v>
      </c>
      <c r="E169" s="0" t="s">
        <v>559</v>
      </c>
      <c r="G169" s="0" t="s">
        <v>503</v>
      </c>
      <c r="H169" s="0" t="s">
        <v>517</v>
      </c>
      <c r="I169" s="0" t="s">
        <v>518</v>
      </c>
      <c r="J169" s="0" t="s">
        <v>519</v>
      </c>
    </row>
    <row r="170" customFormat="false" ht="12.8" hidden="true" customHeight="false" outlineLevel="0" collapsed="false">
      <c r="A170" s="0" t="s">
        <v>560</v>
      </c>
      <c r="B170" s="0" t="s">
        <v>561</v>
      </c>
      <c r="C170" s="0" t="s">
        <v>13</v>
      </c>
      <c r="D170" s="0" t="n">
        <v>502</v>
      </c>
      <c r="E170" s="0" t="s">
        <v>562</v>
      </c>
      <c r="G170" s="0" t="s">
        <v>14</v>
      </c>
      <c r="H170" s="0" t="s">
        <v>563</v>
      </c>
      <c r="I170" s="0" t="s">
        <v>564</v>
      </c>
      <c r="J170" s="0" t="s">
        <v>565</v>
      </c>
    </row>
    <row r="171" customFormat="false" ht="12.8" hidden="true" customHeight="false" outlineLevel="0" collapsed="false">
      <c r="A171" s="0" t="s">
        <v>566</v>
      </c>
      <c r="B171" s="0" t="s">
        <v>567</v>
      </c>
      <c r="C171" s="0" t="s">
        <v>13</v>
      </c>
      <c r="D171" s="0" t="n">
        <v>376</v>
      </c>
      <c r="E171" s="0" t="s">
        <v>568</v>
      </c>
      <c r="G171" s="0" t="s">
        <v>215</v>
      </c>
      <c r="H171" s="0" t="s">
        <v>210</v>
      </c>
      <c r="I171" s="0" t="s">
        <v>227</v>
      </c>
      <c r="J171" s="0" t="s">
        <v>228</v>
      </c>
    </row>
    <row r="172" customFormat="false" ht="12.8" hidden="true" customHeight="false" outlineLevel="0" collapsed="false">
      <c r="A172" s="0" t="s">
        <v>569</v>
      </c>
      <c r="B172" s="0" t="s">
        <v>570</v>
      </c>
      <c r="C172" s="0" t="s">
        <v>13</v>
      </c>
      <c r="D172" s="0" t="n">
        <v>1308</v>
      </c>
      <c r="E172" s="0" t="s">
        <v>571</v>
      </c>
      <c r="G172" s="0" t="s">
        <v>572</v>
      </c>
      <c r="H172" s="0" t="s">
        <v>573</v>
      </c>
      <c r="I172" s="0" t="s">
        <v>574</v>
      </c>
      <c r="J172" s="0" t="s">
        <v>575</v>
      </c>
    </row>
    <row r="173" customFormat="false" ht="12.8" hidden="true" customHeight="false" outlineLevel="0" collapsed="false">
      <c r="A173" s="0" t="s">
        <v>576</v>
      </c>
      <c r="B173" s="0" t="s">
        <v>577</v>
      </c>
      <c r="C173" s="0" t="s">
        <v>13</v>
      </c>
      <c r="D173" s="0" t="n">
        <v>1498</v>
      </c>
      <c r="E173" s="0" t="s">
        <v>578</v>
      </c>
      <c r="F173" s="0" t="s">
        <v>579</v>
      </c>
      <c r="G173" s="0" t="s">
        <v>580</v>
      </c>
      <c r="H173" s="0" t="s">
        <v>250</v>
      </c>
      <c r="I173" s="0" t="s">
        <v>251</v>
      </c>
      <c r="J173" s="0" t="s">
        <v>252</v>
      </c>
    </row>
    <row r="174" customFormat="false" ht="12.8" hidden="true" customHeight="false" outlineLevel="0" collapsed="false">
      <c r="A174" s="0" t="s">
        <v>581</v>
      </c>
      <c r="B174" s="0" t="s">
        <v>582</v>
      </c>
      <c r="C174" s="0" t="s">
        <v>13</v>
      </c>
      <c r="D174" s="0" t="n">
        <v>1547</v>
      </c>
      <c r="E174" s="0" t="s">
        <v>583</v>
      </c>
      <c r="F174" s="0" t="s">
        <v>584</v>
      </c>
      <c r="G174" s="0" t="s">
        <v>580</v>
      </c>
      <c r="H174" s="0" t="s">
        <v>250</v>
      </c>
      <c r="I174" s="0" t="s">
        <v>251</v>
      </c>
      <c r="J174" s="0" t="s">
        <v>252</v>
      </c>
    </row>
    <row r="175" customFormat="false" ht="12.8" hidden="true" customHeight="false" outlineLevel="0" collapsed="false">
      <c r="A175" s="0" t="s">
        <v>585</v>
      </c>
      <c r="B175" s="0" t="s">
        <v>586</v>
      </c>
      <c r="C175" s="0" t="s">
        <v>13</v>
      </c>
      <c r="D175" s="0" t="n">
        <v>1021</v>
      </c>
      <c r="E175" s="0" t="s">
        <v>587</v>
      </c>
      <c r="G175" s="0" t="s">
        <v>238</v>
      </c>
      <c r="H175" s="0" t="s">
        <v>239</v>
      </c>
      <c r="I175" s="0" t="s">
        <v>240</v>
      </c>
      <c r="J175" s="0" t="s">
        <v>241</v>
      </c>
    </row>
  </sheetData>
  <autoFilter ref="J1:J175">
    <filterColumn colId="0">
      <customFilters and="true">
        <customFilter operator="equal" val="Retroviridae"/>
      </customFilters>
    </filterColumn>
  </autoFilter>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sheetPr filterMode="false">
    <pageSetUpPr fitToPage="false"/>
  </sheetPr>
  <dimension ref="A1:D1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8" activeCellId="0" sqref="D8"/>
    </sheetView>
  </sheetViews>
  <sheetFormatPr defaultRowHeight="12.8" zeroHeight="false" outlineLevelRow="0" outlineLevelCol="0"/>
  <cols>
    <col collapsed="false" customWidth="false" hidden="false" outlineLevel="0" max="1025" min="1" style="0" width="11.52"/>
  </cols>
  <sheetData>
    <row r="1" customFormat="false" ht="12.8" hidden="false" customHeight="false" outlineLevel="0" collapsed="false">
      <c r="A1" s="0" t="s">
        <v>1503</v>
      </c>
      <c r="B1" s="0" t="s">
        <v>1504</v>
      </c>
      <c r="C1" s="0" t="s">
        <v>1505</v>
      </c>
      <c r="D1" s="0" t="s">
        <v>1506</v>
      </c>
    </row>
    <row r="2" customFormat="false" ht="13.8" hidden="false" customHeight="false" outlineLevel="0" collapsed="false">
      <c r="A2" s="0" t="s">
        <v>1507</v>
      </c>
      <c r="B2" s="4" t="n">
        <f aca="false">1-(77 - SUM('другие параметры'!$I$2:I41))/77</f>
        <v>0.194805194805195</v>
      </c>
      <c r="C2" s="5" t="n">
        <f aca="false">SUM('второй файл без гэпов'!G2:G41)/148</f>
        <v>0.168918918918919</v>
      </c>
      <c r="D2" s="5" t="n">
        <f aca="false">SUM('второй файл без гэпов'!G2:G41)/40</f>
        <v>0.625</v>
      </c>
    </row>
    <row r="3" customFormat="false" ht="13.8" hidden="false" customHeight="false" outlineLevel="0" collapsed="false">
      <c r="A3" s="0" t="s">
        <v>1508</v>
      </c>
      <c r="B3" s="4" t="n">
        <f aca="false">1-(77 - SUM('другие параметры'!$I$2:I58))/77</f>
        <v>0.311688311688312</v>
      </c>
      <c r="C3" s="5" t="n">
        <f aca="false">SUM('второй файл без гэпов'!G2:G58)/148</f>
        <v>0.222972972972973</v>
      </c>
      <c r="D3" s="5" t="n">
        <f aca="false">SUM('второй файл без гэпов'!G2:G58)/57</f>
        <v>0.578947368421053</v>
      </c>
    </row>
    <row r="4" customFormat="false" ht="13.8" hidden="false" customHeight="false" outlineLevel="0" collapsed="false">
      <c r="A4" s="0" t="s">
        <v>1509</v>
      </c>
      <c r="B4" s="4" t="n">
        <f aca="false">1-(77 - SUM('другие параметры'!$I$2:I60))/77</f>
        <v>0.337662337662338</v>
      </c>
      <c r="C4" s="5" t="n">
        <f aca="false">SUM('второй файл без гэпов'!G2:G60)/148</f>
        <v>0.222972972972973</v>
      </c>
      <c r="D4" s="5" t="n">
        <f aca="false">SUM('второй файл без гэпов'!G2:G60)/59</f>
        <v>0.559322033898305</v>
      </c>
    </row>
    <row r="5" customFormat="false" ht="13.8" hidden="false" customHeight="false" outlineLevel="0" collapsed="false">
      <c r="A5" s="0" t="s">
        <v>1510</v>
      </c>
      <c r="B5" s="4" t="n">
        <f aca="false">1-(77 - SUM('другие параметры'!$I$2:I63))/77</f>
        <v>0.363636363636364</v>
      </c>
      <c r="C5" s="5" t="n">
        <f aca="false">SUM('второй файл без гэпов'!G2:G63)/148</f>
        <v>0.22972972972973</v>
      </c>
      <c r="D5" s="5" t="n">
        <f aca="false">SUM('второй файл без гэпов'!G2:G63)/62</f>
        <v>0.548387096774194</v>
      </c>
    </row>
    <row r="6" customFormat="false" ht="13.8" hidden="false" customHeight="false" outlineLevel="0" collapsed="false">
      <c r="A6" s="0" t="s">
        <v>1511</v>
      </c>
      <c r="B6" s="4" t="n">
        <f aca="false">1-(77 - SUM('другие параметры'!$I$2:I64))/77</f>
        <v>0.363636363636364</v>
      </c>
      <c r="C6" s="5" t="n">
        <f aca="false">SUM('второй файл без гэпов'!G2:G64)/148</f>
        <v>0.236486486486486</v>
      </c>
      <c r="D6" s="5" t="n">
        <f aca="false">SUM('второй файл без гэпов'!G2:G64)/63</f>
        <v>0.555555555555556</v>
      </c>
    </row>
    <row r="7" customFormat="false" ht="13.8" hidden="false" customHeight="false" outlineLevel="0" collapsed="false">
      <c r="A7" s="0" t="s">
        <v>1512</v>
      </c>
      <c r="B7" s="4" t="n">
        <f aca="false">1-(77 - SUM('другие параметры'!$I$2:I72))/77</f>
        <v>0.376623376623377</v>
      </c>
      <c r="C7" s="5" t="n">
        <f aca="false">SUM('второй файл без гэпов'!G2:G72)/148</f>
        <v>0.283783783783784</v>
      </c>
      <c r="D7" s="5" t="n">
        <f aca="false">SUM('второй файл без гэпов'!G2:G72)/71</f>
        <v>0.591549295774648</v>
      </c>
    </row>
    <row r="8" customFormat="false" ht="13.8" hidden="false" customHeight="false" outlineLevel="0" collapsed="false">
      <c r="A8" s="0" t="s">
        <v>1513</v>
      </c>
      <c r="B8" s="4" t="n">
        <f aca="false">1-(77 - SUM('другие параметры'!$I$2:I75))/77</f>
        <v>0.38961038961039</v>
      </c>
      <c r="C8" s="5" t="n">
        <f aca="false">SUM('второй файл без гэпов'!G2:G75)/148</f>
        <v>0.297297297297297</v>
      </c>
      <c r="D8" s="5" t="n">
        <f aca="false">SUM('второй файл без гэпов'!G2:G75)/74</f>
        <v>0.594594594594595</v>
      </c>
    </row>
    <row r="9" customFormat="false" ht="13.8" hidden="false" customHeight="false" outlineLevel="0" collapsed="false">
      <c r="A9" s="0" t="s">
        <v>1514</v>
      </c>
      <c r="B9" s="4" t="n">
        <f aca="false">1-(77 - SUM('другие параметры'!$I$2:I90))/77</f>
        <v>0.467532467532468</v>
      </c>
      <c r="C9" s="5" t="n">
        <f aca="false">SUM('второй файл без гэпов'!G2:G90)/148</f>
        <v>0.358108108108108</v>
      </c>
      <c r="D9" s="5" t="n">
        <f aca="false">SUM('второй файл без гэпов'!G2:G90)/89</f>
        <v>0.595505617977528</v>
      </c>
    </row>
    <row r="10" customFormat="false" ht="13.8" hidden="false" customHeight="false" outlineLevel="0" collapsed="false">
      <c r="A10" s="0" t="s">
        <v>1515</v>
      </c>
      <c r="B10" s="4" t="n">
        <f aca="false">1-(77 - SUM('другие параметры'!$I$2:I91))/77</f>
        <v>0.480519480519481</v>
      </c>
      <c r="C10" s="5" t="n">
        <f aca="false">SUM('второй файл без гэпов'!G2:G91)/148</f>
        <v>0.358108108108108</v>
      </c>
      <c r="D10" s="5" t="n">
        <f aca="false">SUM('второй файл без гэпов'!G2:G91)/90</f>
        <v>0.588888888888889</v>
      </c>
    </row>
    <row r="11" customFormat="false" ht="13.8" hidden="false" customHeight="false" outlineLevel="0" collapsed="false">
      <c r="A11" s="0" t="s">
        <v>1516</v>
      </c>
      <c r="B11" s="4" t="n">
        <f aca="false">1-(77 - SUM('другие параметры'!$I$2:I107))/77</f>
        <v>0.571428571428571</v>
      </c>
      <c r="C11" s="5" t="n">
        <f aca="false">SUM('второй файл без гэпов'!G2:G107)/148</f>
        <v>0.418918918918919</v>
      </c>
      <c r="D11" s="5" t="n">
        <f aca="false">SUM('второй файл без гэпов'!G2:G107)/106</f>
        <v>0.584905660377358</v>
      </c>
    </row>
    <row r="12" customFormat="false" ht="13.8" hidden="false" customHeight="false" outlineLevel="0" collapsed="false">
      <c r="A12" s="0" t="s">
        <v>1517</v>
      </c>
      <c r="B12" s="4" t="n">
        <f aca="false">1-(77 - SUM('другие параметры'!$I$2:I123))/77</f>
        <v>0.623376623376623</v>
      </c>
      <c r="C12" s="5" t="n">
        <f aca="false">SUM('второй файл без гэпов'!G2:G123)/148</f>
        <v>0.5</v>
      </c>
      <c r="D12" s="5" t="n">
        <f aca="false">SUM('второй файл без гэпов'!G2:G123)/122</f>
        <v>0.60655737704918</v>
      </c>
    </row>
    <row r="13" customFormat="false" ht="13.8" hidden="false" customHeight="false" outlineLevel="0" collapsed="false">
      <c r="A13" s="0" t="s">
        <v>1518</v>
      </c>
      <c r="B13" s="4" t="n">
        <f aca="false">1-(77 - SUM('другие параметры'!$I$2:I126))/77</f>
        <v>0.636363636363636</v>
      </c>
      <c r="C13" s="5" t="n">
        <f aca="false">SUM('второй файл без гэпов'!G2:G126)/148</f>
        <v>0.513513513513513</v>
      </c>
      <c r="D13" s="5" t="n">
        <f aca="false">SUM('второй файл без гэпов'!G2:G126)/125</f>
        <v>0.608</v>
      </c>
    </row>
    <row r="14" customFormat="false" ht="13.8" hidden="false" customHeight="false" outlineLevel="0" collapsed="false">
      <c r="A14" s="0" t="s">
        <v>1519</v>
      </c>
      <c r="B14" s="4" t="n">
        <f aca="false">1-(77 - SUM('другие параметры'!$I$2:I127))/77</f>
        <v>0.636363636363636</v>
      </c>
      <c r="C14" s="5" t="n">
        <f aca="false">SUM('второй файл без гэпов'!G2:G127)/148</f>
        <v>0.52027027027027</v>
      </c>
      <c r="D14" s="5" t="n">
        <f aca="false">SUM('второй файл без гэпов'!G2:G127)/126</f>
        <v>0.611111111111111</v>
      </c>
    </row>
    <row r="15" customFormat="false" ht="13.8" hidden="false" customHeight="false" outlineLevel="0" collapsed="false">
      <c r="A15" s="0" t="s">
        <v>1520</v>
      </c>
      <c r="B15" s="4" t="n">
        <f aca="false">1-(77 - SUM('другие параметры'!$I$2:I127))/77</f>
        <v>0.636363636363636</v>
      </c>
      <c r="C15" s="5" t="n">
        <f aca="false">SUM('второй файл без гэпов'!G2:G127)/148</f>
        <v>0.52027027027027</v>
      </c>
      <c r="D15" s="5" t="n">
        <f aca="false">SUM('второй файл без гэпов'!G2:G127)/126</f>
        <v>0.611111111111111</v>
      </c>
    </row>
    <row r="16" customFormat="false" ht="13.8" hidden="false" customHeight="false" outlineLevel="0" collapsed="false">
      <c r="A16" s="0" t="s">
        <v>1521</v>
      </c>
      <c r="B16" s="4" t="n">
        <f aca="false">1-(77 - SUM('другие параметры'!$I$2:I131))/77</f>
        <v>0.688311688311688</v>
      </c>
      <c r="C16" s="5" t="n">
        <f aca="false">SUM('второй файл без гэпов'!G2:G131)/148</f>
        <v>0.52027027027027</v>
      </c>
      <c r="D16" s="5" t="n">
        <f aca="false">SUM('второй файл без гэпов'!G2:G131)/130</f>
        <v>0.592307692307692</v>
      </c>
    </row>
    <row r="17" customFormat="false" ht="13.8" hidden="false" customHeight="false" outlineLevel="0" collapsed="false"/>
    <row r="18" customFormat="false" ht="13.8" hidden="false" customHeight="false" outlineLevel="0" collapsed="false"/>
    <row r="19" customFormat="false" ht="13.8" hidden="false" customHeight="false" outlineLevel="0" collapsed="false"/>
    <row r="20" customFormat="false" ht="13.8" hidden="false" customHeight="false" outlineLevel="0" collapsed="false"/>
    <row r="21" customFormat="false" ht="13.8" hidden="false" customHeight="false" outlineLevel="0" collapsed="false"/>
    <row r="22" customFormat="false" ht="13.8" hidden="false" customHeight="false" outlineLevel="0" collapsed="false"/>
    <row r="23" customFormat="false" ht="13.8" hidden="false" customHeight="false" outlineLevel="0" collapsed="false"/>
    <row r="24" customFormat="false" ht="13.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Roman,Обычный"&amp;12&amp;A</oddHeader>
    <oddFooter>&amp;C&amp;"Times New Roman,Обычный"&amp;12Страница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J71"/>
  <sheetViews>
    <sheetView showFormulas="false" showGridLines="true" showRowColHeaders="true" showZeros="true" rightToLeft="false" tabSelected="false" showOutlineSymbols="true" defaultGridColor="true" view="normal" topLeftCell="G1" colorId="64" zoomScale="100" zoomScaleNormal="100" zoomScalePageLayoutView="100" workbookViewId="0">
      <selection pane="topLeft" activeCell="J2" activeCellId="0" sqref="J2"/>
    </sheetView>
  </sheetViews>
  <sheetFormatPr defaultRowHeight="12.8" zeroHeight="false" outlineLevelRow="0" outlineLevelCol="0"/>
  <cols>
    <col collapsed="false" customWidth="false" hidden="false" outlineLevel="0" max="1025" min="1" style="0" width="11.52"/>
  </cols>
  <sheetData>
    <row r="1" customFormat="false" ht="12.8" hidden="false" customHeight="false" outlineLevel="0" collapsed="false">
      <c r="A1" s="0" t="s">
        <v>0</v>
      </c>
      <c r="B1" s="0" t="s">
        <v>1</v>
      </c>
      <c r="C1" s="0" t="s">
        <v>2</v>
      </c>
      <c r="D1" s="0" t="s">
        <v>3</v>
      </c>
      <c r="E1" s="0" t="s">
        <v>4</v>
      </c>
      <c r="F1" s="0" t="s">
        <v>5</v>
      </c>
      <c r="G1" s="0" t="s">
        <v>6</v>
      </c>
      <c r="H1" s="0" t="s">
        <v>7</v>
      </c>
      <c r="I1" s="0" t="s">
        <v>8</v>
      </c>
      <c r="J1" s="1" t="s">
        <v>9</v>
      </c>
    </row>
    <row r="2" customFormat="false" ht="12.8" hidden="false" customHeight="false" outlineLevel="0" collapsed="false">
      <c r="A2" s="0" t="s">
        <v>17</v>
      </c>
      <c r="B2" s="0" t="s">
        <v>18</v>
      </c>
      <c r="C2" s="0" t="s">
        <v>13</v>
      </c>
      <c r="D2" s="0" t="n">
        <v>1124</v>
      </c>
      <c r="E2" s="0" t="s">
        <v>19</v>
      </c>
      <c r="G2" s="0" t="s">
        <v>20</v>
      </c>
      <c r="J2" s="0" t="s">
        <v>21</v>
      </c>
    </row>
    <row r="3" customFormat="false" ht="12.8" hidden="false" customHeight="false" outlineLevel="0" collapsed="false">
      <c r="A3" s="0" t="s">
        <v>22</v>
      </c>
      <c r="B3" s="0" t="s">
        <v>23</v>
      </c>
      <c r="C3" s="0" t="s">
        <v>13</v>
      </c>
      <c r="D3" s="0" t="n">
        <v>1462</v>
      </c>
      <c r="E3" s="0" t="s">
        <v>24</v>
      </c>
      <c r="F3" s="0" t="s">
        <v>25</v>
      </c>
      <c r="G3" s="0" t="s">
        <v>26</v>
      </c>
      <c r="J3" s="0" t="s">
        <v>21</v>
      </c>
    </row>
    <row r="4" customFormat="false" ht="12.8" hidden="false" customHeight="false" outlineLevel="0" collapsed="false">
      <c r="A4" s="0" t="s">
        <v>27</v>
      </c>
      <c r="B4" s="0" t="s">
        <v>28</v>
      </c>
      <c r="C4" s="0" t="s">
        <v>13</v>
      </c>
      <c r="D4" s="0" t="n">
        <v>1435</v>
      </c>
      <c r="E4" s="0" t="s">
        <v>29</v>
      </c>
      <c r="F4" s="0" t="s">
        <v>30</v>
      </c>
      <c r="G4" s="0" t="s">
        <v>31</v>
      </c>
      <c r="J4" s="0" t="s">
        <v>21</v>
      </c>
    </row>
    <row r="5" customFormat="false" ht="12.8" hidden="false" customHeight="false" outlineLevel="0" collapsed="false">
      <c r="A5" s="0" t="s">
        <v>32</v>
      </c>
      <c r="B5" s="0" t="s">
        <v>33</v>
      </c>
      <c r="C5" s="0" t="s">
        <v>13</v>
      </c>
      <c r="D5" s="0" t="n">
        <v>1432</v>
      </c>
      <c r="E5" s="0" t="s">
        <v>34</v>
      </c>
      <c r="F5" s="0" t="s">
        <v>35</v>
      </c>
      <c r="G5" s="0" t="s">
        <v>31</v>
      </c>
      <c r="J5" s="0" t="s">
        <v>21</v>
      </c>
    </row>
    <row r="6" customFormat="false" ht="12.8" hidden="false" customHeight="false" outlineLevel="0" collapsed="false">
      <c r="A6" s="0" t="s">
        <v>36</v>
      </c>
      <c r="B6" s="0" t="s">
        <v>37</v>
      </c>
      <c r="C6" s="0" t="s">
        <v>13</v>
      </c>
      <c r="D6" s="0" t="n">
        <v>1428</v>
      </c>
      <c r="E6" s="0" t="s">
        <v>38</v>
      </c>
      <c r="F6" s="0" t="s">
        <v>35</v>
      </c>
      <c r="G6" s="0" t="s">
        <v>31</v>
      </c>
      <c r="J6" s="0" t="s">
        <v>21</v>
      </c>
    </row>
    <row r="7" customFormat="false" ht="12.8" hidden="false" customHeight="false" outlineLevel="0" collapsed="false">
      <c r="A7" s="0" t="s">
        <v>39</v>
      </c>
      <c r="B7" s="0" t="s">
        <v>40</v>
      </c>
      <c r="C7" s="0" t="s">
        <v>13</v>
      </c>
      <c r="D7" s="0" t="n">
        <v>1463</v>
      </c>
      <c r="E7" s="0" t="s">
        <v>41</v>
      </c>
      <c r="F7" s="0" t="s">
        <v>35</v>
      </c>
      <c r="G7" s="0" t="s">
        <v>31</v>
      </c>
      <c r="J7" s="0" t="s">
        <v>21</v>
      </c>
    </row>
    <row r="8" customFormat="false" ht="12.8" hidden="false" customHeight="false" outlineLevel="0" collapsed="false">
      <c r="A8" s="0" t="s">
        <v>42</v>
      </c>
      <c r="B8" s="0" t="s">
        <v>43</v>
      </c>
      <c r="C8" s="0" t="s">
        <v>13</v>
      </c>
      <c r="D8" s="0" t="n">
        <v>1771</v>
      </c>
      <c r="E8" s="0" t="s">
        <v>44</v>
      </c>
      <c r="F8" s="0" t="s">
        <v>45</v>
      </c>
      <c r="G8" s="0" t="s">
        <v>46</v>
      </c>
      <c r="J8" s="0" t="s">
        <v>21</v>
      </c>
    </row>
    <row r="9" customFormat="false" ht="12.8" hidden="false" customHeight="false" outlineLevel="0" collapsed="false">
      <c r="A9" s="0" t="s">
        <v>47</v>
      </c>
      <c r="B9" s="0" t="s">
        <v>48</v>
      </c>
      <c r="C9" s="0" t="s">
        <v>13</v>
      </c>
      <c r="D9" s="0" t="n">
        <v>1146</v>
      </c>
      <c r="E9" s="0" t="s">
        <v>49</v>
      </c>
      <c r="F9" s="0" t="s">
        <v>50</v>
      </c>
      <c r="G9" s="0" t="s">
        <v>51</v>
      </c>
      <c r="J9" s="0" t="s">
        <v>21</v>
      </c>
    </row>
    <row r="10" customFormat="false" ht="12.8" hidden="false" customHeight="false" outlineLevel="0" collapsed="false">
      <c r="A10" s="0" t="s">
        <v>52</v>
      </c>
      <c r="B10" s="0" t="s">
        <v>53</v>
      </c>
      <c r="C10" s="0" t="s">
        <v>13</v>
      </c>
      <c r="D10" s="0" t="n">
        <v>1448</v>
      </c>
      <c r="E10" s="0" t="s">
        <v>54</v>
      </c>
      <c r="F10" s="0" t="s">
        <v>55</v>
      </c>
      <c r="G10" s="0" t="s">
        <v>31</v>
      </c>
      <c r="J10" s="0" t="s">
        <v>21</v>
      </c>
    </row>
    <row r="11" customFormat="false" ht="12.8" hidden="false" customHeight="false" outlineLevel="0" collapsed="false">
      <c r="A11" s="0" t="s">
        <v>56</v>
      </c>
      <c r="B11" s="0" t="s">
        <v>57</v>
      </c>
      <c r="C11" s="0" t="s">
        <v>13</v>
      </c>
      <c r="D11" s="0" t="n">
        <v>1438</v>
      </c>
      <c r="E11" s="0" t="s">
        <v>58</v>
      </c>
      <c r="F11" s="0" t="s">
        <v>55</v>
      </c>
      <c r="G11" s="0" t="s">
        <v>31</v>
      </c>
      <c r="J11" s="0" t="s">
        <v>21</v>
      </c>
    </row>
    <row r="12" customFormat="false" ht="12.8" hidden="false" customHeight="false" outlineLevel="0" collapsed="false">
      <c r="A12" s="0" t="s">
        <v>59</v>
      </c>
      <c r="B12" s="0" t="s">
        <v>60</v>
      </c>
      <c r="C12" s="0" t="s">
        <v>13</v>
      </c>
      <c r="D12" s="0" t="n">
        <v>1449</v>
      </c>
      <c r="E12" s="0" t="s">
        <v>61</v>
      </c>
      <c r="F12" s="0" t="s">
        <v>55</v>
      </c>
      <c r="G12" s="0" t="s">
        <v>31</v>
      </c>
      <c r="J12" s="0" t="s">
        <v>21</v>
      </c>
    </row>
    <row r="13" customFormat="false" ht="12.8" hidden="false" customHeight="false" outlineLevel="0" collapsed="false">
      <c r="A13" s="0" t="s">
        <v>62</v>
      </c>
      <c r="B13" s="0" t="s">
        <v>63</v>
      </c>
      <c r="C13" s="0" t="s">
        <v>13</v>
      </c>
      <c r="D13" s="0" t="n">
        <v>1475</v>
      </c>
      <c r="E13" s="0" t="s">
        <v>64</v>
      </c>
      <c r="G13" s="0" t="s">
        <v>65</v>
      </c>
      <c r="J13" s="0" t="s">
        <v>21</v>
      </c>
    </row>
    <row r="14" customFormat="false" ht="12.8" hidden="false" customHeight="false" outlineLevel="0" collapsed="false">
      <c r="A14" s="0" t="s">
        <v>66</v>
      </c>
      <c r="B14" s="0" t="s">
        <v>67</v>
      </c>
      <c r="C14" s="0" t="s">
        <v>13</v>
      </c>
      <c r="D14" s="0" t="n">
        <v>1430</v>
      </c>
      <c r="E14" s="0" t="s">
        <v>68</v>
      </c>
      <c r="F14" s="0" t="s">
        <v>35</v>
      </c>
      <c r="G14" s="0" t="s">
        <v>31</v>
      </c>
      <c r="J14" s="0" t="s">
        <v>21</v>
      </c>
    </row>
    <row r="15" customFormat="false" ht="12.8" hidden="false" customHeight="false" outlineLevel="0" collapsed="false">
      <c r="A15" s="0" t="s">
        <v>69</v>
      </c>
      <c r="B15" s="0" t="s">
        <v>70</v>
      </c>
      <c r="C15" s="0" t="s">
        <v>13</v>
      </c>
      <c r="D15" s="0" t="n">
        <v>1435</v>
      </c>
      <c r="E15" s="0" t="s">
        <v>58</v>
      </c>
      <c r="F15" s="0" t="s">
        <v>35</v>
      </c>
      <c r="G15" s="0" t="s">
        <v>31</v>
      </c>
      <c r="J15" s="0" t="s">
        <v>21</v>
      </c>
    </row>
    <row r="16" customFormat="false" ht="12.8" hidden="false" customHeight="false" outlineLevel="0" collapsed="false">
      <c r="A16" s="0" t="s">
        <v>71</v>
      </c>
      <c r="B16" s="0" t="s">
        <v>72</v>
      </c>
      <c r="C16" s="0" t="s">
        <v>13</v>
      </c>
      <c r="D16" s="0" t="n">
        <v>1447</v>
      </c>
      <c r="E16" s="0" t="s">
        <v>73</v>
      </c>
      <c r="F16" s="0" t="s">
        <v>35</v>
      </c>
      <c r="G16" s="0" t="s">
        <v>31</v>
      </c>
      <c r="J16" s="0" t="s">
        <v>21</v>
      </c>
    </row>
    <row r="17" customFormat="false" ht="12.8" hidden="false" customHeight="false" outlineLevel="0" collapsed="false">
      <c r="A17" s="0" t="s">
        <v>74</v>
      </c>
      <c r="B17" s="0" t="s">
        <v>75</v>
      </c>
      <c r="C17" s="0" t="s">
        <v>13</v>
      </c>
      <c r="D17" s="0" t="n">
        <v>1439</v>
      </c>
      <c r="E17" s="0" t="s">
        <v>76</v>
      </c>
      <c r="F17" s="0" t="s">
        <v>35</v>
      </c>
      <c r="G17" s="0" t="s">
        <v>31</v>
      </c>
      <c r="J17" s="0" t="s">
        <v>21</v>
      </c>
    </row>
    <row r="18" customFormat="false" ht="12.8" hidden="false" customHeight="false" outlineLevel="0" collapsed="false">
      <c r="A18" s="0" t="s">
        <v>77</v>
      </c>
      <c r="B18" s="0" t="s">
        <v>78</v>
      </c>
      <c r="C18" s="0" t="s">
        <v>13</v>
      </c>
      <c r="D18" s="0" t="n">
        <v>1434</v>
      </c>
      <c r="E18" s="0" t="s">
        <v>58</v>
      </c>
      <c r="F18" s="0" t="s">
        <v>35</v>
      </c>
      <c r="G18" s="0" t="s">
        <v>31</v>
      </c>
      <c r="J18" s="0" t="s">
        <v>21</v>
      </c>
    </row>
    <row r="19" customFormat="false" ht="12.8" hidden="false" customHeight="false" outlineLevel="0" collapsed="false">
      <c r="A19" s="0" t="s">
        <v>79</v>
      </c>
      <c r="B19" s="0" t="s">
        <v>80</v>
      </c>
      <c r="C19" s="0" t="s">
        <v>13</v>
      </c>
      <c r="D19" s="0" t="n">
        <v>1432</v>
      </c>
      <c r="E19" s="0" t="s">
        <v>34</v>
      </c>
      <c r="F19" s="0" t="s">
        <v>35</v>
      </c>
      <c r="G19" s="0" t="s">
        <v>31</v>
      </c>
      <c r="J19" s="0" t="s">
        <v>21</v>
      </c>
    </row>
    <row r="20" customFormat="false" ht="12.8" hidden="false" customHeight="false" outlineLevel="0" collapsed="false">
      <c r="A20" s="0" t="s">
        <v>81</v>
      </c>
      <c r="B20" s="0" t="s">
        <v>82</v>
      </c>
      <c r="C20" s="0" t="s">
        <v>13</v>
      </c>
      <c r="D20" s="0" t="n">
        <v>1432</v>
      </c>
      <c r="E20" s="0" t="s">
        <v>34</v>
      </c>
      <c r="F20" s="0" t="s">
        <v>35</v>
      </c>
      <c r="G20" s="0" t="s">
        <v>31</v>
      </c>
      <c r="J20" s="0" t="s">
        <v>21</v>
      </c>
    </row>
    <row r="21" customFormat="false" ht="12.8" hidden="false" customHeight="false" outlineLevel="0" collapsed="false">
      <c r="A21" s="0" t="s">
        <v>83</v>
      </c>
      <c r="B21" s="0" t="s">
        <v>84</v>
      </c>
      <c r="C21" s="0" t="s">
        <v>13</v>
      </c>
      <c r="D21" s="0" t="n">
        <v>1449</v>
      </c>
      <c r="E21" s="0" t="s">
        <v>85</v>
      </c>
      <c r="F21" s="0" t="s">
        <v>86</v>
      </c>
      <c r="G21" s="0" t="s">
        <v>31</v>
      </c>
      <c r="J21" s="0" t="s">
        <v>21</v>
      </c>
    </row>
    <row r="22" customFormat="false" ht="12.8" hidden="false" customHeight="false" outlineLevel="0" collapsed="false">
      <c r="A22" s="0" t="s">
        <v>87</v>
      </c>
      <c r="B22" s="0" t="s">
        <v>88</v>
      </c>
      <c r="C22" s="0" t="s">
        <v>13</v>
      </c>
      <c r="D22" s="0" t="n">
        <v>1550</v>
      </c>
      <c r="E22" s="0" t="s">
        <v>41</v>
      </c>
      <c r="F22" s="0" t="s">
        <v>35</v>
      </c>
      <c r="G22" s="0" t="s">
        <v>31</v>
      </c>
      <c r="J22" s="0" t="s">
        <v>21</v>
      </c>
    </row>
    <row r="23" customFormat="false" ht="12.8" hidden="false" customHeight="false" outlineLevel="0" collapsed="false">
      <c r="A23" s="0" t="s">
        <v>89</v>
      </c>
      <c r="B23" s="0" t="s">
        <v>90</v>
      </c>
      <c r="C23" s="0" t="s">
        <v>13</v>
      </c>
      <c r="D23" s="0" t="n">
        <v>1156</v>
      </c>
      <c r="E23" s="0" t="s">
        <v>91</v>
      </c>
      <c r="F23" s="0" t="s">
        <v>50</v>
      </c>
      <c r="G23" s="0" t="s">
        <v>51</v>
      </c>
      <c r="J23" s="0" t="s">
        <v>21</v>
      </c>
    </row>
    <row r="24" customFormat="false" ht="12.8" hidden="false" customHeight="false" outlineLevel="0" collapsed="false">
      <c r="A24" s="0" t="s">
        <v>92</v>
      </c>
      <c r="B24" s="0" t="s">
        <v>93</v>
      </c>
      <c r="C24" s="0" t="s">
        <v>13</v>
      </c>
      <c r="D24" s="0" t="n">
        <v>1462</v>
      </c>
      <c r="E24" s="0" t="s">
        <v>24</v>
      </c>
      <c r="F24" s="0" t="s">
        <v>94</v>
      </c>
      <c r="G24" s="0" t="s">
        <v>26</v>
      </c>
      <c r="J24" s="0" t="s">
        <v>21</v>
      </c>
    </row>
    <row r="25" customFormat="false" ht="12.8" hidden="false" customHeight="false" outlineLevel="0" collapsed="false">
      <c r="A25" s="0" t="s">
        <v>95</v>
      </c>
      <c r="B25" s="0" t="s">
        <v>96</v>
      </c>
      <c r="C25" s="0" t="s">
        <v>13</v>
      </c>
      <c r="D25" s="0" t="n">
        <v>1440</v>
      </c>
      <c r="E25" s="0" t="s">
        <v>97</v>
      </c>
      <c r="F25" s="0" t="s">
        <v>98</v>
      </c>
      <c r="G25" s="0" t="s">
        <v>99</v>
      </c>
      <c r="J25" s="0" t="s">
        <v>21</v>
      </c>
    </row>
    <row r="26" customFormat="false" ht="12.8" hidden="false" customHeight="false" outlineLevel="0" collapsed="false">
      <c r="A26" s="0" t="s">
        <v>100</v>
      </c>
      <c r="B26" s="0" t="s">
        <v>101</v>
      </c>
      <c r="C26" s="0" t="s">
        <v>13</v>
      </c>
      <c r="D26" s="0" t="n">
        <v>1429</v>
      </c>
      <c r="E26" s="0" t="s">
        <v>68</v>
      </c>
      <c r="F26" s="0" t="s">
        <v>35</v>
      </c>
      <c r="G26" s="0" t="s">
        <v>31</v>
      </c>
      <c r="J26" s="0" t="s">
        <v>21</v>
      </c>
    </row>
    <row r="27" customFormat="false" ht="12.8" hidden="false" customHeight="false" outlineLevel="0" collapsed="false">
      <c r="A27" s="0" t="s">
        <v>308</v>
      </c>
      <c r="B27" s="0" t="s">
        <v>309</v>
      </c>
      <c r="C27" s="0" t="s">
        <v>13</v>
      </c>
      <c r="D27" s="0" t="n">
        <v>1435</v>
      </c>
      <c r="E27" s="0" t="s">
        <v>29</v>
      </c>
      <c r="F27" s="0" t="s">
        <v>35</v>
      </c>
      <c r="G27" s="0" t="s">
        <v>31</v>
      </c>
      <c r="J27" s="0" t="s">
        <v>21</v>
      </c>
    </row>
    <row r="28" customFormat="false" ht="12.8" hidden="false" customHeight="false" outlineLevel="0" collapsed="false">
      <c r="A28" s="0" t="s">
        <v>310</v>
      </c>
      <c r="B28" s="0" t="s">
        <v>311</v>
      </c>
      <c r="C28" s="0" t="s">
        <v>13</v>
      </c>
      <c r="D28" s="0" t="n">
        <v>1435</v>
      </c>
      <c r="E28" s="0" t="s">
        <v>29</v>
      </c>
      <c r="F28" s="0" t="s">
        <v>35</v>
      </c>
      <c r="G28" s="0" t="s">
        <v>31</v>
      </c>
      <c r="J28" s="0" t="s">
        <v>21</v>
      </c>
    </row>
    <row r="29" customFormat="false" ht="12.8" hidden="false" customHeight="false" outlineLevel="0" collapsed="false">
      <c r="A29" s="0" t="s">
        <v>312</v>
      </c>
      <c r="B29" s="0" t="s">
        <v>313</v>
      </c>
      <c r="C29" s="0" t="s">
        <v>13</v>
      </c>
      <c r="D29" s="0" t="n">
        <v>1435</v>
      </c>
      <c r="E29" s="0" t="s">
        <v>29</v>
      </c>
      <c r="F29" s="0" t="s">
        <v>35</v>
      </c>
      <c r="G29" s="0" t="s">
        <v>31</v>
      </c>
      <c r="J29" s="0" t="s">
        <v>21</v>
      </c>
    </row>
    <row r="30" customFormat="false" ht="12.8" hidden="false" customHeight="false" outlineLevel="0" collapsed="false">
      <c r="A30" s="0" t="s">
        <v>314</v>
      </c>
      <c r="B30" s="0" t="s">
        <v>315</v>
      </c>
      <c r="C30" s="0" t="s">
        <v>13</v>
      </c>
      <c r="D30" s="0" t="n">
        <v>1440</v>
      </c>
      <c r="E30" s="0" t="s">
        <v>316</v>
      </c>
      <c r="F30" s="0" t="s">
        <v>35</v>
      </c>
      <c r="G30" s="0" t="s">
        <v>31</v>
      </c>
      <c r="J30" s="0" t="s">
        <v>21</v>
      </c>
    </row>
    <row r="31" customFormat="false" ht="12.8" hidden="false" customHeight="false" outlineLevel="0" collapsed="false">
      <c r="A31" s="0" t="s">
        <v>317</v>
      </c>
      <c r="B31" s="0" t="s">
        <v>318</v>
      </c>
      <c r="C31" s="0" t="s">
        <v>13</v>
      </c>
      <c r="D31" s="0" t="n">
        <v>1446</v>
      </c>
      <c r="E31" s="0" t="s">
        <v>319</v>
      </c>
      <c r="F31" s="0" t="s">
        <v>35</v>
      </c>
      <c r="G31" s="0" t="s">
        <v>31</v>
      </c>
      <c r="J31" s="0" t="s">
        <v>21</v>
      </c>
    </row>
    <row r="32" customFormat="false" ht="12.8" hidden="false" customHeight="false" outlineLevel="0" collapsed="false">
      <c r="A32" s="0" t="s">
        <v>320</v>
      </c>
      <c r="B32" s="0" t="s">
        <v>321</v>
      </c>
      <c r="C32" s="0" t="s">
        <v>13</v>
      </c>
      <c r="D32" s="0" t="n">
        <v>1436</v>
      </c>
      <c r="E32" s="0" t="s">
        <v>319</v>
      </c>
      <c r="F32" s="0" t="s">
        <v>35</v>
      </c>
      <c r="G32" s="0" t="s">
        <v>31</v>
      </c>
      <c r="J32" s="0" t="s">
        <v>21</v>
      </c>
    </row>
    <row r="33" customFormat="false" ht="12.8" hidden="false" customHeight="false" outlineLevel="0" collapsed="false">
      <c r="A33" s="0" t="s">
        <v>322</v>
      </c>
      <c r="B33" s="0" t="s">
        <v>323</v>
      </c>
      <c r="C33" s="0" t="s">
        <v>13</v>
      </c>
      <c r="D33" s="0" t="n">
        <v>1430</v>
      </c>
      <c r="E33" s="0" t="s">
        <v>324</v>
      </c>
      <c r="F33" s="0" t="s">
        <v>35</v>
      </c>
      <c r="G33" s="0" t="s">
        <v>31</v>
      </c>
      <c r="J33" s="0" t="s">
        <v>21</v>
      </c>
    </row>
    <row r="34" customFormat="false" ht="12.8" hidden="false" customHeight="false" outlineLevel="0" collapsed="false">
      <c r="A34" s="0" t="s">
        <v>325</v>
      </c>
      <c r="B34" s="0" t="s">
        <v>326</v>
      </c>
      <c r="C34" s="0" t="s">
        <v>13</v>
      </c>
      <c r="D34" s="0" t="n">
        <v>1462</v>
      </c>
      <c r="E34" s="0" t="s">
        <v>41</v>
      </c>
      <c r="F34" s="0" t="s">
        <v>35</v>
      </c>
      <c r="G34" s="0" t="s">
        <v>31</v>
      </c>
      <c r="J34" s="0" t="s">
        <v>21</v>
      </c>
    </row>
    <row r="35" customFormat="false" ht="12.8" hidden="false" customHeight="false" outlineLevel="0" collapsed="false">
      <c r="A35" s="0" t="s">
        <v>327</v>
      </c>
      <c r="B35" s="0" t="s">
        <v>328</v>
      </c>
      <c r="C35" s="0" t="s">
        <v>13</v>
      </c>
      <c r="D35" s="0" t="n">
        <v>1464</v>
      </c>
      <c r="E35" s="0" t="s">
        <v>329</v>
      </c>
      <c r="F35" s="0" t="s">
        <v>35</v>
      </c>
      <c r="G35" s="0" t="s">
        <v>31</v>
      </c>
      <c r="J35" s="0" t="s">
        <v>21</v>
      </c>
    </row>
    <row r="36" customFormat="false" ht="12.8" hidden="false" customHeight="false" outlineLevel="0" collapsed="false">
      <c r="A36" s="0" t="s">
        <v>330</v>
      </c>
      <c r="B36" s="0" t="s">
        <v>331</v>
      </c>
      <c r="C36" s="0" t="s">
        <v>13</v>
      </c>
      <c r="D36" s="0" t="n">
        <v>1461</v>
      </c>
      <c r="E36" s="0" t="s">
        <v>332</v>
      </c>
      <c r="F36" s="0" t="s">
        <v>35</v>
      </c>
      <c r="G36" s="0" t="s">
        <v>31</v>
      </c>
      <c r="J36" s="0" t="s">
        <v>21</v>
      </c>
    </row>
    <row r="37" customFormat="false" ht="12.8" hidden="false" customHeight="false" outlineLevel="0" collapsed="false">
      <c r="A37" s="0" t="s">
        <v>333</v>
      </c>
      <c r="B37" s="0" t="s">
        <v>334</v>
      </c>
      <c r="C37" s="0" t="s">
        <v>13</v>
      </c>
      <c r="D37" s="0" t="n">
        <v>1768</v>
      </c>
      <c r="E37" s="0" t="s">
        <v>335</v>
      </c>
      <c r="F37" s="0" t="s">
        <v>336</v>
      </c>
      <c r="G37" s="0" t="s">
        <v>337</v>
      </c>
      <c r="J37" s="0" t="s">
        <v>21</v>
      </c>
    </row>
    <row r="38" customFormat="false" ht="12.8" hidden="false" customHeight="false" outlineLevel="0" collapsed="false">
      <c r="A38" s="0" t="s">
        <v>338</v>
      </c>
      <c r="B38" s="0" t="s">
        <v>339</v>
      </c>
      <c r="C38" s="0" t="s">
        <v>13</v>
      </c>
      <c r="D38" s="0" t="n">
        <v>1506</v>
      </c>
      <c r="E38" s="0" t="s">
        <v>340</v>
      </c>
      <c r="G38" s="0" t="s">
        <v>341</v>
      </c>
      <c r="J38" s="0" t="s">
        <v>21</v>
      </c>
    </row>
    <row r="39" customFormat="false" ht="12.8" hidden="false" customHeight="false" outlineLevel="0" collapsed="false">
      <c r="A39" s="0" t="s">
        <v>342</v>
      </c>
      <c r="B39" s="0" t="s">
        <v>343</v>
      </c>
      <c r="C39" s="0" t="s">
        <v>13</v>
      </c>
      <c r="D39" s="0" t="n">
        <v>1752</v>
      </c>
      <c r="E39" s="0" t="s">
        <v>344</v>
      </c>
      <c r="G39" s="0" t="s">
        <v>345</v>
      </c>
      <c r="J39" s="0" t="s">
        <v>21</v>
      </c>
    </row>
    <row r="40" customFormat="false" ht="12.8" hidden="false" customHeight="false" outlineLevel="0" collapsed="false">
      <c r="A40" s="0" t="s">
        <v>346</v>
      </c>
      <c r="B40" s="0" t="s">
        <v>347</v>
      </c>
      <c r="C40" s="0" t="s">
        <v>13</v>
      </c>
      <c r="D40" s="0" t="n">
        <v>1733</v>
      </c>
      <c r="E40" s="0" t="s">
        <v>348</v>
      </c>
      <c r="F40" s="0" t="s">
        <v>349</v>
      </c>
      <c r="G40" s="0" t="s">
        <v>350</v>
      </c>
      <c r="J40" s="0" t="s">
        <v>21</v>
      </c>
    </row>
    <row r="41" customFormat="false" ht="12.8" hidden="false" customHeight="false" outlineLevel="0" collapsed="false">
      <c r="A41" s="0" t="s">
        <v>351</v>
      </c>
      <c r="B41" s="0" t="s">
        <v>352</v>
      </c>
      <c r="C41" s="0" t="s">
        <v>13</v>
      </c>
      <c r="D41" s="0" t="n">
        <v>1146</v>
      </c>
      <c r="E41" s="0" t="s">
        <v>353</v>
      </c>
      <c r="G41" s="0" t="s">
        <v>20</v>
      </c>
      <c r="J41" s="0" t="s">
        <v>21</v>
      </c>
    </row>
    <row r="42" customFormat="false" ht="12.8" hidden="false" customHeight="false" outlineLevel="0" collapsed="false">
      <c r="A42" s="0" t="s">
        <v>354</v>
      </c>
      <c r="B42" s="0" t="s">
        <v>355</v>
      </c>
      <c r="C42" s="0" t="s">
        <v>13</v>
      </c>
      <c r="D42" s="0" t="n">
        <v>1124</v>
      </c>
      <c r="E42" s="0" t="s">
        <v>356</v>
      </c>
      <c r="G42" s="0" t="s">
        <v>20</v>
      </c>
      <c r="J42" s="0" t="s">
        <v>21</v>
      </c>
    </row>
    <row r="43" customFormat="false" ht="12.8" hidden="false" customHeight="false" outlineLevel="0" collapsed="false">
      <c r="A43" s="0" t="s">
        <v>357</v>
      </c>
      <c r="B43" s="0" t="s">
        <v>358</v>
      </c>
      <c r="C43" s="0" t="s">
        <v>13</v>
      </c>
      <c r="D43" s="0" t="n">
        <v>1143</v>
      </c>
      <c r="E43" s="0" t="s">
        <v>49</v>
      </c>
      <c r="F43" s="0" t="s">
        <v>50</v>
      </c>
      <c r="G43" s="0" t="s">
        <v>51</v>
      </c>
      <c r="J43" s="0" t="s">
        <v>21</v>
      </c>
    </row>
    <row r="44" customFormat="false" ht="12.8" hidden="false" customHeight="false" outlineLevel="0" collapsed="false">
      <c r="A44" s="0" t="s">
        <v>359</v>
      </c>
      <c r="B44" s="0" t="s">
        <v>360</v>
      </c>
      <c r="C44" s="0" t="s">
        <v>13</v>
      </c>
      <c r="D44" s="0" t="n">
        <v>1462</v>
      </c>
      <c r="E44" s="0" t="s">
        <v>24</v>
      </c>
      <c r="F44" s="0" t="s">
        <v>25</v>
      </c>
      <c r="G44" s="0" t="s">
        <v>26</v>
      </c>
      <c r="J44" s="0" t="s">
        <v>21</v>
      </c>
    </row>
    <row r="45" customFormat="false" ht="12.8" hidden="false" customHeight="false" outlineLevel="0" collapsed="false">
      <c r="A45" s="0" t="s">
        <v>361</v>
      </c>
      <c r="B45" s="0" t="s">
        <v>362</v>
      </c>
      <c r="C45" s="0" t="s">
        <v>13</v>
      </c>
      <c r="D45" s="0" t="n">
        <v>1726</v>
      </c>
      <c r="E45" s="0" t="s">
        <v>363</v>
      </c>
      <c r="F45" s="0" t="s">
        <v>364</v>
      </c>
      <c r="G45" s="0" t="s">
        <v>337</v>
      </c>
      <c r="J45" s="0" t="s">
        <v>21</v>
      </c>
    </row>
    <row r="46" customFormat="false" ht="12.8" hidden="false" customHeight="false" outlineLevel="0" collapsed="false">
      <c r="A46" s="0" t="s">
        <v>365</v>
      </c>
      <c r="B46" s="0" t="s">
        <v>366</v>
      </c>
      <c r="C46" s="0" t="s">
        <v>13</v>
      </c>
      <c r="D46" s="0" t="n">
        <v>1734</v>
      </c>
      <c r="E46" s="0" t="s">
        <v>367</v>
      </c>
      <c r="F46" s="0" t="s">
        <v>368</v>
      </c>
      <c r="G46" s="0" t="s">
        <v>350</v>
      </c>
      <c r="J46" s="0" t="s">
        <v>21</v>
      </c>
    </row>
    <row r="47" customFormat="false" ht="12.8" hidden="false" customHeight="false" outlineLevel="0" collapsed="false">
      <c r="A47" s="0" t="s">
        <v>369</v>
      </c>
      <c r="B47" s="0" t="s">
        <v>370</v>
      </c>
      <c r="C47" s="0" t="s">
        <v>13</v>
      </c>
      <c r="D47" s="0" t="n">
        <v>1733</v>
      </c>
      <c r="E47" s="0" t="s">
        <v>348</v>
      </c>
      <c r="F47" s="0" t="s">
        <v>368</v>
      </c>
      <c r="G47" s="0" t="s">
        <v>350</v>
      </c>
      <c r="J47" s="0" t="s">
        <v>21</v>
      </c>
    </row>
    <row r="48" customFormat="false" ht="12.8" hidden="false" customHeight="false" outlineLevel="0" collapsed="false">
      <c r="A48" s="0" t="s">
        <v>374</v>
      </c>
      <c r="B48" s="0" t="s">
        <v>375</v>
      </c>
      <c r="C48" s="0" t="s">
        <v>13</v>
      </c>
      <c r="D48" s="0" t="n">
        <v>1727</v>
      </c>
      <c r="E48" s="0" t="s">
        <v>376</v>
      </c>
      <c r="F48" s="0" t="s">
        <v>368</v>
      </c>
      <c r="G48" s="0" t="s">
        <v>377</v>
      </c>
      <c r="J48" s="0" t="s">
        <v>21</v>
      </c>
    </row>
    <row r="49" customFormat="false" ht="12.8" hidden="false" customHeight="false" outlineLevel="0" collapsed="false">
      <c r="A49" s="0" t="s">
        <v>402</v>
      </c>
      <c r="B49" s="0" t="s">
        <v>403</v>
      </c>
      <c r="C49" s="0" t="s">
        <v>13</v>
      </c>
      <c r="D49" s="0" t="n">
        <v>814</v>
      </c>
      <c r="E49" s="0" t="s">
        <v>404</v>
      </c>
      <c r="G49" s="0" t="s">
        <v>262</v>
      </c>
      <c r="J49" s="0" t="s">
        <v>21</v>
      </c>
    </row>
    <row r="50" customFormat="false" ht="12.8" hidden="false" customHeight="false" outlineLevel="0" collapsed="false">
      <c r="A50" s="0" t="s">
        <v>405</v>
      </c>
      <c r="B50" s="0" t="s">
        <v>406</v>
      </c>
      <c r="C50" s="0" t="s">
        <v>13</v>
      </c>
      <c r="D50" s="0" t="n">
        <v>1432</v>
      </c>
      <c r="E50" s="0" t="s">
        <v>407</v>
      </c>
      <c r="G50" s="0" t="s">
        <v>65</v>
      </c>
      <c r="J50" s="0" t="s">
        <v>21</v>
      </c>
    </row>
    <row r="51" customFormat="false" ht="12.8" hidden="false" customHeight="false" outlineLevel="0" collapsed="false">
      <c r="A51" s="0" t="s">
        <v>408</v>
      </c>
      <c r="B51" s="0" t="s">
        <v>409</v>
      </c>
      <c r="C51" s="0" t="s">
        <v>13</v>
      </c>
      <c r="D51" s="0" t="n">
        <v>1738</v>
      </c>
      <c r="E51" s="0" t="s">
        <v>410</v>
      </c>
      <c r="F51" s="0" t="s">
        <v>368</v>
      </c>
      <c r="G51" s="0" t="s">
        <v>350</v>
      </c>
      <c r="J51" s="0" t="s">
        <v>21</v>
      </c>
    </row>
    <row r="52" customFormat="false" ht="12.8" hidden="false" customHeight="false" outlineLevel="0" collapsed="false">
      <c r="A52" s="0" t="s">
        <v>411</v>
      </c>
      <c r="B52" s="0" t="s">
        <v>412</v>
      </c>
      <c r="C52" s="0" t="s">
        <v>13</v>
      </c>
      <c r="D52" s="0" t="n">
        <v>1086</v>
      </c>
      <c r="E52" s="0" t="s">
        <v>413</v>
      </c>
      <c r="G52" s="0" t="s">
        <v>414</v>
      </c>
      <c r="J52" s="0" t="s">
        <v>21</v>
      </c>
    </row>
    <row r="53" customFormat="false" ht="12.8" hidden="false" customHeight="false" outlineLevel="0" collapsed="false">
      <c r="A53" s="0" t="s">
        <v>419</v>
      </c>
      <c r="B53" s="0" t="s">
        <v>420</v>
      </c>
      <c r="C53" s="0" t="s">
        <v>13</v>
      </c>
      <c r="D53" s="0" t="n">
        <v>1149</v>
      </c>
      <c r="E53" s="0" t="s">
        <v>421</v>
      </c>
      <c r="F53" s="0" t="s">
        <v>50</v>
      </c>
      <c r="G53" s="0" t="s">
        <v>51</v>
      </c>
      <c r="J53" s="0" t="s">
        <v>21</v>
      </c>
    </row>
    <row r="54" customFormat="false" ht="12.8" hidden="false" customHeight="false" outlineLevel="0" collapsed="false">
      <c r="A54" s="0" t="s">
        <v>422</v>
      </c>
      <c r="B54" s="0" t="s">
        <v>423</v>
      </c>
      <c r="C54" s="0" t="s">
        <v>13</v>
      </c>
      <c r="D54" s="0" t="n">
        <v>1472</v>
      </c>
      <c r="E54" s="0" t="s">
        <v>424</v>
      </c>
      <c r="F54" s="0" t="s">
        <v>55</v>
      </c>
      <c r="G54" s="0" t="s">
        <v>31</v>
      </c>
      <c r="J54" s="0" t="s">
        <v>21</v>
      </c>
    </row>
    <row r="55" customFormat="false" ht="12.8" hidden="false" customHeight="false" outlineLevel="0" collapsed="false">
      <c r="A55" s="0" t="s">
        <v>425</v>
      </c>
      <c r="B55" s="0" t="s">
        <v>426</v>
      </c>
      <c r="C55" s="0" t="s">
        <v>13</v>
      </c>
      <c r="D55" s="0" t="n">
        <v>1880</v>
      </c>
      <c r="E55" s="0" t="s">
        <v>427</v>
      </c>
      <c r="F55" s="0" t="s">
        <v>428</v>
      </c>
      <c r="G55" s="0" t="s">
        <v>46</v>
      </c>
      <c r="J55" s="0" t="s">
        <v>21</v>
      </c>
    </row>
    <row r="56" customFormat="false" ht="12.8" hidden="false" customHeight="false" outlineLevel="0" collapsed="false">
      <c r="A56" s="0" t="s">
        <v>429</v>
      </c>
      <c r="B56" s="0" t="s">
        <v>430</v>
      </c>
      <c r="C56" s="0" t="s">
        <v>13</v>
      </c>
      <c r="D56" s="0" t="n">
        <v>1733</v>
      </c>
      <c r="E56" s="0" t="s">
        <v>348</v>
      </c>
      <c r="F56" s="0" t="s">
        <v>349</v>
      </c>
      <c r="G56" s="0" t="s">
        <v>350</v>
      </c>
      <c r="J56" s="0" t="s">
        <v>21</v>
      </c>
    </row>
    <row r="57" customFormat="false" ht="12.8" hidden="false" customHeight="false" outlineLevel="0" collapsed="false">
      <c r="A57" s="0" t="s">
        <v>438</v>
      </c>
      <c r="B57" s="0" t="s">
        <v>439</v>
      </c>
      <c r="C57" s="0" t="s">
        <v>13</v>
      </c>
      <c r="D57" s="0" t="n">
        <v>1152</v>
      </c>
      <c r="E57" s="0" t="s">
        <v>440</v>
      </c>
      <c r="G57" s="0" t="s">
        <v>441</v>
      </c>
      <c r="J57" s="0" t="s">
        <v>21</v>
      </c>
    </row>
    <row r="58" customFormat="false" ht="12.8" hidden="false" customHeight="false" outlineLevel="0" collapsed="false">
      <c r="A58" s="0" t="s">
        <v>442</v>
      </c>
      <c r="B58" s="0" t="s">
        <v>443</v>
      </c>
      <c r="C58" s="0" t="s">
        <v>13</v>
      </c>
      <c r="D58" s="0" t="n">
        <v>1416</v>
      </c>
      <c r="E58" s="0" t="s">
        <v>444</v>
      </c>
      <c r="F58" s="0" t="s">
        <v>445</v>
      </c>
      <c r="G58" s="0" t="s">
        <v>446</v>
      </c>
      <c r="J58" s="0" t="s">
        <v>21</v>
      </c>
    </row>
    <row r="59" customFormat="false" ht="12.8" hidden="false" customHeight="false" outlineLevel="0" collapsed="false">
      <c r="A59" s="0" t="s">
        <v>447</v>
      </c>
      <c r="B59" s="0" t="s">
        <v>448</v>
      </c>
      <c r="C59" s="0" t="s">
        <v>13</v>
      </c>
      <c r="D59" s="0" t="n">
        <v>1440</v>
      </c>
      <c r="E59" s="0" t="s">
        <v>97</v>
      </c>
      <c r="F59" s="0" t="s">
        <v>98</v>
      </c>
      <c r="G59" s="0" t="s">
        <v>449</v>
      </c>
      <c r="J59" s="0" t="s">
        <v>21</v>
      </c>
    </row>
    <row r="60" customFormat="false" ht="12.8" hidden="false" customHeight="false" outlineLevel="0" collapsed="false">
      <c r="A60" s="0" t="s">
        <v>450</v>
      </c>
      <c r="B60" s="0" t="s">
        <v>451</v>
      </c>
      <c r="C60" s="0" t="s">
        <v>13</v>
      </c>
      <c r="D60" s="0" t="n">
        <v>1435</v>
      </c>
      <c r="E60" s="0" t="s">
        <v>29</v>
      </c>
      <c r="F60" s="0" t="s">
        <v>35</v>
      </c>
      <c r="G60" s="0" t="s">
        <v>31</v>
      </c>
      <c r="J60" s="0" t="s">
        <v>21</v>
      </c>
    </row>
    <row r="61" customFormat="false" ht="12.8" hidden="false" customHeight="false" outlineLevel="0" collapsed="false">
      <c r="A61" s="0" t="s">
        <v>452</v>
      </c>
      <c r="B61" s="0" t="s">
        <v>453</v>
      </c>
      <c r="C61" s="0" t="s">
        <v>13</v>
      </c>
      <c r="D61" s="0" t="n">
        <v>1441</v>
      </c>
      <c r="E61" s="0" t="s">
        <v>454</v>
      </c>
      <c r="F61" s="0" t="s">
        <v>35</v>
      </c>
      <c r="G61" s="0" t="s">
        <v>31</v>
      </c>
      <c r="J61" s="0" t="s">
        <v>21</v>
      </c>
    </row>
    <row r="62" customFormat="false" ht="12.8" hidden="false" customHeight="false" outlineLevel="0" collapsed="false">
      <c r="A62" s="0" t="s">
        <v>455</v>
      </c>
      <c r="B62" s="0" t="s">
        <v>456</v>
      </c>
      <c r="C62" s="0" t="s">
        <v>13</v>
      </c>
      <c r="D62" s="0" t="n">
        <v>1436</v>
      </c>
      <c r="E62" s="0" t="s">
        <v>319</v>
      </c>
      <c r="F62" s="0" t="s">
        <v>35</v>
      </c>
      <c r="G62" s="0" t="s">
        <v>31</v>
      </c>
      <c r="J62" s="0" t="s">
        <v>21</v>
      </c>
    </row>
    <row r="63" customFormat="false" ht="12.8" hidden="false" customHeight="false" outlineLevel="0" collapsed="false">
      <c r="A63" s="0" t="s">
        <v>457</v>
      </c>
      <c r="B63" s="0" t="s">
        <v>458</v>
      </c>
      <c r="C63" s="0" t="s">
        <v>13</v>
      </c>
      <c r="D63" s="0" t="n">
        <v>1734</v>
      </c>
      <c r="E63" s="0" t="s">
        <v>367</v>
      </c>
      <c r="F63" s="0" t="s">
        <v>368</v>
      </c>
      <c r="G63" s="0" t="s">
        <v>350</v>
      </c>
      <c r="J63" s="0" t="s">
        <v>21</v>
      </c>
    </row>
    <row r="64" customFormat="false" ht="12.8" hidden="false" customHeight="false" outlineLevel="0" collapsed="false">
      <c r="A64" s="0" t="s">
        <v>459</v>
      </c>
      <c r="B64" s="0" t="s">
        <v>460</v>
      </c>
      <c r="C64" s="0" t="s">
        <v>13</v>
      </c>
      <c r="D64" s="0" t="n">
        <v>1739</v>
      </c>
      <c r="E64" s="0" t="s">
        <v>461</v>
      </c>
      <c r="F64" s="0" t="s">
        <v>368</v>
      </c>
      <c r="G64" s="0" t="s">
        <v>350</v>
      </c>
      <c r="J64" s="0" t="s">
        <v>21</v>
      </c>
    </row>
    <row r="65" customFormat="false" ht="12.8" hidden="false" customHeight="false" outlineLevel="0" collapsed="false">
      <c r="A65" s="0" t="s">
        <v>462</v>
      </c>
      <c r="B65" s="0" t="s">
        <v>463</v>
      </c>
      <c r="C65" s="0" t="s">
        <v>13</v>
      </c>
      <c r="D65" s="0" t="n">
        <v>1734</v>
      </c>
      <c r="E65" s="0" t="s">
        <v>367</v>
      </c>
      <c r="F65" s="0" t="s">
        <v>368</v>
      </c>
      <c r="G65" s="0" t="s">
        <v>350</v>
      </c>
      <c r="J65" s="0" t="s">
        <v>21</v>
      </c>
    </row>
    <row r="66" customFormat="false" ht="12.8" hidden="false" customHeight="false" outlineLevel="0" collapsed="false">
      <c r="A66" s="0" t="s">
        <v>464</v>
      </c>
      <c r="B66" s="0" t="s">
        <v>465</v>
      </c>
      <c r="C66" s="0" t="s">
        <v>13</v>
      </c>
      <c r="D66" s="0" t="n">
        <v>1143</v>
      </c>
      <c r="E66" s="0" t="s">
        <v>466</v>
      </c>
      <c r="F66" s="0" t="s">
        <v>50</v>
      </c>
      <c r="G66" s="0" t="s">
        <v>51</v>
      </c>
      <c r="J66" s="0" t="s">
        <v>21</v>
      </c>
    </row>
    <row r="67" customFormat="false" ht="12.8" hidden="false" customHeight="false" outlineLevel="0" collapsed="false">
      <c r="A67" s="0" t="s">
        <v>467</v>
      </c>
      <c r="B67" s="0" t="s">
        <v>468</v>
      </c>
      <c r="C67" s="0" t="s">
        <v>13</v>
      </c>
      <c r="D67" s="0" t="n">
        <v>1448</v>
      </c>
      <c r="E67" s="0" t="s">
        <v>469</v>
      </c>
      <c r="F67" s="0" t="s">
        <v>55</v>
      </c>
      <c r="G67" s="0" t="s">
        <v>31</v>
      </c>
      <c r="J67" s="0" t="s">
        <v>21</v>
      </c>
    </row>
    <row r="68" customFormat="false" ht="12.8" hidden="false" customHeight="false" outlineLevel="0" collapsed="false">
      <c r="A68" s="0" t="s">
        <v>470</v>
      </c>
      <c r="B68" s="0" t="s">
        <v>471</v>
      </c>
      <c r="C68" s="0" t="s">
        <v>13</v>
      </c>
      <c r="D68" s="0" t="n">
        <v>1465</v>
      </c>
      <c r="E68" s="0" t="s">
        <v>472</v>
      </c>
      <c r="F68" s="0" t="s">
        <v>55</v>
      </c>
      <c r="G68" s="0" t="s">
        <v>31</v>
      </c>
      <c r="J68" s="0" t="s">
        <v>21</v>
      </c>
    </row>
    <row r="69" customFormat="false" ht="12.8" hidden="false" customHeight="false" outlineLevel="0" collapsed="false">
      <c r="A69" s="0" t="s">
        <v>476</v>
      </c>
      <c r="B69" s="0" t="s">
        <v>477</v>
      </c>
      <c r="C69" s="0" t="s">
        <v>13</v>
      </c>
      <c r="D69" s="0" t="n">
        <v>1772</v>
      </c>
      <c r="E69" s="0" t="s">
        <v>478</v>
      </c>
      <c r="F69" s="0" t="s">
        <v>479</v>
      </c>
      <c r="G69" s="0" t="s">
        <v>46</v>
      </c>
      <c r="J69" s="0" t="s">
        <v>21</v>
      </c>
    </row>
    <row r="70" customFormat="false" ht="12.8" hidden="false" customHeight="false" outlineLevel="0" collapsed="false">
      <c r="A70" s="0" t="s">
        <v>480</v>
      </c>
      <c r="B70" s="0" t="s">
        <v>481</v>
      </c>
      <c r="C70" s="0" t="s">
        <v>13</v>
      </c>
      <c r="D70" s="0" t="n">
        <v>1506</v>
      </c>
      <c r="E70" s="0" t="s">
        <v>340</v>
      </c>
      <c r="G70" s="0" t="s">
        <v>341</v>
      </c>
      <c r="J70" s="0" t="s">
        <v>21</v>
      </c>
    </row>
    <row r="71" customFormat="false" ht="12.8" hidden="false" customHeight="false" outlineLevel="0" collapsed="false">
      <c r="A71" s="0" t="s">
        <v>482</v>
      </c>
      <c r="B71" s="0" t="s">
        <v>483</v>
      </c>
      <c r="C71" s="0" t="s">
        <v>13</v>
      </c>
      <c r="D71" s="0" t="n">
        <v>1687</v>
      </c>
      <c r="E71" s="0" t="s">
        <v>484</v>
      </c>
      <c r="F71" s="0" t="s">
        <v>485</v>
      </c>
      <c r="G71" s="0" t="s">
        <v>486</v>
      </c>
      <c r="J71" s="0" t="s">
        <v>21</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Roman,Обычный"&amp;12&amp;A</oddHeader>
    <oddFooter>&amp;C&amp;"Times New Roman,Обычный"&amp;12Страница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H23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D18" activeCellId="0" sqref="D18"/>
    </sheetView>
  </sheetViews>
  <sheetFormatPr defaultRowHeight="12.8" zeroHeight="false" outlineLevelRow="0" outlineLevelCol="0"/>
  <cols>
    <col collapsed="false" customWidth="false" hidden="false" outlineLevel="0" max="1025" min="1" style="0" width="11.52"/>
  </cols>
  <sheetData>
    <row r="1" customFormat="false" ht="12.8" hidden="false" customHeight="false" outlineLevel="0" collapsed="false">
      <c r="G1" s="0" t="s">
        <v>588</v>
      </c>
      <c r="H1" s="0" t="s">
        <v>589</v>
      </c>
    </row>
    <row r="2" customFormat="false" ht="12.8" hidden="false" customHeight="false" outlineLevel="0" collapsed="false">
      <c r="A2" s="0" t="s">
        <v>313</v>
      </c>
      <c r="B2" s="0" t="s">
        <v>312</v>
      </c>
      <c r="C2" s="0" t="s">
        <v>590</v>
      </c>
      <c r="D2" s="0" t="s">
        <v>591</v>
      </c>
      <c r="E2" s="0" t="n">
        <v>0</v>
      </c>
      <c r="F2" s="0" t="n">
        <v>1</v>
      </c>
      <c r="G2" s="1" t="n">
        <f aca="false">COUNTIF('записи из базы данных'!$A$3:$A$149,B2)</f>
        <v>1</v>
      </c>
      <c r="H2" s="0" t="n">
        <f aca="false">SUM(G2:G230)</f>
        <v>81</v>
      </c>
    </row>
    <row r="3" customFormat="false" ht="12.8" hidden="false" customHeight="false" outlineLevel="0" collapsed="false">
      <c r="A3" s="0" t="s">
        <v>67</v>
      </c>
      <c r="B3" s="0" t="s">
        <v>66</v>
      </c>
      <c r="C3" s="0" t="s">
        <v>590</v>
      </c>
      <c r="D3" s="0" t="s">
        <v>592</v>
      </c>
      <c r="E3" s="0" t="n">
        <v>0</v>
      </c>
      <c r="F3" s="0" t="n">
        <v>1</v>
      </c>
      <c r="G3" s="1" t="n">
        <f aca="false">COUNTIF('записи из базы данных'!$A$3:$A$149,B3)</f>
        <v>1</v>
      </c>
    </row>
    <row r="4" customFormat="false" ht="12.8" hidden="false" customHeight="false" outlineLevel="0" collapsed="false">
      <c r="A4" s="0" t="s">
        <v>593</v>
      </c>
      <c r="B4" s="0" t="s">
        <v>594</v>
      </c>
      <c r="C4" s="0" t="s">
        <v>590</v>
      </c>
      <c r="D4" s="0" t="s">
        <v>595</v>
      </c>
      <c r="E4" s="0" t="n">
        <v>0</v>
      </c>
      <c r="F4" s="0" t="n">
        <v>1</v>
      </c>
      <c r="G4" s="1" t="n">
        <f aca="false">COUNTIF('записи из базы данных'!$A$3:$A$149,B4)</f>
        <v>0</v>
      </c>
    </row>
    <row r="5" customFormat="false" ht="12.8" hidden="false" customHeight="false" outlineLevel="0" collapsed="false">
      <c r="A5" s="0" t="s">
        <v>456</v>
      </c>
      <c r="B5" s="0" t="s">
        <v>455</v>
      </c>
      <c r="C5" s="0" t="s">
        <v>590</v>
      </c>
      <c r="D5" s="0" t="s">
        <v>596</v>
      </c>
      <c r="E5" s="0" t="n">
        <v>0</v>
      </c>
      <c r="F5" s="0" t="n">
        <v>1</v>
      </c>
      <c r="G5" s="1" t="n">
        <f aca="false">COUNTIF('записи из базы данных'!$A$3:$A$149,B5)</f>
        <v>1</v>
      </c>
    </row>
    <row r="6" customFormat="false" ht="12.8" hidden="false" customHeight="false" outlineLevel="0" collapsed="false">
      <c r="A6" s="0" t="s">
        <v>28</v>
      </c>
      <c r="B6" s="0" t="s">
        <v>27</v>
      </c>
      <c r="C6" s="0" t="s">
        <v>590</v>
      </c>
      <c r="D6" s="0" t="s">
        <v>597</v>
      </c>
      <c r="E6" s="0" t="n">
        <v>0</v>
      </c>
      <c r="F6" s="0" t="n">
        <v>1</v>
      </c>
      <c r="G6" s="1" t="n">
        <f aca="false">COUNTIF('записи из базы данных'!$A$3:$A$149,B6)</f>
        <v>1</v>
      </c>
    </row>
    <row r="7" customFormat="false" ht="12.8" hidden="false" customHeight="false" outlineLevel="0" collapsed="false">
      <c r="A7" s="0" t="s">
        <v>72</v>
      </c>
      <c r="B7" s="0" t="s">
        <v>71</v>
      </c>
      <c r="C7" s="0" t="s">
        <v>590</v>
      </c>
      <c r="D7" s="0" t="s">
        <v>598</v>
      </c>
      <c r="E7" s="0" t="n">
        <v>0</v>
      </c>
      <c r="F7" s="0" t="n">
        <v>1</v>
      </c>
      <c r="G7" s="1" t="n">
        <f aca="false">COUNTIF('записи из базы данных'!$A$3:$A$149,B7)</f>
        <v>1</v>
      </c>
    </row>
    <row r="8" customFormat="false" ht="12.8" hidden="false" customHeight="false" outlineLevel="0" collapsed="false">
      <c r="A8" s="0" t="s">
        <v>78</v>
      </c>
      <c r="B8" s="0" t="s">
        <v>77</v>
      </c>
      <c r="C8" s="0" t="s">
        <v>590</v>
      </c>
      <c r="D8" s="0" t="s">
        <v>599</v>
      </c>
      <c r="E8" s="0" t="n">
        <v>0</v>
      </c>
      <c r="F8" s="0" t="n">
        <v>1</v>
      </c>
      <c r="G8" s="1" t="n">
        <f aca="false">COUNTIF('записи из базы данных'!$A$3:$A$149,B8)</f>
        <v>1</v>
      </c>
    </row>
    <row r="9" customFormat="false" ht="12.8" hidden="false" customHeight="false" outlineLevel="0" collapsed="false">
      <c r="A9" s="0" t="s">
        <v>315</v>
      </c>
      <c r="B9" s="0" t="s">
        <v>314</v>
      </c>
      <c r="C9" s="0" t="s">
        <v>590</v>
      </c>
      <c r="D9" s="0" t="s">
        <v>600</v>
      </c>
      <c r="E9" s="0" t="n">
        <v>0</v>
      </c>
      <c r="F9" s="0" t="n">
        <v>1</v>
      </c>
      <c r="G9" s="1" t="n">
        <f aca="false">COUNTIF('записи из базы данных'!$A$3:$A$149,B9)</f>
        <v>1</v>
      </c>
    </row>
    <row r="10" customFormat="false" ht="12.8" hidden="false" customHeight="false" outlineLevel="0" collapsed="false">
      <c r="A10" s="0" t="s">
        <v>601</v>
      </c>
      <c r="B10" s="0" t="s">
        <v>602</v>
      </c>
      <c r="C10" s="0" t="s">
        <v>590</v>
      </c>
      <c r="D10" s="0" t="s">
        <v>603</v>
      </c>
      <c r="E10" s="0" t="n">
        <v>0</v>
      </c>
      <c r="F10" s="0" t="n">
        <v>1</v>
      </c>
      <c r="G10" s="1" t="n">
        <f aca="false">COUNTIF('записи из базы данных'!$A$3:$A$149,B10)</f>
        <v>0</v>
      </c>
    </row>
    <row r="11" customFormat="false" ht="12.8" hidden="false" customHeight="false" outlineLevel="0" collapsed="false">
      <c r="A11" s="0" t="s">
        <v>604</v>
      </c>
      <c r="B11" s="0" t="s">
        <v>605</v>
      </c>
      <c r="C11" s="0" t="s">
        <v>590</v>
      </c>
      <c r="D11" s="0" t="s">
        <v>606</v>
      </c>
      <c r="E11" s="0" t="n">
        <v>0</v>
      </c>
      <c r="F11" s="0" t="n">
        <v>1</v>
      </c>
      <c r="G11" s="1" t="n">
        <f aca="false">COUNTIF('записи из базы данных'!$A$3:$A$149,B11)</f>
        <v>0</v>
      </c>
    </row>
    <row r="12" customFormat="false" ht="12.8" hidden="false" customHeight="false" outlineLevel="0" collapsed="false">
      <c r="A12" s="0" t="s">
        <v>80</v>
      </c>
      <c r="B12" s="0" t="s">
        <v>79</v>
      </c>
      <c r="C12" s="0" t="s">
        <v>590</v>
      </c>
      <c r="D12" s="0" t="s">
        <v>607</v>
      </c>
      <c r="E12" s="0" t="n">
        <v>0</v>
      </c>
      <c r="F12" s="0" t="n">
        <v>1</v>
      </c>
      <c r="G12" s="1" t="n">
        <f aca="false">COUNTIF('записи из базы данных'!$A$3:$A$149,B12)</f>
        <v>1</v>
      </c>
    </row>
    <row r="13" customFormat="false" ht="12.8" hidden="false" customHeight="false" outlineLevel="0" collapsed="false">
      <c r="A13" s="0" t="s">
        <v>608</v>
      </c>
      <c r="B13" s="0" t="s">
        <v>609</v>
      </c>
      <c r="C13" s="0" t="s">
        <v>590</v>
      </c>
      <c r="D13" s="0" t="s">
        <v>610</v>
      </c>
      <c r="E13" s="0" t="n">
        <v>0</v>
      </c>
      <c r="F13" s="0" t="n">
        <v>1</v>
      </c>
      <c r="G13" s="1" t="n">
        <f aca="false">COUNTIF('записи из базы данных'!$A$3:$A$149,B13)</f>
        <v>0</v>
      </c>
    </row>
    <row r="14" customFormat="false" ht="12.8" hidden="false" customHeight="false" outlineLevel="0" collapsed="false">
      <c r="A14" s="0" t="s">
        <v>75</v>
      </c>
      <c r="B14" s="0" t="s">
        <v>74</v>
      </c>
      <c r="C14" s="0" t="s">
        <v>590</v>
      </c>
      <c r="D14" s="0" t="s">
        <v>611</v>
      </c>
      <c r="E14" s="0" t="n">
        <v>0</v>
      </c>
      <c r="F14" s="0" t="n">
        <v>1</v>
      </c>
      <c r="G14" s="1" t="n">
        <f aca="false">COUNTIF('записи из базы данных'!$A$3:$A$149,B14)</f>
        <v>1</v>
      </c>
    </row>
    <row r="15" customFormat="false" ht="12.8" hidden="false" customHeight="false" outlineLevel="0" collapsed="false">
      <c r="A15" s="0" t="s">
        <v>612</v>
      </c>
      <c r="B15" s="0" t="s">
        <v>613</v>
      </c>
      <c r="C15" s="0" t="s">
        <v>590</v>
      </c>
      <c r="D15" s="0" t="s">
        <v>614</v>
      </c>
      <c r="E15" s="0" t="n">
        <v>0</v>
      </c>
      <c r="F15" s="0" t="n">
        <v>1</v>
      </c>
      <c r="G15" s="1" t="n">
        <f aca="false">COUNTIF('записи из базы данных'!$A$3:$A$149,B15)</f>
        <v>0</v>
      </c>
    </row>
    <row r="16" customFormat="false" ht="12.8" hidden="false" customHeight="false" outlineLevel="0" collapsed="false">
      <c r="A16" s="0" t="s">
        <v>615</v>
      </c>
      <c r="B16" s="0" t="s">
        <v>616</v>
      </c>
      <c r="C16" s="0" t="s">
        <v>590</v>
      </c>
      <c r="D16" s="0" t="s">
        <v>617</v>
      </c>
      <c r="E16" s="0" t="n">
        <v>0</v>
      </c>
      <c r="F16" s="0" t="n">
        <v>1</v>
      </c>
      <c r="G16" s="1" t="n">
        <f aca="false">COUNTIF('записи из базы данных'!$A$3:$A$149,B16)</f>
        <v>0</v>
      </c>
    </row>
    <row r="17" customFormat="false" ht="12.8" hidden="false" customHeight="false" outlineLevel="0" collapsed="false">
      <c r="A17" s="0" t="s">
        <v>321</v>
      </c>
      <c r="B17" s="0" t="s">
        <v>320</v>
      </c>
      <c r="C17" s="0" t="s">
        <v>590</v>
      </c>
      <c r="D17" s="0" t="s">
        <v>618</v>
      </c>
      <c r="E17" s="0" t="n">
        <v>0</v>
      </c>
      <c r="F17" s="0" t="n">
        <v>1</v>
      </c>
      <c r="G17" s="1" t="n">
        <f aca="false">COUNTIF('записи из базы данных'!$A$3:$A$149,B17)</f>
        <v>1</v>
      </c>
    </row>
    <row r="18" customFormat="false" ht="12.8" hidden="false" customHeight="false" outlineLevel="0" collapsed="false">
      <c r="A18" s="0" t="s">
        <v>619</v>
      </c>
      <c r="B18" s="0" t="s">
        <v>620</v>
      </c>
      <c r="C18" s="0" t="s">
        <v>590</v>
      </c>
      <c r="D18" s="0" t="s">
        <v>621</v>
      </c>
      <c r="E18" s="0" t="n">
        <v>0</v>
      </c>
      <c r="F18" s="0" t="n">
        <v>1</v>
      </c>
      <c r="G18" s="1" t="n">
        <f aca="false">COUNTIF('записи из базы данных'!$A$3:$A$149,B18)</f>
        <v>0</v>
      </c>
    </row>
    <row r="19" customFormat="false" ht="12.8" hidden="false" customHeight="false" outlineLevel="0" collapsed="false">
      <c r="A19" s="0" t="s">
        <v>37</v>
      </c>
      <c r="B19" s="0" t="s">
        <v>36</v>
      </c>
      <c r="C19" s="0" t="s">
        <v>590</v>
      </c>
      <c r="D19" s="0" t="s">
        <v>622</v>
      </c>
      <c r="E19" s="0" t="n">
        <v>0</v>
      </c>
      <c r="F19" s="0" t="n">
        <v>1</v>
      </c>
      <c r="G19" s="1" t="n">
        <f aca="false">COUNTIF('записи из базы данных'!$A$3:$A$149,B19)</f>
        <v>1</v>
      </c>
    </row>
    <row r="20" customFormat="false" ht="12.8" hidden="false" customHeight="false" outlineLevel="0" collapsed="false">
      <c r="A20" s="0" t="s">
        <v>311</v>
      </c>
      <c r="B20" s="0" t="s">
        <v>310</v>
      </c>
      <c r="C20" s="0" t="s">
        <v>590</v>
      </c>
      <c r="D20" s="0" t="s">
        <v>623</v>
      </c>
      <c r="E20" s="0" t="n">
        <v>0</v>
      </c>
      <c r="F20" s="0" t="n">
        <v>1</v>
      </c>
      <c r="G20" s="1" t="n">
        <f aca="false">COUNTIF('записи из базы данных'!$A$3:$A$149,B20)</f>
        <v>1</v>
      </c>
    </row>
    <row r="21" customFormat="false" ht="12.8" hidden="false" customHeight="false" outlineLevel="0" collapsed="false">
      <c r="A21" s="0" t="s">
        <v>624</v>
      </c>
      <c r="B21" s="0" t="s">
        <v>625</v>
      </c>
      <c r="C21" s="0" t="s">
        <v>590</v>
      </c>
      <c r="D21" s="0" t="s">
        <v>626</v>
      </c>
      <c r="E21" s="0" t="n">
        <v>0</v>
      </c>
      <c r="F21" s="0" t="n">
        <v>1</v>
      </c>
      <c r="G21" s="1" t="n">
        <f aca="false">COUNTIF('записи из базы данных'!$A$3:$A$149,B21)</f>
        <v>0</v>
      </c>
    </row>
    <row r="22" customFormat="false" ht="12.8" hidden="false" customHeight="false" outlineLevel="0" collapsed="false">
      <c r="A22" s="0" t="s">
        <v>101</v>
      </c>
      <c r="B22" s="0" t="s">
        <v>100</v>
      </c>
      <c r="C22" s="0" t="s">
        <v>590</v>
      </c>
      <c r="D22" s="0" t="s">
        <v>627</v>
      </c>
      <c r="E22" s="0" t="n">
        <v>0</v>
      </c>
      <c r="F22" s="0" t="n">
        <v>1</v>
      </c>
      <c r="G22" s="1" t="n">
        <f aca="false">COUNTIF('записи из базы данных'!$A$3:$A$149,B22)</f>
        <v>1</v>
      </c>
    </row>
    <row r="23" customFormat="false" ht="12.8" hidden="false" customHeight="false" outlineLevel="0" collapsed="false">
      <c r="A23" s="0" t="s">
        <v>453</v>
      </c>
      <c r="B23" s="0" t="s">
        <v>452</v>
      </c>
      <c r="C23" s="0" t="s">
        <v>590</v>
      </c>
      <c r="D23" s="0" t="s">
        <v>628</v>
      </c>
      <c r="E23" s="0" t="n">
        <v>0</v>
      </c>
      <c r="F23" s="0" t="n">
        <v>1</v>
      </c>
      <c r="G23" s="1" t="n">
        <f aca="false">COUNTIF('записи из базы данных'!$A$3:$A$149,B23)</f>
        <v>1</v>
      </c>
    </row>
    <row r="24" customFormat="false" ht="12.8" hidden="false" customHeight="false" outlineLevel="0" collapsed="false">
      <c r="A24" s="0" t="s">
        <v>629</v>
      </c>
      <c r="B24" s="0" t="s">
        <v>630</v>
      </c>
      <c r="C24" s="0" t="s">
        <v>590</v>
      </c>
      <c r="D24" s="0" t="s">
        <v>631</v>
      </c>
      <c r="E24" s="0" t="n">
        <v>0</v>
      </c>
      <c r="F24" s="0" t="n">
        <v>1</v>
      </c>
      <c r="G24" s="1" t="n">
        <f aca="false">COUNTIF('записи из базы данных'!$A$3:$A$149,B24)</f>
        <v>0</v>
      </c>
    </row>
    <row r="25" customFormat="false" ht="12.8" hidden="false" customHeight="false" outlineLevel="0" collapsed="false">
      <c r="A25" s="0" t="s">
        <v>53</v>
      </c>
      <c r="B25" s="0" t="s">
        <v>52</v>
      </c>
      <c r="C25" s="0" t="s">
        <v>590</v>
      </c>
      <c r="D25" s="0" t="s">
        <v>632</v>
      </c>
      <c r="E25" s="0" t="n">
        <v>0</v>
      </c>
      <c r="F25" s="0" t="n">
        <v>1</v>
      </c>
      <c r="G25" s="1" t="n">
        <f aca="false">COUNTIF('записи из базы данных'!$A$3:$A$149,B25)</f>
        <v>1</v>
      </c>
    </row>
    <row r="26" customFormat="false" ht="12.8" hidden="false" customHeight="false" outlineLevel="0" collapsed="false">
      <c r="A26" s="0" t="s">
        <v>633</v>
      </c>
      <c r="B26" s="0" t="s">
        <v>634</v>
      </c>
      <c r="C26" s="0" t="s">
        <v>590</v>
      </c>
      <c r="D26" s="0" t="s">
        <v>635</v>
      </c>
      <c r="E26" s="0" t="n">
        <v>0</v>
      </c>
      <c r="F26" s="0" t="n">
        <v>1</v>
      </c>
      <c r="G26" s="1" t="n">
        <f aca="false">COUNTIF('записи из базы данных'!$A$3:$A$149,B26)</f>
        <v>0</v>
      </c>
    </row>
    <row r="27" customFormat="false" ht="12.8" hidden="false" customHeight="false" outlineLevel="0" collapsed="false">
      <c r="A27" s="0" t="s">
        <v>82</v>
      </c>
      <c r="B27" s="0" t="s">
        <v>81</v>
      </c>
      <c r="C27" s="0" t="s">
        <v>590</v>
      </c>
      <c r="D27" s="0" t="s">
        <v>636</v>
      </c>
      <c r="E27" s="0" t="n">
        <v>0</v>
      </c>
      <c r="F27" s="0" t="n">
        <v>1</v>
      </c>
      <c r="G27" s="1" t="n">
        <f aca="false">COUNTIF('записи из базы данных'!$A$3:$A$149,B27)</f>
        <v>1</v>
      </c>
    </row>
    <row r="28" customFormat="false" ht="12.8" hidden="false" customHeight="false" outlineLevel="0" collapsed="false">
      <c r="A28" s="0" t="s">
        <v>57</v>
      </c>
      <c r="B28" s="0" t="s">
        <v>56</v>
      </c>
      <c r="C28" s="0" t="s">
        <v>590</v>
      </c>
      <c r="D28" s="0" t="s">
        <v>637</v>
      </c>
      <c r="E28" s="0" t="n">
        <v>0</v>
      </c>
      <c r="F28" s="0" t="n">
        <v>1</v>
      </c>
      <c r="G28" s="1" t="n">
        <f aca="false">COUNTIF('записи из базы данных'!$A$3:$A$149,B28)</f>
        <v>1</v>
      </c>
    </row>
    <row r="29" customFormat="false" ht="12.8" hidden="false" customHeight="false" outlineLevel="0" collapsed="false">
      <c r="A29" s="0" t="s">
        <v>323</v>
      </c>
      <c r="B29" s="0" t="s">
        <v>322</v>
      </c>
      <c r="C29" s="0" t="s">
        <v>590</v>
      </c>
      <c r="D29" s="0" t="s">
        <v>638</v>
      </c>
      <c r="E29" s="0" t="n">
        <v>0</v>
      </c>
      <c r="F29" s="0" t="n">
        <v>1</v>
      </c>
      <c r="G29" s="1" t="n">
        <f aca="false">COUNTIF('записи из базы данных'!$A$3:$A$149,B29)</f>
        <v>1</v>
      </c>
    </row>
    <row r="30" customFormat="false" ht="12.8" hidden="false" customHeight="false" outlineLevel="0" collapsed="false">
      <c r="A30" s="0" t="s">
        <v>33</v>
      </c>
      <c r="B30" s="0" t="s">
        <v>32</v>
      </c>
      <c r="C30" s="0" t="s">
        <v>590</v>
      </c>
      <c r="D30" s="0" t="s">
        <v>639</v>
      </c>
      <c r="E30" s="0" t="n">
        <v>0</v>
      </c>
      <c r="F30" s="0" t="n">
        <v>1</v>
      </c>
      <c r="G30" s="1" t="n">
        <f aca="false">COUNTIF('записи из базы данных'!$A$3:$A$149,B30)</f>
        <v>1</v>
      </c>
    </row>
    <row r="31" customFormat="false" ht="12.8" hidden="false" customHeight="false" outlineLevel="0" collapsed="false">
      <c r="A31" s="0" t="s">
        <v>640</v>
      </c>
      <c r="B31" s="0" t="s">
        <v>641</v>
      </c>
      <c r="C31" s="0" t="s">
        <v>590</v>
      </c>
      <c r="D31" s="0" t="s">
        <v>642</v>
      </c>
      <c r="E31" s="0" t="n">
        <v>0</v>
      </c>
      <c r="F31" s="0" t="n">
        <v>1</v>
      </c>
      <c r="G31" s="1" t="n">
        <f aca="false">COUNTIF('записи из базы данных'!$A$3:$A$149,B31)</f>
        <v>0</v>
      </c>
    </row>
    <row r="32" customFormat="false" ht="12.8" hidden="false" customHeight="false" outlineLevel="0" collapsed="false">
      <c r="A32" s="0" t="s">
        <v>451</v>
      </c>
      <c r="B32" s="0" t="s">
        <v>450</v>
      </c>
      <c r="C32" s="0" t="s">
        <v>590</v>
      </c>
      <c r="D32" s="0" t="s">
        <v>643</v>
      </c>
      <c r="E32" s="0" t="n">
        <v>0</v>
      </c>
      <c r="F32" s="0" t="n">
        <v>1</v>
      </c>
      <c r="G32" s="1" t="n">
        <f aca="false">COUNTIF('записи из базы данных'!$A$3:$A$149,B32)</f>
        <v>1</v>
      </c>
    </row>
    <row r="33" customFormat="false" ht="12.8" hidden="false" customHeight="false" outlineLevel="0" collapsed="false">
      <c r="A33" s="0" t="s">
        <v>644</v>
      </c>
      <c r="B33" s="0" t="s">
        <v>645</v>
      </c>
      <c r="C33" s="0" t="s">
        <v>590</v>
      </c>
      <c r="D33" s="0" t="s">
        <v>646</v>
      </c>
      <c r="E33" s="0" t="n">
        <v>0</v>
      </c>
      <c r="F33" s="0" t="n">
        <v>1</v>
      </c>
      <c r="G33" s="1" t="n">
        <f aca="false">COUNTIF('записи из базы данных'!$A$3:$A$149,B33)</f>
        <v>0</v>
      </c>
    </row>
    <row r="34" customFormat="false" ht="12.8" hidden="false" customHeight="false" outlineLevel="0" collapsed="false">
      <c r="A34" s="0" t="s">
        <v>647</v>
      </c>
      <c r="B34" s="0" t="s">
        <v>648</v>
      </c>
      <c r="C34" s="0" t="s">
        <v>590</v>
      </c>
      <c r="D34" s="0" t="s">
        <v>649</v>
      </c>
      <c r="E34" s="0" t="n">
        <v>0</v>
      </c>
      <c r="F34" s="0" t="n">
        <v>1</v>
      </c>
      <c r="G34" s="1" t="n">
        <f aca="false">COUNTIF('записи из базы данных'!$A$3:$A$149,B34)</f>
        <v>0</v>
      </c>
    </row>
    <row r="35" customFormat="false" ht="12.8" hidden="false" customHeight="false" outlineLevel="0" collapsed="false">
      <c r="A35" s="0" t="s">
        <v>650</v>
      </c>
      <c r="B35" s="0" t="s">
        <v>651</v>
      </c>
      <c r="C35" s="0" t="s">
        <v>590</v>
      </c>
      <c r="D35" s="0" t="s">
        <v>652</v>
      </c>
      <c r="E35" s="0" t="n">
        <v>0</v>
      </c>
      <c r="F35" s="0" t="n">
        <v>1</v>
      </c>
      <c r="G35" s="1" t="n">
        <f aca="false">COUNTIF('записи из базы данных'!$A$3:$A$149,B35)</f>
        <v>0</v>
      </c>
    </row>
    <row r="36" customFormat="false" ht="12.8" hidden="false" customHeight="false" outlineLevel="0" collapsed="false">
      <c r="A36" s="0" t="s">
        <v>84</v>
      </c>
      <c r="B36" s="0" t="s">
        <v>83</v>
      </c>
      <c r="C36" s="0" t="s">
        <v>590</v>
      </c>
      <c r="D36" s="0" t="s">
        <v>653</v>
      </c>
      <c r="E36" s="0" t="n">
        <v>0</v>
      </c>
      <c r="F36" s="0" t="n">
        <v>1</v>
      </c>
      <c r="G36" s="1" t="n">
        <f aca="false">COUNTIF('записи из базы данных'!$A$3:$A$149,B36)</f>
        <v>1</v>
      </c>
    </row>
    <row r="37" customFormat="false" ht="12.8" hidden="false" customHeight="false" outlineLevel="0" collapsed="false">
      <c r="A37" s="0" t="s">
        <v>318</v>
      </c>
      <c r="B37" s="0" t="s">
        <v>317</v>
      </c>
      <c r="C37" s="0" t="s">
        <v>590</v>
      </c>
      <c r="D37" s="0" t="s">
        <v>654</v>
      </c>
      <c r="E37" s="0" t="n">
        <v>0</v>
      </c>
      <c r="F37" s="0" t="n">
        <v>1</v>
      </c>
      <c r="G37" s="1" t="n">
        <f aca="false">COUNTIF('записи из базы данных'!$A$3:$A$149,B37)</f>
        <v>1</v>
      </c>
    </row>
    <row r="38" customFormat="false" ht="12.8" hidden="false" customHeight="false" outlineLevel="0" collapsed="false">
      <c r="A38" s="0" t="s">
        <v>40</v>
      </c>
      <c r="B38" s="0" t="s">
        <v>39</v>
      </c>
      <c r="C38" s="0" t="s">
        <v>590</v>
      </c>
      <c r="D38" s="0" t="s">
        <v>655</v>
      </c>
      <c r="E38" s="0" t="n">
        <v>0</v>
      </c>
      <c r="F38" s="0" t="n">
        <v>1</v>
      </c>
      <c r="G38" s="1" t="n">
        <f aca="false">COUNTIF('записи из базы данных'!$A$3:$A$149,B38)</f>
        <v>1</v>
      </c>
    </row>
    <row r="39" customFormat="false" ht="12.8" hidden="false" customHeight="false" outlineLevel="0" collapsed="false">
      <c r="A39" s="0" t="s">
        <v>70</v>
      </c>
      <c r="B39" s="0" t="s">
        <v>69</v>
      </c>
      <c r="C39" s="0" t="s">
        <v>590</v>
      </c>
      <c r="D39" s="0" t="s">
        <v>656</v>
      </c>
      <c r="E39" s="0" t="n">
        <v>0</v>
      </c>
      <c r="F39" s="0" t="n">
        <v>1</v>
      </c>
      <c r="G39" s="1" t="n">
        <f aca="false">COUNTIF('записи из базы данных'!$A$3:$A$149,B39)</f>
        <v>1</v>
      </c>
    </row>
    <row r="40" customFormat="false" ht="12.8" hidden="false" customHeight="false" outlineLevel="0" collapsed="false">
      <c r="A40" s="0" t="s">
        <v>88</v>
      </c>
      <c r="B40" s="0" t="s">
        <v>87</v>
      </c>
      <c r="C40" s="0" t="s">
        <v>590</v>
      </c>
      <c r="D40" s="0" t="s">
        <v>657</v>
      </c>
      <c r="E40" s="0" t="n">
        <v>0</v>
      </c>
      <c r="F40" s="0" t="n">
        <v>1</v>
      </c>
      <c r="G40" s="1" t="n">
        <f aca="false">COUNTIF('записи из базы данных'!$A$3:$A$149,B40)</f>
        <v>1</v>
      </c>
    </row>
    <row r="41" customFormat="false" ht="12.8" hidden="false" customHeight="false" outlineLevel="0" collapsed="false">
      <c r="A41" s="0" t="s">
        <v>328</v>
      </c>
      <c r="B41" s="0" t="s">
        <v>327</v>
      </c>
      <c r="C41" s="0" t="s">
        <v>590</v>
      </c>
      <c r="D41" s="0" t="s">
        <v>658</v>
      </c>
      <c r="E41" s="0" t="n">
        <v>0</v>
      </c>
      <c r="F41" s="0" t="n">
        <v>1</v>
      </c>
      <c r="G41" s="1" t="n">
        <f aca="false">COUNTIF('записи из базы данных'!$A$3:$A$149,B41)</f>
        <v>1</v>
      </c>
    </row>
    <row r="42" customFormat="false" ht="12.8" hidden="false" customHeight="false" outlineLevel="0" collapsed="false">
      <c r="A42" s="0" t="s">
        <v>326</v>
      </c>
      <c r="B42" s="0" t="s">
        <v>325</v>
      </c>
      <c r="C42" s="0" t="s">
        <v>590</v>
      </c>
      <c r="D42" s="0" t="s">
        <v>659</v>
      </c>
      <c r="E42" s="0" t="n">
        <v>0</v>
      </c>
      <c r="F42" s="0" t="n">
        <v>1</v>
      </c>
      <c r="G42" s="1" t="n">
        <f aca="false">COUNTIF('записи из базы данных'!$A$3:$A$149,B42)</f>
        <v>1</v>
      </c>
    </row>
    <row r="43" customFormat="false" ht="12.8" hidden="false" customHeight="false" outlineLevel="0" collapsed="false">
      <c r="A43" s="0" t="s">
        <v>660</v>
      </c>
      <c r="B43" s="0" t="s">
        <v>661</v>
      </c>
      <c r="C43" s="0" t="s">
        <v>590</v>
      </c>
      <c r="D43" s="0" t="s">
        <v>662</v>
      </c>
      <c r="E43" s="0" t="n">
        <v>0</v>
      </c>
      <c r="F43" s="0" t="n">
        <v>1</v>
      </c>
      <c r="G43" s="1" t="n">
        <f aca="false">COUNTIF('записи из базы данных'!$A$3:$A$149,B43)</f>
        <v>0</v>
      </c>
    </row>
    <row r="44" customFormat="false" ht="12.8" hidden="false" customHeight="false" outlineLevel="0" collapsed="false">
      <c r="A44" s="0" t="s">
        <v>663</v>
      </c>
      <c r="B44" s="0" t="s">
        <v>664</v>
      </c>
      <c r="C44" s="0" t="s">
        <v>590</v>
      </c>
      <c r="D44" s="0" t="s">
        <v>665</v>
      </c>
      <c r="E44" s="0" t="n">
        <v>0</v>
      </c>
      <c r="F44" s="0" t="n">
        <v>1</v>
      </c>
      <c r="G44" s="1" t="n">
        <f aca="false">COUNTIF('записи из базы данных'!$A$3:$A$149,B44)</f>
        <v>0</v>
      </c>
    </row>
    <row r="45" customFormat="false" ht="12.8" hidden="false" customHeight="false" outlineLevel="0" collapsed="false">
      <c r="A45" s="0" t="s">
        <v>60</v>
      </c>
      <c r="B45" s="0" t="s">
        <v>59</v>
      </c>
      <c r="C45" s="0" t="s">
        <v>590</v>
      </c>
      <c r="D45" s="0" t="s">
        <v>666</v>
      </c>
      <c r="E45" s="0" t="n">
        <v>0</v>
      </c>
      <c r="F45" s="0" t="n">
        <v>1</v>
      </c>
      <c r="G45" s="1" t="n">
        <f aca="false">COUNTIF('записи из базы данных'!$A$3:$A$149,B45)</f>
        <v>1</v>
      </c>
    </row>
    <row r="46" customFormat="false" ht="12.8" hidden="false" customHeight="false" outlineLevel="0" collapsed="false">
      <c r="A46" s="0" t="s">
        <v>667</v>
      </c>
      <c r="B46" s="0" t="s">
        <v>668</v>
      </c>
      <c r="C46" s="0" t="s">
        <v>590</v>
      </c>
      <c r="D46" s="0" t="s">
        <v>669</v>
      </c>
      <c r="E46" s="0" t="n">
        <v>0</v>
      </c>
      <c r="F46" s="0" t="n">
        <v>1</v>
      </c>
      <c r="G46" s="1" t="n">
        <f aca="false">COUNTIF('записи из базы данных'!$A$3:$A$149,B46)</f>
        <v>0</v>
      </c>
    </row>
    <row r="47" customFormat="false" ht="12.8" hidden="false" customHeight="false" outlineLevel="0" collapsed="false">
      <c r="A47" s="0" t="s">
        <v>670</v>
      </c>
      <c r="B47" s="0" t="s">
        <v>671</v>
      </c>
      <c r="C47" s="0" t="s">
        <v>590</v>
      </c>
      <c r="D47" s="0" t="s">
        <v>672</v>
      </c>
      <c r="E47" s="0" t="n">
        <v>0</v>
      </c>
      <c r="F47" s="0" t="n">
        <v>1</v>
      </c>
      <c r="G47" s="1" t="n">
        <f aca="false">COUNTIF('записи из базы данных'!$A$3:$A$149,B47)</f>
        <v>0</v>
      </c>
    </row>
    <row r="48" customFormat="false" ht="12.8" hidden="false" customHeight="false" outlineLevel="0" collapsed="false">
      <c r="A48" s="0" t="s">
        <v>673</v>
      </c>
      <c r="B48" s="0" t="s">
        <v>674</v>
      </c>
      <c r="C48" s="0" t="s">
        <v>590</v>
      </c>
      <c r="D48" s="0" t="s">
        <v>675</v>
      </c>
      <c r="E48" s="0" t="n">
        <v>0</v>
      </c>
      <c r="F48" s="0" t="n">
        <v>1</v>
      </c>
      <c r="G48" s="1" t="n">
        <f aca="false">COUNTIF('записи из базы данных'!$A$3:$A$149,B48)</f>
        <v>0</v>
      </c>
    </row>
    <row r="49" customFormat="false" ht="12.8" hidden="false" customHeight="false" outlineLevel="0" collapsed="false">
      <c r="A49" s="0" t="s">
        <v>468</v>
      </c>
      <c r="B49" s="0" t="s">
        <v>467</v>
      </c>
      <c r="C49" s="0" t="s">
        <v>590</v>
      </c>
      <c r="D49" s="0" t="s">
        <v>676</v>
      </c>
      <c r="E49" s="0" t="n">
        <v>0</v>
      </c>
      <c r="F49" s="0" t="n">
        <v>1</v>
      </c>
      <c r="G49" s="1" t="n">
        <f aca="false">COUNTIF('записи из базы данных'!$A$3:$A$149,B49)</f>
        <v>1</v>
      </c>
    </row>
    <row r="50" customFormat="false" ht="12.8" hidden="false" customHeight="false" outlineLevel="0" collapsed="false">
      <c r="A50" s="0" t="s">
        <v>677</v>
      </c>
      <c r="B50" s="0" t="s">
        <v>678</v>
      </c>
      <c r="C50" s="0" t="s">
        <v>590</v>
      </c>
      <c r="D50" s="0" t="s">
        <v>679</v>
      </c>
      <c r="E50" s="0" t="n">
        <v>0</v>
      </c>
      <c r="F50" s="0" t="n">
        <v>1</v>
      </c>
      <c r="G50" s="1" t="n">
        <f aca="false">COUNTIF('записи из базы данных'!$A$3:$A$149,B50)</f>
        <v>0</v>
      </c>
    </row>
    <row r="51" customFormat="false" ht="12.8" hidden="false" customHeight="false" outlineLevel="0" collapsed="false">
      <c r="A51" s="0" t="s">
        <v>331</v>
      </c>
      <c r="B51" s="0" t="s">
        <v>330</v>
      </c>
      <c r="C51" s="0" t="s">
        <v>590</v>
      </c>
      <c r="D51" s="0" t="s">
        <v>680</v>
      </c>
      <c r="E51" s="0" t="n">
        <v>0</v>
      </c>
      <c r="F51" s="0" t="n">
        <v>1</v>
      </c>
      <c r="G51" s="1" t="n">
        <f aca="false">COUNTIF('записи из базы данных'!$A$3:$A$149,B51)</f>
        <v>1</v>
      </c>
    </row>
    <row r="52" customFormat="false" ht="12.8" hidden="false" customHeight="false" outlineLevel="0" collapsed="false">
      <c r="A52" s="0" t="s">
        <v>423</v>
      </c>
      <c r="B52" s="0" t="s">
        <v>422</v>
      </c>
      <c r="C52" s="0" t="s">
        <v>590</v>
      </c>
      <c r="D52" s="0" t="s">
        <v>681</v>
      </c>
      <c r="E52" s="0" t="n">
        <v>0</v>
      </c>
      <c r="F52" s="0" t="n">
        <v>1</v>
      </c>
      <c r="G52" s="1" t="n">
        <f aca="false">COUNTIF('записи из базы данных'!$A$3:$A$149,B52)</f>
        <v>1</v>
      </c>
    </row>
    <row r="53" customFormat="false" ht="12.8" hidden="false" customHeight="false" outlineLevel="0" collapsed="false">
      <c r="A53" s="0" t="s">
        <v>682</v>
      </c>
      <c r="B53" s="0" t="s">
        <v>683</v>
      </c>
      <c r="C53" s="0" t="s">
        <v>590</v>
      </c>
      <c r="D53" s="0" t="s">
        <v>684</v>
      </c>
      <c r="E53" s="0" t="n">
        <v>0</v>
      </c>
      <c r="F53" s="0" t="n">
        <v>1</v>
      </c>
      <c r="G53" s="1" t="n">
        <f aca="false">COUNTIF('записи из базы данных'!$A$3:$A$149,B53)</f>
        <v>0</v>
      </c>
    </row>
    <row r="54" customFormat="false" ht="12.8" hidden="false" customHeight="false" outlineLevel="0" collapsed="false">
      <c r="A54" s="0" t="s">
        <v>471</v>
      </c>
      <c r="B54" s="0" t="s">
        <v>470</v>
      </c>
      <c r="C54" s="0" t="s">
        <v>590</v>
      </c>
      <c r="D54" s="0" t="s">
        <v>685</v>
      </c>
      <c r="E54" s="0" t="n">
        <v>0</v>
      </c>
      <c r="F54" s="0" t="n">
        <v>1</v>
      </c>
      <c r="G54" s="1" t="n">
        <f aca="false">COUNTIF('записи из базы данных'!$A$3:$A$149,B54)</f>
        <v>1</v>
      </c>
    </row>
    <row r="55" customFormat="false" ht="12.8" hidden="false" customHeight="false" outlineLevel="0" collapsed="false">
      <c r="A55" s="0" t="s">
        <v>686</v>
      </c>
      <c r="B55" s="0" t="s">
        <v>687</v>
      </c>
      <c r="C55" s="0" t="s">
        <v>590</v>
      </c>
      <c r="D55" s="0" t="s">
        <v>688</v>
      </c>
      <c r="E55" s="0" t="n">
        <v>0</v>
      </c>
      <c r="F55" s="0" t="n">
        <v>1</v>
      </c>
      <c r="G55" s="1" t="n">
        <f aca="false">COUNTIF('записи из базы данных'!$A$3:$A$149,B55)</f>
        <v>0</v>
      </c>
    </row>
    <row r="56" customFormat="false" ht="12.8" hidden="false" customHeight="false" outlineLevel="0" collapsed="false">
      <c r="A56" s="0" t="s">
        <v>366</v>
      </c>
      <c r="B56" s="0" t="s">
        <v>365</v>
      </c>
      <c r="C56" s="0" t="s">
        <v>689</v>
      </c>
      <c r="D56" s="0" t="s">
        <v>690</v>
      </c>
      <c r="E56" s="0" t="n">
        <v>0</v>
      </c>
      <c r="F56" s="0" t="n">
        <v>1</v>
      </c>
      <c r="G56" s="1" t="n">
        <f aca="false">COUNTIF('записи из базы данных'!$A$3:$A$149,B56)</f>
        <v>1</v>
      </c>
    </row>
    <row r="57" customFormat="false" ht="12.8" hidden="false" customHeight="false" outlineLevel="0" collapsed="false">
      <c r="A57" s="0" t="s">
        <v>691</v>
      </c>
      <c r="B57" s="0" t="s">
        <v>692</v>
      </c>
      <c r="C57" s="0" t="s">
        <v>590</v>
      </c>
      <c r="D57" s="0" t="s">
        <v>693</v>
      </c>
      <c r="E57" s="0" t="n">
        <v>0</v>
      </c>
      <c r="F57" s="0" t="n">
        <v>1</v>
      </c>
      <c r="G57" s="1" t="n">
        <f aca="false">COUNTIF('записи из базы данных'!$A$3:$A$149,B57)</f>
        <v>0</v>
      </c>
    </row>
    <row r="58" customFormat="false" ht="12.8" hidden="false" customHeight="false" outlineLevel="0" collapsed="false">
      <c r="A58" s="0" t="s">
        <v>370</v>
      </c>
      <c r="B58" s="0" t="s">
        <v>369</v>
      </c>
      <c r="C58" s="0" t="s">
        <v>694</v>
      </c>
      <c r="D58" s="0" t="s">
        <v>695</v>
      </c>
      <c r="E58" s="0" t="n">
        <v>0</v>
      </c>
      <c r="F58" s="0" t="n">
        <v>1</v>
      </c>
      <c r="G58" s="1" t="n">
        <f aca="false">COUNTIF('записи из базы данных'!$A$3:$A$149,B58)</f>
        <v>1</v>
      </c>
    </row>
    <row r="59" customFormat="false" ht="12.8" hidden="false" customHeight="false" outlineLevel="0" collapsed="false">
      <c r="A59" s="0" t="s">
        <v>696</v>
      </c>
      <c r="B59" s="0" t="s">
        <v>697</v>
      </c>
      <c r="C59" s="0" t="s">
        <v>590</v>
      </c>
      <c r="D59" s="0" t="s">
        <v>698</v>
      </c>
      <c r="E59" s="0" t="n">
        <v>0</v>
      </c>
      <c r="F59" s="0" t="n">
        <v>1</v>
      </c>
      <c r="G59" s="1" t="n">
        <f aca="false">COUNTIF('записи из базы данных'!$A$3:$A$149,B59)</f>
        <v>0</v>
      </c>
    </row>
    <row r="60" customFormat="false" ht="12.8" hidden="false" customHeight="false" outlineLevel="0" collapsed="false">
      <c r="A60" s="0" t="s">
        <v>458</v>
      </c>
      <c r="B60" s="0" t="s">
        <v>457</v>
      </c>
      <c r="C60" s="0" t="s">
        <v>699</v>
      </c>
      <c r="D60" s="0" t="s">
        <v>700</v>
      </c>
      <c r="E60" s="0" t="n">
        <v>0</v>
      </c>
      <c r="F60" s="0" t="n">
        <v>1</v>
      </c>
      <c r="G60" s="1" t="n">
        <f aca="false">COUNTIF('записи из базы данных'!$A$3:$A$149,B60)</f>
        <v>1</v>
      </c>
    </row>
    <row r="61" customFormat="false" ht="12.8" hidden="false" customHeight="false" outlineLevel="0" collapsed="false">
      <c r="A61" s="0" t="s">
        <v>701</v>
      </c>
      <c r="B61" s="0" t="s">
        <v>702</v>
      </c>
      <c r="C61" s="0" t="s">
        <v>694</v>
      </c>
      <c r="D61" s="0" t="s">
        <v>703</v>
      </c>
      <c r="E61" s="0" t="n">
        <v>0</v>
      </c>
      <c r="F61" s="0" t="n">
        <v>1</v>
      </c>
      <c r="G61" s="1" t="n">
        <f aca="false">COUNTIF('записи из базы данных'!$A$3:$A$149,B61)</f>
        <v>0</v>
      </c>
    </row>
    <row r="62" customFormat="false" ht="12.8" hidden="false" customHeight="false" outlineLevel="0" collapsed="false">
      <c r="A62" s="0" t="s">
        <v>409</v>
      </c>
      <c r="B62" s="0" t="s">
        <v>408</v>
      </c>
      <c r="C62" s="0" t="s">
        <v>694</v>
      </c>
      <c r="D62" s="0" t="s">
        <v>704</v>
      </c>
      <c r="E62" s="0" t="n">
        <v>0</v>
      </c>
      <c r="F62" s="0" t="n">
        <v>1</v>
      </c>
      <c r="G62" s="1" t="n">
        <f aca="false">COUNTIF('записи из базы данных'!$A$3:$A$149,B62)</f>
        <v>1</v>
      </c>
    </row>
    <row r="63" customFormat="false" ht="12.8" hidden="false" customHeight="false" outlineLevel="0" collapsed="false">
      <c r="A63" s="0" t="s">
        <v>430</v>
      </c>
      <c r="B63" s="0" t="s">
        <v>429</v>
      </c>
      <c r="C63" s="0" t="s">
        <v>694</v>
      </c>
      <c r="D63" s="0" t="s">
        <v>705</v>
      </c>
      <c r="E63" s="0" t="n">
        <v>0</v>
      </c>
      <c r="F63" s="0" t="n">
        <v>1</v>
      </c>
      <c r="G63" s="1" t="n">
        <f aca="false">COUNTIF('записи из базы данных'!$A$3:$A$149,B63)</f>
        <v>1</v>
      </c>
    </row>
    <row r="64" customFormat="false" ht="12.8" hidden="false" customHeight="false" outlineLevel="0" collapsed="false">
      <c r="A64" s="0" t="s">
        <v>706</v>
      </c>
      <c r="B64" s="0" t="s">
        <v>707</v>
      </c>
      <c r="C64" s="0" t="s">
        <v>689</v>
      </c>
      <c r="D64" s="0" t="s">
        <v>708</v>
      </c>
      <c r="E64" s="0" t="n">
        <v>0</v>
      </c>
      <c r="F64" s="0" t="n">
        <v>1</v>
      </c>
      <c r="G64" s="1" t="n">
        <f aca="false">COUNTIF('записи из базы данных'!$A$3:$A$149,B64)</f>
        <v>0</v>
      </c>
    </row>
    <row r="65" customFormat="false" ht="12.8" hidden="false" customHeight="false" outlineLevel="0" collapsed="false">
      <c r="A65" s="0" t="s">
        <v>347</v>
      </c>
      <c r="B65" s="0" t="s">
        <v>346</v>
      </c>
      <c r="C65" s="0" t="s">
        <v>694</v>
      </c>
      <c r="D65" s="0" t="s">
        <v>709</v>
      </c>
      <c r="E65" s="0" t="n">
        <v>0</v>
      </c>
      <c r="F65" s="0" t="n">
        <v>1</v>
      </c>
      <c r="G65" s="1" t="n">
        <f aca="false">COUNTIF('записи из базы данных'!$A$3:$A$149,B65)</f>
        <v>1</v>
      </c>
    </row>
    <row r="66" customFormat="false" ht="12.8" hidden="false" customHeight="false" outlineLevel="0" collapsed="false">
      <c r="A66" s="0" t="s">
        <v>710</v>
      </c>
      <c r="B66" s="0" t="s">
        <v>711</v>
      </c>
      <c r="C66" s="0" t="s">
        <v>590</v>
      </c>
      <c r="D66" s="0" t="s">
        <v>712</v>
      </c>
      <c r="E66" s="0" t="n">
        <v>0</v>
      </c>
      <c r="F66" s="0" t="n">
        <v>1</v>
      </c>
      <c r="G66" s="1" t="n">
        <f aca="false">COUNTIF('записи из базы данных'!$A$3:$A$149,B66)</f>
        <v>0</v>
      </c>
    </row>
    <row r="67" customFormat="false" ht="12.8" hidden="false" customHeight="false" outlineLevel="0" collapsed="false">
      <c r="A67" s="0" t="s">
        <v>713</v>
      </c>
      <c r="B67" s="0" t="s">
        <v>714</v>
      </c>
      <c r="C67" s="0" t="s">
        <v>689</v>
      </c>
      <c r="D67" s="0" t="s">
        <v>715</v>
      </c>
      <c r="E67" s="0" t="n">
        <v>0</v>
      </c>
      <c r="F67" s="0" t="n">
        <v>1</v>
      </c>
      <c r="G67" s="1" t="n">
        <f aca="false">COUNTIF('записи из базы данных'!$A$3:$A$149,B67)</f>
        <v>0</v>
      </c>
    </row>
    <row r="68" customFormat="false" ht="12.8" hidden="false" customHeight="false" outlineLevel="0" collapsed="false">
      <c r="A68" s="0" t="s">
        <v>463</v>
      </c>
      <c r="B68" s="0" t="s">
        <v>462</v>
      </c>
      <c r="C68" s="0" t="s">
        <v>689</v>
      </c>
      <c r="D68" s="0" t="s">
        <v>716</v>
      </c>
      <c r="E68" s="0" t="n">
        <v>0</v>
      </c>
      <c r="F68" s="0" t="n">
        <v>1</v>
      </c>
      <c r="G68" s="1" t="n">
        <f aca="false">COUNTIF('записи из базы данных'!$A$3:$A$149,B68)</f>
        <v>1</v>
      </c>
    </row>
    <row r="69" customFormat="false" ht="12.8" hidden="false" customHeight="false" outlineLevel="0" collapsed="false">
      <c r="A69" s="0" t="s">
        <v>717</v>
      </c>
      <c r="B69" s="0" t="s">
        <v>718</v>
      </c>
      <c r="C69" s="0" t="s">
        <v>590</v>
      </c>
      <c r="D69" s="0" t="s">
        <v>719</v>
      </c>
      <c r="E69" s="0" t="n">
        <v>0</v>
      </c>
      <c r="F69" s="0" t="n">
        <v>1</v>
      </c>
      <c r="G69" s="1" t="n">
        <f aca="false">COUNTIF('записи из базы данных'!$A$3:$A$149,B69)</f>
        <v>0</v>
      </c>
    </row>
    <row r="70" customFormat="false" ht="12.8" hidden="false" customHeight="false" outlineLevel="0" collapsed="false">
      <c r="A70" s="0" t="s">
        <v>460</v>
      </c>
      <c r="B70" s="0" t="s">
        <v>459</v>
      </c>
      <c r="C70" s="0" t="s">
        <v>689</v>
      </c>
      <c r="D70" s="0" t="s">
        <v>720</v>
      </c>
      <c r="E70" s="0" t="n">
        <v>0</v>
      </c>
      <c r="F70" s="0" t="n">
        <v>1</v>
      </c>
      <c r="G70" s="1" t="n">
        <f aca="false">COUNTIF('записи из базы данных'!$A$3:$A$149,B70)</f>
        <v>1</v>
      </c>
    </row>
    <row r="71" customFormat="false" ht="12.8" hidden="false" customHeight="false" outlineLevel="0" collapsed="false">
      <c r="A71" s="0" t="s">
        <v>721</v>
      </c>
      <c r="B71" s="0" t="s">
        <v>722</v>
      </c>
      <c r="C71" s="0" t="s">
        <v>590</v>
      </c>
      <c r="D71" s="0" t="s">
        <v>723</v>
      </c>
      <c r="E71" s="0" t="n">
        <v>0</v>
      </c>
      <c r="F71" s="0" t="n">
        <v>1</v>
      </c>
      <c r="G71" s="1" t="n">
        <f aca="false">COUNTIF('записи из базы данных'!$A$3:$A$149,B71)</f>
        <v>0</v>
      </c>
    </row>
    <row r="72" customFormat="false" ht="12.8" hidden="false" customHeight="false" outlineLevel="0" collapsed="false">
      <c r="A72" s="0" t="s">
        <v>43</v>
      </c>
      <c r="B72" s="0" t="s">
        <v>42</v>
      </c>
      <c r="C72" s="0" t="s">
        <v>724</v>
      </c>
      <c r="D72" s="0" t="s">
        <v>725</v>
      </c>
      <c r="E72" s="0" t="n">
        <v>0</v>
      </c>
      <c r="F72" s="0" t="n">
        <v>1</v>
      </c>
      <c r="G72" s="1" t="n">
        <f aca="false">COUNTIF('записи из базы данных'!$A$3:$A$149,B72)</f>
        <v>1</v>
      </c>
    </row>
    <row r="73" customFormat="false" ht="12.8" hidden="false" customHeight="false" outlineLevel="0" collapsed="false">
      <c r="A73" s="0" t="s">
        <v>477</v>
      </c>
      <c r="B73" s="0" t="s">
        <v>476</v>
      </c>
      <c r="C73" s="0" t="s">
        <v>726</v>
      </c>
      <c r="D73" s="0" t="s">
        <v>727</v>
      </c>
      <c r="E73" s="0" t="n">
        <v>0</v>
      </c>
      <c r="F73" s="0" t="n">
        <v>1</v>
      </c>
      <c r="G73" s="1" t="n">
        <f aca="false">COUNTIF('записи из базы данных'!$A$3:$A$149,B73)</f>
        <v>1</v>
      </c>
    </row>
    <row r="74" customFormat="false" ht="12.8" hidden="false" customHeight="false" outlineLevel="0" collapsed="false">
      <c r="A74" s="0" t="s">
        <v>334</v>
      </c>
      <c r="B74" s="0" t="s">
        <v>333</v>
      </c>
      <c r="C74" s="0" t="s">
        <v>726</v>
      </c>
      <c r="D74" s="0" t="s">
        <v>728</v>
      </c>
      <c r="E74" s="0" t="n">
        <v>0</v>
      </c>
      <c r="F74" s="0" t="n">
        <v>1</v>
      </c>
      <c r="G74" s="1" t="n">
        <f aca="false">COUNTIF('записи из базы данных'!$A$3:$A$149,B74)</f>
        <v>1</v>
      </c>
    </row>
    <row r="75" customFormat="false" ht="12.8" hidden="false" customHeight="false" outlineLevel="0" collapsed="false">
      <c r="A75" s="0" t="s">
        <v>375</v>
      </c>
      <c r="B75" s="0" t="s">
        <v>374</v>
      </c>
      <c r="C75" s="0" t="s">
        <v>689</v>
      </c>
      <c r="D75" s="0" t="s">
        <v>729</v>
      </c>
      <c r="E75" s="0" t="n">
        <v>0</v>
      </c>
      <c r="F75" s="0" t="n">
        <v>1</v>
      </c>
      <c r="G75" s="1" t="n">
        <f aca="false">COUNTIF('записи из базы данных'!$A$3:$A$149,B75)</f>
        <v>1</v>
      </c>
    </row>
    <row r="76" customFormat="false" ht="12.8" hidden="false" customHeight="false" outlineLevel="0" collapsed="false">
      <c r="A76" s="0" t="s">
        <v>483</v>
      </c>
      <c r="B76" s="0" t="s">
        <v>482</v>
      </c>
      <c r="C76" s="0" t="s">
        <v>689</v>
      </c>
      <c r="D76" s="0" t="s">
        <v>730</v>
      </c>
      <c r="E76" s="0" t="n">
        <v>0</v>
      </c>
      <c r="F76" s="0" t="n">
        <v>1</v>
      </c>
      <c r="G76" s="1" t="n">
        <f aca="false">COUNTIF('записи из базы данных'!$A$3:$A$149,B76)</f>
        <v>1</v>
      </c>
    </row>
    <row r="77" customFormat="false" ht="12.8" hidden="false" customHeight="false" outlineLevel="0" collapsed="false">
      <c r="A77" s="0" t="s">
        <v>426</v>
      </c>
      <c r="B77" s="0" t="s">
        <v>425</v>
      </c>
      <c r="C77" s="0" t="s">
        <v>726</v>
      </c>
      <c r="D77" s="0" t="s">
        <v>731</v>
      </c>
      <c r="E77" s="0" t="n">
        <v>0</v>
      </c>
      <c r="F77" s="0" t="n">
        <v>1</v>
      </c>
      <c r="G77" s="1" t="n">
        <f aca="false">COUNTIF('записи из базы данных'!$A$3:$A$149,B77)</f>
        <v>1</v>
      </c>
    </row>
    <row r="78" customFormat="false" ht="12.8" hidden="false" customHeight="false" outlineLevel="0" collapsed="false">
      <c r="A78" s="0" t="s">
        <v>362</v>
      </c>
      <c r="B78" s="0" t="s">
        <v>361</v>
      </c>
      <c r="C78" s="0" t="s">
        <v>726</v>
      </c>
      <c r="D78" s="0" t="s">
        <v>732</v>
      </c>
      <c r="E78" s="0" t="n">
        <v>0</v>
      </c>
      <c r="F78" s="0" t="n">
        <v>1</v>
      </c>
      <c r="G78" s="1" t="n">
        <f aca="false">COUNTIF('записи из базы данных'!$A$3:$A$149,B78)</f>
        <v>1</v>
      </c>
    </row>
    <row r="79" customFormat="false" ht="12.8" hidden="false" customHeight="false" outlineLevel="0" collapsed="false">
      <c r="A79" s="0" t="s">
        <v>733</v>
      </c>
      <c r="B79" s="0" t="s">
        <v>734</v>
      </c>
      <c r="C79" s="0" t="s">
        <v>689</v>
      </c>
      <c r="D79" s="0" t="s">
        <v>735</v>
      </c>
      <c r="E79" s="0" t="n">
        <v>0</v>
      </c>
      <c r="F79" s="0" t="n">
        <v>1</v>
      </c>
      <c r="G79" s="1" t="n">
        <f aca="false">COUNTIF('записи из базы данных'!$A$3:$A$149,B79)</f>
        <v>0</v>
      </c>
    </row>
    <row r="80" customFormat="false" ht="12.8" hidden="false" customHeight="false" outlineLevel="0" collapsed="false">
      <c r="A80" s="0" t="s">
        <v>736</v>
      </c>
      <c r="B80" s="0" t="s">
        <v>737</v>
      </c>
      <c r="C80" s="0" t="s">
        <v>590</v>
      </c>
      <c r="D80" s="0" t="s">
        <v>738</v>
      </c>
      <c r="E80" s="0" t="n">
        <v>0</v>
      </c>
      <c r="F80" s="0" t="n">
        <v>1</v>
      </c>
      <c r="G80" s="1" t="n">
        <f aca="false">COUNTIF('записи из базы данных'!$A$3:$A$149,B80)</f>
        <v>0</v>
      </c>
    </row>
    <row r="81" customFormat="false" ht="12.8" hidden="false" customHeight="false" outlineLevel="0" collapsed="false">
      <c r="A81" s="0" t="s">
        <v>739</v>
      </c>
      <c r="B81" s="0" t="s">
        <v>740</v>
      </c>
      <c r="C81" s="0" t="s">
        <v>741</v>
      </c>
      <c r="D81" s="0" t="s">
        <v>742</v>
      </c>
      <c r="E81" s="0" t="n">
        <v>0</v>
      </c>
      <c r="F81" s="0" t="n">
        <v>1</v>
      </c>
      <c r="G81" s="1" t="n">
        <f aca="false">COUNTIF('записи из базы данных'!$A$3:$A$149,B81)</f>
        <v>0</v>
      </c>
    </row>
    <row r="82" customFormat="false" ht="12.8" hidden="false" customHeight="false" outlineLevel="0" collapsed="false">
      <c r="A82" s="0" t="s">
        <v>63</v>
      </c>
      <c r="B82" s="0" t="s">
        <v>62</v>
      </c>
      <c r="C82" s="0" t="s">
        <v>743</v>
      </c>
      <c r="D82" s="0" t="s">
        <v>744</v>
      </c>
      <c r="E82" s="0" t="n">
        <v>0</v>
      </c>
      <c r="F82" s="0" t="n">
        <v>1</v>
      </c>
      <c r="G82" s="1" t="n">
        <f aca="false">COUNTIF('записи из базы данных'!$A$3:$A$149,B82)</f>
        <v>1</v>
      </c>
    </row>
    <row r="83" customFormat="false" ht="12.8" hidden="false" customHeight="false" outlineLevel="0" collapsed="false">
      <c r="A83" s="0" t="s">
        <v>406</v>
      </c>
      <c r="B83" s="0" t="s">
        <v>405</v>
      </c>
      <c r="C83" s="0" t="s">
        <v>743</v>
      </c>
      <c r="D83" s="0" t="s">
        <v>745</v>
      </c>
      <c r="E83" s="0" t="n">
        <v>0</v>
      </c>
      <c r="F83" s="0" t="n">
        <v>1</v>
      </c>
      <c r="G83" s="1" t="n">
        <f aca="false">COUNTIF('записи из базы данных'!$A$3:$A$149,B83)</f>
        <v>1</v>
      </c>
    </row>
    <row r="84" customFormat="false" ht="12.8" hidden="false" customHeight="false" outlineLevel="0" collapsed="false">
      <c r="A84" s="0" t="s">
        <v>746</v>
      </c>
      <c r="B84" s="0" t="s">
        <v>747</v>
      </c>
      <c r="C84" s="0" t="s">
        <v>689</v>
      </c>
      <c r="D84" s="0" t="s">
        <v>748</v>
      </c>
      <c r="E84" s="0" t="n">
        <v>0</v>
      </c>
      <c r="F84" s="0" t="n">
        <v>1</v>
      </c>
      <c r="G84" s="1" t="n">
        <f aca="false">COUNTIF('записи из базы данных'!$A$3:$A$149,B84)</f>
        <v>0</v>
      </c>
    </row>
    <row r="85" customFormat="false" ht="12.8" hidden="false" customHeight="false" outlineLevel="0" collapsed="false">
      <c r="A85" s="0" t="s">
        <v>481</v>
      </c>
      <c r="B85" s="0" t="s">
        <v>480</v>
      </c>
      <c r="C85" s="0" t="s">
        <v>689</v>
      </c>
      <c r="D85" s="0" t="s">
        <v>749</v>
      </c>
      <c r="E85" s="0" t="n">
        <v>0</v>
      </c>
      <c r="F85" s="0" t="n">
        <v>1</v>
      </c>
      <c r="G85" s="1" t="n">
        <f aca="false">COUNTIF('записи из базы данных'!$A$3:$A$149,B85)</f>
        <v>1</v>
      </c>
    </row>
    <row r="86" customFormat="false" ht="12.8" hidden="false" customHeight="false" outlineLevel="0" collapsed="false">
      <c r="A86" s="0" t="s">
        <v>339</v>
      </c>
      <c r="B86" s="0" t="s">
        <v>338</v>
      </c>
      <c r="C86" s="0" t="s">
        <v>689</v>
      </c>
      <c r="D86" s="0" t="s">
        <v>750</v>
      </c>
      <c r="E86" s="0" t="n">
        <v>0</v>
      </c>
      <c r="F86" s="0" t="n">
        <v>1</v>
      </c>
      <c r="G86" s="1" t="n">
        <f aca="false">COUNTIF('записи из базы данных'!$A$3:$A$149,B86)</f>
        <v>1</v>
      </c>
    </row>
    <row r="87" customFormat="false" ht="12.8" hidden="false" customHeight="false" outlineLevel="0" collapsed="false">
      <c r="A87" s="0" t="s">
        <v>751</v>
      </c>
      <c r="B87" s="0" t="s">
        <v>752</v>
      </c>
      <c r="C87" s="0" t="s">
        <v>689</v>
      </c>
      <c r="D87" s="0" t="s">
        <v>753</v>
      </c>
      <c r="E87" s="0" t="n">
        <v>0</v>
      </c>
      <c r="F87" s="0" t="n">
        <v>1</v>
      </c>
      <c r="G87" s="1" t="n">
        <f aca="false">COUNTIF('записи из базы данных'!$A$3:$A$149,B87)</f>
        <v>0</v>
      </c>
    </row>
    <row r="88" customFormat="false" ht="12.8" hidden="false" customHeight="false" outlineLevel="0" collapsed="false">
      <c r="A88" s="0" t="s">
        <v>754</v>
      </c>
      <c r="B88" s="0" t="s">
        <v>755</v>
      </c>
      <c r="C88" s="0" t="s">
        <v>689</v>
      </c>
      <c r="D88" s="0" t="s">
        <v>756</v>
      </c>
      <c r="E88" s="0" t="n">
        <v>0</v>
      </c>
      <c r="F88" s="0" t="n">
        <v>1</v>
      </c>
      <c r="G88" s="1" t="n">
        <f aca="false">COUNTIF('записи из базы данных'!$A$3:$A$149,B88)</f>
        <v>0</v>
      </c>
    </row>
    <row r="89" customFormat="false" ht="12.8" hidden="false" customHeight="false" outlineLevel="0" collapsed="false">
      <c r="A89" s="0" t="s">
        <v>360</v>
      </c>
      <c r="B89" s="0" t="s">
        <v>359</v>
      </c>
      <c r="C89" s="0" t="s">
        <v>757</v>
      </c>
      <c r="D89" s="0" t="s">
        <v>758</v>
      </c>
      <c r="E89" s="0" t="n">
        <v>0</v>
      </c>
      <c r="F89" s="0" t="n">
        <v>1</v>
      </c>
      <c r="G89" s="1" t="n">
        <f aca="false">COUNTIF('записи из базы данных'!$A$3:$A$149,B89)</f>
        <v>1</v>
      </c>
    </row>
    <row r="90" customFormat="false" ht="12.8" hidden="false" customHeight="false" outlineLevel="0" collapsed="false">
      <c r="A90" s="0" t="s">
        <v>23</v>
      </c>
      <c r="B90" s="0" t="s">
        <v>22</v>
      </c>
      <c r="C90" s="0" t="s">
        <v>757</v>
      </c>
      <c r="D90" s="0" t="s">
        <v>759</v>
      </c>
      <c r="E90" s="0" t="n">
        <v>0</v>
      </c>
      <c r="F90" s="0" t="n">
        <v>1</v>
      </c>
      <c r="G90" s="1" t="n">
        <f aca="false">COUNTIF('записи из базы данных'!$A$3:$A$149,B90)</f>
        <v>1</v>
      </c>
    </row>
    <row r="91" customFormat="false" ht="12.8" hidden="false" customHeight="false" outlineLevel="0" collapsed="false">
      <c r="A91" s="0" t="s">
        <v>93</v>
      </c>
      <c r="B91" s="0" t="s">
        <v>92</v>
      </c>
      <c r="C91" s="0" t="s">
        <v>757</v>
      </c>
      <c r="D91" s="0" t="s">
        <v>760</v>
      </c>
      <c r="E91" s="0" t="n">
        <v>0</v>
      </c>
      <c r="F91" s="0" t="n">
        <v>1</v>
      </c>
      <c r="G91" s="1" t="n">
        <f aca="false">COUNTIF('записи из базы данных'!$A$3:$A$149,B91)</f>
        <v>1</v>
      </c>
    </row>
    <row r="92" customFormat="false" ht="12.8" hidden="false" customHeight="false" outlineLevel="0" collapsed="false">
      <c r="A92" s="0" t="s">
        <v>96</v>
      </c>
      <c r="B92" s="0" t="s">
        <v>95</v>
      </c>
      <c r="C92" s="0" t="s">
        <v>757</v>
      </c>
      <c r="D92" s="0" t="s">
        <v>761</v>
      </c>
      <c r="E92" s="0" t="n">
        <v>0</v>
      </c>
      <c r="F92" s="0" t="n">
        <v>1</v>
      </c>
      <c r="G92" s="1" t="n">
        <f aca="false">COUNTIF('записи из базы данных'!$A$3:$A$149,B92)</f>
        <v>1</v>
      </c>
    </row>
    <row r="93" customFormat="false" ht="12.8" hidden="false" customHeight="false" outlineLevel="0" collapsed="false">
      <c r="A93" s="0" t="s">
        <v>448</v>
      </c>
      <c r="B93" s="0" t="s">
        <v>447</v>
      </c>
      <c r="C93" s="0" t="s">
        <v>757</v>
      </c>
      <c r="D93" s="0" t="s">
        <v>762</v>
      </c>
      <c r="E93" s="0" t="n">
        <v>0</v>
      </c>
      <c r="F93" s="0" t="n">
        <v>1</v>
      </c>
      <c r="G93" s="1" t="n">
        <f aca="false">COUNTIF('записи из базы данных'!$A$3:$A$149,B93)</f>
        <v>1</v>
      </c>
    </row>
    <row r="94" customFormat="false" ht="12.8" hidden="false" customHeight="false" outlineLevel="0" collapsed="false">
      <c r="A94" s="0" t="s">
        <v>343</v>
      </c>
      <c r="B94" s="0" t="s">
        <v>342</v>
      </c>
      <c r="C94" s="0" t="s">
        <v>689</v>
      </c>
      <c r="D94" s="0" t="s">
        <v>763</v>
      </c>
      <c r="E94" s="0" t="n">
        <v>0</v>
      </c>
      <c r="F94" s="0" t="n">
        <v>1</v>
      </c>
      <c r="G94" s="1" t="n">
        <f aca="false">COUNTIF('записи из базы данных'!$A$3:$A$149,B94)</f>
        <v>1</v>
      </c>
    </row>
    <row r="95" customFormat="false" ht="12.8" hidden="false" customHeight="false" outlineLevel="0" collapsed="false">
      <c r="A95" s="0" t="s">
        <v>443</v>
      </c>
      <c r="B95" s="0" t="s">
        <v>442</v>
      </c>
      <c r="C95" s="0" t="s">
        <v>726</v>
      </c>
      <c r="D95" s="0" t="s">
        <v>764</v>
      </c>
      <c r="E95" s="0" t="n">
        <v>0</v>
      </c>
      <c r="F95" s="0" t="n">
        <v>1</v>
      </c>
      <c r="G95" s="1" t="n">
        <f aca="false">COUNTIF('записи из базы данных'!$A$3:$A$149,B95)</f>
        <v>1</v>
      </c>
    </row>
    <row r="96" customFormat="false" ht="12.8" hidden="false" customHeight="false" outlineLevel="0" collapsed="false">
      <c r="A96" s="0" t="s">
        <v>355</v>
      </c>
      <c r="B96" s="0" t="s">
        <v>354</v>
      </c>
      <c r="C96" s="0" t="s">
        <v>765</v>
      </c>
      <c r="D96" s="0" t="s">
        <v>766</v>
      </c>
      <c r="E96" s="0" t="n">
        <v>0</v>
      </c>
      <c r="F96" s="0" t="n">
        <v>1</v>
      </c>
      <c r="G96" s="1" t="n">
        <f aca="false">COUNTIF('записи из базы данных'!$A$3:$A$149,B96)</f>
        <v>1</v>
      </c>
    </row>
    <row r="97" customFormat="false" ht="12.8" hidden="false" customHeight="false" outlineLevel="0" collapsed="false">
      <c r="A97" s="0" t="s">
        <v>767</v>
      </c>
      <c r="B97" s="0" t="s">
        <v>768</v>
      </c>
      <c r="C97" s="0" t="s">
        <v>769</v>
      </c>
      <c r="D97" s="0" t="s">
        <v>770</v>
      </c>
      <c r="E97" s="0" t="n">
        <v>0</v>
      </c>
      <c r="F97" s="0" t="n">
        <v>1</v>
      </c>
      <c r="G97" s="1" t="n">
        <f aca="false">COUNTIF('записи из базы данных'!$A$3:$A$149,B97)</f>
        <v>0</v>
      </c>
    </row>
    <row r="98" customFormat="false" ht="12.8" hidden="false" customHeight="false" outlineLevel="0" collapsed="false">
      <c r="A98" s="0" t="s">
        <v>18</v>
      </c>
      <c r="B98" s="0" t="s">
        <v>17</v>
      </c>
      <c r="C98" s="0" t="s">
        <v>769</v>
      </c>
      <c r="D98" s="0" t="s">
        <v>771</v>
      </c>
      <c r="E98" s="0" t="n">
        <v>0</v>
      </c>
      <c r="F98" s="0" t="n">
        <v>1</v>
      </c>
      <c r="G98" s="1" t="n">
        <f aca="false">COUNTIF('записи из базы данных'!$A$3:$A$149,B98)</f>
        <v>1</v>
      </c>
    </row>
    <row r="99" customFormat="false" ht="12.8" hidden="false" customHeight="false" outlineLevel="0" collapsed="false">
      <c r="A99" s="0" t="s">
        <v>772</v>
      </c>
      <c r="B99" s="0" t="s">
        <v>773</v>
      </c>
      <c r="C99" s="0" t="s">
        <v>765</v>
      </c>
      <c r="D99" s="0" t="s">
        <v>774</v>
      </c>
      <c r="E99" s="0" t="n">
        <v>0</v>
      </c>
      <c r="F99" s="0" t="n">
        <v>1</v>
      </c>
      <c r="G99" s="1" t="n">
        <f aca="false">COUNTIF('записи из базы данных'!$A$3:$A$149,B99)</f>
        <v>0</v>
      </c>
    </row>
    <row r="100" customFormat="false" ht="12.8" hidden="false" customHeight="false" outlineLevel="0" collapsed="false">
      <c r="A100" s="0" t="s">
        <v>352</v>
      </c>
      <c r="B100" s="0" t="s">
        <v>351</v>
      </c>
      <c r="C100" s="0" t="s">
        <v>765</v>
      </c>
      <c r="D100" s="0" t="s">
        <v>775</v>
      </c>
      <c r="E100" s="0" t="n">
        <v>0</v>
      </c>
      <c r="F100" s="0" t="n">
        <v>1</v>
      </c>
      <c r="G100" s="1" t="n">
        <f aca="false">COUNTIF('записи из базы данных'!$A$3:$A$149,B100)</f>
        <v>1</v>
      </c>
    </row>
    <row r="101" customFormat="false" ht="12.8" hidden="false" customHeight="false" outlineLevel="0" collapsed="false">
      <c r="A101" s="0" t="s">
        <v>776</v>
      </c>
      <c r="B101" s="0" t="s">
        <v>777</v>
      </c>
      <c r="C101" s="0" t="s">
        <v>765</v>
      </c>
      <c r="D101" s="0" t="s">
        <v>778</v>
      </c>
      <c r="E101" s="0" t="n">
        <v>0</v>
      </c>
      <c r="F101" s="0" t="n">
        <v>1</v>
      </c>
      <c r="G101" s="1" t="n">
        <f aca="false">COUNTIF('записи из базы данных'!$A$3:$A$149,B101)</f>
        <v>0</v>
      </c>
    </row>
    <row r="102" customFormat="false" ht="12.8" hidden="false" customHeight="false" outlineLevel="0" collapsed="false">
      <c r="A102" s="0" t="s">
        <v>779</v>
      </c>
      <c r="B102" s="0" t="s">
        <v>780</v>
      </c>
      <c r="C102" s="0" t="s">
        <v>757</v>
      </c>
      <c r="D102" s="0" t="s">
        <v>781</v>
      </c>
      <c r="E102" s="0" t="n">
        <v>0</v>
      </c>
      <c r="F102" s="0" t="n">
        <v>1</v>
      </c>
      <c r="G102" s="1" t="n">
        <f aca="false">COUNTIF('записи из базы данных'!$A$3:$A$149,B102)</f>
        <v>0</v>
      </c>
    </row>
    <row r="103" customFormat="false" ht="12.8" hidden="false" customHeight="false" outlineLevel="0" collapsed="false">
      <c r="A103" s="0" t="s">
        <v>782</v>
      </c>
      <c r="B103" s="0" t="s">
        <v>783</v>
      </c>
      <c r="C103" s="0" t="s">
        <v>726</v>
      </c>
      <c r="D103" s="0" t="s">
        <v>784</v>
      </c>
      <c r="E103" s="0" t="n">
        <v>0</v>
      </c>
      <c r="F103" s="0" t="n">
        <v>1</v>
      </c>
      <c r="G103" s="1" t="n">
        <f aca="false">COUNTIF('записи из базы данных'!$A$3:$A$149,B103)</f>
        <v>0</v>
      </c>
    </row>
    <row r="104" customFormat="false" ht="12.8" hidden="false" customHeight="false" outlineLevel="0" collapsed="false">
      <c r="A104" s="0" t="s">
        <v>412</v>
      </c>
      <c r="B104" s="0" t="s">
        <v>411</v>
      </c>
      <c r="C104" s="0" t="s">
        <v>769</v>
      </c>
      <c r="D104" s="0" t="s">
        <v>785</v>
      </c>
      <c r="E104" s="0" t="n">
        <v>0</v>
      </c>
      <c r="F104" s="0" t="n">
        <v>1</v>
      </c>
      <c r="G104" s="1" t="n">
        <f aca="false">COUNTIF('записи из базы данных'!$A$3:$A$149,B104)</f>
        <v>1</v>
      </c>
    </row>
    <row r="105" customFormat="false" ht="12.8" hidden="false" customHeight="false" outlineLevel="0" collapsed="false">
      <c r="A105" s="0" t="s">
        <v>439</v>
      </c>
      <c r="B105" s="0" t="s">
        <v>438</v>
      </c>
      <c r="C105" s="0" t="s">
        <v>786</v>
      </c>
      <c r="D105" s="0" t="s">
        <v>787</v>
      </c>
      <c r="E105" s="0" t="n">
        <v>0</v>
      </c>
      <c r="F105" s="0" t="n">
        <v>1</v>
      </c>
      <c r="G105" s="1" t="n">
        <f aca="false">COUNTIF('записи из базы данных'!$A$3:$A$149,B105)</f>
        <v>1</v>
      </c>
    </row>
    <row r="106" customFormat="false" ht="12.8" hidden="false" customHeight="false" outlineLevel="0" collapsed="false">
      <c r="A106" s="0" t="s">
        <v>788</v>
      </c>
      <c r="B106" s="0" t="s">
        <v>789</v>
      </c>
      <c r="C106" s="0" t="s">
        <v>790</v>
      </c>
      <c r="D106" s="0" t="s">
        <v>791</v>
      </c>
      <c r="E106" s="0" t="n">
        <v>0</v>
      </c>
      <c r="F106" s="0" t="n">
        <v>1</v>
      </c>
      <c r="G106" s="1" t="n">
        <f aca="false">COUNTIF('записи из базы данных'!$A$3:$A$149,B106)</f>
        <v>0</v>
      </c>
    </row>
    <row r="107" customFormat="false" ht="12.8" hidden="false" customHeight="false" outlineLevel="0" collapsed="false">
      <c r="A107" s="0" t="s">
        <v>420</v>
      </c>
      <c r="B107" s="0" t="s">
        <v>419</v>
      </c>
      <c r="C107" s="0" t="s">
        <v>792</v>
      </c>
      <c r="D107" s="0" t="s">
        <v>793</v>
      </c>
      <c r="E107" s="0" t="n">
        <v>0</v>
      </c>
      <c r="F107" s="0" t="n">
        <v>1</v>
      </c>
      <c r="G107" s="1" t="n">
        <f aca="false">COUNTIF('записи из базы данных'!$A$3:$A$149,B107)</f>
        <v>1</v>
      </c>
    </row>
    <row r="108" customFormat="false" ht="12.8" hidden="false" customHeight="false" outlineLevel="0" collapsed="false">
      <c r="A108" s="0" t="s">
        <v>465</v>
      </c>
      <c r="B108" s="0" t="s">
        <v>464</v>
      </c>
      <c r="C108" s="0" t="s">
        <v>792</v>
      </c>
      <c r="D108" s="0" t="s">
        <v>794</v>
      </c>
      <c r="E108" s="0" t="n">
        <v>0</v>
      </c>
      <c r="F108" s="0" t="n">
        <v>1</v>
      </c>
      <c r="G108" s="1" t="n">
        <f aca="false">COUNTIF('записи из базы данных'!$A$3:$A$149,B108)</f>
        <v>1</v>
      </c>
    </row>
    <row r="109" customFormat="false" ht="12.8" hidden="false" customHeight="false" outlineLevel="0" collapsed="false">
      <c r="A109" s="0" t="s">
        <v>48</v>
      </c>
      <c r="B109" s="0" t="s">
        <v>47</v>
      </c>
      <c r="C109" s="0" t="s">
        <v>792</v>
      </c>
      <c r="D109" s="0" t="s">
        <v>795</v>
      </c>
      <c r="E109" s="0" t="n">
        <v>0</v>
      </c>
      <c r="F109" s="0" t="n">
        <v>1</v>
      </c>
      <c r="G109" s="1" t="n">
        <f aca="false">COUNTIF('записи из базы данных'!$A$3:$A$149,B109)</f>
        <v>1</v>
      </c>
    </row>
    <row r="110" customFormat="false" ht="12.8" hidden="false" customHeight="false" outlineLevel="0" collapsed="false">
      <c r="A110" s="0" t="s">
        <v>796</v>
      </c>
      <c r="B110" s="0" t="s">
        <v>797</v>
      </c>
      <c r="C110" s="0" t="s">
        <v>765</v>
      </c>
      <c r="D110" s="0" t="s">
        <v>798</v>
      </c>
      <c r="E110" s="0" t="n">
        <v>0</v>
      </c>
      <c r="F110" s="0" t="n">
        <v>1</v>
      </c>
      <c r="G110" s="1" t="n">
        <f aca="false">COUNTIF('записи из базы данных'!$A$3:$A$149,B110)</f>
        <v>0</v>
      </c>
    </row>
    <row r="111" customFormat="false" ht="12.8" hidden="false" customHeight="false" outlineLevel="0" collapsed="false">
      <c r="A111" s="0" t="s">
        <v>358</v>
      </c>
      <c r="B111" s="0" t="s">
        <v>357</v>
      </c>
      <c r="C111" s="0" t="s">
        <v>792</v>
      </c>
      <c r="D111" s="0" t="s">
        <v>798</v>
      </c>
      <c r="E111" s="0" t="n">
        <v>0</v>
      </c>
      <c r="F111" s="0" t="n">
        <v>1</v>
      </c>
      <c r="G111" s="1" t="n">
        <f aca="false">COUNTIF('записи из базы данных'!$A$3:$A$149,B111)</f>
        <v>1</v>
      </c>
    </row>
    <row r="112" customFormat="false" ht="12.8" hidden="false" customHeight="false" outlineLevel="0" collapsed="false">
      <c r="A112" s="0" t="s">
        <v>90</v>
      </c>
      <c r="B112" s="0" t="s">
        <v>89</v>
      </c>
      <c r="C112" s="0" t="s">
        <v>792</v>
      </c>
      <c r="D112" s="0" t="s">
        <v>799</v>
      </c>
      <c r="E112" s="0" t="n">
        <v>0</v>
      </c>
      <c r="F112" s="0" t="n">
        <v>1</v>
      </c>
      <c r="G112" s="1" t="n">
        <f aca="false">COUNTIF('записи из базы данных'!$A$3:$A$149,B112)</f>
        <v>1</v>
      </c>
    </row>
    <row r="113" customFormat="false" ht="12.8" hidden="false" customHeight="false" outlineLevel="0" collapsed="false">
      <c r="A113" s="0" t="s">
        <v>800</v>
      </c>
      <c r="B113" s="0" t="s">
        <v>801</v>
      </c>
      <c r="C113" s="0" t="s">
        <v>726</v>
      </c>
      <c r="D113" s="0" t="s">
        <v>802</v>
      </c>
      <c r="E113" s="0" t="n">
        <v>0</v>
      </c>
      <c r="F113" s="0" t="n">
        <v>1</v>
      </c>
      <c r="G113" s="1" t="n">
        <f aca="false">COUNTIF('записи из базы данных'!$A$3:$A$149,B113)</f>
        <v>0</v>
      </c>
    </row>
    <row r="114" customFormat="false" ht="12.8" hidden="false" customHeight="false" outlineLevel="0" collapsed="false">
      <c r="A114" s="0" t="s">
        <v>803</v>
      </c>
      <c r="B114" s="0" t="s">
        <v>804</v>
      </c>
      <c r="C114" s="0" t="s">
        <v>726</v>
      </c>
      <c r="D114" s="0" t="s">
        <v>805</v>
      </c>
      <c r="E114" s="0" t="n">
        <v>0</v>
      </c>
      <c r="F114" s="0" t="n">
        <v>1</v>
      </c>
      <c r="G114" s="1" t="n">
        <f aca="false">COUNTIF('записи из базы данных'!$A$3:$A$149,B114)</f>
        <v>0</v>
      </c>
    </row>
    <row r="115" customFormat="false" ht="12.8" hidden="false" customHeight="false" outlineLevel="0" collapsed="false">
      <c r="A115" s="0" t="s">
        <v>806</v>
      </c>
      <c r="B115" s="0" t="s">
        <v>807</v>
      </c>
      <c r="C115" s="0" t="s">
        <v>808</v>
      </c>
      <c r="D115" s="0" t="s">
        <v>809</v>
      </c>
      <c r="E115" s="2" t="n">
        <v>9E-246</v>
      </c>
      <c r="F115" s="0" t="n">
        <v>1</v>
      </c>
      <c r="G115" s="1" t="n">
        <f aca="false">COUNTIF('записи из базы данных'!$A$3:$A$149,B115)</f>
        <v>0</v>
      </c>
    </row>
    <row r="116" customFormat="false" ht="12.8" hidden="false" customHeight="false" outlineLevel="0" collapsed="false">
      <c r="A116" s="0" t="s">
        <v>810</v>
      </c>
      <c r="B116" s="0" t="s">
        <v>811</v>
      </c>
      <c r="C116" s="0" t="s">
        <v>808</v>
      </c>
      <c r="D116" s="0" t="s">
        <v>812</v>
      </c>
      <c r="E116" s="2" t="n">
        <v>9E-231</v>
      </c>
      <c r="F116" s="0" t="n">
        <v>1</v>
      </c>
      <c r="G116" s="1" t="n">
        <f aca="false">COUNTIF('записи из базы данных'!$A$3:$A$149,B116)</f>
        <v>0</v>
      </c>
    </row>
    <row r="117" customFormat="false" ht="12.8" hidden="false" customHeight="false" outlineLevel="0" collapsed="false">
      <c r="A117" s="0" t="s">
        <v>403</v>
      </c>
      <c r="B117" s="0" t="s">
        <v>402</v>
      </c>
      <c r="C117" s="0" t="s">
        <v>808</v>
      </c>
      <c r="D117" s="0" t="s">
        <v>813</v>
      </c>
      <c r="E117" s="2" t="n">
        <v>4E-223</v>
      </c>
      <c r="F117" s="0" t="n">
        <v>1</v>
      </c>
      <c r="G117" s="1" t="n">
        <f aca="false">COUNTIF('записи из базы данных'!$A$3:$A$149,B117)</f>
        <v>1</v>
      </c>
    </row>
    <row r="118" customFormat="false" ht="12.8" hidden="false" customHeight="false" outlineLevel="0" collapsed="false">
      <c r="A118" s="0" t="s">
        <v>814</v>
      </c>
      <c r="B118" s="0" t="s">
        <v>815</v>
      </c>
      <c r="C118" s="0" t="s">
        <v>816</v>
      </c>
      <c r="D118" s="0" t="s">
        <v>817</v>
      </c>
      <c r="E118" s="2" t="n">
        <v>3E-176</v>
      </c>
      <c r="F118" s="0" t="n">
        <v>1</v>
      </c>
      <c r="G118" s="1" t="n">
        <f aca="false">COUNTIF('записи из базы данных'!$A$3:$A$149,B118)</f>
        <v>0</v>
      </c>
    </row>
    <row r="119" customFormat="false" ht="12.8" hidden="false" customHeight="false" outlineLevel="0" collapsed="false">
      <c r="A119" s="0" t="s">
        <v>379</v>
      </c>
      <c r="B119" s="0" t="s">
        <v>378</v>
      </c>
      <c r="C119" s="0" t="s">
        <v>816</v>
      </c>
      <c r="D119" s="0" t="s">
        <v>818</v>
      </c>
      <c r="E119" s="2" t="n">
        <v>7E-175</v>
      </c>
      <c r="F119" s="0" t="n">
        <v>1</v>
      </c>
      <c r="G119" s="1" t="n">
        <f aca="false">COUNTIF('записи из базы данных'!$A$3:$A$149,B119)</f>
        <v>1</v>
      </c>
    </row>
    <row r="120" customFormat="false" ht="12.8" hidden="false" customHeight="false" outlineLevel="0" collapsed="false">
      <c r="A120" s="0" t="s">
        <v>394</v>
      </c>
      <c r="B120" s="0" t="s">
        <v>393</v>
      </c>
      <c r="C120" s="0" t="s">
        <v>816</v>
      </c>
      <c r="D120" s="0" t="s">
        <v>819</v>
      </c>
      <c r="E120" s="2" t="n">
        <v>9E-175</v>
      </c>
      <c r="F120" s="0" t="n">
        <v>1</v>
      </c>
      <c r="G120" s="1" t="n">
        <f aca="false">COUNTIF('записи из базы данных'!$A$3:$A$149,B120)</f>
        <v>1</v>
      </c>
    </row>
    <row r="121" customFormat="false" ht="12.8" hidden="false" customHeight="false" outlineLevel="0" collapsed="false">
      <c r="A121" s="0" t="s">
        <v>382</v>
      </c>
      <c r="B121" s="0" t="s">
        <v>381</v>
      </c>
      <c r="C121" s="0" t="s">
        <v>816</v>
      </c>
      <c r="D121" s="0" t="s">
        <v>820</v>
      </c>
      <c r="E121" s="2" t="n">
        <v>4E-174</v>
      </c>
      <c r="F121" s="0" t="n">
        <v>1</v>
      </c>
      <c r="G121" s="1" t="n">
        <f aca="false">COUNTIF('записи из базы данных'!$A$3:$A$149,B121)</f>
        <v>1</v>
      </c>
    </row>
    <row r="122" customFormat="false" ht="12.8" hidden="false" customHeight="false" outlineLevel="0" collapsed="false">
      <c r="A122" s="0" t="s">
        <v>259</v>
      </c>
      <c r="B122" s="0" t="s">
        <v>258</v>
      </c>
      <c r="C122" s="0" t="s">
        <v>816</v>
      </c>
      <c r="D122" s="0" t="s">
        <v>821</v>
      </c>
      <c r="E122" s="2" t="n">
        <v>1E-172</v>
      </c>
      <c r="F122" s="0" t="n">
        <v>1</v>
      </c>
      <c r="G122" s="1" t="n">
        <f aca="false">COUNTIF('записи из базы данных'!$A$3:$A$149,B122)</f>
        <v>1</v>
      </c>
    </row>
    <row r="123" customFormat="false" ht="12.8" hidden="false" customHeight="false" outlineLevel="0" collapsed="false">
      <c r="A123" s="0" t="s">
        <v>822</v>
      </c>
      <c r="B123" s="0" t="s">
        <v>823</v>
      </c>
      <c r="C123" s="0" t="s">
        <v>816</v>
      </c>
      <c r="D123" s="0" t="s">
        <v>824</v>
      </c>
      <c r="E123" s="2" t="n">
        <v>1E-170</v>
      </c>
      <c r="F123" s="0" t="n">
        <v>1</v>
      </c>
      <c r="G123" s="1" t="n">
        <f aca="false">COUNTIF('записи из базы данных'!$A$3:$A$149,B123)</f>
        <v>0</v>
      </c>
    </row>
    <row r="124" customFormat="false" ht="12.8" hidden="false" customHeight="false" outlineLevel="0" collapsed="false">
      <c r="A124" s="0" t="s">
        <v>279</v>
      </c>
      <c r="B124" s="0" t="s">
        <v>278</v>
      </c>
      <c r="C124" s="0" t="s">
        <v>816</v>
      </c>
      <c r="D124" s="0" t="s">
        <v>825</v>
      </c>
      <c r="E124" s="2" t="n">
        <v>1E-167</v>
      </c>
      <c r="F124" s="0" t="n">
        <v>1</v>
      </c>
      <c r="G124" s="1" t="n">
        <f aca="false">COUNTIF('записи из базы данных'!$A$3:$A$149,B124)</f>
        <v>1</v>
      </c>
    </row>
    <row r="125" customFormat="false" ht="12.8" hidden="false" customHeight="false" outlineLevel="0" collapsed="false">
      <c r="A125" s="0" t="s">
        <v>275</v>
      </c>
      <c r="B125" s="0" t="s">
        <v>274</v>
      </c>
      <c r="C125" s="0" t="s">
        <v>816</v>
      </c>
      <c r="D125" s="0" t="s">
        <v>826</v>
      </c>
      <c r="E125" s="2" t="n">
        <v>1E-165</v>
      </c>
      <c r="F125" s="0" t="n">
        <v>1</v>
      </c>
      <c r="G125" s="1" t="n">
        <f aca="false">COUNTIF('записи из базы данных'!$A$3:$A$149,B125)</f>
        <v>1</v>
      </c>
    </row>
    <row r="126" customFormat="false" ht="12.8" hidden="false" customHeight="false" outlineLevel="0" collapsed="false">
      <c r="A126" s="0" t="s">
        <v>827</v>
      </c>
      <c r="B126" s="0" t="s">
        <v>828</v>
      </c>
      <c r="C126" s="0" t="s">
        <v>689</v>
      </c>
      <c r="D126" s="0" t="s">
        <v>829</v>
      </c>
      <c r="E126" s="2" t="n">
        <v>9E-153</v>
      </c>
      <c r="F126" s="0" t="n">
        <v>1</v>
      </c>
      <c r="G126" s="1" t="n">
        <f aca="false">COUNTIF('записи из базы данных'!$A$3:$A$149,B126)</f>
        <v>0</v>
      </c>
    </row>
    <row r="127" customFormat="false" ht="12.8" hidden="false" customHeight="false" outlineLevel="0" collapsed="false">
      <c r="A127" s="0" t="s">
        <v>830</v>
      </c>
      <c r="B127" s="0" t="s">
        <v>831</v>
      </c>
      <c r="C127" s="0" t="s">
        <v>689</v>
      </c>
      <c r="D127" s="0" t="s">
        <v>832</v>
      </c>
      <c r="E127" s="2" t="n">
        <v>9E-149</v>
      </c>
      <c r="F127" s="0" t="n">
        <v>1</v>
      </c>
      <c r="G127" s="1" t="n">
        <f aca="false">COUNTIF('записи из базы данных'!$A$3:$A$149,B127)</f>
        <v>0</v>
      </c>
    </row>
    <row r="128" customFormat="false" ht="12.8" hidden="false" customHeight="false" outlineLevel="0" collapsed="false">
      <c r="A128" s="0" t="s">
        <v>833</v>
      </c>
      <c r="B128" s="0" t="s">
        <v>834</v>
      </c>
      <c r="C128" s="0" t="s">
        <v>689</v>
      </c>
      <c r="D128" s="0" t="s">
        <v>835</v>
      </c>
      <c r="E128" s="2" t="n">
        <v>7E-149</v>
      </c>
      <c r="F128" s="0" t="n">
        <v>1</v>
      </c>
      <c r="G128" s="1" t="n">
        <f aca="false">COUNTIF('записи из базы данных'!$A$3:$A$149,B128)</f>
        <v>0</v>
      </c>
    </row>
    <row r="129" customFormat="false" ht="12.8" hidden="false" customHeight="false" outlineLevel="0" collapsed="false">
      <c r="A129" s="0" t="s">
        <v>390</v>
      </c>
      <c r="B129" s="0" t="s">
        <v>389</v>
      </c>
      <c r="C129" s="0" t="s">
        <v>816</v>
      </c>
      <c r="D129" s="0" t="s">
        <v>836</v>
      </c>
      <c r="E129" s="2" t="n">
        <v>5E-116</v>
      </c>
      <c r="F129" s="0" t="n">
        <v>1</v>
      </c>
      <c r="G129" s="1" t="n">
        <f aca="false">COUNTIF('записи из базы данных'!$A$3:$A$149,B129)</f>
        <v>1</v>
      </c>
    </row>
    <row r="130" customFormat="false" ht="12.8" hidden="false" customHeight="false" outlineLevel="0" collapsed="false">
      <c r="A130" s="0" t="s">
        <v>837</v>
      </c>
      <c r="B130" s="0" t="s">
        <v>838</v>
      </c>
      <c r="C130" s="0" t="s">
        <v>790</v>
      </c>
      <c r="D130" s="0" t="s">
        <v>839</v>
      </c>
      <c r="E130" s="0" t="s">
        <v>840</v>
      </c>
      <c r="F130" s="0" t="n">
        <v>1</v>
      </c>
      <c r="G130" s="1" t="n">
        <f aca="false">COUNTIF('записи из базы данных'!$A$3:$A$149,B130)</f>
        <v>0</v>
      </c>
    </row>
    <row r="131" customFormat="false" ht="12.8" hidden="false" customHeight="false" outlineLevel="0" collapsed="false">
      <c r="A131" s="0" t="s">
        <v>841</v>
      </c>
      <c r="B131" s="0" t="s">
        <v>842</v>
      </c>
      <c r="C131" s="0" t="s">
        <v>790</v>
      </c>
      <c r="D131" s="0" t="s">
        <v>843</v>
      </c>
      <c r="E131" s="0" t="s">
        <v>844</v>
      </c>
      <c r="F131" s="0" t="n">
        <v>1</v>
      </c>
      <c r="G131" s="1" t="n">
        <f aca="false">COUNTIF('записи из базы данных'!$A$3:$A$149,B131)</f>
        <v>0</v>
      </c>
    </row>
    <row r="132" customFormat="false" ht="12.8" hidden="false" customHeight="false" outlineLevel="0" collapsed="false">
      <c r="A132" s="0" t="s">
        <v>845</v>
      </c>
      <c r="B132" s="0" t="s">
        <v>846</v>
      </c>
      <c r="C132" s="0" t="s">
        <v>847</v>
      </c>
      <c r="D132" s="0" t="s">
        <v>848</v>
      </c>
      <c r="E132" s="0" t="s">
        <v>849</v>
      </c>
      <c r="F132" s="0" t="n">
        <v>1</v>
      </c>
      <c r="G132" s="1" t="n">
        <f aca="false">COUNTIF('записи из базы данных'!$A$3:$A$149,B132)</f>
        <v>0</v>
      </c>
    </row>
    <row r="133" customFormat="false" ht="12.8" hidden="false" customHeight="false" outlineLevel="0" collapsed="false">
      <c r="A133" s="0" t="s">
        <v>850</v>
      </c>
      <c r="B133" s="0" t="s">
        <v>851</v>
      </c>
      <c r="C133" s="0" t="s">
        <v>852</v>
      </c>
      <c r="D133" s="0" t="s">
        <v>853</v>
      </c>
      <c r="E133" s="0" t="s">
        <v>854</v>
      </c>
      <c r="F133" s="0" t="n">
        <v>1</v>
      </c>
      <c r="G133" s="1" t="n">
        <f aca="false">COUNTIF('записи из базы данных'!$A$3:$A$149,B133)</f>
        <v>0</v>
      </c>
    </row>
    <row r="134" customFormat="false" ht="12.8" hidden="false" customHeight="false" outlineLevel="0" collapsed="false">
      <c r="A134" s="0" t="s">
        <v>855</v>
      </c>
      <c r="B134" s="0" t="s">
        <v>856</v>
      </c>
      <c r="C134" s="0" t="s">
        <v>590</v>
      </c>
      <c r="D134" s="0" t="s">
        <v>857</v>
      </c>
      <c r="E134" s="0" t="s">
        <v>858</v>
      </c>
      <c r="F134" s="0" t="n">
        <v>1</v>
      </c>
      <c r="G134" s="1" t="n">
        <f aca="false">COUNTIF('записи из базы данных'!$A$3:$A$149,B134)</f>
        <v>0</v>
      </c>
    </row>
    <row r="135" customFormat="false" ht="12.8" hidden="false" customHeight="false" outlineLevel="0" collapsed="false">
      <c r="A135" s="0" t="s">
        <v>859</v>
      </c>
      <c r="B135" s="0" t="s">
        <v>860</v>
      </c>
      <c r="C135" s="0" t="s">
        <v>852</v>
      </c>
      <c r="D135" s="0" t="s">
        <v>861</v>
      </c>
      <c r="E135" s="0" t="s">
        <v>862</v>
      </c>
      <c r="F135" s="0" t="n">
        <v>1</v>
      </c>
      <c r="G135" s="1" t="n">
        <f aca="false">COUNTIF('записи из базы данных'!$A$3:$A$149,B135)</f>
        <v>0</v>
      </c>
    </row>
    <row r="136" customFormat="false" ht="12.8" hidden="false" customHeight="false" outlineLevel="0" collapsed="false">
      <c r="A136" s="0" t="s">
        <v>863</v>
      </c>
      <c r="B136" s="0" t="s">
        <v>864</v>
      </c>
      <c r="C136" s="0" t="s">
        <v>590</v>
      </c>
      <c r="D136" s="0" t="s">
        <v>865</v>
      </c>
      <c r="E136" s="0" t="s">
        <v>866</v>
      </c>
      <c r="F136" s="0" t="n">
        <v>1</v>
      </c>
      <c r="G136" s="1" t="n">
        <f aca="false">COUNTIF('записи из базы данных'!$A$3:$A$149,B136)</f>
        <v>0</v>
      </c>
    </row>
    <row r="137" customFormat="false" ht="12.8" hidden="false" customHeight="false" outlineLevel="0" collapsed="false">
      <c r="A137" s="0" t="s">
        <v>867</v>
      </c>
      <c r="B137" s="0" t="s">
        <v>868</v>
      </c>
      <c r="C137" s="0" t="s">
        <v>869</v>
      </c>
      <c r="D137" s="0" t="s">
        <v>870</v>
      </c>
      <c r="E137" s="0" t="s">
        <v>871</v>
      </c>
      <c r="F137" s="0" t="n">
        <v>1</v>
      </c>
      <c r="G137" s="1" t="n">
        <f aca="false">COUNTIF('записи из базы данных'!$A$3:$A$149,B137)</f>
        <v>0</v>
      </c>
    </row>
    <row r="138" customFormat="false" ht="12.8" hidden="false" customHeight="false" outlineLevel="0" collapsed="false">
      <c r="A138" s="0" t="s">
        <v>872</v>
      </c>
      <c r="B138" s="0" t="s">
        <v>873</v>
      </c>
      <c r="C138" s="0" t="s">
        <v>869</v>
      </c>
      <c r="D138" s="0" t="s">
        <v>874</v>
      </c>
      <c r="E138" s="0" t="s">
        <v>875</v>
      </c>
      <c r="F138" s="0" t="n">
        <v>1</v>
      </c>
      <c r="G138" s="1" t="n">
        <f aca="false">COUNTIF('записи из базы данных'!$A$3:$A$149,B138)</f>
        <v>0</v>
      </c>
    </row>
    <row r="139" customFormat="false" ht="12.8" hidden="false" customHeight="false" outlineLevel="0" collapsed="false">
      <c r="A139" s="0" t="s">
        <v>876</v>
      </c>
      <c r="B139" s="0" t="s">
        <v>877</v>
      </c>
      <c r="C139" s="0" t="s">
        <v>869</v>
      </c>
      <c r="D139" s="0" t="s">
        <v>878</v>
      </c>
      <c r="E139" s="0" t="s">
        <v>875</v>
      </c>
      <c r="F139" s="0" t="n">
        <v>1</v>
      </c>
      <c r="G139" s="1" t="n">
        <f aca="false">COUNTIF('записи из базы данных'!$A$3:$A$149,B139)</f>
        <v>0</v>
      </c>
    </row>
    <row r="140" customFormat="false" ht="12.8" hidden="false" customHeight="false" outlineLevel="0" collapsed="false">
      <c r="A140" s="0" t="s">
        <v>879</v>
      </c>
      <c r="B140" s="0" t="s">
        <v>880</v>
      </c>
      <c r="C140" s="0" t="s">
        <v>852</v>
      </c>
      <c r="D140" s="0" t="s">
        <v>881</v>
      </c>
      <c r="E140" s="0" t="s">
        <v>882</v>
      </c>
      <c r="F140" s="0" t="n">
        <v>1</v>
      </c>
      <c r="G140" s="1" t="n">
        <f aca="false">COUNTIF('записи из базы данных'!$A$3:$A$149,B140)</f>
        <v>0</v>
      </c>
    </row>
    <row r="141" customFormat="false" ht="12.8" hidden="false" customHeight="false" outlineLevel="0" collapsed="false">
      <c r="A141" s="0" t="s">
        <v>883</v>
      </c>
      <c r="B141" s="0" t="s">
        <v>884</v>
      </c>
      <c r="C141" s="0" t="s">
        <v>869</v>
      </c>
      <c r="D141" s="0" t="s">
        <v>885</v>
      </c>
      <c r="E141" s="0" t="s">
        <v>886</v>
      </c>
      <c r="F141" s="0" t="n">
        <v>1</v>
      </c>
      <c r="G141" s="1" t="n">
        <f aca="false">COUNTIF('записи из базы данных'!$A$3:$A$149,B141)</f>
        <v>0</v>
      </c>
    </row>
    <row r="142" customFormat="false" ht="12.8" hidden="false" customHeight="false" outlineLevel="0" collapsed="false">
      <c r="A142" s="0" t="s">
        <v>887</v>
      </c>
      <c r="B142" s="0" t="s">
        <v>888</v>
      </c>
      <c r="C142" s="0" t="s">
        <v>869</v>
      </c>
      <c r="D142" s="0" t="s">
        <v>889</v>
      </c>
      <c r="E142" s="0" t="s">
        <v>890</v>
      </c>
      <c r="F142" s="0" t="n">
        <v>1</v>
      </c>
      <c r="G142" s="1" t="n">
        <f aca="false">COUNTIF('записи из базы данных'!$A$3:$A$149,B142)</f>
        <v>0</v>
      </c>
    </row>
    <row r="143" customFormat="false" ht="12.8" hidden="false" customHeight="false" outlineLevel="0" collapsed="false">
      <c r="A143" s="0" t="s">
        <v>891</v>
      </c>
      <c r="B143" s="0" t="s">
        <v>892</v>
      </c>
      <c r="C143" s="0" t="s">
        <v>869</v>
      </c>
      <c r="D143" s="0" t="s">
        <v>893</v>
      </c>
      <c r="E143" s="0" t="s">
        <v>894</v>
      </c>
      <c r="F143" s="0" t="n">
        <v>1</v>
      </c>
      <c r="G143" s="1" t="n">
        <f aca="false">COUNTIF('записи из базы данных'!$A$3:$A$149,B143)</f>
        <v>0</v>
      </c>
    </row>
    <row r="144" customFormat="false" ht="12.8" hidden="false" customHeight="false" outlineLevel="0" collapsed="false">
      <c r="A144" s="0" t="s">
        <v>895</v>
      </c>
      <c r="B144" s="0" t="s">
        <v>896</v>
      </c>
      <c r="C144" s="0" t="s">
        <v>869</v>
      </c>
      <c r="D144" s="0" t="s">
        <v>897</v>
      </c>
      <c r="E144" s="0" t="s">
        <v>898</v>
      </c>
      <c r="F144" s="0" t="n">
        <v>1</v>
      </c>
      <c r="G144" s="1" t="n">
        <f aca="false">COUNTIF('записи из базы данных'!$A$3:$A$149,B144)</f>
        <v>0</v>
      </c>
    </row>
    <row r="145" customFormat="false" ht="12.8" hidden="false" customHeight="false" outlineLevel="0" collapsed="false">
      <c r="A145" s="0" t="s">
        <v>899</v>
      </c>
      <c r="B145" s="0" t="s">
        <v>900</v>
      </c>
      <c r="C145" s="0" t="s">
        <v>869</v>
      </c>
      <c r="D145" s="0" t="s">
        <v>901</v>
      </c>
      <c r="E145" s="0" t="s">
        <v>902</v>
      </c>
      <c r="F145" s="0" t="n">
        <v>1</v>
      </c>
      <c r="G145" s="1" t="n">
        <f aca="false">COUNTIF('записи из базы данных'!$A$3:$A$149,B145)</f>
        <v>0</v>
      </c>
    </row>
    <row r="146" customFormat="false" ht="12.8" hidden="false" customHeight="false" outlineLevel="0" collapsed="false">
      <c r="A146" s="0" t="s">
        <v>903</v>
      </c>
      <c r="B146" s="0" t="s">
        <v>904</v>
      </c>
      <c r="C146" s="0" t="s">
        <v>869</v>
      </c>
      <c r="D146" s="0" t="s">
        <v>905</v>
      </c>
      <c r="E146" s="0" t="s">
        <v>906</v>
      </c>
      <c r="F146" s="0" t="n">
        <v>1</v>
      </c>
      <c r="G146" s="1" t="n">
        <f aca="false">COUNTIF('записи из базы данных'!$A$3:$A$149,B146)</f>
        <v>0</v>
      </c>
    </row>
    <row r="147" customFormat="false" ht="12.8" hidden="false" customHeight="false" outlineLevel="0" collapsed="false">
      <c r="A147" s="0" t="s">
        <v>907</v>
      </c>
      <c r="B147" s="0" t="s">
        <v>908</v>
      </c>
      <c r="C147" s="0" t="s">
        <v>869</v>
      </c>
      <c r="D147" s="0" t="s">
        <v>909</v>
      </c>
      <c r="E147" s="0" t="s">
        <v>906</v>
      </c>
      <c r="F147" s="0" t="n">
        <v>1</v>
      </c>
      <c r="G147" s="1" t="n">
        <f aca="false">COUNTIF('записи из базы данных'!$A$3:$A$149,B147)</f>
        <v>0</v>
      </c>
    </row>
    <row r="148" customFormat="false" ht="12.8" hidden="false" customHeight="false" outlineLevel="0" collapsed="false">
      <c r="A148" s="0" t="s">
        <v>910</v>
      </c>
      <c r="B148" s="0" t="s">
        <v>911</v>
      </c>
      <c r="C148" s="0" t="s">
        <v>869</v>
      </c>
      <c r="D148" s="0" t="s">
        <v>912</v>
      </c>
      <c r="E148" s="0" t="s">
        <v>906</v>
      </c>
      <c r="F148" s="0" t="n">
        <v>1</v>
      </c>
      <c r="G148" s="1" t="n">
        <f aca="false">COUNTIF('записи из базы данных'!$A$3:$A$149,B148)</f>
        <v>0</v>
      </c>
    </row>
    <row r="149" customFormat="false" ht="12.8" hidden="false" customHeight="false" outlineLevel="0" collapsed="false">
      <c r="A149" s="0" t="s">
        <v>913</v>
      </c>
      <c r="B149" s="0" t="s">
        <v>914</v>
      </c>
      <c r="C149" s="0" t="s">
        <v>869</v>
      </c>
      <c r="D149" s="0" t="s">
        <v>915</v>
      </c>
      <c r="E149" s="0" t="s">
        <v>916</v>
      </c>
      <c r="F149" s="0" t="n">
        <v>1</v>
      </c>
      <c r="G149" s="1" t="n">
        <f aca="false">COUNTIF('записи из базы данных'!$A$3:$A$149,B149)</f>
        <v>0</v>
      </c>
    </row>
    <row r="150" customFormat="false" ht="12.8" hidden="false" customHeight="false" outlineLevel="0" collapsed="false">
      <c r="A150" s="0" t="s">
        <v>917</v>
      </c>
      <c r="B150" s="0" t="s">
        <v>918</v>
      </c>
      <c r="C150" s="0" t="s">
        <v>869</v>
      </c>
      <c r="D150" s="0" t="s">
        <v>919</v>
      </c>
      <c r="E150" s="0" t="s">
        <v>916</v>
      </c>
      <c r="F150" s="0" t="n">
        <v>1</v>
      </c>
      <c r="G150" s="1" t="n">
        <f aca="false">COUNTIF('записи из базы данных'!$A$3:$A$149,B150)</f>
        <v>0</v>
      </c>
    </row>
    <row r="151" customFormat="false" ht="12.8" hidden="false" customHeight="false" outlineLevel="0" collapsed="false">
      <c r="A151" s="0" t="s">
        <v>920</v>
      </c>
      <c r="B151" s="0" t="s">
        <v>921</v>
      </c>
      <c r="C151" s="0" t="s">
        <v>869</v>
      </c>
      <c r="D151" s="0" t="s">
        <v>922</v>
      </c>
      <c r="E151" s="0" t="s">
        <v>923</v>
      </c>
      <c r="F151" s="0" t="n">
        <v>1</v>
      </c>
      <c r="G151" s="1" t="n">
        <f aca="false">COUNTIF('записи из базы данных'!$A$3:$A$149,B151)</f>
        <v>0</v>
      </c>
    </row>
    <row r="152" customFormat="false" ht="12.8" hidden="false" customHeight="false" outlineLevel="0" collapsed="false">
      <c r="A152" s="0" t="s">
        <v>924</v>
      </c>
      <c r="B152" s="0" t="s">
        <v>925</v>
      </c>
      <c r="C152" s="0" t="s">
        <v>869</v>
      </c>
      <c r="D152" s="0" t="s">
        <v>926</v>
      </c>
      <c r="E152" s="0" t="s">
        <v>927</v>
      </c>
      <c r="F152" s="0" t="n">
        <v>1</v>
      </c>
      <c r="G152" s="1" t="n">
        <f aca="false">COUNTIF('записи из базы данных'!$A$3:$A$149,B152)</f>
        <v>0</v>
      </c>
    </row>
    <row r="153" customFormat="false" ht="12.8" hidden="false" customHeight="false" outlineLevel="0" collapsed="false">
      <c r="A153" s="0" t="s">
        <v>928</v>
      </c>
      <c r="B153" s="0" t="s">
        <v>929</v>
      </c>
      <c r="C153" s="0" t="s">
        <v>869</v>
      </c>
      <c r="D153" s="0" t="s">
        <v>930</v>
      </c>
      <c r="E153" s="0" t="s">
        <v>931</v>
      </c>
      <c r="F153" s="0" t="n">
        <v>1</v>
      </c>
      <c r="G153" s="1" t="n">
        <f aca="false">COUNTIF('записи из базы данных'!$A$3:$A$149,B153)</f>
        <v>0</v>
      </c>
    </row>
    <row r="154" customFormat="false" ht="12.8" hidden="false" customHeight="false" outlineLevel="0" collapsed="false">
      <c r="A154" s="0" t="s">
        <v>932</v>
      </c>
      <c r="B154" s="0" t="s">
        <v>933</v>
      </c>
      <c r="C154" s="0" t="s">
        <v>869</v>
      </c>
      <c r="D154" s="0" t="s">
        <v>934</v>
      </c>
      <c r="E154" s="0" t="s">
        <v>935</v>
      </c>
      <c r="F154" s="0" t="n">
        <v>1</v>
      </c>
      <c r="G154" s="1" t="n">
        <f aca="false">COUNTIF('записи из базы данных'!$A$3:$A$149,B154)</f>
        <v>0</v>
      </c>
    </row>
    <row r="155" customFormat="false" ht="12.8" hidden="false" customHeight="false" outlineLevel="0" collapsed="false">
      <c r="A155" s="0" t="s">
        <v>936</v>
      </c>
      <c r="B155" s="0" t="s">
        <v>937</v>
      </c>
      <c r="C155" s="0" t="s">
        <v>869</v>
      </c>
      <c r="D155" s="0" t="s">
        <v>938</v>
      </c>
      <c r="E155" s="0" t="s">
        <v>939</v>
      </c>
      <c r="F155" s="0" t="n">
        <v>1</v>
      </c>
      <c r="G155" s="1" t="n">
        <f aca="false">COUNTIF('записи из базы данных'!$A$3:$A$149,B155)</f>
        <v>0</v>
      </c>
    </row>
    <row r="156" customFormat="false" ht="12.8" hidden="false" customHeight="false" outlineLevel="0" collapsed="false">
      <c r="A156" s="0" t="s">
        <v>940</v>
      </c>
      <c r="B156" s="0" t="s">
        <v>941</v>
      </c>
      <c r="C156" s="0" t="s">
        <v>869</v>
      </c>
      <c r="D156" s="0" t="s">
        <v>942</v>
      </c>
      <c r="E156" s="0" t="s">
        <v>943</v>
      </c>
      <c r="F156" s="0" t="n">
        <v>1</v>
      </c>
      <c r="G156" s="1" t="n">
        <f aca="false">COUNTIF('записи из базы данных'!$A$3:$A$149,B156)</f>
        <v>0</v>
      </c>
    </row>
    <row r="157" customFormat="false" ht="12.8" hidden="false" customHeight="false" outlineLevel="0" collapsed="false">
      <c r="A157" s="0" t="s">
        <v>944</v>
      </c>
      <c r="B157" s="0" t="s">
        <v>945</v>
      </c>
      <c r="C157" s="0" t="s">
        <v>869</v>
      </c>
      <c r="D157" s="0" t="s">
        <v>946</v>
      </c>
      <c r="E157" s="0" t="s">
        <v>947</v>
      </c>
      <c r="F157" s="0" t="n">
        <v>1</v>
      </c>
      <c r="G157" s="1" t="n">
        <f aca="false">COUNTIF('записи из базы данных'!$A$3:$A$149,B157)</f>
        <v>0</v>
      </c>
    </row>
    <row r="158" customFormat="false" ht="12.8" hidden="false" customHeight="false" outlineLevel="0" collapsed="false">
      <c r="A158" s="0" t="s">
        <v>542</v>
      </c>
      <c r="B158" s="0" t="s">
        <v>541</v>
      </c>
      <c r="C158" s="0" t="s">
        <v>948</v>
      </c>
      <c r="D158" s="0" t="s">
        <v>949</v>
      </c>
      <c r="E158" s="0" t="s">
        <v>950</v>
      </c>
      <c r="F158" s="0" t="n">
        <v>1</v>
      </c>
      <c r="G158" s="1" t="n">
        <f aca="false">COUNTIF('записи из базы данных'!$A$3:$A$149,B158)</f>
        <v>0</v>
      </c>
    </row>
    <row r="159" customFormat="false" ht="12.8" hidden="false" customHeight="false" outlineLevel="0" collapsed="false">
      <c r="A159" s="0" t="s">
        <v>514</v>
      </c>
      <c r="B159" s="0" t="s">
        <v>513</v>
      </c>
      <c r="C159" s="0" t="s">
        <v>951</v>
      </c>
      <c r="D159" s="0" t="s">
        <v>949</v>
      </c>
      <c r="E159" s="0" t="s">
        <v>950</v>
      </c>
      <c r="F159" s="0" t="n">
        <v>1</v>
      </c>
      <c r="G159" s="1" t="n">
        <f aca="false">COUNTIF('записи из базы данных'!$A$3:$A$149,B159)</f>
        <v>0</v>
      </c>
    </row>
    <row r="160" customFormat="false" ht="12.8" hidden="false" customHeight="false" outlineLevel="0" collapsed="false">
      <c r="A160" s="0" t="s">
        <v>521</v>
      </c>
      <c r="B160" s="0" t="s">
        <v>520</v>
      </c>
      <c r="C160" s="0" t="s">
        <v>952</v>
      </c>
      <c r="D160" s="0" t="s">
        <v>949</v>
      </c>
      <c r="E160" s="0" t="s">
        <v>950</v>
      </c>
      <c r="F160" s="0" t="n">
        <v>1</v>
      </c>
      <c r="G160" s="1" t="n">
        <f aca="false">COUNTIF('записи из базы данных'!$A$3:$A$149,B160)</f>
        <v>0</v>
      </c>
    </row>
    <row r="161" customFormat="false" ht="12.8" hidden="false" customHeight="false" outlineLevel="0" collapsed="false">
      <c r="A161" s="0" t="s">
        <v>554</v>
      </c>
      <c r="B161" s="0" t="s">
        <v>553</v>
      </c>
      <c r="C161" s="0" t="s">
        <v>953</v>
      </c>
      <c r="D161" s="0" t="s">
        <v>949</v>
      </c>
      <c r="E161" s="0" t="s">
        <v>950</v>
      </c>
      <c r="F161" s="0" t="n">
        <v>1</v>
      </c>
      <c r="G161" s="1" t="n">
        <f aca="false">COUNTIF('записи из базы данных'!$A$3:$A$149,B161)</f>
        <v>0</v>
      </c>
    </row>
    <row r="162" customFormat="false" ht="12.8" hidden="false" customHeight="false" outlineLevel="0" collapsed="false">
      <c r="A162" s="0" t="s">
        <v>954</v>
      </c>
      <c r="B162" s="0" t="s">
        <v>955</v>
      </c>
      <c r="C162" s="0" t="s">
        <v>869</v>
      </c>
      <c r="D162" s="0" t="s">
        <v>956</v>
      </c>
      <c r="E162" s="0" t="s">
        <v>957</v>
      </c>
      <c r="F162" s="0" t="n">
        <v>1</v>
      </c>
      <c r="G162" s="1" t="n">
        <f aca="false">COUNTIF('записи из базы данных'!$A$3:$A$149,B162)</f>
        <v>0</v>
      </c>
    </row>
    <row r="163" customFormat="false" ht="12.8" hidden="false" customHeight="false" outlineLevel="0" collapsed="false">
      <c r="A163" s="0" t="s">
        <v>527</v>
      </c>
      <c r="B163" s="0" t="s">
        <v>526</v>
      </c>
      <c r="C163" s="0" t="s">
        <v>958</v>
      </c>
      <c r="D163" s="0" t="s">
        <v>959</v>
      </c>
      <c r="E163" s="0" t="s">
        <v>957</v>
      </c>
      <c r="F163" s="0" t="n">
        <v>1</v>
      </c>
      <c r="G163" s="1" t="n">
        <f aca="false">COUNTIF('записи из базы данных'!$A$3:$A$149,B163)</f>
        <v>0</v>
      </c>
    </row>
    <row r="164" customFormat="false" ht="12.8" hidden="false" customHeight="false" outlineLevel="0" collapsed="false">
      <c r="A164" s="0" t="s">
        <v>960</v>
      </c>
      <c r="B164" s="0" t="s">
        <v>961</v>
      </c>
      <c r="C164" s="0" t="s">
        <v>962</v>
      </c>
      <c r="D164" s="0" t="s">
        <v>959</v>
      </c>
      <c r="E164" s="0" t="s">
        <v>957</v>
      </c>
      <c r="F164" s="0" t="n">
        <v>1</v>
      </c>
      <c r="G164" s="1" t="n">
        <f aca="false">COUNTIF('записи из базы данных'!$A$3:$A$149,B164)</f>
        <v>0</v>
      </c>
    </row>
    <row r="165" customFormat="false" ht="12.8" hidden="false" customHeight="false" outlineLevel="0" collapsed="false">
      <c r="A165" s="0" t="s">
        <v>963</v>
      </c>
      <c r="B165" s="0" t="s">
        <v>964</v>
      </c>
      <c r="C165" s="0" t="s">
        <v>965</v>
      </c>
      <c r="D165" s="0" t="s">
        <v>959</v>
      </c>
      <c r="E165" s="0" t="s">
        <v>957</v>
      </c>
      <c r="F165" s="0" t="n">
        <v>1</v>
      </c>
      <c r="G165" s="1" t="n">
        <f aca="false">COUNTIF('записи из базы данных'!$A$3:$A$149,B165)</f>
        <v>0</v>
      </c>
    </row>
    <row r="166" customFormat="false" ht="12.8" hidden="false" customHeight="false" outlineLevel="0" collapsed="false">
      <c r="A166" s="0" t="s">
        <v>544</v>
      </c>
      <c r="B166" s="0" t="s">
        <v>543</v>
      </c>
      <c r="C166" s="0" t="s">
        <v>966</v>
      </c>
      <c r="D166" s="0" t="s">
        <v>959</v>
      </c>
      <c r="E166" s="0" t="s">
        <v>957</v>
      </c>
      <c r="F166" s="0" t="n">
        <v>1</v>
      </c>
      <c r="G166" s="1" t="n">
        <f aca="false">COUNTIF('записи из базы данных'!$A$3:$A$149,B166)</f>
        <v>0</v>
      </c>
    </row>
    <row r="167" customFormat="false" ht="12.8" hidden="false" customHeight="false" outlineLevel="0" collapsed="false">
      <c r="A167" s="0" t="s">
        <v>967</v>
      </c>
      <c r="B167" s="0" t="s">
        <v>968</v>
      </c>
      <c r="C167" s="0" t="s">
        <v>869</v>
      </c>
      <c r="D167" s="0" t="s">
        <v>969</v>
      </c>
      <c r="E167" s="0" t="s">
        <v>970</v>
      </c>
      <c r="F167" s="0" t="n">
        <v>1</v>
      </c>
      <c r="G167" s="1" t="n">
        <f aca="false">COUNTIF('записи из базы данных'!$A$3:$A$149,B167)</f>
        <v>0</v>
      </c>
    </row>
    <row r="168" customFormat="false" ht="12.8" hidden="false" customHeight="false" outlineLevel="0" collapsed="false">
      <c r="A168" s="0" t="s">
        <v>971</v>
      </c>
      <c r="B168" s="0" t="s">
        <v>972</v>
      </c>
      <c r="C168" s="0" t="s">
        <v>869</v>
      </c>
      <c r="D168" s="0" t="s">
        <v>973</v>
      </c>
      <c r="E168" s="0" t="s">
        <v>974</v>
      </c>
      <c r="F168" s="0" t="n">
        <v>1</v>
      </c>
      <c r="G168" s="1" t="n">
        <f aca="false">COUNTIF('записи из базы данных'!$A$3:$A$149,B168)</f>
        <v>0</v>
      </c>
    </row>
    <row r="169" customFormat="false" ht="12.8" hidden="false" customHeight="false" outlineLevel="0" collapsed="false">
      <c r="A169" s="0" t="s">
        <v>975</v>
      </c>
      <c r="B169" s="0" t="s">
        <v>976</v>
      </c>
      <c r="C169" s="0" t="s">
        <v>869</v>
      </c>
      <c r="D169" s="0" t="s">
        <v>977</v>
      </c>
      <c r="E169" s="0" t="s">
        <v>978</v>
      </c>
      <c r="F169" s="0" t="n">
        <v>1</v>
      </c>
      <c r="G169" s="1" t="n">
        <f aca="false">COUNTIF('записи из базы данных'!$A$3:$A$149,B169)</f>
        <v>0</v>
      </c>
    </row>
    <row r="170" customFormat="false" ht="12.8" hidden="false" customHeight="false" outlineLevel="0" collapsed="false">
      <c r="A170" s="0" t="s">
        <v>979</v>
      </c>
      <c r="B170" s="0" t="s">
        <v>980</v>
      </c>
      <c r="C170" s="0" t="s">
        <v>869</v>
      </c>
      <c r="D170" s="0" t="s">
        <v>981</v>
      </c>
      <c r="E170" s="0" t="s">
        <v>982</v>
      </c>
      <c r="F170" s="0" t="n">
        <v>1</v>
      </c>
      <c r="G170" s="1" t="n">
        <f aca="false">COUNTIF('записи из базы данных'!$A$3:$A$149,B170)</f>
        <v>0</v>
      </c>
    </row>
    <row r="171" customFormat="false" ht="12.8" hidden="false" customHeight="false" outlineLevel="0" collapsed="false">
      <c r="A171" s="0" t="s">
        <v>983</v>
      </c>
      <c r="B171" s="0" t="s">
        <v>984</v>
      </c>
      <c r="C171" s="0" t="s">
        <v>869</v>
      </c>
      <c r="D171" s="0" t="s">
        <v>985</v>
      </c>
      <c r="E171" s="0" t="s">
        <v>982</v>
      </c>
      <c r="F171" s="0" t="n">
        <v>1</v>
      </c>
      <c r="G171" s="1" t="n">
        <f aca="false">COUNTIF('записи из базы данных'!$A$3:$A$149,B171)</f>
        <v>0</v>
      </c>
    </row>
    <row r="172" customFormat="false" ht="12.8" hidden="false" customHeight="false" outlineLevel="0" collapsed="false">
      <c r="A172" s="0" t="s">
        <v>986</v>
      </c>
      <c r="B172" s="0" t="s">
        <v>987</v>
      </c>
      <c r="C172" s="0" t="s">
        <v>869</v>
      </c>
      <c r="D172" s="0" t="s">
        <v>988</v>
      </c>
      <c r="E172" s="0" t="s">
        <v>989</v>
      </c>
      <c r="F172" s="0" t="n">
        <v>1</v>
      </c>
      <c r="G172" s="1" t="n">
        <f aca="false">COUNTIF('записи из базы данных'!$A$3:$A$149,B172)</f>
        <v>0</v>
      </c>
    </row>
    <row r="173" customFormat="false" ht="12.8" hidden="false" customHeight="false" outlineLevel="0" collapsed="false">
      <c r="A173" s="0" t="s">
        <v>990</v>
      </c>
      <c r="B173" s="0" t="s">
        <v>991</v>
      </c>
      <c r="C173" s="0" t="s">
        <v>869</v>
      </c>
      <c r="D173" s="0" t="s">
        <v>992</v>
      </c>
      <c r="E173" s="0" t="s">
        <v>993</v>
      </c>
      <c r="F173" s="0" t="n">
        <v>1</v>
      </c>
      <c r="G173" s="1" t="n">
        <f aca="false">COUNTIF('записи из базы данных'!$A$3:$A$149,B173)</f>
        <v>0</v>
      </c>
    </row>
    <row r="174" customFormat="false" ht="12.8" hidden="false" customHeight="false" outlineLevel="0" collapsed="false">
      <c r="A174" s="0" t="s">
        <v>994</v>
      </c>
      <c r="B174" s="0" t="s">
        <v>995</v>
      </c>
      <c r="C174" s="0" t="s">
        <v>869</v>
      </c>
      <c r="D174" s="0" t="s">
        <v>996</v>
      </c>
      <c r="E174" s="0" t="s">
        <v>997</v>
      </c>
      <c r="F174" s="0" t="n">
        <v>1</v>
      </c>
      <c r="G174" s="1" t="n">
        <f aca="false">COUNTIF('записи из базы данных'!$A$3:$A$149,B174)</f>
        <v>0</v>
      </c>
    </row>
    <row r="175" customFormat="false" ht="12.8" hidden="false" customHeight="false" outlineLevel="0" collapsed="false">
      <c r="A175" s="0" t="s">
        <v>998</v>
      </c>
      <c r="B175" s="0" t="s">
        <v>999</v>
      </c>
      <c r="C175" s="0" t="s">
        <v>869</v>
      </c>
      <c r="D175" s="0" t="s">
        <v>1000</v>
      </c>
      <c r="E175" s="0" t="s">
        <v>997</v>
      </c>
      <c r="F175" s="0" t="n">
        <v>1</v>
      </c>
      <c r="G175" s="1" t="n">
        <f aca="false">COUNTIF('записи из базы данных'!$A$3:$A$149,B175)</f>
        <v>0</v>
      </c>
    </row>
    <row r="176" customFormat="false" ht="12.8" hidden="false" customHeight="false" outlineLevel="0" collapsed="false">
      <c r="A176" s="0" t="s">
        <v>1001</v>
      </c>
      <c r="B176" s="0" t="s">
        <v>1002</v>
      </c>
      <c r="C176" s="0" t="s">
        <v>869</v>
      </c>
      <c r="D176" s="0" t="s">
        <v>1003</v>
      </c>
      <c r="E176" s="0" t="s">
        <v>1004</v>
      </c>
      <c r="F176" s="0" t="n">
        <v>1</v>
      </c>
      <c r="G176" s="1" t="n">
        <f aca="false">COUNTIF('записи из базы данных'!$A$3:$A$149,B176)</f>
        <v>0</v>
      </c>
    </row>
    <row r="177" customFormat="false" ht="12.8" hidden="false" customHeight="false" outlineLevel="0" collapsed="false">
      <c r="A177" s="0" t="s">
        <v>1005</v>
      </c>
      <c r="B177" s="0" t="s">
        <v>1006</v>
      </c>
      <c r="C177" s="0" t="s">
        <v>869</v>
      </c>
      <c r="D177" s="0" t="s">
        <v>1007</v>
      </c>
      <c r="E177" s="0" t="s">
        <v>1008</v>
      </c>
      <c r="F177" s="0" t="n">
        <v>1</v>
      </c>
      <c r="G177" s="1" t="n">
        <f aca="false">COUNTIF('записи из базы данных'!$A$3:$A$149,B177)</f>
        <v>0</v>
      </c>
    </row>
    <row r="178" customFormat="false" ht="12.8" hidden="false" customHeight="false" outlineLevel="0" collapsed="false">
      <c r="A178" s="0" t="s">
        <v>1009</v>
      </c>
      <c r="B178" s="0" t="s">
        <v>1010</v>
      </c>
      <c r="C178" s="0" t="s">
        <v>869</v>
      </c>
      <c r="D178" s="0" t="s">
        <v>1011</v>
      </c>
      <c r="E178" s="0" t="s">
        <v>1012</v>
      </c>
      <c r="F178" s="0" t="n">
        <v>1</v>
      </c>
      <c r="G178" s="1" t="n">
        <f aca="false">COUNTIF('записи из базы данных'!$A$3:$A$149,B178)</f>
        <v>0</v>
      </c>
    </row>
    <row r="179" customFormat="false" ht="12.8" hidden="false" customHeight="false" outlineLevel="0" collapsed="false">
      <c r="A179" s="0" t="s">
        <v>529</v>
      </c>
      <c r="B179" s="0" t="s">
        <v>528</v>
      </c>
      <c r="C179" s="0" t="s">
        <v>1013</v>
      </c>
      <c r="D179" s="0" t="s">
        <v>1014</v>
      </c>
      <c r="E179" s="0" t="s">
        <v>1012</v>
      </c>
      <c r="F179" s="0" t="n">
        <v>1</v>
      </c>
      <c r="G179" s="1" t="n">
        <f aca="false">COUNTIF('записи из базы данных'!$A$3:$A$149,B179)</f>
        <v>0</v>
      </c>
    </row>
    <row r="180" customFormat="false" ht="12.8" hidden="false" customHeight="false" outlineLevel="0" collapsed="false">
      <c r="A180" s="0" t="s">
        <v>1015</v>
      </c>
      <c r="B180" s="0" t="s">
        <v>1016</v>
      </c>
      <c r="C180" s="0" t="s">
        <v>1017</v>
      </c>
      <c r="D180" s="0" t="s">
        <v>1014</v>
      </c>
      <c r="E180" s="0" t="s">
        <v>1012</v>
      </c>
      <c r="F180" s="0" t="n">
        <v>1</v>
      </c>
      <c r="G180" s="1" t="n">
        <f aca="false">COUNTIF('записи из базы данных'!$A$3:$A$149,B180)</f>
        <v>0</v>
      </c>
    </row>
    <row r="181" customFormat="false" ht="12.8" hidden="false" customHeight="false" outlineLevel="0" collapsed="false">
      <c r="A181" s="0" t="s">
        <v>1018</v>
      </c>
      <c r="B181" s="0" t="s">
        <v>1019</v>
      </c>
      <c r="C181" s="0" t="s">
        <v>869</v>
      </c>
      <c r="D181" s="0" t="s">
        <v>1020</v>
      </c>
      <c r="E181" s="0" t="s">
        <v>1021</v>
      </c>
      <c r="F181" s="0" t="n">
        <v>1</v>
      </c>
      <c r="G181" s="1" t="n">
        <f aca="false">COUNTIF('записи из базы данных'!$A$3:$A$149,B181)</f>
        <v>0</v>
      </c>
    </row>
    <row r="182" customFormat="false" ht="12.8" hidden="false" customHeight="false" outlineLevel="0" collapsed="false">
      <c r="A182" s="0" t="s">
        <v>299</v>
      </c>
      <c r="B182" s="0" t="s">
        <v>298</v>
      </c>
      <c r="C182" s="0" t="s">
        <v>1022</v>
      </c>
      <c r="D182" s="0" t="s">
        <v>1023</v>
      </c>
      <c r="E182" s="0" t="s">
        <v>1024</v>
      </c>
      <c r="F182" s="0" t="n">
        <v>1</v>
      </c>
      <c r="G182" s="1" t="n">
        <f aca="false">COUNTIF('записи из базы данных'!$A$3:$A$149,B182)</f>
        <v>1</v>
      </c>
    </row>
    <row r="183" customFormat="false" ht="12.8" hidden="false" customHeight="false" outlineLevel="0" collapsed="false">
      <c r="A183" s="0" t="s">
        <v>1025</v>
      </c>
      <c r="B183" s="0" t="s">
        <v>1026</v>
      </c>
      <c r="C183" s="0" t="s">
        <v>1027</v>
      </c>
      <c r="D183" s="0" t="s">
        <v>1028</v>
      </c>
      <c r="E183" s="0" t="s">
        <v>1029</v>
      </c>
      <c r="F183" s="0" t="n">
        <v>1</v>
      </c>
      <c r="G183" s="1" t="n">
        <f aca="false">COUNTIF('записи из базы данных'!$A$3:$A$149,B183)</f>
        <v>0</v>
      </c>
    </row>
    <row r="184" customFormat="false" ht="12.8" hidden="false" customHeight="false" outlineLevel="0" collapsed="false">
      <c r="A184" s="0" t="s">
        <v>1030</v>
      </c>
      <c r="B184" s="0" t="s">
        <v>1031</v>
      </c>
      <c r="C184" s="0" t="s">
        <v>869</v>
      </c>
      <c r="D184" s="0" t="s">
        <v>1032</v>
      </c>
      <c r="E184" s="0" t="s">
        <v>1033</v>
      </c>
      <c r="F184" s="0" t="n">
        <v>1</v>
      </c>
      <c r="G184" s="1" t="n">
        <f aca="false">COUNTIF('записи из базы данных'!$A$3:$A$149,B184)</f>
        <v>0</v>
      </c>
    </row>
    <row r="185" customFormat="false" ht="12.8" hidden="false" customHeight="false" outlineLevel="0" collapsed="false">
      <c r="A185" s="0" t="s">
        <v>1034</v>
      </c>
      <c r="B185" s="0" t="s">
        <v>1035</v>
      </c>
      <c r="C185" s="0" t="s">
        <v>869</v>
      </c>
      <c r="D185" s="0" t="s">
        <v>1036</v>
      </c>
      <c r="E185" s="0" t="s">
        <v>1037</v>
      </c>
      <c r="F185" s="0" t="n">
        <v>1</v>
      </c>
      <c r="G185" s="1" t="n">
        <f aca="false">COUNTIF('записи из базы данных'!$A$3:$A$149,B185)</f>
        <v>0</v>
      </c>
    </row>
    <row r="186" customFormat="false" ht="12.8" hidden="false" customHeight="false" outlineLevel="0" collapsed="false">
      <c r="A186" s="0" t="s">
        <v>1038</v>
      </c>
      <c r="B186" s="0" t="s">
        <v>1039</v>
      </c>
      <c r="C186" s="0" t="s">
        <v>869</v>
      </c>
      <c r="D186" s="0" t="s">
        <v>1040</v>
      </c>
      <c r="E186" s="0" t="s">
        <v>1041</v>
      </c>
      <c r="F186" s="0" t="n">
        <v>1</v>
      </c>
      <c r="G186" s="1" t="n">
        <f aca="false">COUNTIF('записи из базы данных'!$A$3:$A$149,B186)</f>
        <v>0</v>
      </c>
    </row>
    <row r="187" customFormat="false" ht="12.8" hidden="false" customHeight="false" outlineLevel="0" collapsed="false">
      <c r="A187" s="0" t="s">
        <v>1042</v>
      </c>
      <c r="B187" s="0" t="s">
        <v>1043</v>
      </c>
      <c r="C187" s="0" t="s">
        <v>869</v>
      </c>
      <c r="D187" s="0" t="s">
        <v>1044</v>
      </c>
      <c r="E187" s="0" t="s">
        <v>1041</v>
      </c>
      <c r="F187" s="0" t="n">
        <v>1</v>
      </c>
      <c r="G187" s="1" t="n">
        <f aca="false">COUNTIF('записи из базы данных'!$A$3:$A$149,B187)</f>
        <v>0</v>
      </c>
    </row>
    <row r="188" customFormat="false" ht="12.8" hidden="false" customHeight="false" outlineLevel="0" collapsed="false">
      <c r="A188" s="0" t="s">
        <v>582</v>
      </c>
      <c r="B188" s="0" t="s">
        <v>581</v>
      </c>
      <c r="C188" s="0" t="s">
        <v>1045</v>
      </c>
      <c r="D188" s="0" t="s">
        <v>1046</v>
      </c>
      <c r="E188" s="0" t="s">
        <v>1041</v>
      </c>
      <c r="F188" s="0" t="n">
        <v>1</v>
      </c>
      <c r="G188" s="1" t="n">
        <f aca="false">COUNTIF('записи из базы данных'!$A$3:$A$149,B188)</f>
        <v>0</v>
      </c>
    </row>
    <row r="189" customFormat="false" ht="12.8" hidden="false" customHeight="false" outlineLevel="0" collapsed="false">
      <c r="A189" s="0" t="s">
        <v>1047</v>
      </c>
      <c r="B189" s="0" t="s">
        <v>1048</v>
      </c>
      <c r="C189" s="0" t="s">
        <v>869</v>
      </c>
      <c r="D189" s="0" t="s">
        <v>1049</v>
      </c>
      <c r="E189" s="0" t="s">
        <v>1041</v>
      </c>
      <c r="F189" s="0" t="n">
        <v>1</v>
      </c>
      <c r="G189" s="1" t="n">
        <f aca="false">COUNTIF('записи из базы данных'!$A$3:$A$149,B189)</f>
        <v>0</v>
      </c>
    </row>
    <row r="190" customFormat="false" ht="12.8" hidden="false" customHeight="false" outlineLevel="0" collapsed="false">
      <c r="A190" s="0" t="s">
        <v>577</v>
      </c>
      <c r="B190" s="0" t="s">
        <v>576</v>
      </c>
      <c r="C190" s="0" t="s">
        <v>1050</v>
      </c>
      <c r="D190" s="0" t="s">
        <v>1051</v>
      </c>
      <c r="E190" s="0" t="s">
        <v>1052</v>
      </c>
      <c r="F190" s="0" t="n">
        <v>1</v>
      </c>
      <c r="G190" s="1" t="n">
        <f aca="false">COUNTIF('записи из базы данных'!$A$3:$A$149,B190)</f>
        <v>0</v>
      </c>
    </row>
    <row r="191" customFormat="false" ht="12.8" hidden="false" customHeight="false" outlineLevel="0" collapsed="false">
      <c r="A191" s="0" t="s">
        <v>1053</v>
      </c>
      <c r="B191" s="0" t="s">
        <v>1054</v>
      </c>
      <c r="C191" s="0" t="s">
        <v>869</v>
      </c>
      <c r="D191" s="0" t="s">
        <v>1055</v>
      </c>
      <c r="E191" s="0" t="s">
        <v>1052</v>
      </c>
      <c r="F191" s="0" t="n">
        <v>1</v>
      </c>
      <c r="G191" s="1" t="n">
        <f aca="false">COUNTIF('записи из базы данных'!$A$3:$A$149,B191)</f>
        <v>0</v>
      </c>
    </row>
    <row r="192" customFormat="false" ht="12.8" hidden="false" customHeight="false" outlineLevel="0" collapsed="false">
      <c r="A192" s="0" t="s">
        <v>1056</v>
      </c>
      <c r="B192" s="0" t="s">
        <v>1057</v>
      </c>
      <c r="C192" s="0" t="s">
        <v>869</v>
      </c>
      <c r="D192" s="0" t="s">
        <v>1058</v>
      </c>
      <c r="E192" s="0" t="s">
        <v>1059</v>
      </c>
      <c r="F192" s="0" t="n">
        <v>1</v>
      </c>
      <c r="G192" s="1" t="n">
        <f aca="false">COUNTIF('записи из базы данных'!$A$3:$A$149,B192)</f>
        <v>0</v>
      </c>
    </row>
    <row r="193" customFormat="false" ht="12.8" hidden="false" customHeight="false" outlineLevel="0" collapsed="false">
      <c r="A193" s="0" t="s">
        <v>1060</v>
      </c>
      <c r="B193" s="0" t="s">
        <v>1061</v>
      </c>
      <c r="C193" s="0" t="s">
        <v>852</v>
      </c>
      <c r="D193" s="0" t="s">
        <v>1062</v>
      </c>
      <c r="E193" s="0" t="s">
        <v>1059</v>
      </c>
      <c r="F193" s="0" t="n">
        <v>1</v>
      </c>
      <c r="G193" s="1" t="n">
        <f aca="false">COUNTIF('записи из базы данных'!$A$3:$A$149,B193)</f>
        <v>0</v>
      </c>
    </row>
    <row r="194" customFormat="false" ht="12.8" hidden="false" customHeight="false" outlineLevel="0" collapsed="false">
      <c r="A194" s="0" t="s">
        <v>282</v>
      </c>
      <c r="B194" s="0" t="s">
        <v>281</v>
      </c>
      <c r="C194" s="0" t="s">
        <v>1022</v>
      </c>
      <c r="D194" s="0" t="s">
        <v>1063</v>
      </c>
      <c r="E194" s="0" t="s">
        <v>1064</v>
      </c>
      <c r="F194" s="0" t="n">
        <v>1</v>
      </c>
      <c r="G194" s="1" t="n">
        <f aca="false">COUNTIF('записи из базы данных'!$A$3:$A$149,B194)</f>
        <v>1</v>
      </c>
    </row>
    <row r="195" customFormat="false" ht="12.8" hidden="false" customHeight="false" outlineLevel="0" collapsed="false">
      <c r="A195" s="0" t="s">
        <v>1065</v>
      </c>
      <c r="B195" s="0" t="s">
        <v>1066</v>
      </c>
      <c r="C195" s="0" t="s">
        <v>869</v>
      </c>
      <c r="D195" s="0" t="s">
        <v>1067</v>
      </c>
      <c r="E195" s="0" t="s">
        <v>1068</v>
      </c>
      <c r="F195" s="0" t="n">
        <v>1</v>
      </c>
      <c r="G195" s="1" t="n">
        <f aca="false">COUNTIF('записи из базы данных'!$A$3:$A$149,B195)</f>
        <v>0</v>
      </c>
    </row>
    <row r="196" customFormat="false" ht="12.8" hidden="false" customHeight="false" outlineLevel="0" collapsed="false">
      <c r="A196" s="0" t="s">
        <v>1069</v>
      </c>
      <c r="B196" s="0" t="s">
        <v>1070</v>
      </c>
      <c r="C196" s="0" t="s">
        <v>869</v>
      </c>
      <c r="D196" s="0" t="s">
        <v>1071</v>
      </c>
      <c r="E196" s="0" t="s">
        <v>1068</v>
      </c>
      <c r="F196" s="0" t="n">
        <v>1</v>
      </c>
      <c r="G196" s="1" t="n">
        <f aca="false">COUNTIF('записи из базы данных'!$A$3:$A$149,B196)</f>
        <v>0</v>
      </c>
    </row>
    <row r="197" customFormat="false" ht="12.8" hidden="false" customHeight="false" outlineLevel="0" collapsed="false">
      <c r="A197" s="0" t="s">
        <v>1072</v>
      </c>
      <c r="B197" s="0" t="s">
        <v>1073</v>
      </c>
      <c r="C197" s="0" t="s">
        <v>869</v>
      </c>
      <c r="D197" s="0" t="s">
        <v>1074</v>
      </c>
      <c r="E197" s="0" t="s">
        <v>1075</v>
      </c>
      <c r="F197" s="0" t="n">
        <v>1</v>
      </c>
      <c r="G197" s="1" t="n">
        <f aca="false">COUNTIF('записи из базы данных'!$A$3:$A$149,B197)</f>
        <v>0</v>
      </c>
    </row>
    <row r="198" customFormat="false" ht="12.8" hidden="false" customHeight="false" outlineLevel="0" collapsed="false">
      <c r="A198" s="0" t="s">
        <v>1076</v>
      </c>
      <c r="B198" s="0" t="s">
        <v>1077</v>
      </c>
      <c r="C198" s="0" t="s">
        <v>869</v>
      </c>
      <c r="D198" s="0" t="s">
        <v>1078</v>
      </c>
      <c r="E198" s="0" t="s">
        <v>1075</v>
      </c>
      <c r="F198" s="0" t="n">
        <v>1</v>
      </c>
      <c r="G198" s="1" t="n">
        <f aca="false">COUNTIF('записи из базы данных'!$A$3:$A$149,B198)</f>
        <v>0</v>
      </c>
    </row>
    <row r="199" customFormat="false" ht="12.8" hidden="false" customHeight="false" outlineLevel="0" collapsed="false">
      <c r="A199" s="0" t="s">
        <v>1079</v>
      </c>
      <c r="B199" s="0" t="s">
        <v>1080</v>
      </c>
      <c r="C199" s="0" t="s">
        <v>869</v>
      </c>
      <c r="D199" s="0" t="s">
        <v>1081</v>
      </c>
      <c r="E199" s="0" t="s">
        <v>1082</v>
      </c>
      <c r="F199" s="0" t="n">
        <v>1</v>
      </c>
      <c r="G199" s="1" t="n">
        <f aca="false">COUNTIF('записи из базы данных'!$A$3:$A$149,B199)</f>
        <v>0</v>
      </c>
    </row>
    <row r="200" customFormat="false" ht="12.8" hidden="false" customHeight="false" outlineLevel="0" collapsed="false">
      <c r="A200" s="0" t="s">
        <v>1083</v>
      </c>
      <c r="B200" s="0" t="s">
        <v>1084</v>
      </c>
      <c r="C200" s="0" t="s">
        <v>869</v>
      </c>
      <c r="D200" s="0" t="s">
        <v>1085</v>
      </c>
      <c r="E200" s="0" t="s">
        <v>1082</v>
      </c>
      <c r="F200" s="0" t="n">
        <v>1</v>
      </c>
      <c r="G200" s="1" t="n">
        <f aca="false">COUNTIF('записи из базы данных'!$A$3:$A$149,B200)</f>
        <v>0</v>
      </c>
    </row>
    <row r="201" customFormat="false" ht="12.8" hidden="false" customHeight="false" outlineLevel="0" collapsed="false">
      <c r="A201" s="0" t="s">
        <v>1086</v>
      </c>
      <c r="B201" s="0" t="s">
        <v>1087</v>
      </c>
      <c r="C201" s="0" t="s">
        <v>869</v>
      </c>
      <c r="D201" s="0" t="s">
        <v>1088</v>
      </c>
      <c r="E201" s="0" t="s">
        <v>1089</v>
      </c>
      <c r="F201" s="0" t="n">
        <v>1</v>
      </c>
      <c r="G201" s="1" t="n">
        <f aca="false">COUNTIF('записи из базы данных'!$A$3:$A$149,B201)</f>
        <v>0</v>
      </c>
    </row>
    <row r="202" customFormat="false" ht="12.8" hidden="false" customHeight="false" outlineLevel="0" collapsed="false">
      <c r="A202" s="0" t="s">
        <v>1090</v>
      </c>
      <c r="B202" s="0" t="s">
        <v>1091</v>
      </c>
      <c r="C202" s="0" t="s">
        <v>869</v>
      </c>
      <c r="D202" s="0" t="s">
        <v>1092</v>
      </c>
      <c r="E202" s="0" t="s">
        <v>1089</v>
      </c>
      <c r="F202" s="0" t="n">
        <v>1</v>
      </c>
      <c r="G202" s="1" t="n">
        <f aca="false">COUNTIF('записи из базы данных'!$A$3:$A$149,B202)</f>
        <v>0</v>
      </c>
    </row>
    <row r="203" customFormat="false" ht="12.8" hidden="false" customHeight="false" outlineLevel="0" collapsed="false">
      <c r="A203" s="0" t="s">
        <v>1093</v>
      </c>
      <c r="B203" s="0" t="s">
        <v>1094</v>
      </c>
      <c r="C203" s="0" t="s">
        <v>869</v>
      </c>
      <c r="D203" s="0" t="s">
        <v>1095</v>
      </c>
      <c r="E203" s="0" t="s">
        <v>1089</v>
      </c>
      <c r="F203" s="0" t="n">
        <v>1</v>
      </c>
      <c r="G203" s="1" t="n">
        <f aca="false">COUNTIF('записи из базы данных'!$A$3:$A$149,B203)</f>
        <v>0</v>
      </c>
    </row>
    <row r="204" customFormat="false" ht="12.8" hidden="false" customHeight="false" outlineLevel="0" collapsed="false">
      <c r="A204" s="0" t="s">
        <v>1096</v>
      </c>
      <c r="B204" s="0" t="s">
        <v>1097</v>
      </c>
      <c r="C204" s="0" t="s">
        <v>1022</v>
      </c>
      <c r="D204" s="0" t="s">
        <v>1098</v>
      </c>
      <c r="E204" s="0" t="s">
        <v>1099</v>
      </c>
      <c r="F204" s="0" t="n">
        <v>1</v>
      </c>
      <c r="G204" s="1" t="n">
        <f aca="false">COUNTIF('записи из базы данных'!$A$3:$A$149,B204)</f>
        <v>0</v>
      </c>
    </row>
    <row r="205" customFormat="false" ht="12.8" hidden="false" customHeight="false" outlineLevel="0" collapsed="false">
      <c r="A205" s="0" t="s">
        <v>1100</v>
      </c>
      <c r="B205" s="0" t="s">
        <v>1101</v>
      </c>
      <c r="C205" s="0" t="s">
        <v>869</v>
      </c>
      <c r="D205" s="0" t="s">
        <v>1102</v>
      </c>
      <c r="E205" s="0" t="s">
        <v>1099</v>
      </c>
      <c r="F205" s="0" t="n">
        <v>1</v>
      </c>
      <c r="G205" s="1" t="n">
        <f aca="false">COUNTIF('записи из базы данных'!$A$3:$A$149,B205)</f>
        <v>0</v>
      </c>
    </row>
    <row r="206" customFormat="false" ht="12.8" hidden="false" customHeight="false" outlineLevel="0" collapsed="false">
      <c r="A206" s="0" t="s">
        <v>302</v>
      </c>
      <c r="B206" s="0" t="s">
        <v>301</v>
      </c>
      <c r="C206" s="0" t="s">
        <v>1022</v>
      </c>
      <c r="D206" s="0" t="s">
        <v>1103</v>
      </c>
      <c r="E206" s="0" t="s">
        <v>1104</v>
      </c>
      <c r="F206" s="0" t="n">
        <v>1</v>
      </c>
      <c r="G206" s="1" t="n">
        <f aca="false">COUNTIF('записи из базы данных'!$A$3:$A$149,B206)</f>
        <v>1</v>
      </c>
    </row>
    <row r="207" customFormat="false" ht="12.8" hidden="false" customHeight="false" outlineLevel="0" collapsed="false">
      <c r="A207" s="0" t="s">
        <v>1105</v>
      </c>
      <c r="B207" s="0" t="s">
        <v>1106</v>
      </c>
      <c r="C207" s="0" t="s">
        <v>869</v>
      </c>
      <c r="D207" s="0" t="s">
        <v>1107</v>
      </c>
      <c r="E207" s="0" t="s">
        <v>1108</v>
      </c>
      <c r="F207" s="0" t="n">
        <v>1</v>
      </c>
      <c r="G207" s="1" t="n">
        <f aca="false">COUNTIF('записи из базы данных'!$A$3:$A$149,B207)</f>
        <v>0</v>
      </c>
    </row>
    <row r="208" customFormat="false" ht="12.8" hidden="false" customHeight="false" outlineLevel="0" collapsed="false">
      <c r="A208" s="0" t="s">
        <v>1109</v>
      </c>
      <c r="B208" s="0" t="s">
        <v>1110</v>
      </c>
      <c r="C208" s="0" t="s">
        <v>869</v>
      </c>
      <c r="D208" s="0" t="s">
        <v>1111</v>
      </c>
      <c r="E208" s="0" t="s">
        <v>1112</v>
      </c>
      <c r="F208" s="0" t="n">
        <v>1</v>
      </c>
      <c r="G208" s="1" t="n">
        <f aca="false">COUNTIF('записи из базы данных'!$A$3:$A$149,B208)</f>
        <v>0</v>
      </c>
    </row>
    <row r="209" customFormat="false" ht="12.8" hidden="false" customHeight="false" outlineLevel="0" collapsed="false">
      <c r="A209" s="0" t="s">
        <v>1113</v>
      </c>
      <c r="B209" s="0" t="s">
        <v>1114</v>
      </c>
      <c r="C209" s="0" t="s">
        <v>869</v>
      </c>
      <c r="D209" s="0" t="s">
        <v>1115</v>
      </c>
      <c r="E209" s="0" t="s">
        <v>1116</v>
      </c>
      <c r="F209" s="0" t="n">
        <v>1</v>
      </c>
      <c r="G209" s="1" t="n">
        <f aca="false">COUNTIF('записи из базы данных'!$A$3:$A$149,B209)</f>
        <v>0</v>
      </c>
    </row>
    <row r="210" customFormat="false" ht="12.8" hidden="false" customHeight="false" outlineLevel="0" collapsed="false">
      <c r="A210" s="0" t="s">
        <v>1117</v>
      </c>
      <c r="B210" s="0" t="s">
        <v>1118</v>
      </c>
      <c r="C210" s="0" t="s">
        <v>869</v>
      </c>
      <c r="D210" s="0" t="s">
        <v>1119</v>
      </c>
      <c r="E210" s="0" t="s">
        <v>1120</v>
      </c>
      <c r="F210" s="0" t="n">
        <v>1</v>
      </c>
      <c r="G210" s="1" t="n">
        <f aca="false">COUNTIF('записи из базы данных'!$A$3:$A$149,B210)</f>
        <v>0</v>
      </c>
    </row>
    <row r="211" customFormat="false" ht="12.8" hidden="false" customHeight="false" outlineLevel="0" collapsed="false">
      <c r="A211" s="0" t="s">
        <v>1121</v>
      </c>
      <c r="B211" s="0" t="s">
        <v>1122</v>
      </c>
      <c r="C211" s="0" t="s">
        <v>1022</v>
      </c>
      <c r="D211" s="0" t="s">
        <v>1123</v>
      </c>
      <c r="E211" s="0" t="s">
        <v>1124</v>
      </c>
      <c r="F211" s="0" t="n">
        <v>1</v>
      </c>
      <c r="G211" s="1" t="n">
        <f aca="false">COUNTIF('записи из базы данных'!$A$3:$A$149,B211)</f>
        <v>0</v>
      </c>
    </row>
    <row r="212" customFormat="false" ht="12.8" hidden="false" customHeight="false" outlineLevel="0" collapsed="false">
      <c r="A212" s="0" t="s">
        <v>1125</v>
      </c>
      <c r="B212" s="0" t="s">
        <v>1126</v>
      </c>
      <c r="C212" s="0" t="s">
        <v>869</v>
      </c>
      <c r="D212" s="0" t="s">
        <v>1127</v>
      </c>
      <c r="E212" s="0" t="s">
        <v>1128</v>
      </c>
      <c r="F212" s="0" t="n">
        <v>1</v>
      </c>
      <c r="G212" s="1" t="n">
        <f aca="false">COUNTIF('записи из базы данных'!$A$3:$A$149,B212)</f>
        <v>0</v>
      </c>
    </row>
    <row r="213" customFormat="false" ht="12.8" hidden="false" customHeight="false" outlineLevel="0" collapsed="false">
      <c r="A213" s="0" t="s">
        <v>1129</v>
      </c>
      <c r="B213" s="0" t="s">
        <v>1130</v>
      </c>
      <c r="C213" s="0" t="s">
        <v>869</v>
      </c>
      <c r="D213" s="0" t="s">
        <v>1131</v>
      </c>
      <c r="E213" s="0" t="s">
        <v>1132</v>
      </c>
      <c r="F213" s="0" t="n">
        <v>1</v>
      </c>
      <c r="G213" s="1" t="n">
        <f aca="false">COUNTIF('записи из базы данных'!$A$3:$A$149,B213)</f>
        <v>0</v>
      </c>
    </row>
    <row r="214" customFormat="false" ht="12.8" hidden="false" customHeight="false" outlineLevel="0" collapsed="false">
      <c r="A214" s="0" t="s">
        <v>1133</v>
      </c>
      <c r="B214" s="0" t="s">
        <v>1134</v>
      </c>
      <c r="C214" s="0" t="s">
        <v>869</v>
      </c>
      <c r="D214" s="0" t="s">
        <v>1135</v>
      </c>
      <c r="E214" s="0" t="s">
        <v>1136</v>
      </c>
      <c r="F214" s="0" t="n">
        <v>1</v>
      </c>
      <c r="G214" s="1" t="n">
        <f aca="false">COUNTIF('записи из базы данных'!$A$3:$A$149,B214)</f>
        <v>0</v>
      </c>
    </row>
    <row r="215" customFormat="false" ht="12.8" hidden="false" customHeight="false" outlineLevel="0" collapsed="false">
      <c r="A215" s="0" t="s">
        <v>1137</v>
      </c>
      <c r="B215" s="0" t="s">
        <v>1138</v>
      </c>
      <c r="C215" s="0" t="s">
        <v>869</v>
      </c>
      <c r="D215" s="0" t="s">
        <v>1139</v>
      </c>
      <c r="E215" s="0" t="s">
        <v>1140</v>
      </c>
      <c r="F215" s="0" t="n">
        <v>1</v>
      </c>
      <c r="G215" s="1" t="n">
        <f aca="false">COUNTIF('записи из базы данных'!$A$3:$A$149,B215)</f>
        <v>0</v>
      </c>
    </row>
    <row r="216" customFormat="false" ht="12.8" hidden="false" customHeight="false" outlineLevel="0" collapsed="false">
      <c r="A216" s="0" t="s">
        <v>1141</v>
      </c>
      <c r="B216" s="0" t="s">
        <v>1142</v>
      </c>
      <c r="C216" s="0" t="s">
        <v>1143</v>
      </c>
      <c r="D216" s="0" t="s">
        <v>1144</v>
      </c>
      <c r="E216" s="0" t="s">
        <v>1140</v>
      </c>
      <c r="F216" s="0" t="n">
        <v>1</v>
      </c>
      <c r="G216" s="1" t="n">
        <f aca="false">COUNTIF('записи из базы данных'!$A$3:$A$149,B216)</f>
        <v>0</v>
      </c>
    </row>
    <row r="217" customFormat="false" ht="12.8" hidden="false" customHeight="false" outlineLevel="0" collapsed="false">
      <c r="A217" s="0" t="s">
        <v>1145</v>
      </c>
      <c r="B217" s="0" t="s">
        <v>1146</v>
      </c>
      <c r="C217" s="0" t="s">
        <v>869</v>
      </c>
      <c r="D217" s="0" t="s">
        <v>1147</v>
      </c>
      <c r="E217" s="0" t="s">
        <v>1148</v>
      </c>
      <c r="F217" s="0" t="n">
        <v>1</v>
      </c>
      <c r="G217" s="1" t="n">
        <f aca="false">COUNTIF('записи из базы данных'!$A$3:$A$149,B217)</f>
        <v>0</v>
      </c>
    </row>
    <row r="218" customFormat="false" ht="12.8" hidden="false" customHeight="false" outlineLevel="0" collapsed="false">
      <c r="A218" s="0" t="s">
        <v>1149</v>
      </c>
      <c r="B218" s="0" t="s">
        <v>1150</v>
      </c>
      <c r="C218" s="0" t="s">
        <v>1143</v>
      </c>
      <c r="D218" s="0" t="s">
        <v>1151</v>
      </c>
      <c r="E218" s="0" t="s">
        <v>1152</v>
      </c>
      <c r="F218" s="0" t="n">
        <v>1</v>
      </c>
      <c r="G218" s="1" t="n">
        <f aca="false">COUNTIF('записи из базы данных'!$A$3:$A$149,B218)</f>
        <v>0</v>
      </c>
    </row>
    <row r="219" customFormat="false" ht="12.8" hidden="false" customHeight="false" outlineLevel="0" collapsed="false">
      <c r="A219" s="0" t="s">
        <v>1153</v>
      </c>
      <c r="B219" s="0" t="s">
        <v>1154</v>
      </c>
      <c r="C219" s="0" t="s">
        <v>869</v>
      </c>
      <c r="D219" s="0" t="s">
        <v>1155</v>
      </c>
      <c r="E219" s="0" t="s">
        <v>1156</v>
      </c>
      <c r="F219" s="0" t="n">
        <v>1</v>
      </c>
      <c r="G219" s="1" t="n">
        <f aca="false">COUNTIF('записи из базы данных'!$A$3:$A$149,B219)</f>
        <v>0</v>
      </c>
    </row>
    <row r="220" customFormat="false" ht="12.8" hidden="false" customHeight="false" outlineLevel="0" collapsed="false">
      <c r="A220" s="0" t="s">
        <v>1157</v>
      </c>
      <c r="B220" s="0" t="s">
        <v>1158</v>
      </c>
      <c r="C220" s="0" t="s">
        <v>869</v>
      </c>
      <c r="D220" s="0" t="s">
        <v>1159</v>
      </c>
      <c r="E220" s="0" t="s">
        <v>1160</v>
      </c>
      <c r="F220" s="0" t="n">
        <v>1</v>
      </c>
      <c r="G220" s="1" t="n">
        <f aca="false">COUNTIF('записи из базы данных'!$A$3:$A$149,B220)</f>
        <v>0</v>
      </c>
    </row>
    <row r="221" customFormat="false" ht="12.8" hidden="false" customHeight="false" outlineLevel="0" collapsed="false">
      <c r="A221" s="0" t="s">
        <v>1161</v>
      </c>
      <c r="B221" s="0" t="s">
        <v>1162</v>
      </c>
      <c r="C221" s="0" t="s">
        <v>1143</v>
      </c>
      <c r="D221" s="0" t="s">
        <v>1163</v>
      </c>
      <c r="E221" s="0" t="s">
        <v>1164</v>
      </c>
      <c r="F221" s="0" t="n">
        <v>1</v>
      </c>
      <c r="G221" s="1" t="n">
        <f aca="false">COUNTIF('записи из базы данных'!$A$3:$A$149,B221)</f>
        <v>0</v>
      </c>
    </row>
    <row r="222" customFormat="false" ht="12.8" hidden="false" customHeight="false" outlineLevel="0" collapsed="false">
      <c r="A222" s="0" t="s">
        <v>1165</v>
      </c>
      <c r="B222" s="0" t="s">
        <v>1166</v>
      </c>
      <c r="C222" s="0" t="s">
        <v>869</v>
      </c>
      <c r="D222" s="0" t="s">
        <v>1167</v>
      </c>
      <c r="E222" s="0" t="s">
        <v>1168</v>
      </c>
      <c r="F222" s="0" t="n">
        <v>1</v>
      </c>
      <c r="G222" s="1" t="n">
        <f aca="false">COUNTIF('записи из базы данных'!$A$3:$A$149,B222)</f>
        <v>0</v>
      </c>
    </row>
    <row r="223" customFormat="false" ht="12.8" hidden="false" customHeight="false" outlineLevel="0" collapsed="false">
      <c r="A223" s="0" t="s">
        <v>1169</v>
      </c>
      <c r="B223" s="0" t="s">
        <v>1170</v>
      </c>
      <c r="C223" s="0" t="s">
        <v>1171</v>
      </c>
      <c r="D223" s="0" t="s">
        <v>1172</v>
      </c>
      <c r="E223" s="0" t="s">
        <v>1173</v>
      </c>
      <c r="F223" s="0" t="n">
        <v>1</v>
      </c>
      <c r="G223" s="1" t="n">
        <f aca="false">COUNTIF('записи из базы данных'!$A$3:$A$149,B223)</f>
        <v>0</v>
      </c>
    </row>
    <row r="224" customFormat="false" ht="12.8" hidden="false" customHeight="false" outlineLevel="0" collapsed="false">
      <c r="A224" s="0" t="s">
        <v>1174</v>
      </c>
      <c r="B224" s="0" t="s">
        <v>1175</v>
      </c>
      <c r="C224" s="0" t="s">
        <v>1143</v>
      </c>
      <c r="D224" s="0" t="s">
        <v>1176</v>
      </c>
      <c r="E224" s="0" t="s">
        <v>1177</v>
      </c>
      <c r="F224" s="0" t="n">
        <v>1</v>
      </c>
      <c r="G224" s="1" t="n">
        <f aca="false">COUNTIF('записи из базы данных'!$A$3:$A$149,B224)</f>
        <v>0</v>
      </c>
    </row>
    <row r="225" customFormat="false" ht="12.8" hidden="false" customHeight="false" outlineLevel="0" collapsed="false">
      <c r="A225" s="0" t="s">
        <v>1178</v>
      </c>
      <c r="B225" s="0" t="s">
        <v>1179</v>
      </c>
      <c r="C225" s="0" t="s">
        <v>1143</v>
      </c>
      <c r="D225" s="0" t="s">
        <v>1180</v>
      </c>
      <c r="E225" s="0" t="s">
        <v>1181</v>
      </c>
      <c r="F225" s="0" t="n">
        <v>1</v>
      </c>
      <c r="G225" s="1" t="n">
        <f aca="false">COUNTIF('записи из базы данных'!$A$3:$A$149,B225)</f>
        <v>0</v>
      </c>
    </row>
    <row r="226" customFormat="false" ht="12.8" hidden="false" customHeight="false" outlineLevel="0" collapsed="false">
      <c r="A226" s="0" t="s">
        <v>266</v>
      </c>
      <c r="B226" s="0" t="s">
        <v>265</v>
      </c>
      <c r="C226" s="0" t="s">
        <v>1182</v>
      </c>
      <c r="D226" s="0" t="s">
        <v>1183</v>
      </c>
      <c r="E226" s="0" t="s">
        <v>1184</v>
      </c>
      <c r="F226" s="0" t="n">
        <v>1</v>
      </c>
      <c r="G226" s="1" t="n">
        <f aca="false">COUNTIF('записи из базы данных'!$A$3:$A$149,B226)</f>
        <v>1</v>
      </c>
    </row>
    <row r="227" customFormat="false" ht="12.8" hidden="false" customHeight="false" outlineLevel="0" collapsed="false">
      <c r="A227" s="0" t="s">
        <v>385</v>
      </c>
      <c r="B227" s="0" t="s">
        <v>384</v>
      </c>
      <c r="C227" s="0" t="s">
        <v>1182</v>
      </c>
      <c r="D227" s="0" t="s">
        <v>1185</v>
      </c>
      <c r="E227" s="0" t="n">
        <v>5</v>
      </c>
      <c r="F227" s="0" t="n">
        <v>1</v>
      </c>
      <c r="G227" s="1" t="n">
        <f aca="false">COUNTIF('записи из базы данных'!$A$3:$A$149,B227)</f>
        <v>1</v>
      </c>
    </row>
    <row r="228" customFormat="false" ht="12.8" hidden="false" customHeight="false" outlineLevel="0" collapsed="false">
      <c r="A228" s="0" t="s">
        <v>1186</v>
      </c>
      <c r="B228" s="0" t="s">
        <v>1187</v>
      </c>
      <c r="C228" s="0" t="s">
        <v>1143</v>
      </c>
      <c r="D228" s="0" t="s">
        <v>1188</v>
      </c>
      <c r="E228" s="0" t="n">
        <v>5</v>
      </c>
      <c r="F228" s="0" t="n">
        <v>1</v>
      </c>
      <c r="G228" s="1" t="n">
        <f aca="false">COUNTIF('записи из базы данных'!$A$3:$A$149,B228)</f>
        <v>0</v>
      </c>
    </row>
    <row r="229" customFormat="false" ht="12.8" hidden="false" customHeight="false" outlineLevel="0" collapsed="false">
      <c r="A229" s="0" t="s">
        <v>1189</v>
      </c>
      <c r="B229" s="0" t="s">
        <v>1190</v>
      </c>
      <c r="C229" s="0" t="s">
        <v>816</v>
      </c>
      <c r="D229" s="0" t="s">
        <v>1191</v>
      </c>
      <c r="E229" s="0" t="s">
        <v>1192</v>
      </c>
      <c r="F229" s="0" t="n">
        <v>1</v>
      </c>
      <c r="G229" s="1" t="n">
        <f aca="false">COUNTIF('записи из базы данных'!$A$3:$A$149,B229)</f>
        <v>0</v>
      </c>
    </row>
    <row r="230" customFormat="false" ht="12.8" hidden="false" customHeight="false" outlineLevel="0" collapsed="false">
      <c r="A230" s="0" t="s">
        <v>1193</v>
      </c>
      <c r="B230" s="0" t="s">
        <v>1194</v>
      </c>
      <c r="C230" s="0" t="s">
        <v>869</v>
      </c>
      <c r="D230" s="0" t="s">
        <v>1195</v>
      </c>
      <c r="E230" s="0" t="s">
        <v>1196</v>
      </c>
      <c r="F230" s="0" t="n">
        <v>1</v>
      </c>
      <c r="G230" s="1" t="n">
        <f aca="false">COUNTIF('записи из базы данных'!$A$3:$A$149,B230)</f>
        <v>0</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Roman,Обычный"&amp;12&amp;A</oddHeader>
    <oddFooter>&amp;C&amp;"Times New Roman,Обычный"&amp;12Страница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I16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1" activeCellId="0" sqref="J1"/>
    </sheetView>
  </sheetViews>
  <sheetFormatPr defaultRowHeight="12.8" zeroHeight="false" outlineLevelRow="0" outlineLevelCol="0"/>
  <cols>
    <col collapsed="false" customWidth="false" hidden="false" outlineLevel="0" max="1025" min="1" style="0" width="11.52"/>
  </cols>
  <sheetData>
    <row r="1" customFormat="false" ht="12.8" hidden="false" customHeight="false" outlineLevel="0" collapsed="false">
      <c r="G1" s="0" t="s">
        <v>588</v>
      </c>
      <c r="H1" s="0" t="s">
        <v>589</v>
      </c>
      <c r="I1" s="0" t="s">
        <v>1197</v>
      </c>
    </row>
    <row r="2" customFormat="false" ht="13.8" hidden="false" customHeight="false" outlineLevel="0" collapsed="false">
      <c r="A2" s="0" t="s">
        <v>101</v>
      </c>
      <c r="B2" s="0" t="s">
        <v>100</v>
      </c>
      <c r="C2" s="0" t="s">
        <v>590</v>
      </c>
      <c r="D2" s="0" t="s">
        <v>1198</v>
      </c>
      <c r="E2" s="0" t="s">
        <v>1199</v>
      </c>
      <c r="F2" s="0" t="n">
        <v>1</v>
      </c>
      <c r="G2" s="1" t="n">
        <f aca="false">COUNTIF('записи из базы данных'!$A$3:$A$149,B2)</f>
        <v>1</v>
      </c>
      <c r="H2" s="0" t="n">
        <f aca="false">SUM(G2:G166)</f>
        <v>91</v>
      </c>
      <c r="I2" s="3" t="n">
        <f aca="false">IF(G2=1,0,1)</f>
        <v>0</v>
      </c>
    </row>
    <row r="3" customFormat="false" ht="13.8" hidden="false" customHeight="false" outlineLevel="0" collapsed="false">
      <c r="A3" s="0" t="s">
        <v>624</v>
      </c>
      <c r="B3" s="0" t="s">
        <v>625</v>
      </c>
      <c r="C3" s="0" t="s">
        <v>590</v>
      </c>
      <c r="D3" s="0" t="s">
        <v>1200</v>
      </c>
      <c r="E3" s="0" t="s">
        <v>1201</v>
      </c>
      <c r="F3" s="0" t="n">
        <v>1</v>
      </c>
      <c r="G3" s="1" t="n">
        <f aca="false">COUNTIF('записи из базы данных'!$A$3:$A$149,B3)</f>
        <v>0</v>
      </c>
      <c r="I3" s="3" t="n">
        <f aca="false">IF(G3=1,0,1)</f>
        <v>1</v>
      </c>
    </row>
    <row r="4" customFormat="false" ht="13.8" hidden="false" customHeight="false" outlineLevel="0" collapsed="false">
      <c r="A4" s="0" t="s">
        <v>53</v>
      </c>
      <c r="B4" s="0" t="s">
        <v>52</v>
      </c>
      <c r="C4" s="0" t="s">
        <v>590</v>
      </c>
      <c r="D4" s="0" t="s">
        <v>1202</v>
      </c>
      <c r="E4" s="0" t="s">
        <v>1203</v>
      </c>
      <c r="F4" s="0" t="n">
        <v>1</v>
      </c>
      <c r="G4" s="1" t="n">
        <f aca="false">COUNTIF('записи из базы данных'!$A$3:$A$149,B4)</f>
        <v>1</v>
      </c>
      <c r="I4" s="3" t="n">
        <f aca="false">IF(G4=1,0,1)</f>
        <v>0</v>
      </c>
    </row>
    <row r="5" customFormat="false" ht="13.8" hidden="false" customHeight="false" outlineLevel="0" collapsed="false">
      <c r="A5" s="0" t="s">
        <v>633</v>
      </c>
      <c r="B5" s="0" t="s">
        <v>634</v>
      </c>
      <c r="C5" s="0" t="s">
        <v>590</v>
      </c>
      <c r="D5" s="0" t="s">
        <v>1204</v>
      </c>
      <c r="E5" s="0" t="s">
        <v>1205</v>
      </c>
      <c r="F5" s="0" t="n">
        <v>1</v>
      </c>
      <c r="G5" s="1" t="n">
        <f aca="false">COUNTIF('записи из базы данных'!$A$3:$A$149,B5)</f>
        <v>0</v>
      </c>
      <c r="I5" s="3" t="n">
        <f aca="false">IF(G5=1,0,1)</f>
        <v>1</v>
      </c>
    </row>
    <row r="6" customFormat="false" ht="13.8" hidden="false" customHeight="false" outlineLevel="0" collapsed="false">
      <c r="A6" s="0" t="s">
        <v>619</v>
      </c>
      <c r="B6" s="0" t="s">
        <v>620</v>
      </c>
      <c r="C6" s="0" t="s">
        <v>590</v>
      </c>
      <c r="D6" s="0" t="s">
        <v>1206</v>
      </c>
      <c r="E6" s="0" t="s">
        <v>1207</v>
      </c>
      <c r="F6" s="0" t="n">
        <v>1</v>
      </c>
      <c r="G6" s="1" t="n">
        <f aca="false">COUNTIF('записи из базы данных'!$A$3:$A$149,B6)</f>
        <v>0</v>
      </c>
      <c r="I6" s="3" t="n">
        <f aca="false">IF(G6=1,0,1)</f>
        <v>1</v>
      </c>
    </row>
    <row r="7" customFormat="false" ht="13.8" hidden="false" customHeight="false" outlineLevel="0" collapsed="false">
      <c r="A7" s="0" t="s">
        <v>309</v>
      </c>
      <c r="B7" s="0" t="s">
        <v>308</v>
      </c>
      <c r="C7" s="0" t="s">
        <v>590</v>
      </c>
      <c r="D7" s="0" t="s">
        <v>1208</v>
      </c>
      <c r="E7" s="0" t="s">
        <v>1209</v>
      </c>
      <c r="F7" s="0" t="n">
        <v>1</v>
      </c>
      <c r="G7" s="1" t="n">
        <f aca="false">COUNTIF('записи из базы данных'!$A$3:$A$149,B7)</f>
        <v>1</v>
      </c>
      <c r="I7" s="3" t="n">
        <f aca="false">IF(G7=1,0,1)</f>
        <v>0</v>
      </c>
    </row>
    <row r="8" customFormat="false" ht="13.8" hidden="false" customHeight="false" outlineLevel="0" collapsed="false">
      <c r="A8" s="0" t="s">
        <v>601</v>
      </c>
      <c r="B8" s="0" t="s">
        <v>602</v>
      </c>
      <c r="C8" s="0" t="s">
        <v>590</v>
      </c>
      <c r="D8" s="0" t="s">
        <v>1210</v>
      </c>
      <c r="E8" s="0" t="s">
        <v>1209</v>
      </c>
      <c r="F8" s="0" t="n">
        <v>1</v>
      </c>
      <c r="G8" s="1" t="n">
        <f aca="false">COUNTIF('записи из базы данных'!$A$3:$A$149,B8)</f>
        <v>0</v>
      </c>
      <c r="I8" s="3" t="n">
        <f aca="false">IF(G8=1,0,1)</f>
        <v>1</v>
      </c>
    </row>
    <row r="9" customFormat="false" ht="13.8" hidden="false" customHeight="false" outlineLevel="0" collapsed="false">
      <c r="A9" s="0" t="s">
        <v>644</v>
      </c>
      <c r="B9" s="0" t="s">
        <v>645</v>
      </c>
      <c r="C9" s="0" t="s">
        <v>590</v>
      </c>
      <c r="D9" s="0" t="s">
        <v>1211</v>
      </c>
      <c r="E9" s="0" t="s">
        <v>1212</v>
      </c>
      <c r="F9" s="0" t="n">
        <v>1</v>
      </c>
      <c r="G9" s="1" t="n">
        <f aca="false">COUNTIF('записи из базы данных'!$A$3:$A$149,B9)</f>
        <v>0</v>
      </c>
      <c r="I9" s="3" t="n">
        <f aca="false">IF(G9=1,0,1)</f>
        <v>1</v>
      </c>
    </row>
    <row r="10" customFormat="false" ht="13.8" hidden="false" customHeight="false" outlineLevel="0" collapsed="false">
      <c r="A10" s="0" t="s">
        <v>456</v>
      </c>
      <c r="B10" s="0" t="s">
        <v>455</v>
      </c>
      <c r="C10" s="0" t="s">
        <v>590</v>
      </c>
      <c r="D10" s="0" t="s">
        <v>1213</v>
      </c>
      <c r="E10" s="0" t="s">
        <v>1214</v>
      </c>
      <c r="F10" s="0" t="n">
        <v>1</v>
      </c>
      <c r="G10" s="1" t="n">
        <f aca="false">COUNTIF('записи из базы данных'!$A$3:$A$149,B10)</f>
        <v>1</v>
      </c>
      <c r="I10" s="3" t="n">
        <f aca="false">IF(G10=1,0,1)</f>
        <v>0</v>
      </c>
    </row>
    <row r="11" customFormat="false" ht="13.8" hidden="false" customHeight="false" outlineLevel="0" collapsed="false">
      <c r="A11" s="0" t="s">
        <v>315</v>
      </c>
      <c r="B11" s="0" t="s">
        <v>314</v>
      </c>
      <c r="C11" s="0" t="s">
        <v>590</v>
      </c>
      <c r="D11" s="0" t="s">
        <v>1215</v>
      </c>
      <c r="E11" s="0" t="s">
        <v>1216</v>
      </c>
      <c r="F11" s="0" t="n">
        <v>1</v>
      </c>
      <c r="G11" s="1" t="n">
        <f aca="false">COUNTIF('записи из базы данных'!$A$3:$A$149,B11)</f>
        <v>1</v>
      </c>
      <c r="I11" s="3" t="n">
        <f aca="false">IF(G11=1,0,1)</f>
        <v>0</v>
      </c>
    </row>
    <row r="12" customFormat="false" ht="13.8" hidden="false" customHeight="false" outlineLevel="0" collapsed="false">
      <c r="A12" s="0" t="s">
        <v>313</v>
      </c>
      <c r="B12" s="0" t="s">
        <v>312</v>
      </c>
      <c r="C12" s="0" t="s">
        <v>590</v>
      </c>
      <c r="D12" s="0" t="s">
        <v>1217</v>
      </c>
      <c r="E12" s="0" t="s">
        <v>1218</v>
      </c>
      <c r="F12" s="0" t="n">
        <v>1</v>
      </c>
      <c r="G12" s="1" t="n">
        <f aca="false">COUNTIF('записи из базы данных'!$A$3:$A$149,B12)</f>
        <v>1</v>
      </c>
      <c r="I12" s="3" t="n">
        <f aca="false">IF(G12=1,0,1)</f>
        <v>0</v>
      </c>
    </row>
    <row r="13" customFormat="false" ht="13.8" hidden="false" customHeight="false" outlineLevel="0" collapsed="false">
      <c r="A13" s="0" t="s">
        <v>72</v>
      </c>
      <c r="B13" s="0" t="s">
        <v>71</v>
      </c>
      <c r="C13" s="0" t="s">
        <v>590</v>
      </c>
      <c r="D13" s="0" t="s">
        <v>1219</v>
      </c>
      <c r="E13" s="0" t="s">
        <v>1220</v>
      </c>
      <c r="F13" s="0" t="n">
        <v>1</v>
      </c>
      <c r="G13" s="1" t="n">
        <f aca="false">COUNTIF('записи из базы данных'!$A$3:$A$149,B13)</f>
        <v>1</v>
      </c>
      <c r="I13" s="3" t="n">
        <f aca="false">IF(G13=1,0,1)</f>
        <v>0</v>
      </c>
    </row>
    <row r="14" customFormat="false" ht="13.8" hidden="false" customHeight="false" outlineLevel="0" collapsed="false">
      <c r="A14" s="0" t="s">
        <v>593</v>
      </c>
      <c r="B14" s="0" t="s">
        <v>594</v>
      </c>
      <c r="C14" s="0" t="s">
        <v>590</v>
      </c>
      <c r="D14" s="0" t="s">
        <v>1221</v>
      </c>
      <c r="E14" s="0" t="s">
        <v>1222</v>
      </c>
      <c r="F14" s="0" t="n">
        <v>1</v>
      </c>
      <c r="G14" s="1" t="n">
        <f aca="false">COUNTIF('записи из базы данных'!$A$3:$A$149,B14)</f>
        <v>0</v>
      </c>
      <c r="I14" s="3" t="n">
        <f aca="false">IF(G14=1,0,1)</f>
        <v>1</v>
      </c>
    </row>
    <row r="15" customFormat="false" ht="13.8" hidden="false" customHeight="false" outlineLevel="0" collapsed="false">
      <c r="A15" s="0" t="s">
        <v>80</v>
      </c>
      <c r="B15" s="0" t="s">
        <v>79</v>
      </c>
      <c r="C15" s="0" t="s">
        <v>590</v>
      </c>
      <c r="D15" s="0" t="s">
        <v>1223</v>
      </c>
      <c r="E15" s="0" t="s">
        <v>1224</v>
      </c>
      <c r="F15" s="0" t="n">
        <v>1</v>
      </c>
      <c r="G15" s="1" t="n">
        <f aca="false">COUNTIF('записи из базы данных'!$A$3:$A$149,B15)</f>
        <v>1</v>
      </c>
      <c r="I15" s="3" t="n">
        <f aca="false">IF(G15=1,0,1)</f>
        <v>0</v>
      </c>
    </row>
    <row r="16" customFormat="false" ht="13.8" hidden="false" customHeight="false" outlineLevel="0" collapsed="false">
      <c r="A16" s="0" t="s">
        <v>75</v>
      </c>
      <c r="B16" s="0" t="s">
        <v>74</v>
      </c>
      <c r="C16" s="0" t="s">
        <v>590</v>
      </c>
      <c r="D16" s="0" t="s">
        <v>1225</v>
      </c>
      <c r="E16" s="0" t="s">
        <v>1226</v>
      </c>
      <c r="F16" s="0" t="n">
        <v>1</v>
      </c>
      <c r="G16" s="1" t="n">
        <f aca="false">COUNTIF('записи из базы данных'!$A$3:$A$149,B16)</f>
        <v>1</v>
      </c>
      <c r="I16" s="3" t="n">
        <f aca="false">IF(G16=1,0,1)</f>
        <v>0</v>
      </c>
    </row>
    <row r="17" customFormat="false" ht="13.8" hidden="false" customHeight="false" outlineLevel="0" collapsed="false">
      <c r="A17" s="0" t="s">
        <v>67</v>
      </c>
      <c r="B17" s="0" t="s">
        <v>66</v>
      </c>
      <c r="C17" s="0" t="s">
        <v>590</v>
      </c>
      <c r="D17" s="0" t="s">
        <v>1227</v>
      </c>
      <c r="E17" s="0" t="s">
        <v>1228</v>
      </c>
      <c r="F17" s="0" t="n">
        <v>1</v>
      </c>
      <c r="G17" s="1" t="n">
        <f aca="false">COUNTIF('записи из базы данных'!$A$3:$A$149,B17)</f>
        <v>1</v>
      </c>
      <c r="I17" s="3" t="n">
        <f aca="false">IF(G17=1,0,1)</f>
        <v>0</v>
      </c>
    </row>
    <row r="18" customFormat="false" ht="13.8" hidden="false" customHeight="false" outlineLevel="0" collapsed="false">
      <c r="A18" s="0" t="s">
        <v>615</v>
      </c>
      <c r="B18" s="0" t="s">
        <v>616</v>
      </c>
      <c r="C18" s="0" t="s">
        <v>590</v>
      </c>
      <c r="D18" s="0" t="s">
        <v>1227</v>
      </c>
      <c r="E18" s="0" t="s">
        <v>1229</v>
      </c>
      <c r="F18" s="0" t="n">
        <v>1</v>
      </c>
      <c r="G18" s="1" t="n">
        <f aca="false">COUNTIF('записи из базы данных'!$A$3:$A$149,B18)</f>
        <v>0</v>
      </c>
      <c r="I18" s="3" t="n">
        <f aca="false">IF(G18=1,0,1)</f>
        <v>1</v>
      </c>
    </row>
    <row r="19" customFormat="false" ht="13.8" hidden="false" customHeight="false" outlineLevel="0" collapsed="false">
      <c r="A19" s="0" t="s">
        <v>608</v>
      </c>
      <c r="B19" s="0" t="s">
        <v>609</v>
      </c>
      <c r="C19" s="0" t="s">
        <v>590</v>
      </c>
      <c r="D19" s="0" t="s">
        <v>1230</v>
      </c>
      <c r="E19" s="0" t="s">
        <v>1231</v>
      </c>
      <c r="F19" s="0" t="n">
        <v>1</v>
      </c>
      <c r="G19" s="1" t="n">
        <f aca="false">COUNTIF('записи из базы данных'!$A$3:$A$149,B19)</f>
        <v>0</v>
      </c>
      <c r="I19" s="3" t="n">
        <f aca="false">IF(G19=1,0,1)</f>
        <v>1</v>
      </c>
    </row>
    <row r="20" customFormat="false" ht="13.8" hidden="false" customHeight="false" outlineLevel="0" collapsed="false">
      <c r="A20" s="0" t="s">
        <v>78</v>
      </c>
      <c r="B20" s="0" t="s">
        <v>77</v>
      </c>
      <c r="C20" s="0" t="s">
        <v>590</v>
      </c>
      <c r="D20" s="0" t="s">
        <v>1232</v>
      </c>
      <c r="E20" s="0" t="s">
        <v>1233</v>
      </c>
      <c r="F20" s="0" t="n">
        <v>1</v>
      </c>
      <c r="G20" s="1" t="n">
        <f aca="false">COUNTIF('записи из базы данных'!$A$3:$A$149,B20)</f>
        <v>1</v>
      </c>
      <c r="I20" s="3" t="n">
        <f aca="false">IF(G20=1,0,1)</f>
        <v>0</v>
      </c>
    </row>
    <row r="21" customFormat="false" ht="13.8" hidden="false" customHeight="false" outlineLevel="0" collapsed="false">
      <c r="A21" s="0" t="s">
        <v>57</v>
      </c>
      <c r="B21" s="0" t="s">
        <v>56</v>
      </c>
      <c r="C21" s="0" t="s">
        <v>590</v>
      </c>
      <c r="D21" s="0" t="s">
        <v>1234</v>
      </c>
      <c r="E21" s="0" t="s">
        <v>1235</v>
      </c>
      <c r="F21" s="0" t="n">
        <v>1</v>
      </c>
      <c r="G21" s="1" t="n">
        <f aca="false">COUNTIF('записи из базы данных'!$A$3:$A$149,B21)</f>
        <v>1</v>
      </c>
      <c r="I21" s="3" t="n">
        <f aca="false">IF(G21=1,0,1)</f>
        <v>0</v>
      </c>
    </row>
    <row r="22" customFormat="false" ht="13.8" hidden="false" customHeight="false" outlineLevel="0" collapsed="false">
      <c r="A22" s="0" t="s">
        <v>453</v>
      </c>
      <c r="B22" s="0" t="s">
        <v>452</v>
      </c>
      <c r="C22" s="0" t="s">
        <v>590</v>
      </c>
      <c r="D22" s="0" t="s">
        <v>1236</v>
      </c>
      <c r="E22" s="0" t="s">
        <v>1237</v>
      </c>
      <c r="F22" s="0" t="n">
        <v>1</v>
      </c>
      <c r="G22" s="1" t="n">
        <f aca="false">COUNTIF('записи из базы данных'!$A$3:$A$149,B22)</f>
        <v>1</v>
      </c>
      <c r="I22" s="3" t="n">
        <f aca="false">IF(G22=1,0,1)</f>
        <v>0</v>
      </c>
    </row>
    <row r="23" customFormat="false" ht="13.8" hidden="false" customHeight="false" outlineLevel="0" collapsed="false">
      <c r="A23" s="0" t="s">
        <v>604</v>
      </c>
      <c r="B23" s="0" t="s">
        <v>605</v>
      </c>
      <c r="C23" s="0" t="s">
        <v>590</v>
      </c>
      <c r="D23" s="0" t="s">
        <v>1238</v>
      </c>
      <c r="E23" s="0" t="s">
        <v>1239</v>
      </c>
      <c r="F23" s="0" t="n">
        <v>1</v>
      </c>
      <c r="G23" s="1" t="n">
        <f aca="false">COUNTIF('записи из базы данных'!$A$3:$A$149,B23)</f>
        <v>0</v>
      </c>
      <c r="I23" s="3" t="n">
        <f aca="false">IF(G23=1,0,1)</f>
        <v>1</v>
      </c>
    </row>
    <row r="24" customFormat="false" ht="13.8" hidden="false" customHeight="false" outlineLevel="0" collapsed="false">
      <c r="A24" s="0" t="s">
        <v>640</v>
      </c>
      <c r="B24" s="0" t="s">
        <v>641</v>
      </c>
      <c r="C24" s="0" t="s">
        <v>590</v>
      </c>
      <c r="D24" s="0" t="s">
        <v>1240</v>
      </c>
      <c r="E24" s="0" t="s">
        <v>1241</v>
      </c>
      <c r="F24" s="0" t="n">
        <v>1</v>
      </c>
      <c r="G24" s="1" t="n">
        <f aca="false">COUNTIF('записи из базы данных'!$A$3:$A$149,B24)</f>
        <v>0</v>
      </c>
      <c r="I24" s="3" t="n">
        <f aca="false">IF(G24=1,0,1)</f>
        <v>1</v>
      </c>
    </row>
    <row r="25" customFormat="false" ht="13.8" hidden="false" customHeight="false" outlineLevel="0" collapsed="false">
      <c r="A25" s="0" t="s">
        <v>612</v>
      </c>
      <c r="B25" s="0" t="s">
        <v>613</v>
      </c>
      <c r="C25" s="0" t="s">
        <v>590</v>
      </c>
      <c r="D25" s="0" t="s">
        <v>1242</v>
      </c>
      <c r="E25" s="0" t="s">
        <v>1243</v>
      </c>
      <c r="F25" s="0" t="n">
        <v>1</v>
      </c>
      <c r="G25" s="1" t="n">
        <f aca="false">COUNTIF('записи из базы данных'!$A$3:$A$149,B25)</f>
        <v>0</v>
      </c>
      <c r="I25" s="3" t="n">
        <f aca="false">IF(G25=1,0,1)</f>
        <v>1</v>
      </c>
    </row>
    <row r="26" customFormat="false" ht="13.8" hidden="false" customHeight="false" outlineLevel="0" collapsed="false">
      <c r="A26" s="0" t="s">
        <v>84</v>
      </c>
      <c r="B26" s="0" t="s">
        <v>83</v>
      </c>
      <c r="C26" s="0" t="s">
        <v>590</v>
      </c>
      <c r="D26" s="0" t="s">
        <v>1244</v>
      </c>
      <c r="E26" s="0" t="s">
        <v>1245</v>
      </c>
      <c r="F26" s="0" t="n">
        <v>1</v>
      </c>
      <c r="G26" s="1" t="n">
        <f aca="false">COUNTIF('записи из базы данных'!$A$3:$A$149,B26)</f>
        <v>1</v>
      </c>
      <c r="I26" s="3" t="n">
        <f aca="false">IF(G26=1,0,1)</f>
        <v>0</v>
      </c>
    </row>
    <row r="27" customFormat="false" ht="13.8" hidden="false" customHeight="false" outlineLevel="0" collapsed="false">
      <c r="A27" s="0" t="s">
        <v>37</v>
      </c>
      <c r="B27" s="0" t="s">
        <v>36</v>
      </c>
      <c r="C27" s="0" t="s">
        <v>590</v>
      </c>
      <c r="D27" s="0" t="s">
        <v>1246</v>
      </c>
      <c r="E27" s="0" t="s">
        <v>1247</v>
      </c>
      <c r="F27" s="0" t="n">
        <v>1</v>
      </c>
      <c r="G27" s="1" t="n">
        <f aca="false">COUNTIF('записи из базы данных'!$A$3:$A$149,B27)</f>
        <v>1</v>
      </c>
      <c r="I27" s="3" t="n">
        <f aca="false">IF(G27=1,0,1)</f>
        <v>0</v>
      </c>
    </row>
    <row r="28" customFormat="false" ht="13.8" hidden="false" customHeight="false" outlineLevel="0" collapsed="false">
      <c r="A28" s="0" t="s">
        <v>451</v>
      </c>
      <c r="B28" s="0" t="s">
        <v>450</v>
      </c>
      <c r="C28" s="0" t="s">
        <v>590</v>
      </c>
      <c r="D28" s="0" t="s">
        <v>1248</v>
      </c>
      <c r="E28" s="0" t="s">
        <v>1249</v>
      </c>
      <c r="F28" s="0" t="n">
        <v>1</v>
      </c>
      <c r="G28" s="1" t="n">
        <f aca="false">COUNTIF('записи из базы данных'!$A$3:$A$149,B28)</f>
        <v>1</v>
      </c>
      <c r="I28" s="3" t="n">
        <f aca="false">IF(G28=1,0,1)</f>
        <v>0</v>
      </c>
    </row>
    <row r="29" customFormat="false" ht="13.8" hidden="false" customHeight="false" outlineLevel="0" collapsed="false">
      <c r="A29" s="0" t="s">
        <v>28</v>
      </c>
      <c r="B29" s="0" t="s">
        <v>27</v>
      </c>
      <c r="C29" s="0" t="s">
        <v>590</v>
      </c>
      <c r="D29" s="0" t="s">
        <v>1250</v>
      </c>
      <c r="E29" s="0" t="s">
        <v>1251</v>
      </c>
      <c r="F29" s="0" t="n">
        <v>1</v>
      </c>
      <c r="G29" s="1" t="n">
        <f aca="false">COUNTIF('записи из базы данных'!$A$3:$A$149,B29)</f>
        <v>1</v>
      </c>
      <c r="I29" s="3" t="n">
        <f aca="false">IF(G29=1,0,1)</f>
        <v>0</v>
      </c>
    </row>
    <row r="30" customFormat="false" ht="13.8" hidden="false" customHeight="false" outlineLevel="0" collapsed="false">
      <c r="A30" s="0" t="s">
        <v>321</v>
      </c>
      <c r="B30" s="0" t="s">
        <v>320</v>
      </c>
      <c r="C30" s="0" t="s">
        <v>590</v>
      </c>
      <c r="D30" s="0" t="s">
        <v>1252</v>
      </c>
      <c r="E30" s="0" t="s">
        <v>1253</v>
      </c>
      <c r="F30" s="0" t="n">
        <v>1</v>
      </c>
      <c r="G30" s="1" t="n">
        <f aca="false">COUNTIF('записи из базы данных'!$A$3:$A$149,B30)</f>
        <v>1</v>
      </c>
      <c r="I30" s="3" t="n">
        <f aca="false">IF(G30=1,0,1)</f>
        <v>0</v>
      </c>
    </row>
    <row r="31" customFormat="false" ht="13.8" hidden="false" customHeight="false" outlineLevel="0" collapsed="false">
      <c r="A31" s="0" t="s">
        <v>311</v>
      </c>
      <c r="B31" s="0" t="s">
        <v>310</v>
      </c>
      <c r="C31" s="0" t="s">
        <v>590</v>
      </c>
      <c r="D31" s="0" t="s">
        <v>1252</v>
      </c>
      <c r="E31" s="0" t="s">
        <v>1254</v>
      </c>
      <c r="F31" s="0" t="n">
        <v>1</v>
      </c>
      <c r="G31" s="1" t="n">
        <f aca="false">COUNTIF('записи из базы данных'!$A$3:$A$149,B31)</f>
        <v>1</v>
      </c>
      <c r="I31" s="3" t="n">
        <f aca="false">IF(G31=1,0,1)</f>
        <v>0</v>
      </c>
    </row>
    <row r="32" customFormat="false" ht="13.8" hidden="false" customHeight="false" outlineLevel="0" collapsed="false">
      <c r="A32" s="0" t="s">
        <v>667</v>
      </c>
      <c r="B32" s="0" t="s">
        <v>668</v>
      </c>
      <c r="C32" s="0" t="s">
        <v>590</v>
      </c>
      <c r="D32" s="0" t="s">
        <v>1252</v>
      </c>
      <c r="E32" s="0" t="s">
        <v>1254</v>
      </c>
      <c r="F32" s="0" t="n">
        <v>1</v>
      </c>
      <c r="G32" s="1" t="n">
        <f aca="false">COUNTIF('записи из базы данных'!$A$3:$A$149,B32)</f>
        <v>0</v>
      </c>
      <c r="I32" s="3" t="n">
        <f aca="false">IF(G32=1,0,1)</f>
        <v>1</v>
      </c>
    </row>
    <row r="33" customFormat="false" ht="13.8" hidden="false" customHeight="false" outlineLevel="0" collapsed="false">
      <c r="A33" s="0" t="s">
        <v>82</v>
      </c>
      <c r="B33" s="0" t="s">
        <v>81</v>
      </c>
      <c r="C33" s="0" t="s">
        <v>590</v>
      </c>
      <c r="D33" s="0" t="s">
        <v>1255</v>
      </c>
      <c r="E33" s="0" t="s">
        <v>1256</v>
      </c>
      <c r="F33" s="0" t="n">
        <v>1</v>
      </c>
      <c r="G33" s="1" t="n">
        <f aca="false">COUNTIF('записи из базы данных'!$A$3:$A$149,B33)</f>
        <v>1</v>
      </c>
      <c r="I33" s="3" t="n">
        <f aca="false">IF(G33=1,0,1)</f>
        <v>0</v>
      </c>
    </row>
    <row r="34" customFormat="false" ht="13.8" hidden="false" customHeight="false" outlineLevel="0" collapsed="false">
      <c r="A34" s="0" t="s">
        <v>323</v>
      </c>
      <c r="B34" s="0" t="s">
        <v>322</v>
      </c>
      <c r="C34" s="0" t="s">
        <v>590</v>
      </c>
      <c r="D34" s="0" t="s">
        <v>1257</v>
      </c>
      <c r="E34" s="2" t="n">
        <v>2E-212</v>
      </c>
      <c r="F34" s="0" t="n">
        <v>1</v>
      </c>
      <c r="G34" s="1" t="n">
        <f aca="false">COUNTIF('записи из базы данных'!$A$3:$A$149,B34)</f>
        <v>1</v>
      </c>
      <c r="I34" s="3" t="n">
        <f aca="false">IF(G34=1,0,1)</f>
        <v>0</v>
      </c>
    </row>
    <row r="35" customFormat="false" ht="13.8" hidden="false" customHeight="false" outlineLevel="0" collapsed="false">
      <c r="A35" s="0" t="s">
        <v>629</v>
      </c>
      <c r="B35" s="0" t="s">
        <v>630</v>
      </c>
      <c r="C35" s="0" t="s">
        <v>590</v>
      </c>
      <c r="D35" s="0" t="s">
        <v>1258</v>
      </c>
      <c r="E35" s="0" t="s">
        <v>1259</v>
      </c>
      <c r="F35" s="0" t="n">
        <v>1</v>
      </c>
      <c r="G35" s="1" t="n">
        <f aca="false">COUNTIF('записи из базы данных'!$A$3:$A$149,B35)</f>
        <v>0</v>
      </c>
      <c r="I35" s="3" t="n">
        <f aca="false">IF(G35=1,0,1)</f>
        <v>1</v>
      </c>
    </row>
    <row r="36" customFormat="false" ht="13.8" hidden="false" customHeight="false" outlineLevel="0" collapsed="false">
      <c r="A36" s="0" t="s">
        <v>33</v>
      </c>
      <c r="B36" s="0" t="s">
        <v>32</v>
      </c>
      <c r="C36" s="0" t="s">
        <v>590</v>
      </c>
      <c r="D36" s="0" t="s">
        <v>1260</v>
      </c>
      <c r="E36" s="0" t="s">
        <v>1261</v>
      </c>
      <c r="F36" s="0" t="n">
        <v>1</v>
      </c>
      <c r="G36" s="1" t="n">
        <f aca="false">COUNTIF('записи из базы данных'!$A$3:$A$149,B36)</f>
        <v>1</v>
      </c>
      <c r="I36" s="3" t="n">
        <f aca="false">IF(G36=1,0,1)</f>
        <v>0</v>
      </c>
    </row>
    <row r="37" customFormat="false" ht="13.8" hidden="false" customHeight="false" outlineLevel="0" collapsed="false">
      <c r="A37" s="0" t="s">
        <v>70</v>
      </c>
      <c r="B37" s="0" t="s">
        <v>69</v>
      </c>
      <c r="C37" s="0" t="s">
        <v>590</v>
      </c>
      <c r="D37" s="0" t="s">
        <v>1262</v>
      </c>
      <c r="E37" s="0" t="s">
        <v>1263</v>
      </c>
      <c r="F37" s="0" t="n">
        <v>1</v>
      </c>
      <c r="G37" s="1" t="n">
        <f aca="false">COUNTIF('записи из базы данных'!$A$3:$A$149,B37)</f>
        <v>1</v>
      </c>
      <c r="I37" s="3" t="n">
        <f aca="false">IF(G37=1,0,1)</f>
        <v>0</v>
      </c>
    </row>
    <row r="38" customFormat="false" ht="13.8" hidden="false" customHeight="false" outlineLevel="0" collapsed="false">
      <c r="A38" s="0" t="s">
        <v>650</v>
      </c>
      <c r="B38" s="0" t="s">
        <v>651</v>
      </c>
      <c r="C38" s="0" t="s">
        <v>590</v>
      </c>
      <c r="D38" s="0" t="s">
        <v>1264</v>
      </c>
      <c r="E38" s="0" t="s">
        <v>1265</v>
      </c>
      <c r="F38" s="0" t="n">
        <v>1</v>
      </c>
      <c r="G38" s="1" t="n">
        <f aca="false">COUNTIF('записи из базы данных'!$A$3:$A$149,B38)</f>
        <v>0</v>
      </c>
      <c r="I38" s="3" t="n">
        <f aca="false">IF(G38=1,0,1)</f>
        <v>1</v>
      </c>
    </row>
    <row r="39" customFormat="false" ht="13.8" hidden="false" customHeight="false" outlineLevel="0" collapsed="false">
      <c r="A39" s="0" t="s">
        <v>318</v>
      </c>
      <c r="B39" s="0" t="s">
        <v>317</v>
      </c>
      <c r="C39" s="0" t="s">
        <v>590</v>
      </c>
      <c r="D39" s="0" t="s">
        <v>1266</v>
      </c>
      <c r="E39" s="0" t="s">
        <v>1267</v>
      </c>
      <c r="F39" s="0" t="n">
        <v>1</v>
      </c>
      <c r="G39" s="1" t="n">
        <f aca="false">COUNTIF('записи из базы данных'!$A$3:$A$149,B39)</f>
        <v>1</v>
      </c>
      <c r="I39" s="3" t="n">
        <f aca="false">IF(G39=1,0,1)</f>
        <v>0</v>
      </c>
    </row>
    <row r="40" customFormat="false" ht="13.8" hidden="false" customHeight="false" outlineLevel="0" collapsed="false">
      <c r="A40" s="0" t="s">
        <v>647</v>
      </c>
      <c r="B40" s="0" t="s">
        <v>648</v>
      </c>
      <c r="C40" s="0" t="s">
        <v>590</v>
      </c>
      <c r="D40" s="0" t="s">
        <v>1268</v>
      </c>
      <c r="E40" s="0" t="s">
        <v>1269</v>
      </c>
      <c r="F40" s="0" t="n">
        <v>1</v>
      </c>
      <c r="G40" s="1" t="n">
        <f aca="false">COUNTIF('записи из базы данных'!$A$3:$A$149,B40)</f>
        <v>0</v>
      </c>
      <c r="I40" s="3" t="n">
        <f aca="false">IF(G40=1,0,1)</f>
        <v>1</v>
      </c>
    </row>
    <row r="41" customFormat="false" ht="13.8" hidden="false" customHeight="false" outlineLevel="0" collapsed="false">
      <c r="A41" s="0" t="s">
        <v>326</v>
      </c>
      <c r="B41" s="0" t="s">
        <v>325</v>
      </c>
      <c r="C41" s="0" t="s">
        <v>590</v>
      </c>
      <c r="D41" s="0" t="s">
        <v>1270</v>
      </c>
      <c r="E41" s="0" t="s">
        <v>1271</v>
      </c>
      <c r="F41" s="0" t="n">
        <v>1</v>
      </c>
      <c r="G41" s="1" t="n">
        <f aca="false">COUNTIF('записи из базы данных'!$A$3:$A$149,B41)</f>
        <v>1</v>
      </c>
      <c r="I41" s="3" t="n">
        <f aca="false">IF(G41=1,0,1)</f>
        <v>0</v>
      </c>
    </row>
    <row r="42" customFormat="false" ht="13.8" hidden="false" customHeight="false" outlineLevel="0" collapsed="false">
      <c r="A42" s="0" t="s">
        <v>328</v>
      </c>
      <c r="B42" s="0" t="s">
        <v>327</v>
      </c>
      <c r="C42" s="0" t="s">
        <v>590</v>
      </c>
      <c r="D42" s="0" t="s">
        <v>1272</v>
      </c>
      <c r="E42" s="0" t="s">
        <v>1273</v>
      </c>
      <c r="F42" s="0" t="n">
        <v>1</v>
      </c>
      <c r="G42" s="1" t="n">
        <f aca="false">COUNTIF('записи из базы данных'!$A$3:$A$149,B42)</f>
        <v>1</v>
      </c>
      <c r="I42" s="3" t="n">
        <f aca="false">IF(G42=1,0,1)</f>
        <v>0</v>
      </c>
    </row>
    <row r="43" customFormat="false" ht="13.8" hidden="false" customHeight="false" outlineLevel="0" collapsed="false">
      <c r="A43" s="0" t="s">
        <v>40</v>
      </c>
      <c r="B43" s="0" t="s">
        <v>39</v>
      </c>
      <c r="C43" s="0" t="s">
        <v>590</v>
      </c>
      <c r="D43" s="0" t="s">
        <v>1274</v>
      </c>
      <c r="E43" s="0" t="s">
        <v>1275</v>
      </c>
      <c r="F43" s="0" t="n">
        <v>1</v>
      </c>
      <c r="G43" s="1" t="n">
        <f aca="false">COUNTIF('записи из базы данных'!$A$3:$A$149,B43)</f>
        <v>1</v>
      </c>
      <c r="I43" s="3" t="n">
        <f aca="false">IF(G43=1,0,1)</f>
        <v>0</v>
      </c>
    </row>
    <row r="44" customFormat="false" ht="13.8" hidden="false" customHeight="false" outlineLevel="0" collapsed="false">
      <c r="A44" s="0" t="s">
        <v>88</v>
      </c>
      <c r="B44" s="0" t="s">
        <v>87</v>
      </c>
      <c r="C44" s="0" t="s">
        <v>590</v>
      </c>
      <c r="D44" s="0" t="s">
        <v>1276</v>
      </c>
      <c r="E44" s="0" t="s">
        <v>1277</v>
      </c>
      <c r="F44" s="0" t="n">
        <v>1</v>
      </c>
      <c r="G44" s="1" t="n">
        <f aca="false">COUNTIF('записи из базы данных'!$A$3:$A$149,B44)</f>
        <v>1</v>
      </c>
      <c r="I44" s="3" t="n">
        <f aca="false">IF(G44=1,0,1)</f>
        <v>0</v>
      </c>
    </row>
    <row r="45" customFormat="false" ht="13.8" hidden="false" customHeight="false" outlineLevel="0" collapsed="false">
      <c r="A45" s="0" t="s">
        <v>468</v>
      </c>
      <c r="B45" s="0" t="s">
        <v>467</v>
      </c>
      <c r="C45" s="0" t="s">
        <v>590</v>
      </c>
      <c r="D45" s="0" t="s">
        <v>1278</v>
      </c>
      <c r="E45" s="0" t="s">
        <v>1279</v>
      </c>
      <c r="F45" s="0" t="n">
        <v>1</v>
      </c>
      <c r="G45" s="1" t="n">
        <f aca="false">COUNTIF('записи из базы данных'!$A$3:$A$149,B45)</f>
        <v>1</v>
      </c>
      <c r="I45" s="3" t="n">
        <f aca="false">IF(G45=1,0,1)</f>
        <v>0</v>
      </c>
    </row>
    <row r="46" customFormat="false" ht="13.8" hidden="false" customHeight="false" outlineLevel="0" collapsed="false">
      <c r="A46" s="0" t="s">
        <v>660</v>
      </c>
      <c r="B46" s="0" t="s">
        <v>661</v>
      </c>
      <c r="C46" s="0" t="s">
        <v>590</v>
      </c>
      <c r="D46" s="0" t="s">
        <v>1280</v>
      </c>
      <c r="E46" s="0" t="s">
        <v>1281</v>
      </c>
      <c r="F46" s="0" t="n">
        <v>1</v>
      </c>
      <c r="G46" s="1" t="n">
        <f aca="false">COUNTIF('записи из базы данных'!$A$3:$A$149,B46)</f>
        <v>0</v>
      </c>
      <c r="I46" s="3" t="n">
        <f aca="false">IF(G46=1,0,1)</f>
        <v>1</v>
      </c>
    </row>
    <row r="47" customFormat="false" ht="13.8" hidden="false" customHeight="false" outlineLevel="0" collapsed="false">
      <c r="A47" s="0" t="s">
        <v>673</v>
      </c>
      <c r="B47" s="0" t="s">
        <v>674</v>
      </c>
      <c r="C47" s="0" t="s">
        <v>590</v>
      </c>
      <c r="D47" s="0" t="s">
        <v>1282</v>
      </c>
      <c r="E47" s="0" t="s">
        <v>1283</v>
      </c>
      <c r="F47" s="0" t="n">
        <v>1</v>
      </c>
      <c r="G47" s="1" t="n">
        <f aca="false">COUNTIF('записи из базы данных'!$A$3:$A$149,B47)</f>
        <v>0</v>
      </c>
      <c r="I47" s="3" t="n">
        <f aca="false">IF(G47=1,0,1)</f>
        <v>1</v>
      </c>
    </row>
    <row r="48" customFormat="false" ht="13.8" hidden="false" customHeight="false" outlineLevel="0" collapsed="false">
      <c r="A48" s="0" t="s">
        <v>663</v>
      </c>
      <c r="B48" s="0" t="s">
        <v>664</v>
      </c>
      <c r="C48" s="0" t="s">
        <v>590</v>
      </c>
      <c r="D48" s="0" t="s">
        <v>1284</v>
      </c>
      <c r="E48" s="0" t="s">
        <v>1285</v>
      </c>
      <c r="F48" s="0" t="n">
        <v>1</v>
      </c>
      <c r="G48" s="1" t="n">
        <f aca="false">COUNTIF('записи из базы данных'!$A$3:$A$149,B48)</f>
        <v>0</v>
      </c>
      <c r="I48" s="3" t="n">
        <f aca="false">IF(G48=1,0,1)</f>
        <v>1</v>
      </c>
    </row>
    <row r="49" customFormat="false" ht="13.8" hidden="false" customHeight="false" outlineLevel="0" collapsed="false">
      <c r="A49" s="0" t="s">
        <v>423</v>
      </c>
      <c r="B49" s="0" t="s">
        <v>422</v>
      </c>
      <c r="C49" s="0" t="s">
        <v>590</v>
      </c>
      <c r="D49" s="0" t="s">
        <v>1286</v>
      </c>
      <c r="E49" s="0" t="s">
        <v>1287</v>
      </c>
      <c r="F49" s="0" t="n">
        <v>1</v>
      </c>
      <c r="G49" s="1" t="n">
        <f aca="false">COUNTIF('записи из базы данных'!$A$3:$A$149,B49)</f>
        <v>1</v>
      </c>
      <c r="I49" s="3" t="n">
        <f aca="false">IF(G49=1,0,1)</f>
        <v>0</v>
      </c>
    </row>
    <row r="50" customFormat="false" ht="13.8" hidden="false" customHeight="false" outlineLevel="0" collapsed="false">
      <c r="A50" s="0" t="s">
        <v>331</v>
      </c>
      <c r="B50" s="0" t="s">
        <v>330</v>
      </c>
      <c r="C50" s="0" t="s">
        <v>590</v>
      </c>
      <c r="D50" s="0" t="s">
        <v>1288</v>
      </c>
      <c r="E50" s="0" t="s">
        <v>1289</v>
      </c>
      <c r="F50" s="0" t="n">
        <v>1</v>
      </c>
      <c r="G50" s="1" t="n">
        <f aca="false">COUNTIF('записи из базы данных'!$A$3:$A$149,B50)</f>
        <v>1</v>
      </c>
      <c r="I50" s="3" t="n">
        <f aca="false">IF(G50=1,0,1)</f>
        <v>0</v>
      </c>
    </row>
    <row r="51" customFormat="false" ht="13.8" hidden="false" customHeight="false" outlineLevel="0" collapsed="false">
      <c r="A51" s="0" t="s">
        <v>670</v>
      </c>
      <c r="B51" s="0" t="s">
        <v>671</v>
      </c>
      <c r="C51" s="0" t="s">
        <v>590</v>
      </c>
      <c r="D51" s="0" t="s">
        <v>1290</v>
      </c>
      <c r="E51" s="0" t="s">
        <v>1291</v>
      </c>
      <c r="F51" s="0" t="n">
        <v>1</v>
      </c>
      <c r="G51" s="1" t="n">
        <f aca="false">COUNTIF('записи из базы данных'!$A$3:$A$149,B51)</f>
        <v>0</v>
      </c>
      <c r="I51" s="3" t="n">
        <f aca="false">IF(G51=1,0,1)</f>
        <v>1</v>
      </c>
    </row>
    <row r="52" customFormat="false" ht="13.8" hidden="false" customHeight="false" outlineLevel="0" collapsed="false">
      <c r="A52" s="0" t="s">
        <v>696</v>
      </c>
      <c r="B52" s="0" t="s">
        <v>697</v>
      </c>
      <c r="C52" s="0" t="s">
        <v>590</v>
      </c>
      <c r="D52" s="0" t="s">
        <v>1290</v>
      </c>
      <c r="E52" s="0" t="s">
        <v>1292</v>
      </c>
      <c r="F52" s="0" t="n">
        <v>1</v>
      </c>
      <c r="G52" s="1" t="n">
        <f aca="false">COUNTIF('записи из базы данных'!$A$3:$A$149,B52)</f>
        <v>0</v>
      </c>
      <c r="I52" s="3" t="n">
        <f aca="false">IF(G52=1,0,1)</f>
        <v>1</v>
      </c>
    </row>
    <row r="53" customFormat="false" ht="13.8" hidden="false" customHeight="false" outlineLevel="0" collapsed="false">
      <c r="A53" s="0" t="s">
        <v>60</v>
      </c>
      <c r="B53" s="0" t="s">
        <v>59</v>
      </c>
      <c r="C53" s="0" t="s">
        <v>590</v>
      </c>
      <c r="D53" s="0" t="s">
        <v>1293</v>
      </c>
      <c r="E53" s="0" t="s">
        <v>1294</v>
      </c>
      <c r="F53" s="0" t="n">
        <v>1</v>
      </c>
      <c r="G53" s="1" t="n">
        <f aca="false">COUNTIF('записи из базы данных'!$A$3:$A$149,B53)</f>
        <v>1</v>
      </c>
      <c r="I53" s="3" t="n">
        <f aca="false">IF(G53=1,0,1)</f>
        <v>0</v>
      </c>
    </row>
    <row r="54" customFormat="false" ht="13.8" hidden="false" customHeight="false" outlineLevel="0" collapsed="false">
      <c r="A54" s="0" t="s">
        <v>677</v>
      </c>
      <c r="B54" s="0" t="s">
        <v>678</v>
      </c>
      <c r="C54" s="0" t="s">
        <v>590</v>
      </c>
      <c r="D54" s="0" t="s">
        <v>1295</v>
      </c>
      <c r="E54" s="2" t="n">
        <v>2E-193</v>
      </c>
      <c r="F54" s="0" t="n">
        <v>1</v>
      </c>
      <c r="G54" s="1" t="n">
        <f aca="false">COUNTIF('записи из базы данных'!$A$3:$A$149,B54)</f>
        <v>0</v>
      </c>
      <c r="I54" s="3" t="n">
        <f aca="false">IF(G54=1,0,1)</f>
        <v>1</v>
      </c>
    </row>
    <row r="55" customFormat="false" ht="13.8" hidden="false" customHeight="false" outlineLevel="0" collapsed="false">
      <c r="A55" s="0" t="s">
        <v>710</v>
      </c>
      <c r="B55" s="0" t="s">
        <v>711</v>
      </c>
      <c r="C55" s="0" t="s">
        <v>590</v>
      </c>
      <c r="D55" s="0" t="s">
        <v>1296</v>
      </c>
      <c r="E55" s="2" t="n">
        <v>5E-193</v>
      </c>
      <c r="F55" s="0" t="n">
        <v>1</v>
      </c>
      <c r="G55" s="1" t="n">
        <f aca="false">COUNTIF('записи из базы данных'!$A$3:$A$149,B55)</f>
        <v>0</v>
      </c>
      <c r="I55" s="3" t="n">
        <f aca="false">IF(G55=1,0,1)</f>
        <v>1</v>
      </c>
    </row>
    <row r="56" customFormat="false" ht="13.8" hidden="false" customHeight="false" outlineLevel="0" collapsed="false">
      <c r="A56" s="0" t="s">
        <v>682</v>
      </c>
      <c r="B56" s="0" t="s">
        <v>683</v>
      </c>
      <c r="C56" s="0" t="s">
        <v>590</v>
      </c>
      <c r="D56" s="0" t="s">
        <v>1297</v>
      </c>
      <c r="E56" s="0" t="s">
        <v>1298</v>
      </c>
      <c r="F56" s="0" t="n">
        <v>1</v>
      </c>
      <c r="G56" s="1" t="n">
        <f aca="false">COUNTIF('записи из базы данных'!$A$3:$A$149,B56)</f>
        <v>0</v>
      </c>
      <c r="I56" s="3" t="n">
        <f aca="false">IF(G56=1,0,1)</f>
        <v>1</v>
      </c>
    </row>
    <row r="57" customFormat="false" ht="13.8" hidden="false" customHeight="false" outlineLevel="0" collapsed="false">
      <c r="A57" s="0" t="s">
        <v>471</v>
      </c>
      <c r="B57" s="0" t="s">
        <v>470</v>
      </c>
      <c r="C57" s="0" t="s">
        <v>590</v>
      </c>
      <c r="D57" s="0" t="s">
        <v>1299</v>
      </c>
      <c r="E57" s="0" t="s">
        <v>1300</v>
      </c>
      <c r="F57" s="0" t="n">
        <v>1</v>
      </c>
      <c r="G57" s="1" t="n">
        <f aca="false">COUNTIF('записи из базы данных'!$A$3:$A$149,B57)</f>
        <v>1</v>
      </c>
      <c r="I57" s="3" t="n">
        <f aca="false">IF(G57=1,0,1)</f>
        <v>0</v>
      </c>
    </row>
    <row r="58" customFormat="false" ht="13.8" hidden="false" customHeight="false" outlineLevel="0" collapsed="false">
      <c r="A58" s="0" t="s">
        <v>686</v>
      </c>
      <c r="B58" s="0" t="s">
        <v>687</v>
      </c>
      <c r="C58" s="0" t="s">
        <v>590</v>
      </c>
      <c r="D58" s="0" t="s">
        <v>1301</v>
      </c>
      <c r="E58" s="0" t="s">
        <v>1302</v>
      </c>
      <c r="F58" s="0" t="n">
        <v>1</v>
      </c>
      <c r="G58" s="1" t="n">
        <f aca="false">COUNTIF('записи из базы данных'!$A$3:$A$149,B58)</f>
        <v>0</v>
      </c>
      <c r="I58" s="3" t="n">
        <f aca="false">IF(G58=1,0,1)</f>
        <v>1</v>
      </c>
    </row>
    <row r="59" customFormat="false" ht="13.8" hidden="false" customHeight="false" outlineLevel="0" collapsed="false">
      <c r="A59" s="0" t="s">
        <v>691</v>
      </c>
      <c r="B59" s="0" t="s">
        <v>692</v>
      </c>
      <c r="C59" s="0" t="s">
        <v>590</v>
      </c>
      <c r="D59" s="0" t="s">
        <v>1303</v>
      </c>
      <c r="E59" s="2" t="n">
        <v>3E-182</v>
      </c>
      <c r="F59" s="0" t="n">
        <v>1</v>
      </c>
      <c r="G59" s="1" t="n">
        <f aca="false">COUNTIF('записи из базы данных'!$A$3:$A$149,B59)</f>
        <v>0</v>
      </c>
      <c r="I59" s="3" t="n">
        <f aca="false">IF(G59=1,0,1)</f>
        <v>1</v>
      </c>
    </row>
    <row r="60" customFormat="false" ht="13.8" hidden="false" customHeight="false" outlineLevel="0" collapsed="false">
      <c r="A60" s="0" t="s">
        <v>721</v>
      </c>
      <c r="B60" s="0" t="s">
        <v>722</v>
      </c>
      <c r="C60" s="0" t="s">
        <v>590</v>
      </c>
      <c r="D60" s="0" t="s">
        <v>1304</v>
      </c>
      <c r="E60" s="0" t="s">
        <v>1305</v>
      </c>
      <c r="F60" s="0" t="n">
        <v>1</v>
      </c>
      <c r="G60" s="1" t="n">
        <f aca="false">COUNTIF('записи из базы данных'!$A$3:$A$149,B60)</f>
        <v>0</v>
      </c>
      <c r="I60" s="3" t="n">
        <f aca="false">IF(G60=1,0,1)</f>
        <v>1</v>
      </c>
    </row>
    <row r="61" customFormat="false" ht="13.8" hidden="false" customHeight="false" outlineLevel="0" collapsed="false">
      <c r="A61" s="0" t="s">
        <v>406</v>
      </c>
      <c r="B61" s="0" t="s">
        <v>405</v>
      </c>
      <c r="C61" s="0" t="s">
        <v>743</v>
      </c>
      <c r="D61" s="0" t="s">
        <v>1306</v>
      </c>
      <c r="E61" s="0" t="s">
        <v>1307</v>
      </c>
      <c r="F61" s="0" t="n">
        <v>1</v>
      </c>
      <c r="G61" s="1" t="n">
        <f aca="false">COUNTIF('записи из базы данных'!$A$3:$A$149,B61)</f>
        <v>1</v>
      </c>
      <c r="I61" s="3" t="n">
        <f aca="false">IF(G61=1,0,1)</f>
        <v>0</v>
      </c>
    </row>
    <row r="62" customFormat="false" ht="13.8" hidden="false" customHeight="false" outlineLevel="0" collapsed="false">
      <c r="A62" s="0" t="s">
        <v>736</v>
      </c>
      <c r="B62" s="0" t="s">
        <v>737</v>
      </c>
      <c r="C62" s="0" t="s">
        <v>590</v>
      </c>
      <c r="D62" s="0" t="s">
        <v>1308</v>
      </c>
      <c r="E62" s="0" t="s">
        <v>1309</v>
      </c>
      <c r="F62" s="0" t="n">
        <v>1</v>
      </c>
      <c r="G62" s="1" t="n">
        <f aca="false">COUNTIF('записи из базы данных'!$A$3:$A$149,B62)</f>
        <v>0</v>
      </c>
      <c r="I62" s="3" t="n">
        <f aca="false">IF(G62=1,0,1)</f>
        <v>1</v>
      </c>
    </row>
    <row r="63" customFormat="false" ht="13.8" hidden="false" customHeight="false" outlineLevel="0" collapsed="false">
      <c r="A63" s="0" t="s">
        <v>717</v>
      </c>
      <c r="B63" s="0" t="s">
        <v>718</v>
      </c>
      <c r="C63" s="0" t="s">
        <v>590</v>
      </c>
      <c r="D63" s="0" t="s">
        <v>1310</v>
      </c>
      <c r="E63" s="0" t="s">
        <v>1311</v>
      </c>
      <c r="F63" s="0" t="n">
        <v>1</v>
      </c>
      <c r="G63" s="1" t="n">
        <f aca="false">COUNTIF('записи из базы данных'!$A$3:$A$149,B63)</f>
        <v>0</v>
      </c>
      <c r="I63" s="3" t="n">
        <f aca="false">IF(G63=1,0,1)</f>
        <v>1</v>
      </c>
    </row>
    <row r="64" customFormat="false" ht="13.8" hidden="false" customHeight="false" outlineLevel="0" collapsed="false">
      <c r="A64" s="0" t="s">
        <v>63</v>
      </c>
      <c r="B64" s="0" t="s">
        <v>62</v>
      </c>
      <c r="C64" s="0" t="s">
        <v>743</v>
      </c>
      <c r="D64" s="0" t="s">
        <v>1312</v>
      </c>
      <c r="E64" s="0" t="s">
        <v>1313</v>
      </c>
      <c r="F64" s="0" t="n">
        <v>1</v>
      </c>
      <c r="G64" s="1" t="n">
        <f aca="false">COUNTIF('записи из базы данных'!$A$3:$A$149,B64)</f>
        <v>1</v>
      </c>
      <c r="I64" s="3" t="n">
        <f aca="false">IF(G64=1,0,1)</f>
        <v>0</v>
      </c>
    </row>
    <row r="65" customFormat="false" ht="13.8" hidden="false" customHeight="false" outlineLevel="0" collapsed="false">
      <c r="A65" s="0" t="s">
        <v>43</v>
      </c>
      <c r="B65" s="0" t="s">
        <v>42</v>
      </c>
      <c r="C65" s="0" t="s">
        <v>724</v>
      </c>
      <c r="D65" s="0" t="s">
        <v>1314</v>
      </c>
      <c r="E65" s="0" t="s">
        <v>1315</v>
      </c>
      <c r="F65" s="0" t="n">
        <v>1</v>
      </c>
      <c r="G65" s="1" t="n">
        <f aca="false">COUNTIF('записи из базы данных'!$A$3:$A$149,B65)</f>
        <v>1</v>
      </c>
      <c r="I65" s="3" t="n">
        <f aca="false">IF(G65=1,0,1)</f>
        <v>0</v>
      </c>
    </row>
    <row r="66" customFormat="false" ht="13.8" hidden="false" customHeight="false" outlineLevel="0" collapsed="false">
      <c r="A66" s="0" t="s">
        <v>477</v>
      </c>
      <c r="B66" s="0" t="s">
        <v>476</v>
      </c>
      <c r="C66" s="0" t="s">
        <v>726</v>
      </c>
      <c r="D66" s="0" t="s">
        <v>1316</v>
      </c>
      <c r="E66" s="0" t="s">
        <v>1317</v>
      </c>
      <c r="F66" s="0" t="n">
        <v>1</v>
      </c>
      <c r="G66" s="1" t="n">
        <f aca="false">COUNTIF('записи из базы данных'!$A$3:$A$149,B66)</f>
        <v>1</v>
      </c>
      <c r="I66" s="3" t="n">
        <f aca="false">IF(G66=1,0,1)</f>
        <v>0</v>
      </c>
    </row>
    <row r="67" customFormat="false" ht="13.8" hidden="false" customHeight="false" outlineLevel="0" collapsed="false">
      <c r="A67" s="0" t="s">
        <v>334</v>
      </c>
      <c r="B67" s="0" t="s">
        <v>333</v>
      </c>
      <c r="C67" s="0" t="s">
        <v>726</v>
      </c>
      <c r="D67" s="0" t="s">
        <v>1318</v>
      </c>
      <c r="E67" s="0" t="s">
        <v>1319</v>
      </c>
      <c r="F67" s="0" t="n">
        <v>1</v>
      </c>
      <c r="G67" s="1" t="n">
        <f aca="false">COUNTIF('записи из базы данных'!$A$3:$A$149,B67)</f>
        <v>1</v>
      </c>
      <c r="I67" s="3" t="n">
        <f aca="false">IF(G67=1,0,1)</f>
        <v>0</v>
      </c>
    </row>
    <row r="68" customFormat="false" ht="13.8" hidden="false" customHeight="false" outlineLevel="0" collapsed="false">
      <c r="A68" s="0" t="s">
        <v>362</v>
      </c>
      <c r="B68" s="0" t="s">
        <v>361</v>
      </c>
      <c r="C68" s="0" t="s">
        <v>726</v>
      </c>
      <c r="D68" s="0" t="s">
        <v>1320</v>
      </c>
      <c r="E68" s="0" t="s">
        <v>1321</v>
      </c>
      <c r="F68" s="0" t="n">
        <v>1</v>
      </c>
      <c r="G68" s="1" t="n">
        <f aca="false">COUNTIF('записи из базы данных'!$A$3:$A$149,B68)</f>
        <v>1</v>
      </c>
      <c r="I68" s="3" t="n">
        <f aca="false">IF(G68=1,0,1)</f>
        <v>0</v>
      </c>
    </row>
    <row r="69" customFormat="false" ht="13.8" hidden="false" customHeight="false" outlineLevel="0" collapsed="false">
      <c r="A69" s="0" t="s">
        <v>426</v>
      </c>
      <c r="B69" s="0" t="s">
        <v>425</v>
      </c>
      <c r="C69" s="0" t="s">
        <v>726</v>
      </c>
      <c r="D69" s="0" t="s">
        <v>1322</v>
      </c>
      <c r="E69" s="0" t="s">
        <v>1323</v>
      </c>
      <c r="F69" s="0" t="n">
        <v>1</v>
      </c>
      <c r="G69" s="1" t="n">
        <f aca="false">COUNTIF('записи из базы данных'!$A$3:$A$149,B69)</f>
        <v>1</v>
      </c>
      <c r="I69" s="3" t="n">
        <f aca="false">IF(G69=1,0,1)</f>
        <v>0</v>
      </c>
    </row>
    <row r="70" customFormat="false" ht="13.8" hidden="false" customHeight="false" outlineLevel="0" collapsed="false">
      <c r="A70" s="0" t="s">
        <v>403</v>
      </c>
      <c r="B70" s="0" t="s">
        <v>402</v>
      </c>
      <c r="C70" s="0" t="s">
        <v>808</v>
      </c>
      <c r="D70" s="0" t="s">
        <v>1324</v>
      </c>
      <c r="E70" s="0" t="s">
        <v>1325</v>
      </c>
      <c r="F70" s="0" t="n">
        <v>1</v>
      </c>
      <c r="G70" s="1" t="n">
        <f aca="false">COUNTIF('записи из базы данных'!$A$3:$A$149,B70)</f>
        <v>1</v>
      </c>
      <c r="I70" s="3" t="n">
        <f aca="false">IF(G70=1,0,1)</f>
        <v>0</v>
      </c>
    </row>
    <row r="71" customFormat="false" ht="13.8" hidden="false" customHeight="false" outlineLevel="0" collapsed="false">
      <c r="A71" s="0" t="s">
        <v>355</v>
      </c>
      <c r="B71" s="0" t="s">
        <v>354</v>
      </c>
      <c r="C71" s="0" t="s">
        <v>765</v>
      </c>
      <c r="D71" s="0" t="s">
        <v>1326</v>
      </c>
      <c r="E71" s="0" t="s">
        <v>1327</v>
      </c>
      <c r="F71" s="0" t="n">
        <v>1</v>
      </c>
      <c r="G71" s="1" t="n">
        <f aca="false">COUNTIF('записи из базы данных'!$A$3:$A$149,B71)</f>
        <v>1</v>
      </c>
      <c r="I71" s="3" t="n">
        <f aca="false">IF(G71=1,0,1)</f>
        <v>0</v>
      </c>
    </row>
    <row r="72" customFormat="false" ht="13.8" hidden="false" customHeight="false" outlineLevel="0" collapsed="false">
      <c r="A72" s="0" t="s">
        <v>767</v>
      </c>
      <c r="B72" s="0" t="s">
        <v>768</v>
      </c>
      <c r="C72" s="0" t="s">
        <v>769</v>
      </c>
      <c r="D72" s="0" t="s">
        <v>1328</v>
      </c>
      <c r="E72" s="0" t="s">
        <v>1329</v>
      </c>
      <c r="F72" s="0" t="n">
        <v>1</v>
      </c>
      <c r="G72" s="1" t="n">
        <f aca="false">COUNTIF('записи из базы данных'!$A$3:$A$149,B72)</f>
        <v>0</v>
      </c>
      <c r="I72" s="3" t="n">
        <f aca="false">IF(G72=1,0,1)</f>
        <v>1</v>
      </c>
    </row>
    <row r="73" customFormat="false" ht="13.8" hidden="false" customHeight="false" outlineLevel="0" collapsed="false">
      <c r="A73" s="0" t="s">
        <v>18</v>
      </c>
      <c r="B73" s="0" t="s">
        <v>17</v>
      </c>
      <c r="C73" s="0" t="s">
        <v>769</v>
      </c>
      <c r="D73" s="0" t="s">
        <v>1330</v>
      </c>
      <c r="E73" s="0" t="s">
        <v>1331</v>
      </c>
      <c r="F73" s="0" t="n">
        <v>1</v>
      </c>
      <c r="G73" s="1" t="n">
        <f aca="false">COUNTIF('записи из базы данных'!$A$3:$A$149,B73)</f>
        <v>1</v>
      </c>
      <c r="I73" s="3" t="n">
        <f aca="false">IF(G73=1,0,1)</f>
        <v>0</v>
      </c>
    </row>
    <row r="74" customFormat="false" ht="13.8" hidden="false" customHeight="false" outlineLevel="0" collapsed="false">
      <c r="A74" s="0" t="s">
        <v>772</v>
      </c>
      <c r="B74" s="0" t="s">
        <v>773</v>
      </c>
      <c r="C74" s="0" t="s">
        <v>765</v>
      </c>
      <c r="D74" s="0" t="s">
        <v>1332</v>
      </c>
      <c r="E74" s="0" t="s">
        <v>1333</v>
      </c>
      <c r="F74" s="0" t="n">
        <v>1</v>
      </c>
      <c r="G74" s="1" t="n">
        <f aca="false">COUNTIF('записи из базы данных'!$A$3:$A$149,B74)</f>
        <v>0</v>
      </c>
      <c r="I74" s="3" t="n">
        <f aca="false">IF(G74=1,0,1)</f>
        <v>1</v>
      </c>
    </row>
    <row r="75" customFormat="false" ht="13.8" hidden="false" customHeight="false" outlineLevel="0" collapsed="false">
      <c r="A75" s="0" t="s">
        <v>352</v>
      </c>
      <c r="B75" s="0" t="s">
        <v>351</v>
      </c>
      <c r="C75" s="0" t="s">
        <v>765</v>
      </c>
      <c r="D75" s="0" t="s">
        <v>1334</v>
      </c>
      <c r="E75" s="0" t="s">
        <v>1335</v>
      </c>
      <c r="F75" s="0" t="n">
        <v>1</v>
      </c>
      <c r="G75" s="1" t="n">
        <f aca="false">COUNTIF('записи из базы данных'!$A$3:$A$149,B75)</f>
        <v>1</v>
      </c>
      <c r="I75" s="3" t="n">
        <f aca="false">IF(G75=1,0,1)</f>
        <v>0</v>
      </c>
    </row>
    <row r="76" customFormat="false" ht="13.8" hidden="false" customHeight="false" outlineLevel="0" collapsed="false">
      <c r="A76" s="0" t="s">
        <v>481</v>
      </c>
      <c r="B76" s="0" t="s">
        <v>480</v>
      </c>
      <c r="C76" s="0" t="s">
        <v>689</v>
      </c>
      <c r="D76" s="0" t="s">
        <v>1336</v>
      </c>
      <c r="E76" s="0" t="s">
        <v>1337</v>
      </c>
      <c r="F76" s="0" t="n">
        <v>1</v>
      </c>
      <c r="G76" s="1" t="n">
        <f aca="false">COUNTIF('записи из базы данных'!$A$3:$A$149,B76)</f>
        <v>1</v>
      </c>
      <c r="I76" s="3" t="n">
        <f aca="false">IF(G76=1,0,1)</f>
        <v>0</v>
      </c>
    </row>
    <row r="77" customFormat="false" ht="13.8" hidden="false" customHeight="false" outlineLevel="0" collapsed="false">
      <c r="A77" s="0" t="s">
        <v>339</v>
      </c>
      <c r="B77" s="0" t="s">
        <v>338</v>
      </c>
      <c r="C77" s="0" t="s">
        <v>689</v>
      </c>
      <c r="D77" s="0" t="s">
        <v>1338</v>
      </c>
      <c r="E77" s="0" t="s">
        <v>1339</v>
      </c>
      <c r="F77" s="0" t="n">
        <v>1</v>
      </c>
      <c r="G77" s="1" t="n">
        <f aca="false">COUNTIF('записи из базы данных'!$A$3:$A$149,B77)</f>
        <v>1</v>
      </c>
      <c r="I77" s="3" t="n">
        <f aca="false">IF(G77=1,0,1)</f>
        <v>0</v>
      </c>
    </row>
    <row r="78" customFormat="false" ht="13.8" hidden="false" customHeight="false" outlineLevel="0" collapsed="false">
      <c r="A78" s="0" t="s">
        <v>746</v>
      </c>
      <c r="B78" s="0" t="s">
        <v>747</v>
      </c>
      <c r="C78" s="0" t="s">
        <v>689</v>
      </c>
      <c r="D78" s="0" t="s">
        <v>1340</v>
      </c>
      <c r="E78" s="0" t="s">
        <v>1341</v>
      </c>
      <c r="F78" s="0" t="n">
        <v>1</v>
      </c>
      <c r="G78" s="1" t="n">
        <f aca="false">COUNTIF('записи из базы данных'!$A$3:$A$149,B78)</f>
        <v>0</v>
      </c>
      <c r="I78" s="3" t="n">
        <f aca="false">IF(G78=1,0,1)</f>
        <v>1</v>
      </c>
    </row>
    <row r="79" customFormat="false" ht="13.8" hidden="false" customHeight="false" outlineLevel="0" collapsed="false">
      <c r="A79" s="0" t="s">
        <v>751</v>
      </c>
      <c r="B79" s="0" t="s">
        <v>752</v>
      </c>
      <c r="C79" s="0" t="s">
        <v>689</v>
      </c>
      <c r="D79" s="0" t="s">
        <v>1342</v>
      </c>
      <c r="E79" s="0" t="s">
        <v>1343</v>
      </c>
      <c r="F79" s="0" t="n">
        <v>1</v>
      </c>
      <c r="G79" s="1" t="n">
        <f aca="false">COUNTIF('записи из базы данных'!$A$3:$A$149,B79)</f>
        <v>0</v>
      </c>
      <c r="I79" s="3" t="n">
        <f aca="false">IF(G79=1,0,1)</f>
        <v>1</v>
      </c>
    </row>
    <row r="80" customFormat="false" ht="13.8" hidden="false" customHeight="false" outlineLevel="0" collapsed="false">
      <c r="A80" s="0" t="s">
        <v>412</v>
      </c>
      <c r="B80" s="0" t="s">
        <v>411</v>
      </c>
      <c r="C80" s="0" t="s">
        <v>769</v>
      </c>
      <c r="D80" s="0" t="s">
        <v>1344</v>
      </c>
      <c r="E80" s="0" t="s">
        <v>1345</v>
      </c>
      <c r="F80" s="0" t="n">
        <v>1</v>
      </c>
      <c r="G80" s="1" t="n">
        <f aca="false">COUNTIF('записи из базы данных'!$A$3:$A$149,B80)</f>
        <v>1</v>
      </c>
      <c r="I80" s="3" t="n">
        <f aca="false">IF(G80=1,0,1)</f>
        <v>0</v>
      </c>
    </row>
    <row r="81" customFormat="false" ht="13.8" hidden="false" customHeight="false" outlineLevel="0" collapsed="false">
      <c r="A81" s="0" t="s">
        <v>810</v>
      </c>
      <c r="B81" s="0" t="s">
        <v>811</v>
      </c>
      <c r="C81" s="0" t="s">
        <v>808</v>
      </c>
      <c r="D81" s="0" t="s">
        <v>1346</v>
      </c>
      <c r="E81" s="0" t="s">
        <v>1347</v>
      </c>
      <c r="F81" s="0" t="n">
        <v>1</v>
      </c>
      <c r="G81" s="1" t="n">
        <f aca="false">COUNTIF('записи из базы данных'!$A$3:$A$149,B81)</f>
        <v>0</v>
      </c>
      <c r="I81" s="3" t="n">
        <f aca="false">IF(G81=1,0,1)</f>
        <v>1</v>
      </c>
    </row>
    <row r="82" customFormat="false" ht="13.8" hidden="false" customHeight="false" outlineLevel="0" collapsed="false">
      <c r="A82" s="0" t="s">
        <v>776</v>
      </c>
      <c r="B82" s="0" t="s">
        <v>777</v>
      </c>
      <c r="C82" s="0" t="s">
        <v>765</v>
      </c>
      <c r="D82" s="0" t="s">
        <v>1348</v>
      </c>
      <c r="E82" s="2" t="n">
        <v>1E-110</v>
      </c>
      <c r="F82" s="0" t="n">
        <v>1</v>
      </c>
      <c r="G82" s="1" t="n">
        <f aca="false">COUNTIF('записи из базы данных'!$A$3:$A$149,B82)</f>
        <v>0</v>
      </c>
      <c r="I82" s="3" t="n">
        <f aca="false">IF(G82=1,0,1)</f>
        <v>1</v>
      </c>
    </row>
    <row r="83" customFormat="false" ht="13.8" hidden="false" customHeight="false" outlineLevel="0" collapsed="false">
      <c r="A83" s="0" t="s">
        <v>96</v>
      </c>
      <c r="B83" s="0" t="s">
        <v>95</v>
      </c>
      <c r="C83" s="0" t="s">
        <v>757</v>
      </c>
      <c r="D83" s="0" t="s">
        <v>1349</v>
      </c>
      <c r="E83" s="0" t="s">
        <v>1350</v>
      </c>
      <c r="F83" s="0" t="n">
        <v>1</v>
      </c>
      <c r="G83" s="1" t="n">
        <f aca="false">COUNTIF('записи из базы данных'!$A$3:$A$149,B83)</f>
        <v>1</v>
      </c>
      <c r="I83" s="3" t="n">
        <f aca="false">IF(G83=1,0,1)</f>
        <v>0</v>
      </c>
    </row>
    <row r="84" customFormat="false" ht="13.8" hidden="false" customHeight="false" outlineLevel="0" collapsed="false">
      <c r="A84" s="0" t="s">
        <v>443</v>
      </c>
      <c r="B84" s="0" t="s">
        <v>442</v>
      </c>
      <c r="C84" s="0" t="s">
        <v>726</v>
      </c>
      <c r="D84" s="0" t="s">
        <v>1351</v>
      </c>
      <c r="E84" s="0" t="s">
        <v>1352</v>
      </c>
      <c r="F84" s="0" t="n">
        <v>1</v>
      </c>
      <c r="G84" s="1" t="n">
        <f aca="false">COUNTIF('записи из базы данных'!$A$3:$A$149,B84)</f>
        <v>1</v>
      </c>
      <c r="I84" s="3" t="n">
        <f aca="false">IF(G84=1,0,1)</f>
        <v>0</v>
      </c>
    </row>
    <row r="85" customFormat="false" ht="13.8" hidden="false" customHeight="false" outlineLevel="0" collapsed="false">
      <c r="A85" s="0" t="s">
        <v>448</v>
      </c>
      <c r="B85" s="0" t="s">
        <v>447</v>
      </c>
      <c r="C85" s="0" t="s">
        <v>757</v>
      </c>
      <c r="D85" s="0" t="s">
        <v>1353</v>
      </c>
      <c r="E85" s="0" t="s">
        <v>1354</v>
      </c>
      <c r="F85" s="0" t="n">
        <v>1</v>
      </c>
      <c r="G85" s="1" t="n">
        <f aca="false">COUNTIF('записи из базы данных'!$A$3:$A$149,B85)</f>
        <v>1</v>
      </c>
      <c r="I85" s="3" t="n">
        <f aca="false">IF(G85=1,0,1)</f>
        <v>0</v>
      </c>
    </row>
    <row r="86" customFormat="false" ht="13.8" hidden="false" customHeight="false" outlineLevel="0" collapsed="false">
      <c r="A86" s="0" t="s">
        <v>360</v>
      </c>
      <c r="B86" s="0" t="s">
        <v>359</v>
      </c>
      <c r="C86" s="0" t="s">
        <v>757</v>
      </c>
      <c r="D86" s="0" t="s">
        <v>1355</v>
      </c>
      <c r="E86" s="0" t="s">
        <v>1356</v>
      </c>
      <c r="F86" s="0" t="n">
        <v>1</v>
      </c>
      <c r="G86" s="1" t="n">
        <f aca="false">COUNTIF('записи из базы данных'!$A$3:$A$149,B86)</f>
        <v>1</v>
      </c>
      <c r="I86" s="3" t="n">
        <f aca="false">IF(G86=1,0,1)</f>
        <v>0</v>
      </c>
    </row>
    <row r="87" customFormat="false" ht="13.8" hidden="false" customHeight="false" outlineLevel="0" collapsed="false">
      <c r="A87" s="0" t="s">
        <v>806</v>
      </c>
      <c r="B87" s="0" t="s">
        <v>807</v>
      </c>
      <c r="C87" s="0" t="s">
        <v>808</v>
      </c>
      <c r="D87" s="0" t="s">
        <v>1357</v>
      </c>
      <c r="E87" s="0" t="s">
        <v>1358</v>
      </c>
      <c r="F87" s="0" t="n">
        <v>1</v>
      </c>
      <c r="G87" s="1" t="n">
        <f aca="false">COUNTIF('записи из базы данных'!$A$3:$A$149,B87)</f>
        <v>0</v>
      </c>
      <c r="I87" s="3" t="n">
        <f aca="false">IF(G87=1,0,1)</f>
        <v>1</v>
      </c>
    </row>
    <row r="88" customFormat="false" ht="13.8" hidden="false" customHeight="false" outlineLevel="0" collapsed="false">
      <c r="A88" s="0" t="s">
        <v>93</v>
      </c>
      <c r="B88" s="0" t="s">
        <v>92</v>
      </c>
      <c r="C88" s="0" t="s">
        <v>757</v>
      </c>
      <c r="D88" s="0" t="s">
        <v>1359</v>
      </c>
      <c r="E88" s="2" t="n">
        <v>4E-100</v>
      </c>
      <c r="F88" s="0" t="n">
        <v>1</v>
      </c>
      <c r="G88" s="1" t="n">
        <f aca="false">COUNTIF('записи из базы данных'!$A$3:$A$149,B88)</f>
        <v>1</v>
      </c>
      <c r="I88" s="3" t="n">
        <f aca="false">IF(G88=1,0,1)</f>
        <v>0</v>
      </c>
    </row>
    <row r="89" customFormat="false" ht="13.8" hidden="false" customHeight="false" outlineLevel="0" collapsed="false">
      <c r="A89" s="0" t="s">
        <v>23</v>
      </c>
      <c r="B89" s="0" t="s">
        <v>22</v>
      </c>
      <c r="C89" s="0" t="s">
        <v>757</v>
      </c>
      <c r="D89" s="0" t="s">
        <v>1360</v>
      </c>
      <c r="E89" s="0" t="s">
        <v>1361</v>
      </c>
      <c r="F89" s="0" t="n">
        <v>1</v>
      </c>
      <c r="G89" s="1" t="n">
        <f aca="false">COUNTIF('записи из базы данных'!$A$3:$A$149,B89)</f>
        <v>1</v>
      </c>
      <c r="I89" s="3" t="n">
        <f aca="false">IF(G89=1,0,1)</f>
        <v>0</v>
      </c>
    </row>
    <row r="90" customFormat="false" ht="13.8" hidden="false" customHeight="false" outlineLevel="0" collapsed="false">
      <c r="A90" s="0" t="s">
        <v>779</v>
      </c>
      <c r="B90" s="0" t="s">
        <v>780</v>
      </c>
      <c r="C90" s="0" t="s">
        <v>757</v>
      </c>
      <c r="D90" s="0" t="s">
        <v>1362</v>
      </c>
      <c r="E90" s="0" t="s">
        <v>1363</v>
      </c>
      <c r="F90" s="0" t="n">
        <v>1</v>
      </c>
      <c r="G90" s="1" t="n">
        <f aca="false">COUNTIF('записи из базы данных'!$A$3:$A$149,B90)</f>
        <v>0</v>
      </c>
      <c r="I90" s="3" t="n">
        <f aca="false">IF(G90=1,0,1)</f>
        <v>1</v>
      </c>
    </row>
    <row r="91" customFormat="false" ht="13.8" hidden="false" customHeight="false" outlineLevel="0" collapsed="false">
      <c r="A91" s="0" t="s">
        <v>782</v>
      </c>
      <c r="B91" s="0" t="s">
        <v>783</v>
      </c>
      <c r="C91" s="0" t="s">
        <v>726</v>
      </c>
      <c r="D91" s="0" t="s">
        <v>1364</v>
      </c>
      <c r="E91" s="0" t="s">
        <v>1365</v>
      </c>
      <c r="F91" s="0" t="n">
        <v>1</v>
      </c>
      <c r="G91" s="1" t="n">
        <f aca="false">COUNTIF('записи из базы данных'!$A$3:$A$149,B91)</f>
        <v>0</v>
      </c>
      <c r="I91" s="3" t="n">
        <f aca="false">IF(G91=1,0,1)</f>
        <v>1</v>
      </c>
    </row>
    <row r="92" customFormat="false" ht="13.8" hidden="false" customHeight="false" outlineLevel="0" collapsed="false">
      <c r="A92" s="0" t="s">
        <v>733</v>
      </c>
      <c r="B92" s="0" t="s">
        <v>734</v>
      </c>
      <c r="C92" s="0" t="s">
        <v>689</v>
      </c>
      <c r="D92" s="0" t="s">
        <v>1366</v>
      </c>
      <c r="E92" s="0" t="s">
        <v>1367</v>
      </c>
      <c r="F92" s="0" t="n">
        <v>1</v>
      </c>
      <c r="G92" s="1" t="n">
        <f aca="false">COUNTIF('записи из базы данных'!$A$3:$A$149,B92)</f>
        <v>0</v>
      </c>
      <c r="I92" s="3" t="n">
        <f aca="false">IF(G92=1,0,1)</f>
        <v>1</v>
      </c>
    </row>
    <row r="93" customFormat="false" ht="13.8" hidden="false" customHeight="false" outlineLevel="0" collapsed="false">
      <c r="A93" s="0" t="s">
        <v>483</v>
      </c>
      <c r="B93" s="0" t="s">
        <v>482</v>
      </c>
      <c r="C93" s="0" t="s">
        <v>689</v>
      </c>
      <c r="D93" s="0" t="s">
        <v>1368</v>
      </c>
      <c r="E93" s="0" t="s">
        <v>1369</v>
      </c>
      <c r="F93" s="0" t="n">
        <v>1</v>
      </c>
      <c r="G93" s="1" t="n">
        <f aca="false">COUNTIF('записи из базы данных'!$A$3:$A$149,B93)</f>
        <v>1</v>
      </c>
      <c r="I93" s="3" t="n">
        <f aca="false">IF(G93=1,0,1)</f>
        <v>0</v>
      </c>
    </row>
    <row r="94" customFormat="false" ht="13.8" hidden="false" customHeight="false" outlineLevel="0" collapsed="false">
      <c r="A94" s="0" t="s">
        <v>739</v>
      </c>
      <c r="B94" s="0" t="s">
        <v>740</v>
      </c>
      <c r="C94" s="0" t="s">
        <v>741</v>
      </c>
      <c r="D94" s="0" t="s">
        <v>1370</v>
      </c>
      <c r="E94" s="0" t="s">
        <v>1371</v>
      </c>
      <c r="F94" s="0" t="n">
        <v>1</v>
      </c>
      <c r="G94" s="1" t="n">
        <f aca="false">COUNTIF('записи из базы данных'!$A$3:$A$149,B94)</f>
        <v>0</v>
      </c>
      <c r="I94" s="3" t="n">
        <f aca="false">IF(G94=1,0,1)</f>
        <v>1</v>
      </c>
    </row>
    <row r="95" customFormat="false" ht="13.8" hidden="false" customHeight="false" outlineLevel="0" collapsed="false">
      <c r="A95" s="0" t="s">
        <v>701</v>
      </c>
      <c r="B95" s="0" t="s">
        <v>702</v>
      </c>
      <c r="C95" s="0" t="s">
        <v>694</v>
      </c>
      <c r="D95" s="0" t="s">
        <v>1372</v>
      </c>
      <c r="E95" s="0" t="s">
        <v>1373</v>
      </c>
      <c r="F95" s="0" t="n">
        <v>1</v>
      </c>
      <c r="G95" s="1" t="n">
        <f aca="false">COUNTIF('записи из базы данных'!$A$3:$A$149,B95)</f>
        <v>0</v>
      </c>
      <c r="I95" s="3" t="n">
        <f aca="false">IF(G95=1,0,1)</f>
        <v>1</v>
      </c>
    </row>
    <row r="96" customFormat="false" ht="13.8" hidden="false" customHeight="false" outlineLevel="0" collapsed="false">
      <c r="A96" s="0" t="s">
        <v>409</v>
      </c>
      <c r="B96" s="0" t="s">
        <v>408</v>
      </c>
      <c r="C96" s="0" t="s">
        <v>694</v>
      </c>
      <c r="D96" s="0" t="s">
        <v>1374</v>
      </c>
      <c r="E96" s="0" t="s">
        <v>1375</v>
      </c>
      <c r="F96" s="0" t="n">
        <v>1</v>
      </c>
      <c r="G96" s="1" t="n">
        <f aca="false">COUNTIF('записи из базы данных'!$A$3:$A$149,B96)</f>
        <v>1</v>
      </c>
      <c r="I96" s="3" t="n">
        <f aca="false">IF(G96=1,0,1)</f>
        <v>0</v>
      </c>
    </row>
    <row r="97" customFormat="false" ht="13.8" hidden="false" customHeight="false" outlineLevel="0" collapsed="false">
      <c r="A97" s="0" t="s">
        <v>430</v>
      </c>
      <c r="B97" s="0" t="s">
        <v>429</v>
      </c>
      <c r="C97" s="0" t="s">
        <v>694</v>
      </c>
      <c r="D97" s="0" t="s">
        <v>1376</v>
      </c>
      <c r="E97" s="0" t="s">
        <v>1377</v>
      </c>
      <c r="F97" s="0" t="n">
        <v>1</v>
      </c>
      <c r="G97" s="1" t="n">
        <f aca="false">COUNTIF('записи из базы данных'!$A$3:$A$149,B97)</f>
        <v>1</v>
      </c>
      <c r="I97" s="3" t="n">
        <f aca="false">IF(G97=1,0,1)</f>
        <v>0</v>
      </c>
    </row>
    <row r="98" customFormat="false" ht="13.8" hidden="false" customHeight="false" outlineLevel="0" collapsed="false">
      <c r="A98" s="0" t="s">
        <v>366</v>
      </c>
      <c r="B98" s="0" t="s">
        <v>365</v>
      </c>
      <c r="C98" s="0" t="s">
        <v>689</v>
      </c>
      <c r="D98" s="0" t="s">
        <v>1378</v>
      </c>
      <c r="E98" s="0" t="s">
        <v>1379</v>
      </c>
      <c r="F98" s="0" t="n">
        <v>1</v>
      </c>
      <c r="G98" s="1" t="n">
        <f aca="false">COUNTIF('записи из базы данных'!$A$3:$A$149,B98)</f>
        <v>1</v>
      </c>
      <c r="I98" s="3" t="n">
        <f aca="false">IF(G98=1,0,1)</f>
        <v>0</v>
      </c>
    </row>
    <row r="99" customFormat="false" ht="13.8" hidden="false" customHeight="false" outlineLevel="0" collapsed="false">
      <c r="A99" s="0" t="s">
        <v>370</v>
      </c>
      <c r="B99" s="0" t="s">
        <v>369</v>
      </c>
      <c r="C99" s="0" t="s">
        <v>694</v>
      </c>
      <c r="D99" s="0" t="s">
        <v>1380</v>
      </c>
      <c r="E99" s="0" t="s">
        <v>1381</v>
      </c>
      <c r="F99" s="0" t="n">
        <v>1</v>
      </c>
      <c r="G99" s="1" t="n">
        <f aca="false">COUNTIF('записи из базы данных'!$A$3:$A$149,B99)</f>
        <v>1</v>
      </c>
      <c r="I99" s="3" t="n">
        <f aca="false">IF(G99=1,0,1)</f>
        <v>0</v>
      </c>
    </row>
    <row r="100" customFormat="false" ht="13.8" hidden="false" customHeight="false" outlineLevel="0" collapsed="false">
      <c r="A100" s="0" t="s">
        <v>347</v>
      </c>
      <c r="B100" s="0" t="s">
        <v>346</v>
      </c>
      <c r="C100" s="0" t="s">
        <v>694</v>
      </c>
      <c r="D100" s="0" t="s">
        <v>1382</v>
      </c>
      <c r="E100" s="0" t="s">
        <v>1383</v>
      </c>
      <c r="F100" s="0" t="n">
        <v>1</v>
      </c>
      <c r="G100" s="1" t="n">
        <f aca="false">COUNTIF('записи из базы данных'!$A$3:$A$149,B100)</f>
        <v>1</v>
      </c>
      <c r="I100" s="3" t="n">
        <f aca="false">IF(G100=1,0,1)</f>
        <v>0</v>
      </c>
    </row>
    <row r="101" customFormat="false" ht="13.8" hidden="false" customHeight="false" outlineLevel="0" collapsed="false">
      <c r="A101" s="0" t="s">
        <v>713</v>
      </c>
      <c r="B101" s="0" t="s">
        <v>714</v>
      </c>
      <c r="C101" s="0" t="s">
        <v>689</v>
      </c>
      <c r="D101" s="0" t="s">
        <v>1384</v>
      </c>
      <c r="E101" s="0" t="s">
        <v>1385</v>
      </c>
      <c r="F101" s="0" t="n">
        <v>1</v>
      </c>
      <c r="G101" s="1" t="n">
        <f aca="false">COUNTIF('записи из базы данных'!$A$3:$A$149,B101)</f>
        <v>0</v>
      </c>
      <c r="I101" s="3" t="n">
        <f aca="false">IF(G101=1,0,1)</f>
        <v>1</v>
      </c>
    </row>
    <row r="102" customFormat="false" ht="13.8" hidden="false" customHeight="false" outlineLevel="0" collapsed="false">
      <c r="A102" s="0" t="s">
        <v>458</v>
      </c>
      <c r="B102" s="0" t="s">
        <v>457</v>
      </c>
      <c r="C102" s="0" t="s">
        <v>699</v>
      </c>
      <c r="D102" s="0" t="s">
        <v>1386</v>
      </c>
      <c r="E102" s="0" t="s">
        <v>1387</v>
      </c>
      <c r="F102" s="0" t="n">
        <v>1</v>
      </c>
      <c r="G102" s="1" t="n">
        <f aca="false">COUNTIF('записи из базы данных'!$A$3:$A$149,B102)</f>
        <v>1</v>
      </c>
      <c r="I102" s="3" t="n">
        <f aca="false">IF(G102=1,0,1)</f>
        <v>0</v>
      </c>
    </row>
    <row r="103" customFormat="false" ht="13.8" hidden="false" customHeight="false" outlineLevel="0" collapsed="false">
      <c r="A103" s="0" t="s">
        <v>706</v>
      </c>
      <c r="B103" s="0" t="s">
        <v>707</v>
      </c>
      <c r="C103" s="0" t="s">
        <v>689</v>
      </c>
      <c r="D103" s="0" t="s">
        <v>1388</v>
      </c>
      <c r="E103" s="0" t="s">
        <v>1389</v>
      </c>
      <c r="F103" s="0" t="n">
        <v>1</v>
      </c>
      <c r="G103" s="1" t="n">
        <f aca="false">COUNTIF('записи из базы данных'!$A$3:$A$149,B103)</f>
        <v>0</v>
      </c>
      <c r="I103" s="3" t="n">
        <f aca="false">IF(G103=1,0,1)</f>
        <v>1</v>
      </c>
    </row>
    <row r="104" customFormat="false" ht="13.8" hidden="false" customHeight="false" outlineLevel="0" collapsed="false">
      <c r="A104" s="0" t="s">
        <v>375</v>
      </c>
      <c r="B104" s="0" t="s">
        <v>374</v>
      </c>
      <c r="C104" s="0" t="s">
        <v>689</v>
      </c>
      <c r="D104" s="0" t="s">
        <v>1390</v>
      </c>
      <c r="E104" s="0" t="s">
        <v>1391</v>
      </c>
      <c r="F104" s="0" t="n">
        <v>1</v>
      </c>
      <c r="G104" s="1" t="n">
        <f aca="false">COUNTIF('записи из базы данных'!$A$3:$A$149,B104)</f>
        <v>1</v>
      </c>
      <c r="I104" s="3" t="n">
        <f aca="false">IF(G104=1,0,1)</f>
        <v>0</v>
      </c>
    </row>
    <row r="105" customFormat="false" ht="13.8" hidden="false" customHeight="false" outlineLevel="0" collapsed="false">
      <c r="A105" s="0" t="s">
        <v>796</v>
      </c>
      <c r="B105" s="0" t="s">
        <v>797</v>
      </c>
      <c r="C105" s="0" t="s">
        <v>765</v>
      </c>
      <c r="D105" s="0" t="s">
        <v>1392</v>
      </c>
      <c r="E105" s="0" t="s">
        <v>1393</v>
      </c>
      <c r="F105" s="0" t="n">
        <v>1</v>
      </c>
      <c r="G105" s="1" t="n">
        <f aca="false">COUNTIF('записи из базы данных'!$A$3:$A$149,B105)</f>
        <v>0</v>
      </c>
      <c r="I105" s="3" t="n">
        <f aca="false">IF(G105=1,0,1)</f>
        <v>1</v>
      </c>
    </row>
    <row r="106" customFormat="false" ht="13.8" hidden="false" customHeight="false" outlineLevel="0" collapsed="false">
      <c r="A106" s="0" t="s">
        <v>800</v>
      </c>
      <c r="B106" s="0" t="s">
        <v>801</v>
      </c>
      <c r="C106" s="0" t="s">
        <v>726</v>
      </c>
      <c r="D106" s="0" t="s">
        <v>1394</v>
      </c>
      <c r="E106" s="0" t="s">
        <v>1395</v>
      </c>
      <c r="F106" s="0" t="n">
        <v>1</v>
      </c>
      <c r="G106" s="1" t="n">
        <f aca="false">COUNTIF('записи из базы данных'!$A$3:$A$149,B106)</f>
        <v>0</v>
      </c>
      <c r="I106" s="3" t="n">
        <f aca="false">IF(G106=1,0,1)</f>
        <v>1</v>
      </c>
    </row>
    <row r="107" customFormat="false" ht="13.8" hidden="false" customHeight="false" outlineLevel="0" collapsed="false">
      <c r="A107" s="0" t="s">
        <v>463</v>
      </c>
      <c r="B107" s="0" t="s">
        <v>462</v>
      </c>
      <c r="C107" s="0" t="s">
        <v>689</v>
      </c>
      <c r="D107" s="0" t="s">
        <v>1396</v>
      </c>
      <c r="E107" s="0" t="s">
        <v>1397</v>
      </c>
      <c r="F107" s="0" t="n">
        <v>1</v>
      </c>
      <c r="G107" s="1" t="n">
        <f aca="false">COUNTIF('записи из базы данных'!$A$3:$A$149,B107)</f>
        <v>1</v>
      </c>
      <c r="I107" s="3" t="n">
        <f aca="false">IF(G107=1,0,1)</f>
        <v>0</v>
      </c>
    </row>
    <row r="108" customFormat="false" ht="13.8" hidden="false" customHeight="false" outlineLevel="0" collapsed="false">
      <c r="A108" s="0" t="s">
        <v>460</v>
      </c>
      <c r="B108" s="0" t="s">
        <v>459</v>
      </c>
      <c r="C108" s="0" t="s">
        <v>689</v>
      </c>
      <c r="D108" s="0" t="s">
        <v>1398</v>
      </c>
      <c r="E108" s="0" t="s">
        <v>1399</v>
      </c>
      <c r="F108" s="0" t="n">
        <v>1</v>
      </c>
      <c r="G108" s="1" t="n">
        <f aca="false">COUNTIF('записи из базы данных'!$A$3:$A$149,B108)</f>
        <v>1</v>
      </c>
      <c r="I108" s="3" t="n">
        <f aca="false">IF(G108=1,0,1)</f>
        <v>0</v>
      </c>
    </row>
    <row r="109" customFormat="false" ht="13.8" hidden="false" customHeight="false" outlineLevel="0" collapsed="false">
      <c r="A109" s="0" t="s">
        <v>803</v>
      </c>
      <c r="B109" s="0" t="s">
        <v>804</v>
      </c>
      <c r="C109" s="0" t="s">
        <v>726</v>
      </c>
      <c r="D109" s="0" t="s">
        <v>1400</v>
      </c>
      <c r="E109" s="0" t="s">
        <v>1401</v>
      </c>
      <c r="F109" s="0" t="n">
        <v>1</v>
      </c>
      <c r="G109" s="1" t="n">
        <f aca="false">COUNTIF('записи из базы данных'!$A$3:$A$149,B109)</f>
        <v>0</v>
      </c>
      <c r="I109" s="3" t="n">
        <f aca="false">IF(G109=1,0,1)</f>
        <v>1</v>
      </c>
    </row>
    <row r="110" customFormat="false" ht="13.8" hidden="false" customHeight="false" outlineLevel="0" collapsed="false">
      <c r="A110" s="0" t="s">
        <v>788</v>
      </c>
      <c r="B110" s="0" t="s">
        <v>789</v>
      </c>
      <c r="C110" s="0" t="s">
        <v>790</v>
      </c>
      <c r="D110" s="0" t="s">
        <v>1402</v>
      </c>
      <c r="E110" s="0" t="s">
        <v>1403</v>
      </c>
      <c r="F110" s="0" t="n">
        <v>1</v>
      </c>
      <c r="G110" s="1" t="n">
        <f aca="false">COUNTIF('записи из базы данных'!$A$3:$A$149,B110)</f>
        <v>0</v>
      </c>
      <c r="I110" s="3" t="n">
        <f aca="false">IF(G110=1,0,1)</f>
        <v>1</v>
      </c>
    </row>
    <row r="111" customFormat="false" ht="13.8" hidden="false" customHeight="false" outlineLevel="0" collapsed="false">
      <c r="A111" s="0" t="s">
        <v>379</v>
      </c>
      <c r="B111" s="0" t="s">
        <v>378</v>
      </c>
      <c r="C111" s="0" t="s">
        <v>816</v>
      </c>
      <c r="D111" s="0" t="s">
        <v>1404</v>
      </c>
      <c r="E111" s="0" t="s">
        <v>1405</v>
      </c>
      <c r="F111" s="0" t="n">
        <v>1</v>
      </c>
      <c r="G111" s="1" t="n">
        <f aca="false">COUNTIF('записи из базы данных'!$A$3:$A$149,B111)</f>
        <v>1</v>
      </c>
      <c r="I111" s="3" t="n">
        <f aca="false">IF(G111=1,0,1)</f>
        <v>0</v>
      </c>
    </row>
    <row r="112" customFormat="false" ht="13.8" hidden="false" customHeight="false" outlineLevel="0" collapsed="false">
      <c r="A112" s="0" t="s">
        <v>394</v>
      </c>
      <c r="B112" s="0" t="s">
        <v>393</v>
      </c>
      <c r="C112" s="0" t="s">
        <v>816</v>
      </c>
      <c r="D112" s="0" t="s">
        <v>1406</v>
      </c>
      <c r="E112" s="0" t="s">
        <v>1407</v>
      </c>
      <c r="F112" s="0" t="n">
        <v>1</v>
      </c>
      <c r="G112" s="1" t="n">
        <f aca="false">COUNTIF('записи из базы данных'!$A$3:$A$149,B112)</f>
        <v>1</v>
      </c>
      <c r="I112" s="3" t="n">
        <f aca="false">IF(G112=1,0,1)</f>
        <v>0</v>
      </c>
    </row>
    <row r="113" customFormat="false" ht="13.8" hidden="false" customHeight="false" outlineLevel="0" collapsed="false">
      <c r="A113" s="0" t="s">
        <v>814</v>
      </c>
      <c r="B113" s="0" t="s">
        <v>815</v>
      </c>
      <c r="C113" s="0" t="s">
        <v>816</v>
      </c>
      <c r="D113" s="0" t="s">
        <v>1408</v>
      </c>
      <c r="E113" s="0" t="s">
        <v>1409</v>
      </c>
      <c r="F113" s="0" t="n">
        <v>1</v>
      </c>
      <c r="G113" s="1" t="n">
        <f aca="false">COUNTIF('записи из базы данных'!$A$3:$A$149,B113)</f>
        <v>0</v>
      </c>
      <c r="I113" s="3" t="n">
        <f aca="false">IF(G113=1,0,1)</f>
        <v>1</v>
      </c>
    </row>
    <row r="114" customFormat="false" ht="13.8" hidden="false" customHeight="false" outlineLevel="0" collapsed="false">
      <c r="A114" s="0" t="s">
        <v>439</v>
      </c>
      <c r="B114" s="0" t="s">
        <v>438</v>
      </c>
      <c r="C114" s="0" t="s">
        <v>786</v>
      </c>
      <c r="D114" s="0" t="s">
        <v>1410</v>
      </c>
      <c r="E114" s="0" t="s">
        <v>1411</v>
      </c>
      <c r="F114" s="0" t="n">
        <v>1</v>
      </c>
      <c r="G114" s="1" t="n">
        <f aca="false">COUNTIF('записи из базы данных'!$A$3:$A$149,B114)</f>
        <v>1</v>
      </c>
      <c r="I114" s="3" t="n">
        <f aca="false">IF(G114=1,0,1)</f>
        <v>0</v>
      </c>
    </row>
    <row r="115" customFormat="false" ht="13.8" hidden="false" customHeight="false" outlineLevel="0" collapsed="false">
      <c r="A115" s="0" t="s">
        <v>259</v>
      </c>
      <c r="B115" s="0" t="s">
        <v>258</v>
      </c>
      <c r="C115" s="0" t="s">
        <v>816</v>
      </c>
      <c r="D115" s="0" t="s">
        <v>1412</v>
      </c>
      <c r="E115" s="0" t="s">
        <v>1413</v>
      </c>
      <c r="F115" s="0" t="n">
        <v>1</v>
      </c>
      <c r="G115" s="1" t="n">
        <f aca="false">COUNTIF('записи из базы данных'!$A$3:$A$149,B115)</f>
        <v>1</v>
      </c>
      <c r="I115" s="3" t="n">
        <f aca="false">IF(G115=1,0,1)</f>
        <v>0</v>
      </c>
    </row>
    <row r="116" customFormat="false" ht="13.8" hidden="false" customHeight="false" outlineLevel="0" collapsed="false">
      <c r="A116" s="0" t="s">
        <v>465</v>
      </c>
      <c r="B116" s="0" t="s">
        <v>464</v>
      </c>
      <c r="C116" s="0" t="s">
        <v>792</v>
      </c>
      <c r="D116" s="0" t="s">
        <v>1414</v>
      </c>
      <c r="E116" s="0" t="s">
        <v>1415</v>
      </c>
      <c r="F116" s="0" t="n">
        <v>1</v>
      </c>
      <c r="G116" s="1" t="n">
        <f aca="false">COUNTIF('записи из базы данных'!$A$3:$A$149,B116)</f>
        <v>1</v>
      </c>
      <c r="I116" s="3" t="n">
        <f aca="false">IF(G116=1,0,1)</f>
        <v>0</v>
      </c>
    </row>
    <row r="117" customFormat="false" ht="13.8" hidden="false" customHeight="false" outlineLevel="0" collapsed="false">
      <c r="A117" s="0" t="s">
        <v>382</v>
      </c>
      <c r="B117" s="0" t="s">
        <v>381</v>
      </c>
      <c r="C117" s="0" t="s">
        <v>816</v>
      </c>
      <c r="D117" s="0" t="s">
        <v>1416</v>
      </c>
      <c r="E117" s="0" t="s">
        <v>1417</v>
      </c>
      <c r="F117" s="0" t="n">
        <v>1</v>
      </c>
      <c r="G117" s="1" t="n">
        <f aca="false">COUNTIF('записи из базы данных'!$A$3:$A$149,B117)</f>
        <v>1</v>
      </c>
      <c r="I117" s="3" t="n">
        <f aca="false">IF(G117=1,0,1)</f>
        <v>0</v>
      </c>
    </row>
    <row r="118" customFormat="false" ht="13.8" hidden="false" customHeight="false" outlineLevel="0" collapsed="false">
      <c r="A118" s="0" t="s">
        <v>279</v>
      </c>
      <c r="B118" s="0" t="s">
        <v>278</v>
      </c>
      <c r="C118" s="0" t="s">
        <v>816</v>
      </c>
      <c r="D118" s="0" t="s">
        <v>1418</v>
      </c>
      <c r="E118" s="0" t="s">
        <v>1419</v>
      </c>
      <c r="F118" s="0" t="n">
        <v>1</v>
      </c>
      <c r="G118" s="1" t="n">
        <f aca="false">COUNTIF('записи из базы данных'!$A$3:$A$149,B118)</f>
        <v>1</v>
      </c>
      <c r="I118" s="3" t="n">
        <f aca="false">IF(G118=1,0,1)</f>
        <v>0</v>
      </c>
    </row>
    <row r="119" customFormat="false" ht="13.8" hidden="false" customHeight="false" outlineLevel="0" collapsed="false">
      <c r="A119" s="0" t="s">
        <v>822</v>
      </c>
      <c r="B119" s="0" t="s">
        <v>823</v>
      </c>
      <c r="C119" s="0" t="s">
        <v>816</v>
      </c>
      <c r="D119" s="0" t="s">
        <v>1420</v>
      </c>
      <c r="E119" s="0" t="s">
        <v>1421</v>
      </c>
      <c r="F119" s="0" t="n">
        <v>1</v>
      </c>
      <c r="G119" s="1" t="n">
        <f aca="false">COUNTIF('записи из базы данных'!$A$3:$A$149,B119)</f>
        <v>0</v>
      </c>
      <c r="I119" s="3" t="n">
        <f aca="false">IF(G119=1,0,1)</f>
        <v>1</v>
      </c>
    </row>
    <row r="120" customFormat="false" ht="13.8" hidden="false" customHeight="false" outlineLevel="0" collapsed="false">
      <c r="A120" s="0" t="s">
        <v>420</v>
      </c>
      <c r="B120" s="0" t="s">
        <v>419</v>
      </c>
      <c r="C120" s="0" t="s">
        <v>792</v>
      </c>
      <c r="D120" s="0" t="s">
        <v>1422</v>
      </c>
      <c r="E120" s="2" t="n">
        <v>2E-058</v>
      </c>
      <c r="F120" s="0" t="n">
        <v>1</v>
      </c>
      <c r="G120" s="1" t="n">
        <f aca="false">COUNTIF('записи из базы данных'!$A$3:$A$149,B120)</f>
        <v>1</v>
      </c>
      <c r="I120" s="3" t="n">
        <f aca="false">IF(G120=1,0,1)</f>
        <v>0</v>
      </c>
    </row>
    <row r="121" customFormat="false" ht="13.8" hidden="false" customHeight="false" outlineLevel="0" collapsed="false">
      <c r="A121" s="0" t="s">
        <v>275</v>
      </c>
      <c r="B121" s="0" t="s">
        <v>274</v>
      </c>
      <c r="C121" s="0" t="s">
        <v>816</v>
      </c>
      <c r="D121" s="0" t="s">
        <v>1423</v>
      </c>
      <c r="E121" s="0" t="s">
        <v>1424</v>
      </c>
      <c r="F121" s="0" t="n">
        <v>1</v>
      </c>
      <c r="G121" s="1" t="n">
        <f aca="false">COUNTIF('записи из базы данных'!$A$3:$A$149,B121)</f>
        <v>1</v>
      </c>
      <c r="I121" s="3" t="n">
        <f aca="false">IF(G121=1,0,1)</f>
        <v>0</v>
      </c>
    </row>
    <row r="122" customFormat="false" ht="13.8" hidden="false" customHeight="false" outlineLevel="0" collapsed="false">
      <c r="A122" s="0" t="s">
        <v>48</v>
      </c>
      <c r="B122" s="0" t="s">
        <v>47</v>
      </c>
      <c r="C122" s="0" t="s">
        <v>792</v>
      </c>
      <c r="D122" s="0" t="s">
        <v>1425</v>
      </c>
      <c r="E122" s="0" t="s">
        <v>1426</v>
      </c>
      <c r="F122" s="0" t="n">
        <v>1</v>
      </c>
      <c r="G122" s="1" t="n">
        <f aca="false">COUNTIF('записи из базы данных'!$A$3:$A$149,B122)</f>
        <v>1</v>
      </c>
      <c r="I122" s="3" t="n">
        <f aca="false">IF(G122=1,0,1)</f>
        <v>0</v>
      </c>
    </row>
    <row r="123" customFormat="false" ht="13.8" hidden="false" customHeight="false" outlineLevel="0" collapsed="false">
      <c r="A123" s="0" t="s">
        <v>358</v>
      </c>
      <c r="B123" s="0" t="s">
        <v>357</v>
      </c>
      <c r="C123" s="0" t="s">
        <v>792</v>
      </c>
      <c r="D123" s="0" t="s">
        <v>1427</v>
      </c>
      <c r="E123" s="0" t="s">
        <v>1428</v>
      </c>
      <c r="F123" s="0" t="n">
        <v>1</v>
      </c>
      <c r="G123" s="1" t="n">
        <f aca="false">COUNTIF('записи из базы данных'!$A$3:$A$149,B123)</f>
        <v>1</v>
      </c>
      <c r="I123" s="3" t="n">
        <f aca="false">IF(G123=1,0,1)</f>
        <v>0</v>
      </c>
    </row>
    <row r="124" customFormat="false" ht="13.8" hidden="false" customHeight="false" outlineLevel="0" collapsed="false">
      <c r="A124" s="0" t="s">
        <v>90</v>
      </c>
      <c r="B124" s="0" t="s">
        <v>89</v>
      </c>
      <c r="C124" s="0" t="s">
        <v>792</v>
      </c>
      <c r="D124" s="0" t="s">
        <v>1429</v>
      </c>
      <c r="E124" s="0" t="s">
        <v>1430</v>
      </c>
      <c r="F124" s="0" t="n">
        <v>1</v>
      </c>
      <c r="G124" s="1" t="n">
        <f aca="false">COUNTIF('записи из базы данных'!$A$3:$A$149,B124)</f>
        <v>1</v>
      </c>
      <c r="I124" s="3" t="n">
        <f aca="false">IF(G124=1,0,1)</f>
        <v>0</v>
      </c>
    </row>
    <row r="125" customFormat="false" ht="13.8" hidden="false" customHeight="false" outlineLevel="0" collapsed="false">
      <c r="A125" s="0" t="s">
        <v>754</v>
      </c>
      <c r="B125" s="0" t="s">
        <v>755</v>
      </c>
      <c r="C125" s="0" t="s">
        <v>689</v>
      </c>
      <c r="D125" s="0" t="s">
        <v>1431</v>
      </c>
      <c r="E125" s="0" t="s">
        <v>1432</v>
      </c>
      <c r="F125" s="0" t="n">
        <v>1</v>
      </c>
      <c r="G125" s="1" t="n">
        <f aca="false">COUNTIF('записи из базы данных'!$A$3:$A$149,B125)</f>
        <v>0</v>
      </c>
      <c r="I125" s="3" t="n">
        <f aca="false">IF(G125=1,0,1)</f>
        <v>1</v>
      </c>
    </row>
    <row r="126" customFormat="false" ht="13.8" hidden="false" customHeight="false" outlineLevel="0" collapsed="false">
      <c r="A126" s="0" t="s">
        <v>343</v>
      </c>
      <c r="B126" s="0" t="s">
        <v>342</v>
      </c>
      <c r="C126" s="0" t="s">
        <v>689</v>
      </c>
      <c r="D126" s="0" t="s">
        <v>1433</v>
      </c>
      <c r="E126" s="0" t="s">
        <v>1434</v>
      </c>
      <c r="F126" s="0" t="n">
        <v>1</v>
      </c>
      <c r="G126" s="1" t="n">
        <f aca="false">COUNTIF('записи из базы данных'!$A$3:$A$149,B126)</f>
        <v>1</v>
      </c>
      <c r="I126" s="3" t="n">
        <f aca="false">IF(G126=1,0,1)</f>
        <v>0</v>
      </c>
    </row>
    <row r="127" customFormat="false" ht="13.8" hidden="false" customHeight="false" outlineLevel="0" collapsed="false">
      <c r="A127" s="0" t="s">
        <v>390</v>
      </c>
      <c r="B127" s="0" t="s">
        <v>389</v>
      </c>
      <c r="C127" s="0" t="s">
        <v>816</v>
      </c>
      <c r="D127" s="0" t="s">
        <v>1435</v>
      </c>
      <c r="E127" s="0" t="s">
        <v>1436</v>
      </c>
      <c r="F127" s="0" t="n">
        <v>1</v>
      </c>
      <c r="G127" s="1" t="n">
        <f aca="false">COUNTIF('записи из базы данных'!$A$3:$A$149,B127)</f>
        <v>1</v>
      </c>
      <c r="I127" s="3" t="n">
        <f aca="false">IF(G127=1,0,1)</f>
        <v>0</v>
      </c>
    </row>
    <row r="128" customFormat="false" ht="13.8" hidden="false" customHeight="false" outlineLevel="0" collapsed="false">
      <c r="A128" s="0" t="s">
        <v>837</v>
      </c>
      <c r="B128" s="0" t="s">
        <v>838</v>
      </c>
      <c r="C128" s="0" t="s">
        <v>790</v>
      </c>
      <c r="D128" s="0" t="s">
        <v>1437</v>
      </c>
      <c r="E128" s="0" t="s">
        <v>1438</v>
      </c>
      <c r="F128" s="0" t="n">
        <v>1</v>
      </c>
      <c r="G128" s="1" t="n">
        <f aca="false">COUNTIF('записи из базы данных'!$A$3:$A$149,B128)</f>
        <v>0</v>
      </c>
      <c r="I128" s="3" t="n">
        <f aca="false">IF(G128=1,0,1)</f>
        <v>1</v>
      </c>
    </row>
    <row r="129" customFormat="false" ht="13.8" hidden="false" customHeight="false" outlineLevel="0" collapsed="false">
      <c r="A129" s="0" t="s">
        <v>827</v>
      </c>
      <c r="B129" s="0" t="s">
        <v>828</v>
      </c>
      <c r="C129" s="0" t="s">
        <v>689</v>
      </c>
      <c r="D129" s="0" t="s">
        <v>1439</v>
      </c>
      <c r="E129" s="0" t="s">
        <v>1440</v>
      </c>
      <c r="F129" s="0" t="n">
        <v>1</v>
      </c>
      <c r="G129" s="1" t="n">
        <f aca="false">COUNTIF('записи из базы данных'!$A$3:$A$149,B129)</f>
        <v>0</v>
      </c>
      <c r="I129" s="3" t="n">
        <f aca="false">IF(G129=1,0,1)</f>
        <v>1</v>
      </c>
    </row>
    <row r="130" customFormat="false" ht="13.8" hidden="false" customHeight="false" outlineLevel="0" collapsed="false">
      <c r="A130" s="0" t="s">
        <v>830</v>
      </c>
      <c r="B130" s="0" t="s">
        <v>831</v>
      </c>
      <c r="C130" s="0" t="s">
        <v>689</v>
      </c>
      <c r="D130" s="0" t="s">
        <v>1441</v>
      </c>
      <c r="E130" s="0" t="s">
        <v>1442</v>
      </c>
      <c r="F130" s="0" t="n">
        <v>1</v>
      </c>
      <c r="G130" s="1" t="n">
        <f aca="false">COUNTIF('записи из базы данных'!$A$3:$A$149,B130)</f>
        <v>0</v>
      </c>
      <c r="I130" s="3" t="n">
        <f aca="false">IF(G130=1,0,1)</f>
        <v>1</v>
      </c>
    </row>
    <row r="131" customFormat="false" ht="13.8" hidden="false" customHeight="false" outlineLevel="0" collapsed="false">
      <c r="A131" s="0" t="s">
        <v>833</v>
      </c>
      <c r="B131" s="0" t="s">
        <v>834</v>
      </c>
      <c r="C131" s="0" t="s">
        <v>689</v>
      </c>
      <c r="D131" s="0" t="s">
        <v>1443</v>
      </c>
      <c r="E131" s="0" t="s">
        <v>1444</v>
      </c>
      <c r="F131" s="0" t="n">
        <v>1</v>
      </c>
      <c r="G131" s="1" t="n">
        <f aca="false">COUNTIF('записи из базы данных'!$A$3:$A$149,B131)</f>
        <v>0</v>
      </c>
      <c r="I131" s="3" t="n">
        <f aca="false">IF(G131=1,0,1)</f>
        <v>1</v>
      </c>
    </row>
    <row r="132" customFormat="false" ht="13.8" hidden="false" customHeight="false" outlineLevel="0" collapsed="false">
      <c r="A132" s="0" t="s">
        <v>841</v>
      </c>
      <c r="B132" s="0" t="s">
        <v>842</v>
      </c>
      <c r="C132" s="0" t="s">
        <v>790</v>
      </c>
      <c r="D132" s="0" t="s">
        <v>1445</v>
      </c>
      <c r="E132" s="2" t="n">
        <v>1E-010</v>
      </c>
      <c r="F132" s="0" t="n">
        <v>1</v>
      </c>
      <c r="G132" s="1" t="n">
        <f aca="false">COUNTIF('записи из базы данных'!$A$3:$A$149,B132)</f>
        <v>0</v>
      </c>
      <c r="I132" s="3" t="n">
        <f aca="false">IF(G132=1,0,1)</f>
        <v>1</v>
      </c>
    </row>
    <row r="133" customFormat="false" ht="13.8" hidden="false" customHeight="false" outlineLevel="0" collapsed="false">
      <c r="A133" s="0" t="s">
        <v>1169</v>
      </c>
      <c r="B133" s="0" t="s">
        <v>1170</v>
      </c>
      <c r="C133" s="0" t="s">
        <v>1171</v>
      </c>
      <c r="D133" s="0" t="s">
        <v>1446</v>
      </c>
      <c r="E133" s="0" t="s">
        <v>1447</v>
      </c>
      <c r="F133" s="0" t="n">
        <v>1</v>
      </c>
      <c r="G133" s="1" t="n">
        <f aca="false">COUNTIF('записи из базы данных'!$A$3:$A$149,B133)</f>
        <v>0</v>
      </c>
      <c r="I133" s="3" t="n">
        <f aca="false">IF(G133=1,0,1)</f>
        <v>1</v>
      </c>
    </row>
    <row r="134" customFormat="false" ht="13.8" hidden="false" customHeight="false" outlineLevel="0" collapsed="false">
      <c r="A134" s="0" t="s">
        <v>542</v>
      </c>
      <c r="B134" s="0" t="s">
        <v>541</v>
      </c>
      <c r="C134" s="0" t="s">
        <v>948</v>
      </c>
      <c r="D134" s="0" t="s">
        <v>1448</v>
      </c>
      <c r="E134" s="2" t="n">
        <v>2E-005</v>
      </c>
      <c r="F134" s="0" t="n">
        <v>1</v>
      </c>
      <c r="G134" s="1" t="n">
        <f aca="false">COUNTIF('записи из базы данных'!$A$3:$A$149,B134)</f>
        <v>0</v>
      </c>
      <c r="I134" s="3" t="n">
        <f aca="false">IF(G134=1,0,1)</f>
        <v>1</v>
      </c>
    </row>
    <row r="135" customFormat="false" ht="13.8" hidden="false" customHeight="false" outlineLevel="0" collapsed="false">
      <c r="A135" s="0" t="s">
        <v>514</v>
      </c>
      <c r="B135" s="0" t="s">
        <v>513</v>
      </c>
      <c r="C135" s="0" t="s">
        <v>951</v>
      </c>
      <c r="D135" s="0" t="s">
        <v>1448</v>
      </c>
      <c r="E135" s="2" t="n">
        <v>2E-005</v>
      </c>
      <c r="F135" s="0" t="n">
        <v>1</v>
      </c>
      <c r="G135" s="1" t="n">
        <f aca="false">COUNTIF('записи из базы данных'!$A$3:$A$149,B135)</f>
        <v>0</v>
      </c>
      <c r="I135" s="3" t="n">
        <f aca="false">IF(G135=1,0,1)</f>
        <v>1</v>
      </c>
    </row>
    <row r="136" customFormat="false" ht="13.8" hidden="false" customHeight="false" outlineLevel="0" collapsed="false">
      <c r="A136" s="0" t="s">
        <v>960</v>
      </c>
      <c r="B136" s="0" t="s">
        <v>961</v>
      </c>
      <c r="C136" s="0" t="s">
        <v>962</v>
      </c>
      <c r="D136" s="0" t="s">
        <v>1448</v>
      </c>
      <c r="E136" s="2" t="n">
        <v>2E-005</v>
      </c>
      <c r="F136" s="0" t="n">
        <v>1</v>
      </c>
      <c r="G136" s="1" t="n">
        <f aca="false">COUNTIF('записи из базы данных'!$A$3:$A$149,B136)</f>
        <v>0</v>
      </c>
      <c r="I136" s="3" t="n">
        <f aca="false">IF(G136=1,0,1)</f>
        <v>1</v>
      </c>
    </row>
    <row r="137" customFormat="false" ht="13.8" hidden="false" customHeight="false" outlineLevel="0" collapsed="false">
      <c r="A137" s="0" t="s">
        <v>544</v>
      </c>
      <c r="B137" s="0" t="s">
        <v>543</v>
      </c>
      <c r="C137" s="0" t="s">
        <v>966</v>
      </c>
      <c r="D137" s="0" t="s">
        <v>1448</v>
      </c>
      <c r="E137" s="2" t="n">
        <v>2E-005</v>
      </c>
      <c r="F137" s="0" t="n">
        <v>1</v>
      </c>
      <c r="G137" s="1" t="n">
        <f aca="false">COUNTIF('записи из базы данных'!$A$3:$A$149,B137)</f>
        <v>0</v>
      </c>
      <c r="I137" s="3" t="n">
        <f aca="false">IF(G137=1,0,1)</f>
        <v>1</v>
      </c>
    </row>
    <row r="138" customFormat="false" ht="13.8" hidden="false" customHeight="false" outlineLevel="0" collapsed="false">
      <c r="A138" s="0" t="s">
        <v>527</v>
      </c>
      <c r="B138" s="0" t="s">
        <v>526</v>
      </c>
      <c r="C138" s="0" t="s">
        <v>958</v>
      </c>
      <c r="D138" s="0" t="s">
        <v>1448</v>
      </c>
      <c r="E138" s="2" t="n">
        <v>2E-005</v>
      </c>
      <c r="F138" s="0" t="n">
        <v>1</v>
      </c>
      <c r="G138" s="1" t="n">
        <f aca="false">COUNTIF('записи из базы данных'!$A$3:$A$149,B138)</f>
        <v>0</v>
      </c>
      <c r="I138" s="3" t="n">
        <f aca="false">IF(G138=1,0,1)</f>
        <v>1</v>
      </c>
    </row>
    <row r="139" customFormat="false" ht="13.8" hidden="false" customHeight="false" outlineLevel="0" collapsed="false">
      <c r="A139" s="0" t="s">
        <v>521</v>
      </c>
      <c r="B139" s="0" t="s">
        <v>520</v>
      </c>
      <c r="C139" s="0" t="s">
        <v>952</v>
      </c>
      <c r="D139" s="0" t="s">
        <v>1448</v>
      </c>
      <c r="E139" s="2" t="n">
        <v>2E-005</v>
      </c>
      <c r="F139" s="0" t="n">
        <v>1</v>
      </c>
      <c r="G139" s="1" t="n">
        <f aca="false">COUNTIF('записи из базы данных'!$A$3:$A$149,B139)</f>
        <v>0</v>
      </c>
      <c r="I139" s="3" t="n">
        <f aca="false">IF(G139=1,0,1)</f>
        <v>1</v>
      </c>
    </row>
    <row r="140" customFormat="false" ht="13.8" hidden="false" customHeight="false" outlineLevel="0" collapsed="false">
      <c r="A140" s="0" t="s">
        <v>963</v>
      </c>
      <c r="B140" s="0" t="s">
        <v>964</v>
      </c>
      <c r="C140" s="0" t="s">
        <v>965</v>
      </c>
      <c r="D140" s="0" t="s">
        <v>1448</v>
      </c>
      <c r="E140" s="2" t="n">
        <v>2E-005</v>
      </c>
      <c r="F140" s="0" t="n">
        <v>1</v>
      </c>
      <c r="G140" s="1" t="n">
        <f aca="false">COUNTIF('записи из базы данных'!$A$3:$A$149,B140)</f>
        <v>0</v>
      </c>
      <c r="I140" s="3" t="n">
        <f aca="false">IF(G140=1,0,1)</f>
        <v>1</v>
      </c>
    </row>
    <row r="141" customFormat="false" ht="13.8" hidden="false" customHeight="false" outlineLevel="0" collapsed="false">
      <c r="A141" s="0" t="s">
        <v>554</v>
      </c>
      <c r="B141" s="0" t="s">
        <v>553</v>
      </c>
      <c r="C141" s="0" t="s">
        <v>953</v>
      </c>
      <c r="D141" s="0" t="s">
        <v>1448</v>
      </c>
      <c r="E141" s="2" t="n">
        <v>2E-005</v>
      </c>
      <c r="F141" s="0" t="n">
        <v>1</v>
      </c>
      <c r="G141" s="1" t="n">
        <f aca="false">COUNTIF('записи из базы данных'!$A$3:$A$149,B141)</f>
        <v>0</v>
      </c>
      <c r="I141" s="3" t="n">
        <f aca="false">IF(G141=1,0,1)</f>
        <v>1</v>
      </c>
    </row>
    <row r="142" customFormat="false" ht="13.8" hidden="false" customHeight="false" outlineLevel="0" collapsed="false">
      <c r="A142" s="0" t="s">
        <v>1025</v>
      </c>
      <c r="B142" s="0" t="s">
        <v>1026</v>
      </c>
      <c r="C142" s="0" t="s">
        <v>1027</v>
      </c>
      <c r="D142" s="0" t="s">
        <v>1449</v>
      </c>
      <c r="E142" s="0" t="s">
        <v>1450</v>
      </c>
      <c r="F142" s="0" t="n">
        <v>1</v>
      </c>
      <c r="G142" s="1" t="n">
        <f aca="false">COUNTIF('записи из базы данных'!$A$3:$A$149,B142)</f>
        <v>0</v>
      </c>
      <c r="I142" s="3" t="n">
        <f aca="false">IF(G142=1,0,1)</f>
        <v>1</v>
      </c>
    </row>
    <row r="143" customFormat="false" ht="13.8" hidden="false" customHeight="false" outlineLevel="0" collapsed="false">
      <c r="A143" s="0" t="s">
        <v>529</v>
      </c>
      <c r="B143" s="0" t="s">
        <v>528</v>
      </c>
      <c r="C143" s="0" t="s">
        <v>1013</v>
      </c>
      <c r="D143" s="0" t="s">
        <v>1449</v>
      </c>
      <c r="E143" s="0" t="s">
        <v>1450</v>
      </c>
      <c r="F143" s="0" t="n">
        <v>1</v>
      </c>
      <c r="G143" s="1" t="n">
        <f aca="false">COUNTIF('записи из базы данных'!$A$3:$A$149,B143)</f>
        <v>0</v>
      </c>
      <c r="I143" s="3" t="n">
        <f aca="false">IF(G143=1,0,1)</f>
        <v>1</v>
      </c>
    </row>
    <row r="144" customFormat="false" ht="13.8" hidden="false" customHeight="false" outlineLevel="0" collapsed="false">
      <c r="A144" s="0" t="s">
        <v>1015</v>
      </c>
      <c r="B144" s="0" t="s">
        <v>1016</v>
      </c>
      <c r="C144" s="0" t="s">
        <v>1017</v>
      </c>
      <c r="D144" s="0" t="s">
        <v>1449</v>
      </c>
      <c r="E144" s="0" t="s">
        <v>1450</v>
      </c>
      <c r="F144" s="0" t="n">
        <v>1</v>
      </c>
      <c r="G144" s="1" t="n">
        <f aca="false">COUNTIF('записи из базы данных'!$A$3:$A$149,B144)</f>
        <v>0</v>
      </c>
      <c r="I144" s="3" t="n">
        <f aca="false">IF(G144=1,0,1)</f>
        <v>1</v>
      </c>
    </row>
    <row r="145" customFormat="false" ht="13.8" hidden="false" customHeight="false" outlineLevel="0" collapsed="false">
      <c r="A145" s="0" t="s">
        <v>582</v>
      </c>
      <c r="B145" s="0" t="s">
        <v>581</v>
      </c>
      <c r="C145" s="0" t="s">
        <v>1045</v>
      </c>
      <c r="D145" s="0" t="s">
        <v>1451</v>
      </c>
      <c r="E145" s="0" t="s">
        <v>1452</v>
      </c>
      <c r="F145" s="0" t="n">
        <v>1</v>
      </c>
      <c r="G145" s="1" t="n">
        <f aca="false">COUNTIF('записи из базы данных'!$A$3:$A$149,B145)</f>
        <v>0</v>
      </c>
      <c r="I145" s="3" t="n">
        <f aca="false">IF(G145=1,0,1)</f>
        <v>1</v>
      </c>
    </row>
    <row r="146" customFormat="false" ht="13.8" hidden="false" customHeight="false" outlineLevel="0" collapsed="false">
      <c r="A146" s="0" t="s">
        <v>577</v>
      </c>
      <c r="B146" s="0" t="s">
        <v>576</v>
      </c>
      <c r="C146" s="0" t="s">
        <v>1050</v>
      </c>
      <c r="D146" s="0" t="s">
        <v>1453</v>
      </c>
      <c r="E146" s="0" t="s">
        <v>1454</v>
      </c>
      <c r="F146" s="0" t="n">
        <v>1</v>
      </c>
      <c r="G146" s="1" t="n">
        <f aca="false">COUNTIF('записи из базы данных'!$A$3:$A$149,B146)</f>
        <v>0</v>
      </c>
      <c r="I146" s="3" t="n">
        <f aca="false">IF(G146=1,0,1)</f>
        <v>1</v>
      </c>
    </row>
    <row r="147" customFormat="false" ht="13.8" hidden="false" customHeight="false" outlineLevel="0" collapsed="false">
      <c r="A147" s="0" t="s">
        <v>302</v>
      </c>
      <c r="B147" s="0" t="s">
        <v>301</v>
      </c>
      <c r="C147" s="0" t="s">
        <v>1022</v>
      </c>
      <c r="D147" s="0" t="s">
        <v>1455</v>
      </c>
      <c r="E147" s="0" t="s">
        <v>1456</v>
      </c>
      <c r="F147" s="0" t="n">
        <v>1</v>
      </c>
      <c r="G147" s="1" t="n">
        <f aca="false">COUNTIF('записи из базы данных'!$A$3:$A$149,B147)</f>
        <v>1</v>
      </c>
      <c r="I147" s="3" t="n">
        <f aca="false">IF(G147=1,0,1)</f>
        <v>0</v>
      </c>
    </row>
    <row r="148" customFormat="false" ht="13.8" hidden="false" customHeight="false" outlineLevel="0" collapsed="false">
      <c r="A148" s="0" t="s">
        <v>1457</v>
      </c>
      <c r="B148" s="0" t="s">
        <v>1458</v>
      </c>
      <c r="C148" s="0" t="s">
        <v>1459</v>
      </c>
      <c r="D148" s="0" t="s">
        <v>1460</v>
      </c>
      <c r="E148" s="0" t="s">
        <v>1461</v>
      </c>
      <c r="F148" s="0" t="n">
        <v>1</v>
      </c>
      <c r="G148" s="1" t="n">
        <f aca="false">COUNTIF('записи из базы данных'!$A$3:$A$149,B148)</f>
        <v>0</v>
      </c>
      <c r="I148" s="3" t="n">
        <f aca="false">IF(G148=1,0,1)</f>
        <v>1</v>
      </c>
    </row>
    <row r="149" customFormat="false" ht="13.8" hidden="false" customHeight="false" outlineLevel="0" collapsed="false">
      <c r="A149" s="0" t="s">
        <v>299</v>
      </c>
      <c r="B149" s="0" t="s">
        <v>298</v>
      </c>
      <c r="C149" s="0" t="s">
        <v>1022</v>
      </c>
      <c r="D149" s="0" t="s">
        <v>1062</v>
      </c>
      <c r="E149" s="0" t="s">
        <v>1462</v>
      </c>
      <c r="F149" s="0" t="n">
        <v>1</v>
      </c>
      <c r="G149" s="1" t="n">
        <f aca="false">COUNTIF('записи из базы данных'!$A$3:$A$149,B149)</f>
        <v>1</v>
      </c>
      <c r="I149" s="3" t="n">
        <f aca="false">IF(G149=1,0,1)</f>
        <v>0</v>
      </c>
    </row>
    <row r="150" customFormat="false" ht="13.8" hidden="false" customHeight="false" outlineLevel="0" collapsed="false">
      <c r="A150" s="0" t="s">
        <v>1096</v>
      </c>
      <c r="B150" s="0" t="s">
        <v>1097</v>
      </c>
      <c r="C150" s="0" t="s">
        <v>1022</v>
      </c>
      <c r="D150" s="0" t="s">
        <v>1463</v>
      </c>
      <c r="E150" s="0" t="s">
        <v>1464</v>
      </c>
      <c r="F150" s="0" t="n">
        <v>1</v>
      </c>
      <c r="G150" s="1" t="n">
        <f aca="false">COUNTIF('записи из базы данных'!$A$3:$A$149,B150)</f>
        <v>0</v>
      </c>
      <c r="I150" s="3" t="n">
        <f aca="false">IF(G150=1,0,1)</f>
        <v>1</v>
      </c>
    </row>
    <row r="151" customFormat="false" ht="13.8" hidden="false" customHeight="false" outlineLevel="0" collapsed="false">
      <c r="A151" s="0" t="s">
        <v>1121</v>
      </c>
      <c r="B151" s="0" t="s">
        <v>1122</v>
      </c>
      <c r="C151" s="0" t="s">
        <v>1022</v>
      </c>
      <c r="D151" s="0" t="s">
        <v>1465</v>
      </c>
      <c r="E151" s="0" t="s">
        <v>1466</v>
      </c>
      <c r="F151" s="0" t="n">
        <v>1</v>
      </c>
      <c r="G151" s="1" t="n">
        <f aca="false">COUNTIF('записи из базы данных'!$A$3:$A$149,B151)</f>
        <v>0</v>
      </c>
      <c r="I151" s="3" t="n">
        <f aca="false">IF(G151=1,0,1)</f>
        <v>1</v>
      </c>
    </row>
    <row r="152" customFormat="false" ht="13.8" hidden="false" customHeight="false" outlineLevel="0" collapsed="false">
      <c r="A152" s="0" t="s">
        <v>266</v>
      </c>
      <c r="B152" s="0" t="s">
        <v>265</v>
      </c>
      <c r="C152" s="0" t="s">
        <v>1182</v>
      </c>
      <c r="D152" s="0" t="s">
        <v>1467</v>
      </c>
      <c r="E152" s="0" t="s">
        <v>1468</v>
      </c>
      <c r="F152" s="0" t="n">
        <v>1</v>
      </c>
      <c r="G152" s="1" t="n">
        <f aca="false">COUNTIF('записи из базы данных'!$A$3:$A$149,B152)</f>
        <v>1</v>
      </c>
      <c r="I152" s="3" t="n">
        <f aca="false">IF(G152=1,0,1)</f>
        <v>0</v>
      </c>
    </row>
    <row r="153" customFormat="false" ht="13.8" hidden="false" customHeight="false" outlineLevel="0" collapsed="false">
      <c r="A153" s="0" t="s">
        <v>385</v>
      </c>
      <c r="B153" s="0" t="s">
        <v>384</v>
      </c>
      <c r="C153" s="0" t="s">
        <v>1182</v>
      </c>
      <c r="D153" s="0" t="s">
        <v>1111</v>
      </c>
      <c r="E153" s="0" t="s">
        <v>1469</v>
      </c>
      <c r="F153" s="0" t="n">
        <v>1</v>
      </c>
      <c r="G153" s="1" t="n">
        <f aca="false">COUNTIF('записи из базы данных'!$A$3:$A$149,B153)</f>
        <v>1</v>
      </c>
      <c r="I153" s="3" t="n">
        <f aca="false">IF(G153=1,0,1)</f>
        <v>0</v>
      </c>
    </row>
    <row r="154" customFormat="false" ht="13.8" hidden="false" customHeight="false" outlineLevel="0" collapsed="false">
      <c r="A154" s="0" t="s">
        <v>400</v>
      </c>
      <c r="B154" s="0" t="s">
        <v>399</v>
      </c>
      <c r="C154" s="0" t="s">
        <v>1470</v>
      </c>
      <c r="D154" s="0" t="s">
        <v>1123</v>
      </c>
      <c r="E154" s="0" t="s">
        <v>1471</v>
      </c>
      <c r="F154" s="0" t="n">
        <v>1</v>
      </c>
      <c r="G154" s="1" t="n">
        <f aca="false">COUNTIF('записи из базы данных'!$A$3:$A$149,B154)</f>
        <v>1</v>
      </c>
      <c r="I154" s="3" t="n">
        <f aca="false">IF(G154=1,0,1)</f>
        <v>0</v>
      </c>
    </row>
    <row r="155" customFormat="false" ht="13.8" hidden="false" customHeight="false" outlineLevel="0" collapsed="false">
      <c r="A155" s="0" t="s">
        <v>282</v>
      </c>
      <c r="B155" s="0" t="s">
        <v>281</v>
      </c>
      <c r="C155" s="0" t="s">
        <v>1022</v>
      </c>
      <c r="D155" s="0" t="s">
        <v>1472</v>
      </c>
      <c r="E155" s="0" t="s">
        <v>1473</v>
      </c>
      <c r="F155" s="0" t="n">
        <v>1</v>
      </c>
      <c r="G155" s="1" t="n">
        <f aca="false">COUNTIF('записи из базы данных'!$A$3:$A$149,B155)</f>
        <v>1</v>
      </c>
      <c r="I155" s="3" t="n">
        <f aca="false">IF(G155=1,0,1)</f>
        <v>0</v>
      </c>
    </row>
    <row r="156" customFormat="false" ht="13.8" hidden="false" customHeight="false" outlineLevel="0" collapsed="false">
      <c r="A156" s="0" t="s">
        <v>474</v>
      </c>
      <c r="B156" s="0" t="s">
        <v>473</v>
      </c>
      <c r="C156" s="0" t="s">
        <v>1470</v>
      </c>
      <c r="D156" s="0" t="s">
        <v>1474</v>
      </c>
      <c r="E156" s="0" t="s">
        <v>1475</v>
      </c>
      <c r="F156" s="0" t="n">
        <v>1</v>
      </c>
      <c r="G156" s="1" t="n">
        <f aca="false">COUNTIF('записи из базы данных'!$A$3:$A$149,B156)</f>
        <v>1</v>
      </c>
      <c r="I156" s="3" t="n">
        <f aca="false">IF(G156=1,0,1)</f>
        <v>0</v>
      </c>
    </row>
    <row r="157" customFormat="false" ht="13.8" hidden="false" customHeight="false" outlineLevel="0" collapsed="false">
      <c r="A157" s="0" t="s">
        <v>416</v>
      </c>
      <c r="B157" s="0" t="s">
        <v>415</v>
      </c>
      <c r="C157" s="0" t="s">
        <v>1476</v>
      </c>
      <c r="D157" s="0" t="s">
        <v>1477</v>
      </c>
      <c r="E157" s="0" t="s">
        <v>1478</v>
      </c>
      <c r="F157" s="0" t="n">
        <v>1</v>
      </c>
      <c r="G157" s="1" t="n">
        <f aca="false">COUNTIF('записи из базы данных'!$A$3:$A$149,B157)</f>
        <v>1</v>
      </c>
      <c r="I157" s="3" t="n">
        <f aca="false">IF(G157=1,0,1)</f>
        <v>0</v>
      </c>
    </row>
    <row r="158" customFormat="false" ht="13.8" hidden="false" customHeight="false" outlineLevel="0" collapsed="false">
      <c r="A158" s="0" t="s">
        <v>1479</v>
      </c>
      <c r="B158" s="0" t="s">
        <v>1480</v>
      </c>
      <c r="C158" s="0" t="s">
        <v>1481</v>
      </c>
      <c r="D158" s="0" t="s">
        <v>1482</v>
      </c>
      <c r="E158" s="0" t="s">
        <v>1483</v>
      </c>
      <c r="F158" s="0" t="n">
        <v>1</v>
      </c>
      <c r="G158" s="1" t="n">
        <f aca="false">COUNTIF('записи из базы данных'!$A$3:$A$149,B158)</f>
        <v>0</v>
      </c>
      <c r="I158" s="3" t="n">
        <f aca="false">IF(G158=1,0,1)</f>
        <v>1</v>
      </c>
    </row>
    <row r="159" customFormat="false" ht="13.8" hidden="false" customHeight="false" outlineLevel="0" collapsed="false">
      <c r="A159" s="0" t="s">
        <v>291</v>
      </c>
      <c r="B159" s="0" t="s">
        <v>290</v>
      </c>
      <c r="C159" s="0" t="s">
        <v>1470</v>
      </c>
      <c r="D159" s="0" t="s">
        <v>1484</v>
      </c>
      <c r="E159" s="0" t="s">
        <v>1483</v>
      </c>
      <c r="F159" s="0" t="n">
        <v>1</v>
      </c>
      <c r="G159" s="1" t="n">
        <f aca="false">COUNTIF('записи из базы данных'!$A$3:$A$149,B159)</f>
        <v>1</v>
      </c>
      <c r="I159" s="3" t="n">
        <f aca="false">IF(G159=1,0,1)</f>
        <v>0</v>
      </c>
    </row>
    <row r="160" customFormat="false" ht="13.8" hidden="false" customHeight="false" outlineLevel="0" collapsed="false">
      <c r="A160" s="0" t="s">
        <v>388</v>
      </c>
      <c r="B160" s="0" t="s">
        <v>387</v>
      </c>
      <c r="C160" s="0" t="s">
        <v>1470</v>
      </c>
      <c r="D160" s="0" t="s">
        <v>1485</v>
      </c>
      <c r="E160" s="0" t="s">
        <v>1483</v>
      </c>
      <c r="F160" s="0" t="n">
        <v>1</v>
      </c>
      <c r="G160" s="1" t="n">
        <f aca="false">COUNTIF('записи из базы данных'!$A$3:$A$149,B160)</f>
        <v>1</v>
      </c>
      <c r="I160" s="3" t="n">
        <f aca="false">IF(G160=1,0,1)</f>
        <v>0</v>
      </c>
    </row>
    <row r="161" customFormat="false" ht="13.8" hidden="false" customHeight="false" outlineLevel="0" collapsed="false">
      <c r="A161" s="0" t="s">
        <v>397</v>
      </c>
      <c r="B161" s="0" t="s">
        <v>396</v>
      </c>
      <c r="C161" s="0" t="s">
        <v>1470</v>
      </c>
      <c r="D161" s="0" t="s">
        <v>1486</v>
      </c>
      <c r="E161" s="0" t="s">
        <v>1487</v>
      </c>
      <c r="F161" s="0" t="n">
        <v>1</v>
      </c>
      <c r="G161" s="1" t="n">
        <f aca="false">COUNTIF('записи из базы данных'!$A$3:$A$149,B161)</f>
        <v>1</v>
      </c>
      <c r="I161" s="3" t="n">
        <f aca="false">IF(G161=1,0,1)</f>
        <v>0</v>
      </c>
    </row>
    <row r="162" customFormat="false" ht="13.8" hidden="false" customHeight="false" outlineLevel="0" collapsed="false">
      <c r="A162" s="0" t="s">
        <v>1488</v>
      </c>
      <c r="B162" s="0" t="s">
        <v>1489</v>
      </c>
      <c r="C162" s="0" t="s">
        <v>1470</v>
      </c>
      <c r="D162" s="0" t="s">
        <v>1490</v>
      </c>
      <c r="E162" s="0" t="s">
        <v>1491</v>
      </c>
      <c r="F162" s="0" t="n">
        <v>1</v>
      </c>
      <c r="G162" s="1" t="n">
        <f aca="false">COUNTIF('записи из базы данных'!$A$3:$A$149,B162)</f>
        <v>0</v>
      </c>
      <c r="I162" s="3" t="n">
        <f aca="false">IF(G162=1,0,1)</f>
        <v>1</v>
      </c>
    </row>
    <row r="163" customFormat="false" ht="13.8" hidden="false" customHeight="false" outlineLevel="0" collapsed="false">
      <c r="A163" s="0" t="s">
        <v>288</v>
      </c>
      <c r="B163" s="0" t="s">
        <v>287</v>
      </c>
      <c r="C163" s="0" t="s">
        <v>1470</v>
      </c>
      <c r="D163" s="0" t="s">
        <v>1490</v>
      </c>
      <c r="E163" s="0" t="s">
        <v>1491</v>
      </c>
      <c r="F163" s="0" t="n">
        <v>1</v>
      </c>
      <c r="G163" s="1" t="n">
        <f aca="false">COUNTIF('записи из базы данных'!$A$3:$A$149,B163)</f>
        <v>1</v>
      </c>
      <c r="I163" s="3" t="n">
        <f aca="false">IF(G163=1,0,1)</f>
        <v>0</v>
      </c>
    </row>
    <row r="164" customFormat="false" ht="13.8" hidden="false" customHeight="false" outlineLevel="0" collapsed="false">
      <c r="A164" s="0" t="s">
        <v>306</v>
      </c>
      <c r="B164" s="0" t="s">
        <v>305</v>
      </c>
      <c r="C164" s="0" t="s">
        <v>1470</v>
      </c>
      <c r="D164" s="0" t="s">
        <v>1492</v>
      </c>
      <c r="E164" s="0" t="s">
        <v>1493</v>
      </c>
      <c r="F164" s="0" t="n">
        <v>1</v>
      </c>
      <c r="G164" s="1" t="n">
        <f aca="false">COUNTIF('записи из базы данных'!$A$3:$A$149,B164)</f>
        <v>1</v>
      </c>
      <c r="I164" s="3" t="n">
        <f aca="false">IF(G164=1,0,1)</f>
        <v>0</v>
      </c>
    </row>
    <row r="165" customFormat="false" ht="13.8" hidden="false" customHeight="false" outlineLevel="0" collapsed="false">
      <c r="A165" s="0" t="s">
        <v>270</v>
      </c>
      <c r="B165" s="0" t="s">
        <v>269</v>
      </c>
      <c r="C165" s="0" t="s">
        <v>1470</v>
      </c>
      <c r="D165" s="0" t="s">
        <v>1494</v>
      </c>
      <c r="E165" s="0" t="s">
        <v>1495</v>
      </c>
      <c r="F165" s="0" t="n">
        <v>1</v>
      </c>
      <c r="G165" s="1" t="n">
        <f aca="false">COUNTIF('записи из базы данных'!$A$3:$A$149,B165)</f>
        <v>1</v>
      </c>
      <c r="I165" s="3" t="n">
        <f aca="false">IF(G165=1,0,1)</f>
        <v>0</v>
      </c>
    </row>
    <row r="166" customFormat="false" ht="13.8" hidden="false" customHeight="false" outlineLevel="0" collapsed="false">
      <c r="A166" s="0" t="s">
        <v>1496</v>
      </c>
      <c r="B166" s="0" t="s">
        <v>1497</v>
      </c>
      <c r="C166" s="0" t="s">
        <v>1498</v>
      </c>
      <c r="D166" s="0" t="s">
        <v>1499</v>
      </c>
      <c r="E166" s="0" t="s">
        <v>1500</v>
      </c>
      <c r="F166" s="0" t="n">
        <v>1</v>
      </c>
      <c r="G166" s="1" t="n">
        <f aca="false">COUNTIF('записи из базы данных'!$A$3:$A$149,B166)</f>
        <v>0</v>
      </c>
      <c r="I166" s="3" t="n">
        <f aca="false">IF(G166=1,0,1)</f>
        <v>1</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Roman,Обычный"&amp;12&amp;A</oddHeader>
    <oddFooter>&amp;C&amp;"Times New Roman,Обычный"&amp;12Страница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B166"/>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B1" activeCellId="0" sqref="B1"/>
    </sheetView>
  </sheetViews>
  <sheetFormatPr defaultRowHeight="12.8" zeroHeight="false" outlineLevelRow="0" outlineLevelCol="0"/>
  <cols>
    <col collapsed="false" customWidth="false" hidden="false" outlineLevel="0" max="1025" min="1" style="0" width="11.52"/>
  </cols>
  <sheetData>
    <row r="1" customFormat="false" ht="12.8" hidden="false" customHeight="false" outlineLevel="0" collapsed="false">
      <c r="A1" s="0" t="s">
        <v>1501</v>
      </c>
      <c r="B1" s="0" t="s">
        <v>1502</v>
      </c>
    </row>
    <row r="2" customFormat="false" ht="12.8" hidden="false" customHeight="false" outlineLevel="0" collapsed="false">
      <c r="A2" s="0" t="n">
        <v>1</v>
      </c>
      <c r="B2" s="0" t="s">
        <v>1198</v>
      </c>
    </row>
    <row r="3" customFormat="false" ht="12.8" hidden="false" customHeight="false" outlineLevel="0" collapsed="false">
      <c r="A3" s="0" t="n">
        <v>2</v>
      </c>
      <c r="B3" s="0" t="s">
        <v>1200</v>
      </c>
    </row>
    <row r="4" customFormat="false" ht="12.8" hidden="false" customHeight="false" outlineLevel="0" collapsed="false">
      <c r="A4" s="0" t="n">
        <v>3</v>
      </c>
      <c r="B4" s="0" t="s">
        <v>1202</v>
      </c>
    </row>
    <row r="5" customFormat="false" ht="12.8" hidden="false" customHeight="false" outlineLevel="0" collapsed="false">
      <c r="A5" s="0" t="n">
        <v>4</v>
      </c>
      <c r="B5" s="0" t="s">
        <v>1204</v>
      </c>
    </row>
    <row r="6" customFormat="false" ht="12.8" hidden="false" customHeight="false" outlineLevel="0" collapsed="false">
      <c r="A6" s="0" t="n">
        <v>5</v>
      </c>
      <c r="B6" s="0" t="s">
        <v>1206</v>
      </c>
    </row>
    <row r="7" customFormat="false" ht="12.8" hidden="false" customHeight="false" outlineLevel="0" collapsed="false">
      <c r="A7" s="0" t="n">
        <v>6</v>
      </c>
      <c r="B7" s="0" t="s">
        <v>1208</v>
      </c>
    </row>
    <row r="8" customFormat="false" ht="12.8" hidden="false" customHeight="false" outlineLevel="0" collapsed="false">
      <c r="A8" s="0" t="n">
        <v>7</v>
      </c>
      <c r="B8" s="0" t="s">
        <v>1210</v>
      </c>
    </row>
    <row r="9" customFormat="false" ht="12.8" hidden="false" customHeight="false" outlineLevel="0" collapsed="false">
      <c r="A9" s="0" t="n">
        <v>8</v>
      </c>
      <c r="B9" s="0" t="s">
        <v>1211</v>
      </c>
    </row>
    <row r="10" customFormat="false" ht="12.8" hidden="false" customHeight="false" outlineLevel="0" collapsed="false">
      <c r="A10" s="0" t="n">
        <v>9</v>
      </c>
      <c r="B10" s="0" t="s">
        <v>1213</v>
      </c>
    </row>
    <row r="11" customFormat="false" ht="12.8" hidden="false" customHeight="false" outlineLevel="0" collapsed="false">
      <c r="A11" s="0" t="n">
        <v>10</v>
      </c>
      <c r="B11" s="0" t="s">
        <v>1215</v>
      </c>
    </row>
    <row r="12" customFormat="false" ht="12.8" hidden="false" customHeight="false" outlineLevel="0" collapsed="false">
      <c r="A12" s="0" t="n">
        <v>11</v>
      </c>
      <c r="B12" s="0" t="s">
        <v>1217</v>
      </c>
    </row>
    <row r="13" customFormat="false" ht="12.8" hidden="false" customHeight="false" outlineLevel="0" collapsed="false">
      <c r="A13" s="0" t="n">
        <v>12</v>
      </c>
      <c r="B13" s="0" t="s">
        <v>1219</v>
      </c>
    </row>
    <row r="14" customFormat="false" ht="12.8" hidden="false" customHeight="false" outlineLevel="0" collapsed="false">
      <c r="A14" s="0" t="n">
        <v>13</v>
      </c>
      <c r="B14" s="0" t="s">
        <v>1221</v>
      </c>
    </row>
    <row r="15" customFormat="false" ht="12.8" hidden="false" customHeight="false" outlineLevel="0" collapsed="false">
      <c r="A15" s="0" t="n">
        <v>14</v>
      </c>
      <c r="B15" s="0" t="s">
        <v>1223</v>
      </c>
    </row>
    <row r="16" customFormat="false" ht="12.8" hidden="false" customHeight="false" outlineLevel="0" collapsed="false">
      <c r="A16" s="0" t="n">
        <v>15</v>
      </c>
      <c r="B16" s="0" t="s">
        <v>1225</v>
      </c>
    </row>
    <row r="17" customFormat="false" ht="12.8" hidden="false" customHeight="false" outlineLevel="0" collapsed="false">
      <c r="A17" s="0" t="n">
        <v>16</v>
      </c>
      <c r="B17" s="0" t="s">
        <v>1227</v>
      </c>
    </row>
    <row r="18" customFormat="false" ht="12.8" hidden="false" customHeight="false" outlineLevel="0" collapsed="false">
      <c r="A18" s="0" t="n">
        <v>17</v>
      </c>
      <c r="B18" s="0" t="s">
        <v>1227</v>
      </c>
    </row>
    <row r="19" customFormat="false" ht="12.8" hidden="false" customHeight="false" outlineLevel="0" collapsed="false">
      <c r="A19" s="0" t="n">
        <v>18</v>
      </c>
      <c r="B19" s="0" t="s">
        <v>1230</v>
      </c>
    </row>
    <row r="20" customFormat="false" ht="12.8" hidden="false" customHeight="false" outlineLevel="0" collapsed="false">
      <c r="A20" s="0" t="n">
        <v>19</v>
      </c>
      <c r="B20" s="0" t="s">
        <v>1232</v>
      </c>
    </row>
    <row r="21" customFormat="false" ht="12.8" hidden="false" customHeight="false" outlineLevel="0" collapsed="false">
      <c r="A21" s="0" t="n">
        <v>20</v>
      </c>
      <c r="B21" s="0" t="s">
        <v>1234</v>
      </c>
    </row>
    <row r="22" customFormat="false" ht="12.8" hidden="false" customHeight="false" outlineLevel="0" collapsed="false">
      <c r="A22" s="0" t="n">
        <v>21</v>
      </c>
      <c r="B22" s="0" t="s">
        <v>1236</v>
      </c>
    </row>
    <row r="23" customFormat="false" ht="12.8" hidden="false" customHeight="false" outlineLevel="0" collapsed="false">
      <c r="A23" s="0" t="n">
        <v>22</v>
      </c>
      <c r="B23" s="0" t="s">
        <v>1238</v>
      </c>
    </row>
    <row r="24" customFormat="false" ht="12.8" hidden="false" customHeight="false" outlineLevel="0" collapsed="false">
      <c r="A24" s="0" t="n">
        <v>23</v>
      </c>
      <c r="B24" s="0" t="s">
        <v>1240</v>
      </c>
    </row>
    <row r="25" customFormat="false" ht="12.8" hidden="false" customHeight="false" outlineLevel="0" collapsed="false">
      <c r="A25" s="0" t="n">
        <v>24</v>
      </c>
      <c r="B25" s="0" t="s">
        <v>1242</v>
      </c>
    </row>
    <row r="26" customFormat="false" ht="12.8" hidden="false" customHeight="false" outlineLevel="0" collapsed="false">
      <c r="A26" s="0" t="n">
        <v>25</v>
      </c>
      <c r="B26" s="0" t="s">
        <v>1244</v>
      </c>
    </row>
    <row r="27" customFormat="false" ht="12.8" hidden="false" customHeight="false" outlineLevel="0" collapsed="false">
      <c r="A27" s="0" t="n">
        <v>26</v>
      </c>
      <c r="B27" s="0" t="s">
        <v>1246</v>
      </c>
    </row>
    <row r="28" customFormat="false" ht="12.8" hidden="false" customHeight="false" outlineLevel="0" collapsed="false">
      <c r="A28" s="0" t="n">
        <v>27</v>
      </c>
      <c r="B28" s="0" t="s">
        <v>1248</v>
      </c>
    </row>
    <row r="29" customFormat="false" ht="12.8" hidden="false" customHeight="false" outlineLevel="0" collapsed="false">
      <c r="A29" s="0" t="n">
        <v>28</v>
      </c>
      <c r="B29" s="0" t="s">
        <v>1250</v>
      </c>
    </row>
    <row r="30" customFormat="false" ht="12.8" hidden="false" customHeight="false" outlineLevel="0" collapsed="false">
      <c r="A30" s="0" t="n">
        <v>29</v>
      </c>
      <c r="B30" s="0" t="s">
        <v>1252</v>
      </c>
    </row>
    <row r="31" customFormat="false" ht="12.8" hidden="false" customHeight="false" outlineLevel="0" collapsed="false">
      <c r="A31" s="0" t="n">
        <v>30</v>
      </c>
      <c r="B31" s="0" t="s">
        <v>1252</v>
      </c>
    </row>
    <row r="32" customFormat="false" ht="12.8" hidden="false" customHeight="false" outlineLevel="0" collapsed="false">
      <c r="A32" s="0" t="n">
        <v>31</v>
      </c>
      <c r="B32" s="0" t="s">
        <v>1252</v>
      </c>
    </row>
    <row r="33" customFormat="false" ht="12.8" hidden="false" customHeight="false" outlineLevel="0" collapsed="false">
      <c r="A33" s="0" t="n">
        <v>32</v>
      </c>
      <c r="B33" s="0" t="s">
        <v>1255</v>
      </c>
    </row>
    <row r="34" customFormat="false" ht="12.8" hidden="false" customHeight="false" outlineLevel="0" collapsed="false">
      <c r="A34" s="0" t="n">
        <v>33</v>
      </c>
      <c r="B34" s="0" t="s">
        <v>1257</v>
      </c>
    </row>
    <row r="35" customFormat="false" ht="12.8" hidden="false" customHeight="false" outlineLevel="0" collapsed="false">
      <c r="A35" s="0" t="n">
        <v>34</v>
      </c>
      <c r="B35" s="0" t="s">
        <v>1258</v>
      </c>
    </row>
    <row r="36" customFormat="false" ht="12.8" hidden="false" customHeight="false" outlineLevel="0" collapsed="false">
      <c r="A36" s="0" t="n">
        <v>35</v>
      </c>
      <c r="B36" s="0" t="s">
        <v>1260</v>
      </c>
    </row>
    <row r="37" customFormat="false" ht="12.8" hidden="false" customHeight="false" outlineLevel="0" collapsed="false">
      <c r="A37" s="0" t="n">
        <v>36</v>
      </c>
      <c r="B37" s="0" t="s">
        <v>1262</v>
      </c>
    </row>
    <row r="38" customFormat="false" ht="12.8" hidden="false" customHeight="false" outlineLevel="0" collapsed="false">
      <c r="A38" s="0" t="n">
        <v>37</v>
      </c>
      <c r="B38" s="0" t="s">
        <v>1264</v>
      </c>
    </row>
    <row r="39" customFormat="false" ht="12.8" hidden="false" customHeight="false" outlineLevel="0" collapsed="false">
      <c r="A39" s="0" t="n">
        <v>38</v>
      </c>
      <c r="B39" s="0" t="s">
        <v>1266</v>
      </c>
    </row>
    <row r="40" customFormat="false" ht="12.8" hidden="false" customHeight="false" outlineLevel="0" collapsed="false">
      <c r="A40" s="0" t="n">
        <v>39</v>
      </c>
      <c r="B40" s="0" t="s">
        <v>1268</v>
      </c>
    </row>
    <row r="41" customFormat="false" ht="12.8" hidden="false" customHeight="false" outlineLevel="0" collapsed="false">
      <c r="A41" s="0" t="n">
        <v>40</v>
      </c>
      <c r="B41" s="0" t="s">
        <v>1270</v>
      </c>
    </row>
    <row r="42" customFormat="false" ht="12.8" hidden="false" customHeight="false" outlineLevel="0" collapsed="false">
      <c r="A42" s="0" t="n">
        <v>41</v>
      </c>
      <c r="B42" s="0" t="s">
        <v>1272</v>
      </c>
    </row>
    <row r="43" customFormat="false" ht="12.8" hidden="false" customHeight="false" outlineLevel="0" collapsed="false">
      <c r="A43" s="0" t="n">
        <v>42</v>
      </c>
      <c r="B43" s="0" t="s">
        <v>1274</v>
      </c>
    </row>
    <row r="44" customFormat="false" ht="12.8" hidden="false" customHeight="false" outlineLevel="0" collapsed="false">
      <c r="A44" s="0" t="n">
        <v>43</v>
      </c>
      <c r="B44" s="0" t="s">
        <v>1276</v>
      </c>
    </row>
    <row r="45" customFormat="false" ht="12.8" hidden="false" customHeight="false" outlineLevel="0" collapsed="false">
      <c r="A45" s="0" t="n">
        <v>44</v>
      </c>
      <c r="B45" s="0" t="s">
        <v>1278</v>
      </c>
    </row>
    <row r="46" customFormat="false" ht="12.8" hidden="false" customHeight="false" outlineLevel="0" collapsed="false">
      <c r="A46" s="0" t="n">
        <v>45</v>
      </c>
      <c r="B46" s="0" t="s">
        <v>1280</v>
      </c>
    </row>
    <row r="47" customFormat="false" ht="12.8" hidden="false" customHeight="false" outlineLevel="0" collapsed="false">
      <c r="A47" s="0" t="n">
        <v>46</v>
      </c>
      <c r="B47" s="0" t="s">
        <v>1282</v>
      </c>
    </row>
    <row r="48" customFormat="false" ht="12.8" hidden="false" customHeight="false" outlineLevel="0" collapsed="false">
      <c r="A48" s="0" t="n">
        <v>47</v>
      </c>
      <c r="B48" s="0" t="s">
        <v>1284</v>
      </c>
    </row>
    <row r="49" customFormat="false" ht="12.8" hidden="false" customHeight="false" outlineLevel="0" collapsed="false">
      <c r="A49" s="0" t="n">
        <v>48</v>
      </c>
      <c r="B49" s="0" t="s">
        <v>1286</v>
      </c>
    </row>
    <row r="50" customFormat="false" ht="12.8" hidden="false" customHeight="false" outlineLevel="0" collapsed="false">
      <c r="A50" s="0" t="n">
        <v>49</v>
      </c>
      <c r="B50" s="0" t="s">
        <v>1288</v>
      </c>
    </row>
    <row r="51" customFormat="false" ht="12.8" hidden="false" customHeight="false" outlineLevel="0" collapsed="false">
      <c r="A51" s="0" t="n">
        <v>50</v>
      </c>
      <c r="B51" s="0" t="s">
        <v>1290</v>
      </c>
    </row>
    <row r="52" customFormat="false" ht="12.8" hidden="false" customHeight="false" outlineLevel="0" collapsed="false">
      <c r="A52" s="0" t="n">
        <v>51</v>
      </c>
      <c r="B52" s="0" t="s">
        <v>1290</v>
      </c>
    </row>
    <row r="53" customFormat="false" ht="12.8" hidden="false" customHeight="false" outlineLevel="0" collapsed="false">
      <c r="A53" s="0" t="n">
        <v>52</v>
      </c>
      <c r="B53" s="0" t="s">
        <v>1293</v>
      </c>
    </row>
    <row r="54" customFormat="false" ht="12.8" hidden="false" customHeight="false" outlineLevel="0" collapsed="false">
      <c r="A54" s="0" t="n">
        <v>53</v>
      </c>
      <c r="B54" s="0" t="s">
        <v>1295</v>
      </c>
    </row>
    <row r="55" customFormat="false" ht="12.8" hidden="false" customHeight="false" outlineLevel="0" collapsed="false">
      <c r="A55" s="0" t="n">
        <v>54</v>
      </c>
      <c r="B55" s="0" t="s">
        <v>1296</v>
      </c>
    </row>
    <row r="56" customFormat="false" ht="12.8" hidden="false" customHeight="false" outlineLevel="0" collapsed="false">
      <c r="A56" s="0" t="n">
        <v>55</v>
      </c>
      <c r="B56" s="0" t="s">
        <v>1297</v>
      </c>
    </row>
    <row r="57" customFormat="false" ht="12.8" hidden="false" customHeight="false" outlineLevel="0" collapsed="false">
      <c r="A57" s="0" t="n">
        <v>56</v>
      </c>
      <c r="B57" s="0" t="s">
        <v>1299</v>
      </c>
    </row>
    <row r="58" customFormat="false" ht="12.8" hidden="false" customHeight="false" outlineLevel="0" collapsed="false">
      <c r="A58" s="0" t="n">
        <v>57</v>
      </c>
      <c r="B58" s="0" t="s">
        <v>1301</v>
      </c>
    </row>
    <row r="59" customFormat="false" ht="12.8" hidden="false" customHeight="false" outlineLevel="0" collapsed="false">
      <c r="A59" s="0" t="n">
        <v>58</v>
      </c>
      <c r="B59" s="0" t="s">
        <v>1303</v>
      </c>
    </row>
    <row r="60" customFormat="false" ht="12.8" hidden="false" customHeight="false" outlineLevel="0" collapsed="false">
      <c r="A60" s="0" t="n">
        <v>59</v>
      </c>
      <c r="B60" s="0" t="s">
        <v>1304</v>
      </c>
    </row>
    <row r="61" customFormat="false" ht="12.8" hidden="false" customHeight="false" outlineLevel="0" collapsed="false">
      <c r="A61" s="0" t="n">
        <v>60</v>
      </c>
      <c r="B61" s="0" t="s">
        <v>1306</v>
      </c>
    </row>
    <row r="62" customFormat="false" ht="12.8" hidden="false" customHeight="false" outlineLevel="0" collapsed="false">
      <c r="A62" s="0" t="n">
        <v>61</v>
      </c>
      <c r="B62" s="0" t="s">
        <v>1308</v>
      </c>
    </row>
    <row r="63" customFormat="false" ht="12.8" hidden="false" customHeight="false" outlineLevel="0" collapsed="false">
      <c r="A63" s="0" t="n">
        <v>62</v>
      </c>
      <c r="B63" s="0" t="s">
        <v>1310</v>
      </c>
    </row>
    <row r="64" customFormat="false" ht="12.8" hidden="false" customHeight="false" outlineLevel="0" collapsed="false">
      <c r="A64" s="0" t="n">
        <v>63</v>
      </c>
      <c r="B64" s="0" t="s">
        <v>1312</v>
      </c>
    </row>
    <row r="65" customFormat="false" ht="12.8" hidden="false" customHeight="false" outlineLevel="0" collapsed="false">
      <c r="A65" s="0" t="n">
        <v>64</v>
      </c>
      <c r="B65" s="0" t="s">
        <v>1314</v>
      </c>
    </row>
    <row r="66" customFormat="false" ht="12.8" hidden="false" customHeight="false" outlineLevel="0" collapsed="false">
      <c r="A66" s="0" t="n">
        <v>65</v>
      </c>
      <c r="B66" s="0" t="s">
        <v>1316</v>
      </c>
    </row>
    <row r="67" customFormat="false" ht="12.8" hidden="false" customHeight="false" outlineLevel="0" collapsed="false">
      <c r="A67" s="0" t="n">
        <v>66</v>
      </c>
      <c r="B67" s="0" t="s">
        <v>1318</v>
      </c>
    </row>
    <row r="68" customFormat="false" ht="12.8" hidden="false" customHeight="false" outlineLevel="0" collapsed="false">
      <c r="A68" s="0" t="n">
        <v>67</v>
      </c>
      <c r="B68" s="0" t="s">
        <v>1320</v>
      </c>
    </row>
    <row r="69" customFormat="false" ht="12.8" hidden="false" customHeight="false" outlineLevel="0" collapsed="false">
      <c r="A69" s="0" t="n">
        <v>68</v>
      </c>
      <c r="B69" s="0" t="s">
        <v>1322</v>
      </c>
    </row>
    <row r="70" customFormat="false" ht="12.8" hidden="false" customHeight="false" outlineLevel="0" collapsed="false">
      <c r="A70" s="0" t="n">
        <v>69</v>
      </c>
      <c r="B70" s="0" t="s">
        <v>1324</v>
      </c>
    </row>
    <row r="71" customFormat="false" ht="12.8" hidden="false" customHeight="false" outlineLevel="0" collapsed="false">
      <c r="A71" s="0" t="n">
        <v>70</v>
      </c>
      <c r="B71" s="0" t="s">
        <v>1326</v>
      </c>
    </row>
    <row r="72" customFormat="false" ht="12.8" hidden="false" customHeight="false" outlineLevel="0" collapsed="false">
      <c r="A72" s="0" t="n">
        <v>71</v>
      </c>
      <c r="B72" s="0" t="s">
        <v>1328</v>
      </c>
    </row>
    <row r="73" customFormat="false" ht="12.8" hidden="false" customHeight="false" outlineLevel="0" collapsed="false">
      <c r="A73" s="0" t="n">
        <v>72</v>
      </c>
      <c r="B73" s="0" t="s">
        <v>1330</v>
      </c>
    </row>
    <row r="74" customFormat="false" ht="12.8" hidden="false" customHeight="false" outlineLevel="0" collapsed="false">
      <c r="A74" s="0" t="n">
        <v>73</v>
      </c>
      <c r="B74" s="0" t="s">
        <v>1332</v>
      </c>
    </row>
    <row r="75" customFormat="false" ht="12.8" hidden="false" customHeight="false" outlineLevel="0" collapsed="false">
      <c r="A75" s="0" t="n">
        <v>74</v>
      </c>
      <c r="B75" s="0" t="s">
        <v>1334</v>
      </c>
    </row>
    <row r="76" customFormat="false" ht="12.8" hidden="false" customHeight="false" outlineLevel="0" collapsed="false">
      <c r="A76" s="0" t="n">
        <v>75</v>
      </c>
      <c r="B76" s="0" t="s">
        <v>1336</v>
      </c>
    </row>
    <row r="77" customFormat="false" ht="12.8" hidden="false" customHeight="false" outlineLevel="0" collapsed="false">
      <c r="A77" s="0" t="n">
        <v>76</v>
      </c>
      <c r="B77" s="0" t="s">
        <v>1338</v>
      </c>
    </row>
    <row r="78" customFormat="false" ht="12.8" hidden="false" customHeight="false" outlineLevel="0" collapsed="false">
      <c r="A78" s="0" t="n">
        <v>77</v>
      </c>
      <c r="B78" s="0" t="s">
        <v>1340</v>
      </c>
    </row>
    <row r="79" customFormat="false" ht="12.8" hidden="false" customHeight="false" outlineLevel="0" collapsed="false">
      <c r="A79" s="0" t="n">
        <v>78</v>
      </c>
      <c r="B79" s="0" t="s">
        <v>1342</v>
      </c>
    </row>
    <row r="80" customFormat="false" ht="12.8" hidden="false" customHeight="false" outlineLevel="0" collapsed="false">
      <c r="A80" s="0" t="n">
        <v>79</v>
      </c>
      <c r="B80" s="0" t="s">
        <v>1344</v>
      </c>
    </row>
    <row r="81" customFormat="false" ht="12.8" hidden="false" customHeight="false" outlineLevel="0" collapsed="false">
      <c r="A81" s="0" t="n">
        <v>80</v>
      </c>
      <c r="B81" s="0" t="s">
        <v>1346</v>
      </c>
    </row>
    <row r="82" customFormat="false" ht="12.8" hidden="false" customHeight="false" outlineLevel="0" collapsed="false">
      <c r="A82" s="0" t="n">
        <v>81</v>
      </c>
      <c r="B82" s="0" t="s">
        <v>1348</v>
      </c>
    </row>
    <row r="83" customFormat="false" ht="12.8" hidden="false" customHeight="false" outlineLevel="0" collapsed="false">
      <c r="A83" s="0" t="n">
        <v>82</v>
      </c>
      <c r="B83" s="0" t="s">
        <v>1349</v>
      </c>
    </row>
    <row r="84" customFormat="false" ht="12.8" hidden="false" customHeight="false" outlineLevel="0" collapsed="false">
      <c r="A84" s="0" t="n">
        <v>83</v>
      </c>
      <c r="B84" s="0" t="s">
        <v>1351</v>
      </c>
    </row>
    <row r="85" customFormat="false" ht="12.8" hidden="false" customHeight="false" outlineLevel="0" collapsed="false">
      <c r="A85" s="0" t="n">
        <v>84</v>
      </c>
      <c r="B85" s="0" t="s">
        <v>1353</v>
      </c>
    </row>
    <row r="86" customFormat="false" ht="12.8" hidden="false" customHeight="false" outlineLevel="0" collapsed="false">
      <c r="A86" s="0" t="n">
        <v>85</v>
      </c>
      <c r="B86" s="0" t="s">
        <v>1355</v>
      </c>
    </row>
    <row r="87" customFormat="false" ht="12.8" hidden="false" customHeight="false" outlineLevel="0" collapsed="false">
      <c r="A87" s="0" t="n">
        <v>86</v>
      </c>
      <c r="B87" s="0" t="s">
        <v>1357</v>
      </c>
    </row>
    <row r="88" customFormat="false" ht="12.8" hidden="false" customHeight="false" outlineLevel="0" collapsed="false">
      <c r="A88" s="0" t="n">
        <v>87</v>
      </c>
      <c r="B88" s="0" t="s">
        <v>1359</v>
      </c>
    </row>
    <row r="89" customFormat="false" ht="12.8" hidden="false" customHeight="false" outlineLevel="0" collapsed="false">
      <c r="A89" s="0" t="n">
        <v>88</v>
      </c>
      <c r="B89" s="0" t="s">
        <v>1360</v>
      </c>
    </row>
    <row r="90" customFormat="false" ht="12.8" hidden="false" customHeight="false" outlineLevel="0" collapsed="false">
      <c r="A90" s="0" t="n">
        <v>89</v>
      </c>
      <c r="B90" s="0" t="s">
        <v>1362</v>
      </c>
    </row>
    <row r="91" customFormat="false" ht="12.8" hidden="false" customHeight="false" outlineLevel="0" collapsed="false">
      <c r="A91" s="0" t="n">
        <v>90</v>
      </c>
      <c r="B91" s="0" t="s">
        <v>1364</v>
      </c>
    </row>
    <row r="92" customFormat="false" ht="12.8" hidden="false" customHeight="false" outlineLevel="0" collapsed="false">
      <c r="A92" s="0" t="n">
        <v>91</v>
      </c>
      <c r="B92" s="0" t="s">
        <v>1366</v>
      </c>
    </row>
    <row r="93" customFormat="false" ht="12.8" hidden="false" customHeight="false" outlineLevel="0" collapsed="false">
      <c r="A93" s="0" t="n">
        <v>92</v>
      </c>
      <c r="B93" s="0" t="s">
        <v>1368</v>
      </c>
    </row>
    <row r="94" customFormat="false" ht="12.8" hidden="false" customHeight="false" outlineLevel="0" collapsed="false">
      <c r="A94" s="0" t="n">
        <v>93</v>
      </c>
      <c r="B94" s="0" t="s">
        <v>1370</v>
      </c>
    </row>
    <row r="95" customFormat="false" ht="12.8" hidden="false" customHeight="false" outlineLevel="0" collapsed="false">
      <c r="A95" s="0" t="n">
        <v>94</v>
      </c>
      <c r="B95" s="0" t="s">
        <v>1372</v>
      </c>
    </row>
    <row r="96" customFormat="false" ht="12.8" hidden="false" customHeight="false" outlineLevel="0" collapsed="false">
      <c r="A96" s="0" t="n">
        <v>95</v>
      </c>
      <c r="B96" s="0" t="s">
        <v>1374</v>
      </c>
    </row>
    <row r="97" customFormat="false" ht="12.8" hidden="false" customHeight="false" outlineLevel="0" collapsed="false">
      <c r="A97" s="0" t="n">
        <v>96</v>
      </c>
      <c r="B97" s="0" t="s">
        <v>1376</v>
      </c>
    </row>
    <row r="98" customFormat="false" ht="12.8" hidden="false" customHeight="false" outlineLevel="0" collapsed="false">
      <c r="A98" s="0" t="n">
        <v>97</v>
      </c>
      <c r="B98" s="0" t="s">
        <v>1378</v>
      </c>
    </row>
    <row r="99" customFormat="false" ht="12.8" hidden="false" customHeight="false" outlineLevel="0" collapsed="false">
      <c r="A99" s="0" t="n">
        <v>98</v>
      </c>
      <c r="B99" s="0" t="s">
        <v>1380</v>
      </c>
    </row>
    <row r="100" customFormat="false" ht="12.8" hidden="false" customHeight="false" outlineLevel="0" collapsed="false">
      <c r="A100" s="0" t="n">
        <v>99</v>
      </c>
      <c r="B100" s="0" t="s">
        <v>1382</v>
      </c>
    </row>
    <row r="101" customFormat="false" ht="12.8" hidden="false" customHeight="false" outlineLevel="0" collapsed="false">
      <c r="A101" s="0" t="n">
        <v>100</v>
      </c>
      <c r="B101" s="0" t="s">
        <v>1384</v>
      </c>
    </row>
    <row r="102" customFormat="false" ht="12.8" hidden="false" customHeight="false" outlineLevel="0" collapsed="false">
      <c r="A102" s="0" t="n">
        <v>101</v>
      </c>
      <c r="B102" s="0" t="s">
        <v>1386</v>
      </c>
    </row>
    <row r="103" customFormat="false" ht="12.8" hidden="false" customHeight="false" outlineLevel="0" collapsed="false">
      <c r="A103" s="0" t="n">
        <v>102</v>
      </c>
      <c r="B103" s="0" t="s">
        <v>1388</v>
      </c>
    </row>
    <row r="104" customFormat="false" ht="12.8" hidden="false" customHeight="false" outlineLevel="0" collapsed="false">
      <c r="A104" s="0" t="n">
        <v>103</v>
      </c>
      <c r="B104" s="0" t="s">
        <v>1390</v>
      </c>
    </row>
    <row r="105" customFormat="false" ht="12.8" hidden="false" customHeight="false" outlineLevel="0" collapsed="false">
      <c r="A105" s="0" t="n">
        <v>104</v>
      </c>
      <c r="B105" s="0" t="s">
        <v>1392</v>
      </c>
    </row>
    <row r="106" customFormat="false" ht="12.8" hidden="false" customHeight="false" outlineLevel="0" collapsed="false">
      <c r="A106" s="0" t="n">
        <v>105</v>
      </c>
      <c r="B106" s="0" t="s">
        <v>1394</v>
      </c>
    </row>
    <row r="107" customFormat="false" ht="12.8" hidden="false" customHeight="false" outlineLevel="0" collapsed="false">
      <c r="A107" s="0" t="n">
        <v>106</v>
      </c>
      <c r="B107" s="0" t="s">
        <v>1396</v>
      </c>
    </row>
    <row r="108" customFormat="false" ht="12.8" hidden="false" customHeight="false" outlineLevel="0" collapsed="false">
      <c r="A108" s="0" t="n">
        <v>107</v>
      </c>
      <c r="B108" s="0" t="s">
        <v>1398</v>
      </c>
    </row>
    <row r="109" customFormat="false" ht="12.8" hidden="false" customHeight="false" outlineLevel="0" collapsed="false">
      <c r="A109" s="0" t="n">
        <v>108</v>
      </c>
      <c r="B109" s="0" t="s">
        <v>1400</v>
      </c>
    </row>
    <row r="110" customFormat="false" ht="12.8" hidden="false" customHeight="false" outlineLevel="0" collapsed="false">
      <c r="A110" s="0" t="n">
        <v>109</v>
      </c>
      <c r="B110" s="0" t="s">
        <v>1402</v>
      </c>
    </row>
    <row r="111" customFormat="false" ht="12.8" hidden="false" customHeight="false" outlineLevel="0" collapsed="false">
      <c r="A111" s="0" t="n">
        <v>110</v>
      </c>
      <c r="B111" s="0" t="s">
        <v>1404</v>
      </c>
    </row>
    <row r="112" customFormat="false" ht="12.8" hidden="false" customHeight="false" outlineLevel="0" collapsed="false">
      <c r="A112" s="0" t="n">
        <v>111</v>
      </c>
      <c r="B112" s="0" t="s">
        <v>1406</v>
      </c>
    </row>
    <row r="113" customFormat="false" ht="12.8" hidden="false" customHeight="false" outlineLevel="0" collapsed="false">
      <c r="A113" s="0" t="n">
        <v>112</v>
      </c>
      <c r="B113" s="0" t="s">
        <v>1408</v>
      </c>
    </row>
    <row r="114" customFormat="false" ht="12.8" hidden="false" customHeight="false" outlineLevel="0" collapsed="false">
      <c r="A114" s="0" t="n">
        <v>113</v>
      </c>
      <c r="B114" s="0" t="s">
        <v>1410</v>
      </c>
    </row>
    <row r="115" customFormat="false" ht="12.8" hidden="false" customHeight="false" outlineLevel="0" collapsed="false">
      <c r="A115" s="0" t="n">
        <v>114</v>
      </c>
      <c r="B115" s="0" t="s">
        <v>1412</v>
      </c>
    </row>
    <row r="116" customFormat="false" ht="12.8" hidden="false" customHeight="false" outlineLevel="0" collapsed="false">
      <c r="A116" s="0" t="n">
        <v>115</v>
      </c>
      <c r="B116" s="0" t="s">
        <v>1414</v>
      </c>
    </row>
    <row r="117" customFormat="false" ht="12.8" hidden="false" customHeight="false" outlineLevel="0" collapsed="false">
      <c r="A117" s="0" t="n">
        <v>116</v>
      </c>
      <c r="B117" s="0" t="s">
        <v>1416</v>
      </c>
    </row>
    <row r="118" customFormat="false" ht="12.8" hidden="false" customHeight="false" outlineLevel="0" collapsed="false">
      <c r="A118" s="0" t="n">
        <v>117</v>
      </c>
      <c r="B118" s="0" t="s">
        <v>1418</v>
      </c>
    </row>
    <row r="119" customFormat="false" ht="12.8" hidden="false" customHeight="false" outlineLevel="0" collapsed="false">
      <c r="A119" s="0" t="n">
        <v>118</v>
      </c>
      <c r="B119" s="0" t="s">
        <v>1420</v>
      </c>
    </row>
    <row r="120" customFormat="false" ht="12.8" hidden="false" customHeight="false" outlineLevel="0" collapsed="false">
      <c r="A120" s="0" t="n">
        <v>119</v>
      </c>
      <c r="B120" s="0" t="s">
        <v>1422</v>
      </c>
    </row>
    <row r="121" customFormat="false" ht="12.8" hidden="false" customHeight="false" outlineLevel="0" collapsed="false">
      <c r="A121" s="0" t="n">
        <v>120</v>
      </c>
      <c r="B121" s="0" t="s">
        <v>1423</v>
      </c>
    </row>
    <row r="122" customFormat="false" ht="12.8" hidden="false" customHeight="false" outlineLevel="0" collapsed="false">
      <c r="A122" s="0" t="n">
        <v>121</v>
      </c>
      <c r="B122" s="0" t="s">
        <v>1425</v>
      </c>
    </row>
    <row r="123" customFormat="false" ht="12.8" hidden="false" customHeight="false" outlineLevel="0" collapsed="false">
      <c r="A123" s="0" t="n">
        <v>122</v>
      </c>
      <c r="B123" s="0" t="s">
        <v>1427</v>
      </c>
    </row>
    <row r="124" customFormat="false" ht="12.8" hidden="false" customHeight="false" outlineLevel="0" collapsed="false">
      <c r="A124" s="0" t="n">
        <v>123</v>
      </c>
      <c r="B124" s="0" t="s">
        <v>1429</v>
      </c>
    </row>
    <row r="125" customFormat="false" ht="12.8" hidden="false" customHeight="false" outlineLevel="0" collapsed="false">
      <c r="A125" s="0" t="n">
        <v>124</v>
      </c>
      <c r="B125" s="0" t="s">
        <v>1431</v>
      </c>
    </row>
    <row r="126" customFormat="false" ht="12.8" hidden="false" customHeight="false" outlineLevel="0" collapsed="false">
      <c r="A126" s="0" t="n">
        <v>125</v>
      </c>
      <c r="B126" s="0" t="s">
        <v>1433</v>
      </c>
    </row>
    <row r="127" customFormat="false" ht="12.8" hidden="false" customHeight="false" outlineLevel="0" collapsed="false">
      <c r="A127" s="0" t="n">
        <v>126</v>
      </c>
      <c r="B127" s="0" t="s">
        <v>1435</v>
      </c>
    </row>
    <row r="128" customFormat="false" ht="12.8" hidden="false" customHeight="false" outlineLevel="0" collapsed="false">
      <c r="A128" s="0" t="n">
        <v>127</v>
      </c>
      <c r="B128" s="0" t="s">
        <v>1437</v>
      </c>
    </row>
    <row r="129" customFormat="false" ht="12.8" hidden="false" customHeight="false" outlineLevel="0" collapsed="false">
      <c r="A129" s="0" t="n">
        <v>128</v>
      </c>
      <c r="B129" s="0" t="s">
        <v>1439</v>
      </c>
    </row>
    <row r="130" customFormat="false" ht="12.8" hidden="false" customHeight="false" outlineLevel="0" collapsed="false">
      <c r="A130" s="0" t="n">
        <v>129</v>
      </c>
      <c r="B130" s="0" t="s">
        <v>1441</v>
      </c>
    </row>
    <row r="131" customFormat="false" ht="12.8" hidden="false" customHeight="false" outlineLevel="0" collapsed="false">
      <c r="A131" s="0" t="n">
        <v>130</v>
      </c>
      <c r="B131" s="0" t="s">
        <v>1443</v>
      </c>
    </row>
    <row r="132" customFormat="false" ht="12.8" hidden="false" customHeight="false" outlineLevel="0" collapsed="false">
      <c r="A132" s="0" t="n">
        <v>131</v>
      </c>
      <c r="B132" s="0" t="s">
        <v>1445</v>
      </c>
    </row>
    <row r="133" customFormat="false" ht="12.8" hidden="false" customHeight="false" outlineLevel="0" collapsed="false">
      <c r="A133" s="0" t="n">
        <v>132</v>
      </c>
      <c r="B133" s="0" t="s">
        <v>1446</v>
      </c>
    </row>
    <row r="134" customFormat="false" ht="12.8" hidden="false" customHeight="false" outlineLevel="0" collapsed="false">
      <c r="A134" s="0" t="n">
        <v>133</v>
      </c>
      <c r="B134" s="0" t="s">
        <v>1448</v>
      </c>
    </row>
    <row r="135" customFormat="false" ht="12.8" hidden="false" customHeight="false" outlineLevel="0" collapsed="false">
      <c r="A135" s="0" t="n">
        <v>134</v>
      </c>
      <c r="B135" s="0" t="s">
        <v>1448</v>
      </c>
    </row>
    <row r="136" customFormat="false" ht="12.8" hidden="false" customHeight="false" outlineLevel="0" collapsed="false">
      <c r="A136" s="0" t="n">
        <v>135</v>
      </c>
      <c r="B136" s="0" t="s">
        <v>1448</v>
      </c>
    </row>
    <row r="137" customFormat="false" ht="12.8" hidden="false" customHeight="false" outlineLevel="0" collapsed="false">
      <c r="A137" s="0" t="n">
        <v>136</v>
      </c>
      <c r="B137" s="0" t="s">
        <v>1448</v>
      </c>
    </row>
    <row r="138" customFormat="false" ht="12.8" hidden="false" customHeight="false" outlineLevel="0" collapsed="false">
      <c r="A138" s="0" t="n">
        <v>137</v>
      </c>
      <c r="B138" s="0" t="s">
        <v>1448</v>
      </c>
    </row>
    <row r="139" customFormat="false" ht="12.8" hidden="false" customHeight="false" outlineLevel="0" collapsed="false">
      <c r="A139" s="0" t="n">
        <v>138</v>
      </c>
      <c r="B139" s="0" t="s">
        <v>1448</v>
      </c>
    </row>
    <row r="140" customFormat="false" ht="12.8" hidden="false" customHeight="false" outlineLevel="0" collapsed="false">
      <c r="A140" s="0" t="n">
        <v>139</v>
      </c>
      <c r="B140" s="0" t="s">
        <v>1448</v>
      </c>
    </row>
    <row r="141" customFormat="false" ht="12.8" hidden="false" customHeight="false" outlineLevel="0" collapsed="false">
      <c r="A141" s="0" t="n">
        <v>140</v>
      </c>
      <c r="B141" s="0" t="s">
        <v>1448</v>
      </c>
    </row>
    <row r="142" customFormat="false" ht="12.8" hidden="false" customHeight="false" outlineLevel="0" collapsed="false">
      <c r="A142" s="0" t="n">
        <v>141</v>
      </c>
      <c r="B142" s="0" t="s">
        <v>1449</v>
      </c>
    </row>
    <row r="143" customFormat="false" ht="12.8" hidden="false" customHeight="false" outlineLevel="0" collapsed="false">
      <c r="A143" s="0" t="n">
        <v>142</v>
      </c>
      <c r="B143" s="0" t="s">
        <v>1449</v>
      </c>
    </row>
    <row r="144" customFormat="false" ht="12.8" hidden="false" customHeight="false" outlineLevel="0" collapsed="false">
      <c r="A144" s="0" t="n">
        <v>143</v>
      </c>
      <c r="B144" s="0" t="s">
        <v>1449</v>
      </c>
    </row>
    <row r="145" customFormat="false" ht="12.8" hidden="false" customHeight="false" outlineLevel="0" collapsed="false">
      <c r="A145" s="0" t="n">
        <v>144</v>
      </c>
      <c r="B145" s="0" t="s">
        <v>1451</v>
      </c>
    </row>
    <row r="146" customFormat="false" ht="12.8" hidden="false" customHeight="false" outlineLevel="0" collapsed="false">
      <c r="A146" s="0" t="n">
        <v>145</v>
      </c>
      <c r="B146" s="0" t="s">
        <v>1453</v>
      </c>
    </row>
    <row r="147" customFormat="false" ht="12.8" hidden="false" customHeight="false" outlineLevel="0" collapsed="false">
      <c r="A147" s="0" t="n">
        <v>146</v>
      </c>
      <c r="B147" s="0" t="s">
        <v>1455</v>
      </c>
    </row>
    <row r="148" customFormat="false" ht="12.8" hidden="false" customHeight="false" outlineLevel="0" collapsed="false">
      <c r="A148" s="0" t="n">
        <v>147</v>
      </c>
      <c r="B148" s="0" t="s">
        <v>1460</v>
      </c>
    </row>
    <row r="149" customFormat="false" ht="12.8" hidden="false" customHeight="false" outlineLevel="0" collapsed="false">
      <c r="A149" s="0" t="n">
        <v>148</v>
      </c>
      <c r="B149" s="0" t="s">
        <v>1062</v>
      </c>
    </row>
    <row r="150" customFormat="false" ht="12.8" hidden="false" customHeight="false" outlineLevel="0" collapsed="false">
      <c r="A150" s="0" t="n">
        <v>149</v>
      </c>
      <c r="B150" s="0" t="s">
        <v>1463</v>
      </c>
    </row>
    <row r="151" customFormat="false" ht="12.8" hidden="false" customHeight="false" outlineLevel="0" collapsed="false">
      <c r="A151" s="0" t="n">
        <v>150</v>
      </c>
      <c r="B151" s="0" t="s">
        <v>1465</v>
      </c>
    </row>
    <row r="152" customFormat="false" ht="12.8" hidden="false" customHeight="false" outlineLevel="0" collapsed="false">
      <c r="A152" s="0" t="n">
        <v>151</v>
      </c>
      <c r="B152" s="0" t="s">
        <v>1467</v>
      </c>
    </row>
    <row r="153" customFormat="false" ht="12.8" hidden="false" customHeight="false" outlineLevel="0" collapsed="false">
      <c r="A153" s="0" t="n">
        <v>152</v>
      </c>
      <c r="B153" s="0" t="s">
        <v>1111</v>
      </c>
    </row>
    <row r="154" customFormat="false" ht="12.8" hidden="false" customHeight="false" outlineLevel="0" collapsed="false">
      <c r="A154" s="0" t="n">
        <v>153</v>
      </c>
      <c r="B154" s="0" t="s">
        <v>1123</v>
      </c>
    </row>
    <row r="155" customFormat="false" ht="12.8" hidden="false" customHeight="false" outlineLevel="0" collapsed="false">
      <c r="A155" s="0" t="n">
        <v>154</v>
      </c>
      <c r="B155" s="0" t="s">
        <v>1472</v>
      </c>
    </row>
    <row r="156" customFormat="false" ht="12.8" hidden="false" customHeight="false" outlineLevel="0" collapsed="false">
      <c r="A156" s="0" t="n">
        <v>155</v>
      </c>
      <c r="B156" s="0" t="s">
        <v>1474</v>
      </c>
    </row>
    <row r="157" customFormat="false" ht="12.8" hidden="false" customHeight="false" outlineLevel="0" collapsed="false">
      <c r="A157" s="0" t="n">
        <v>156</v>
      </c>
      <c r="B157" s="0" t="s">
        <v>1477</v>
      </c>
    </row>
    <row r="158" customFormat="false" ht="12.8" hidden="false" customHeight="false" outlineLevel="0" collapsed="false">
      <c r="A158" s="0" t="n">
        <v>157</v>
      </c>
      <c r="B158" s="0" t="s">
        <v>1482</v>
      </c>
    </row>
    <row r="159" customFormat="false" ht="12.8" hidden="false" customHeight="false" outlineLevel="0" collapsed="false">
      <c r="A159" s="0" t="n">
        <v>158</v>
      </c>
      <c r="B159" s="0" t="s">
        <v>1484</v>
      </c>
    </row>
    <row r="160" customFormat="false" ht="12.8" hidden="false" customHeight="false" outlineLevel="0" collapsed="false">
      <c r="A160" s="0" t="n">
        <v>159</v>
      </c>
      <c r="B160" s="0" t="s">
        <v>1485</v>
      </c>
    </row>
    <row r="161" customFormat="false" ht="12.8" hidden="false" customHeight="false" outlineLevel="0" collapsed="false">
      <c r="A161" s="0" t="n">
        <v>160</v>
      </c>
      <c r="B161" s="0" t="s">
        <v>1486</v>
      </c>
    </row>
    <row r="162" customFormat="false" ht="12.8" hidden="false" customHeight="false" outlineLevel="0" collapsed="false">
      <c r="A162" s="0" t="n">
        <v>161</v>
      </c>
      <c r="B162" s="0" t="s">
        <v>1490</v>
      </c>
    </row>
    <row r="163" customFormat="false" ht="12.8" hidden="false" customHeight="false" outlineLevel="0" collapsed="false">
      <c r="A163" s="0" t="n">
        <v>162</v>
      </c>
      <c r="B163" s="0" t="s">
        <v>1490</v>
      </c>
    </row>
    <row r="164" customFormat="false" ht="12.8" hidden="false" customHeight="false" outlineLevel="0" collapsed="false">
      <c r="A164" s="0" t="n">
        <v>163</v>
      </c>
      <c r="B164" s="0" t="s">
        <v>1492</v>
      </c>
    </row>
    <row r="165" customFormat="false" ht="12.8" hidden="false" customHeight="false" outlineLevel="0" collapsed="false">
      <c r="A165" s="0" t="n">
        <v>164</v>
      </c>
      <c r="B165" s="0" t="s">
        <v>1494</v>
      </c>
    </row>
    <row r="166" customFormat="false" ht="12.8" hidden="false" customHeight="false" outlineLevel="0" collapsed="false">
      <c r="A166" s="0" t="n">
        <v>165</v>
      </c>
      <c r="B166" s="0" t="s">
        <v>1499</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Roman,Обычный"&amp;12&amp;A</oddHeader>
    <oddFooter>&amp;C&amp;"Times New Roman,Обычный"&amp;12Страница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D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6" activeCellId="0" sqref="B6"/>
    </sheetView>
  </sheetViews>
  <sheetFormatPr defaultRowHeight="12.8" zeroHeight="false" outlineLevelRow="0" outlineLevelCol="0"/>
  <cols>
    <col collapsed="false" customWidth="false" hidden="false" outlineLevel="0" max="1025" min="1" style="0" width="11.52"/>
  </cols>
  <sheetData>
    <row r="1" customFormat="false" ht="12.8" hidden="false" customHeight="false" outlineLevel="0" collapsed="false">
      <c r="A1" s="0" t="s">
        <v>1503</v>
      </c>
      <c r="B1" s="0" t="s">
        <v>1504</v>
      </c>
      <c r="C1" s="0" t="s">
        <v>1505</v>
      </c>
      <c r="D1" s="0" t="s">
        <v>1506</v>
      </c>
    </row>
    <row r="2" customFormat="false" ht="13.8" hidden="false" customHeight="false" outlineLevel="0" collapsed="false">
      <c r="A2" s="0" t="s">
        <v>1507</v>
      </c>
      <c r="B2" s="4" t="n">
        <f aca="false">1-(148 - SUM('второй файл без гэпов'!$I$2:I41))/148</f>
        <v>0.101351351351351</v>
      </c>
      <c r="C2" s="5" t="n">
        <f aca="false">SUM('второй файл без гэпов'!G2:G41)/148</f>
        <v>0.168918918918919</v>
      </c>
      <c r="D2" s="5" t="n">
        <f aca="false">SUM('второй файл без гэпов'!G2:G41)/40</f>
        <v>0.625</v>
      </c>
    </row>
    <row r="3" customFormat="false" ht="13.8" hidden="false" customHeight="false" outlineLevel="0" collapsed="false">
      <c r="A3" s="0" t="s">
        <v>1508</v>
      </c>
      <c r="B3" s="4" t="n">
        <f aca="false">1-(148 - SUM('второй файл без гэпов'!$I$2:I58))/148</f>
        <v>0.162162162162162</v>
      </c>
      <c r="C3" s="5" t="n">
        <f aca="false">SUM('второй файл без гэпов'!G2:G58)/148</f>
        <v>0.222972972972973</v>
      </c>
      <c r="D3" s="5" t="n">
        <f aca="false">SUM('второй файл без гэпов'!G2:G58)/57</f>
        <v>0.578947368421053</v>
      </c>
    </row>
    <row r="4" customFormat="false" ht="13.8" hidden="false" customHeight="false" outlineLevel="0" collapsed="false">
      <c r="A4" s="0" t="s">
        <v>1509</v>
      </c>
      <c r="B4" s="4" t="n">
        <f aca="false">1-(148 - SUM('второй файл без гэпов'!$I$2:I59))/148</f>
        <v>0.168918918918919</v>
      </c>
      <c r="C4" s="5" t="n">
        <f aca="false">SUM('второй файл без гэпов'!G2:G59)/148</f>
        <v>0.222972972972973</v>
      </c>
      <c r="D4" s="5" t="n">
        <f aca="false">SUM('второй файл без гэпов'!G2:G59)/58</f>
        <v>0.568965517241379</v>
      </c>
    </row>
    <row r="5" customFormat="false" ht="13.8" hidden="false" customHeight="false" outlineLevel="0" collapsed="false">
      <c r="A5" s="0" t="s">
        <v>1510</v>
      </c>
      <c r="B5" s="4" t="n">
        <f aca="false">1-(148 - SUM('второй файл без гэпов'!$I$2:I60))/148</f>
        <v>0.175675675675676</v>
      </c>
      <c r="C5" s="5" t="n">
        <f aca="false">SUM('второй файл без гэпов'!G2:G60)/148</f>
        <v>0.222972972972973</v>
      </c>
      <c r="D5" s="5" t="n">
        <f aca="false">SUM('второй файл без гэпов'!G2:G60)/59</f>
        <v>0.559322033898305</v>
      </c>
    </row>
    <row r="6" customFormat="false" ht="13.8" hidden="false" customHeight="false" outlineLevel="0" collapsed="false">
      <c r="A6" s="0" t="s">
        <v>1511</v>
      </c>
      <c r="B6" s="4" t="n">
        <f aca="false">1-(148 - SUM('второй файл без гэпов'!$I$2:I64))/148</f>
        <v>0.189189189189189</v>
      </c>
      <c r="C6" s="5" t="n">
        <f aca="false">SUM('второй файл без гэпов'!G2:G64)/148</f>
        <v>0.236486486486486</v>
      </c>
      <c r="D6" s="5" t="n">
        <f aca="false">SUM('второй файл без гэпов'!G2:G64)/63</f>
        <v>0.555555555555556</v>
      </c>
    </row>
    <row r="7" customFormat="false" ht="13.8" hidden="false" customHeight="false" outlineLevel="0" collapsed="false">
      <c r="A7" s="0" t="s">
        <v>1512</v>
      </c>
      <c r="B7" s="4" t="n">
        <f aca="false">1-(148 - SUM('второй файл без гэпов'!$I$2:I68))/148</f>
        <v>0.189189189189189</v>
      </c>
      <c r="C7" s="5" t="n">
        <f aca="false">SUM('второй файл без гэпов'!G2:G68)/148</f>
        <v>0.263513513513513</v>
      </c>
      <c r="D7" s="5" t="n">
        <f aca="false">SUM('второй файл без гэпов'!G2:G68)/67</f>
        <v>0.582089552238806</v>
      </c>
    </row>
    <row r="8" customFormat="false" ht="13.8" hidden="false" customHeight="false" outlineLevel="0" collapsed="false">
      <c r="A8" s="0" t="s">
        <v>1513</v>
      </c>
      <c r="B8" s="4" t="n">
        <f aca="false">1-(148 - SUM('второй файл без гэпов'!$I$2:I75))/148</f>
        <v>0.202702702702703</v>
      </c>
      <c r="C8" s="5" t="n">
        <f aca="false">SUM('второй файл без гэпов'!G2:G75)/148</f>
        <v>0.297297297297297</v>
      </c>
      <c r="D8" s="5" t="n">
        <f aca="false">SUM('второй файл без гэпов'!G2:G75)/74</f>
        <v>0.594594594594595</v>
      </c>
    </row>
    <row r="9" customFormat="false" ht="13.8" hidden="false" customHeight="false" outlineLevel="0" collapsed="false">
      <c r="A9" s="0" t="s">
        <v>1514</v>
      </c>
      <c r="B9" s="4" t="n">
        <f aca="false">1-(148 - SUM('второй файл без гэпов'!$I$2:I86))/148</f>
        <v>0.22972972972973</v>
      </c>
      <c r="C9" s="5" t="n">
        <f aca="false">SUM('второй файл без гэпов'!G2:G86)/148</f>
        <v>0.344594594594595</v>
      </c>
      <c r="D9" s="5" t="n">
        <f aca="false">SUM('второй файл без гэпов'!G2:G86)/85</f>
        <v>0.6</v>
      </c>
    </row>
    <row r="10" customFormat="false" ht="13.8" hidden="false" customHeight="false" outlineLevel="0" collapsed="false">
      <c r="A10" s="0" t="s">
        <v>1515</v>
      </c>
      <c r="B10" s="4" t="n">
        <f aca="false">1-(148 - SUM('второй файл без гэпов'!$I$2:I91))/148</f>
        <v>0.25</v>
      </c>
      <c r="C10" s="5" t="n">
        <f aca="false">SUM('второй файл без гэпов'!G2:G91)/148</f>
        <v>0.358108108108108</v>
      </c>
      <c r="D10" s="5" t="n">
        <f aca="false">SUM('второй файл без гэпов'!G2:G91)/90</f>
        <v>0.588888888888889</v>
      </c>
    </row>
    <row r="11" customFormat="false" ht="13.8" hidden="false" customHeight="false" outlineLevel="0" collapsed="false">
      <c r="A11" s="0" t="s">
        <v>1516</v>
      </c>
      <c r="B11" s="4" t="n">
        <f aca="false">1-(148 - SUM('второй файл без гэпов'!$I$2:I107))/148</f>
        <v>0.297297297297297</v>
      </c>
      <c r="C11" s="5" t="n">
        <f aca="false">SUM('второй файл без гэпов'!G2:G107)/148</f>
        <v>0.418918918918919</v>
      </c>
      <c r="D11" s="5" t="n">
        <f aca="false">SUM('второй файл без гэпов'!G2:G107)/106</f>
        <v>0.584905660377358</v>
      </c>
    </row>
    <row r="12" customFormat="false" ht="13.8" hidden="false" customHeight="false" outlineLevel="0" collapsed="false">
      <c r="A12" s="0" t="s">
        <v>1517</v>
      </c>
      <c r="B12" s="4" t="n">
        <f aca="false">1-(148 - SUM('второй файл без гэпов'!$I$2:I123))/148</f>
        <v>0.324324324324324</v>
      </c>
      <c r="C12" s="5" t="n">
        <f aca="false">SUM('второй файл без гэпов'!G2:G123)/148</f>
        <v>0.5</v>
      </c>
      <c r="D12" s="5" t="n">
        <f aca="false">SUM('второй файл без гэпов'!G2:G123)/122</f>
        <v>0.60655737704918</v>
      </c>
    </row>
    <row r="13" customFormat="false" ht="13.8" hidden="false" customHeight="false" outlineLevel="0" collapsed="false">
      <c r="A13" s="0" t="s">
        <v>1518</v>
      </c>
      <c r="B13" s="4" t="n">
        <f aca="false">1-(148 - SUM('второй файл без гэпов'!$I$2:I126))/148</f>
        <v>0.331081081081081</v>
      </c>
      <c r="C13" s="5" t="n">
        <f aca="false">SUM('второй файл без гэпов'!G2:G126)/148</f>
        <v>0.513513513513513</v>
      </c>
      <c r="D13" s="5" t="n">
        <f aca="false">SUM('второй файл без гэпов'!G2:G126)/125</f>
        <v>0.608</v>
      </c>
    </row>
    <row r="14" customFormat="false" ht="13.8" hidden="false" customHeight="false" outlineLevel="0" collapsed="false">
      <c r="A14" s="0" t="s">
        <v>1519</v>
      </c>
      <c r="B14" s="4" t="n">
        <f aca="false">1-(148 - SUM('второй файл без гэпов'!$I$2:I127))/148</f>
        <v>0.331081081081081</v>
      </c>
      <c r="C14" s="5" t="n">
        <f aca="false">SUM('второй файл без гэпов'!G2:G127)/148</f>
        <v>0.52027027027027</v>
      </c>
      <c r="D14" s="5" t="n">
        <f aca="false">SUM('второй файл без гэпов'!G2:G127)/126</f>
        <v>0.611111111111111</v>
      </c>
    </row>
    <row r="15" customFormat="false" ht="13.8" hidden="false" customHeight="false" outlineLevel="0" collapsed="false">
      <c r="A15" s="0" t="s">
        <v>1520</v>
      </c>
      <c r="B15" s="4" t="n">
        <f aca="false">1-(148 - SUM('второй файл без гэпов'!$I$2:I128))/148</f>
        <v>0.337837837837838</v>
      </c>
      <c r="C15" s="5" t="n">
        <f aca="false">SUM('второй файл без гэпов'!G2:G127)/148</f>
        <v>0.52027027027027</v>
      </c>
      <c r="D15" s="5" t="n">
        <f aca="false">SUM('второй файл без гэпов'!G2:G127)/126</f>
        <v>0.611111111111111</v>
      </c>
    </row>
    <row r="16" customFormat="false" ht="13.8" hidden="false" customHeight="false" outlineLevel="0" collapsed="false">
      <c r="A16" s="0" t="s">
        <v>1521</v>
      </c>
      <c r="B16" s="4" t="n">
        <f aca="false">1-(148 - SUM('второй файл без гэпов'!$I$2:I131))/148</f>
        <v>0.358108108108108</v>
      </c>
      <c r="C16" s="5" t="n">
        <f aca="false">SUM('второй файл без гэпов'!G2:G131)/148</f>
        <v>0.52027027027027</v>
      </c>
      <c r="D16" s="5" t="n">
        <f aca="false">SUM('второй файл без гэпов'!G2:G131)/130</f>
        <v>0.592307692307692</v>
      </c>
    </row>
    <row r="17" customFormat="false" ht="13.8" hidden="false" customHeight="false" outlineLevel="0" collapsed="false">
      <c r="A17" s="0" t="s">
        <v>1522</v>
      </c>
      <c r="B17" s="4" t="n">
        <f aca="false">1-(148 - SUM('второй файл без гэпов'!$I$2:I132))/148</f>
        <v>0.364864864864865</v>
      </c>
      <c r="C17" s="5" t="n">
        <f aca="false">SUM('второй файл без гэпов'!G2:G131)/148</f>
        <v>0.52027027027027</v>
      </c>
      <c r="D17" s="5" t="n">
        <f aca="false">SUM('второй файл без гэпов'!G2:G131)/130</f>
        <v>0.592307692307692</v>
      </c>
    </row>
    <row r="18" customFormat="false" ht="13.8" hidden="false" customHeight="false" outlineLevel="0" collapsed="false">
      <c r="A18" s="0" t="s">
        <v>1523</v>
      </c>
      <c r="B18" s="4" t="n">
        <f aca="false">1-(148 - SUM('второй файл без гэпов'!$I$2:I133))/148</f>
        <v>0.371621621621622</v>
      </c>
      <c r="C18" s="5" t="n">
        <f aca="false">SUM('второй файл без гэпов'!G2:G131)/148</f>
        <v>0.52027027027027</v>
      </c>
      <c r="D18" s="5" t="n">
        <f aca="false">SUM('второй файл без гэпов'!G2:G131)/130</f>
        <v>0.592307692307692</v>
      </c>
    </row>
    <row r="19" customFormat="false" ht="13.8" hidden="false" customHeight="false" outlineLevel="0" collapsed="false">
      <c r="A19" s="0" t="s">
        <v>1524</v>
      </c>
      <c r="B19" s="4" t="n">
        <f aca="false">1-(148 - SUM('второй файл без гэпов'!$I$2:I132))/148</f>
        <v>0.364864864864865</v>
      </c>
      <c r="C19" s="5" t="n">
        <f aca="false">SUM('второй файл без гэпов'!G2:G132)/148</f>
        <v>0.52027027027027</v>
      </c>
      <c r="D19" s="5" t="n">
        <f aca="false">SUM('второй файл без гэпов'!G2:G132)/131</f>
        <v>0.587786259541985</v>
      </c>
    </row>
    <row r="20" customFormat="false" ht="13.8" hidden="false" customHeight="false" outlineLevel="0" collapsed="false">
      <c r="A20" s="0" t="s">
        <v>1525</v>
      </c>
      <c r="B20" s="4" t="n">
        <f aca="false">1-(148 - SUM('второй файл без гэпов'!$I$2:I132))/148</f>
        <v>0.364864864864865</v>
      </c>
      <c r="C20" s="5" t="n">
        <f aca="false">SUM('второй файл без гэпов'!G2:G132)/148</f>
        <v>0.52027027027027</v>
      </c>
      <c r="D20" s="5" t="n">
        <f aca="false">SUM('второй файл без гэпов'!G2:G132)/131</f>
        <v>0.587786259541985</v>
      </c>
    </row>
    <row r="21" customFormat="false" ht="13.8" hidden="false" customHeight="false" outlineLevel="0" collapsed="false">
      <c r="A21" s="0" t="s">
        <v>1526</v>
      </c>
      <c r="B21" s="4" t="n">
        <f aca="false">1-(148 - SUM('второй файл без гэпов'!$I$2:I133))/148</f>
        <v>0.371621621621622</v>
      </c>
      <c r="C21" s="5" t="n">
        <f aca="false">SUM('второй файл без гэпов'!G2:G133)/148</f>
        <v>0.52027027027027</v>
      </c>
      <c r="D21" s="5" t="n">
        <f aca="false">SUM('второй файл без гэпов'!G2:G133)/132</f>
        <v>0.583333333333333</v>
      </c>
    </row>
    <row r="22" customFormat="false" ht="13.8" hidden="false" customHeight="false" outlineLevel="0" collapsed="false">
      <c r="A22" s="0" t="s">
        <v>1527</v>
      </c>
      <c r="B22" s="4" t="n">
        <f aca="false">1-(148 - SUM('второй файл без гэпов'!$I$2:I146))/148</f>
        <v>0.459459459459459</v>
      </c>
      <c r="C22" s="5" t="n">
        <f aca="false">SUM('второй файл без гэпов'!G2:G146)/148</f>
        <v>0.52027027027027</v>
      </c>
      <c r="D22" s="5" t="n">
        <f aca="false">SUM('второй файл без гэпов'!G2:G146)/145</f>
        <v>0.531034482758621</v>
      </c>
    </row>
    <row r="23" customFormat="false" ht="13.8" hidden="false" customHeight="false" outlineLevel="0" collapsed="false">
      <c r="A23" s="0" t="s">
        <v>1528</v>
      </c>
      <c r="B23" s="4" t="n">
        <f aca="false">1-(148 - SUM('второй файл без гэпов'!$I$2:I149))/148</f>
        <v>0.466216216216216</v>
      </c>
      <c r="C23" s="5" t="n">
        <f aca="false">SUM('второй файл без гэпов'!G2:G149)/148</f>
        <v>0.533783783783784</v>
      </c>
      <c r="D23" s="5" t="n">
        <f aca="false">SUM('второй файл без гэпов'!G2:G149)/149</f>
        <v>0.530201342281879</v>
      </c>
    </row>
    <row r="24" customFormat="false" ht="13.8" hidden="false" customHeight="false" outlineLevel="0" collapsed="false">
      <c r="A24" s="0" t="s">
        <v>1529</v>
      </c>
      <c r="B24" s="4" t="n">
        <f aca="false">1-(148 - SUM('второй файл без гэпов'!$I$2:I166))/148</f>
        <v>0.5</v>
      </c>
      <c r="C24" s="5" t="n">
        <f aca="false">SUM('второй файл без гэпов'!G2:G166)/148</f>
        <v>0.614864864864865</v>
      </c>
      <c r="D24" s="5" t="n">
        <f aca="false">SUM('второй файл без гэпов'!G2:G166)/165</f>
        <v>0.551515151515152</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Roman,Обычный"&amp;12&amp;A</oddHeader>
    <oddFooter>&amp;C&amp;"Times New Roman,Обычный"&amp;12Страница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B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RowHeight="12.8" zeroHeight="false" outlineLevelRow="0" outlineLevelCol="0"/>
  <cols>
    <col collapsed="false" customWidth="false" hidden="false" outlineLevel="0" max="1025" min="1" style="0" width="11.52"/>
  </cols>
  <sheetData>
    <row r="1" customFormat="false" ht="12.8" hidden="false" customHeight="false" outlineLevel="0" collapsed="false">
      <c r="A1" s="0" t="s">
        <v>1504</v>
      </c>
      <c r="B1" s="0" t="s">
        <v>1505</v>
      </c>
    </row>
    <row r="2" customFormat="false" ht="13.8" hidden="false" customHeight="false" outlineLevel="0" collapsed="false">
      <c r="A2" s="4" t="n">
        <v>0.101351351351351</v>
      </c>
      <c r="B2" s="5" t="n">
        <v>0.168918918918919</v>
      </c>
    </row>
    <row r="3" customFormat="false" ht="13.8" hidden="false" customHeight="false" outlineLevel="0" collapsed="false">
      <c r="A3" s="4" t="n">
        <v>0.162162162162162</v>
      </c>
      <c r="B3" s="5" t="n">
        <v>0.222972972972973</v>
      </c>
    </row>
    <row r="4" customFormat="false" ht="13.8" hidden="false" customHeight="false" outlineLevel="0" collapsed="false">
      <c r="A4" s="4" t="n">
        <v>0.168918918918919</v>
      </c>
      <c r="B4" s="5" t="n">
        <v>0.222972972972973</v>
      </c>
    </row>
    <row r="5" customFormat="false" ht="13.8" hidden="false" customHeight="false" outlineLevel="0" collapsed="false">
      <c r="A5" s="4" t="n">
        <v>0.175675675675676</v>
      </c>
      <c r="B5" s="5" t="n">
        <v>0.222972972972973</v>
      </c>
    </row>
    <row r="6" customFormat="false" ht="13.8" hidden="false" customHeight="false" outlineLevel="0" collapsed="false">
      <c r="A6" s="4" t="n">
        <v>0.189189189189189</v>
      </c>
      <c r="B6" s="5" t="n">
        <v>0.236486486486486</v>
      </c>
    </row>
    <row r="7" customFormat="false" ht="13.8" hidden="false" customHeight="false" outlineLevel="0" collapsed="false">
      <c r="A7" s="4" t="n">
        <v>0.189189189189189</v>
      </c>
      <c r="B7" s="5" t="n">
        <v>0.263513513513513</v>
      </c>
    </row>
    <row r="8" customFormat="false" ht="13.8" hidden="false" customHeight="false" outlineLevel="0" collapsed="false">
      <c r="A8" s="4" t="n">
        <v>0.202702702702703</v>
      </c>
      <c r="B8" s="5" t="n">
        <v>0.297297297297297</v>
      </c>
    </row>
    <row r="9" customFormat="false" ht="13.8" hidden="false" customHeight="false" outlineLevel="0" collapsed="false">
      <c r="A9" s="4" t="n">
        <v>0.22972972972973</v>
      </c>
      <c r="B9" s="5" t="n">
        <v>0.344594594594595</v>
      </c>
    </row>
    <row r="10" customFormat="false" ht="13.8" hidden="false" customHeight="false" outlineLevel="0" collapsed="false">
      <c r="A10" s="4" t="n">
        <v>0.25</v>
      </c>
      <c r="B10" s="5" t="n">
        <v>0.358108108108108</v>
      </c>
    </row>
    <row r="11" customFormat="false" ht="13.8" hidden="false" customHeight="false" outlineLevel="0" collapsed="false">
      <c r="A11" s="4" t="n">
        <v>0.297297297297297</v>
      </c>
      <c r="B11" s="5" t="n">
        <v>0.418918918918919</v>
      </c>
    </row>
    <row r="12" customFormat="false" ht="13.8" hidden="false" customHeight="false" outlineLevel="0" collapsed="false">
      <c r="A12" s="4" t="n">
        <v>0.324324324324324</v>
      </c>
      <c r="B12" s="5" t="n">
        <v>0.5</v>
      </c>
    </row>
    <row r="13" customFormat="false" ht="13.8" hidden="false" customHeight="false" outlineLevel="0" collapsed="false">
      <c r="A13" s="4" t="n">
        <v>0.331081081081081</v>
      </c>
      <c r="B13" s="5" t="n">
        <v>0.513513513513513</v>
      </c>
    </row>
    <row r="14" customFormat="false" ht="13.8" hidden="false" customHeight="false" outlineLevel="0" collapsed="false">
      <c r="A14" s="4" t="n">
        <v>0.331081081081081</v>
      </c>
      <c r="B14" s="5" t="n">
        <v>0.52027027027027</v>
      </c>
    </row>
    <row r="15" customFormat="false" ht="13.8" hidden="false" customHeight="false" outlineLevel="0" collapsed="false">
      <c r="A15" s="4" t="n">
        <v>0.337837837837838</v>
      </c>
      <c r="B15" s="5" t="n">
        <v>0.52027027027027</v>
      </c>
    </row>
    <row r="16" customFormat="false" ht="13.8" hidden="false" customHeight="false" outlineLevel="0" collapsed="false">
      <c r="A16" s="4" t="n">
        <v>0.358108108108108</v>
      </c>
      <c r="B16" s="5" t="n">
        <v>0.52027027027027</v>
      </c>
    </row>
    <row r="17" customFormat="false" ht="13.8" hidden="false" customHeight="false" outlineLevel="0" collapsed="false">
      <c r="A17" s="4" t="n">
        <v>0.364864864864865</v>
      </c>
      <c r="B17" s="5" t="n">
        <v>0.52027027027027</v>
      </c>
    </row>
    <row r="18" customFormat="false" ht="13.8" hidden="false" customHeight="false" outlineLevel="0" collapsed="false">
      <c r="A18" s="4" t="n">
        <v>0.371621621621622</v>
      </c>
      <c r="B18" s="5" t="n">
        <v>0.52027027027027</v>
      </c>
    </row>
    <row r="19" customFormat="false" ht="13.8" hidden="false" customHeight="false" outlineLevel="0" collapsed="false">
      <c r="A19" s="4" t="n">
        <v>0.364864864864865</v>
      </c>
      <c r="B19" s="5" t="n">
        <v>0.52027027027027</v>
      </c>
    </row>
    <row r="20" customFormat="false" ht="13.8" hidden="false" customHeight="false" outlineLevel="0" collapsed="false">
      <c r="A20" s="4" t="n">
        <v>0.364864864864865</v>
      </c>
      <c r="B20" s="5" t="n">
        <v>0.52027027027027</v>
      </c>
    </row>
    <row r="21" customFormat="false" ht="13.8" hidden="false" customHeight="false" outlineLevel="0" collapsed="false">
      <c r="A21" s="4" t="n">
        <v>0.371621621621622</v>
      </c>
      <c r="B21" s="5" t="n">
        <v>0.52027027027027</v>
      </c>
    </row>
    <row r="22" customFormat="false" ht="13.8" hidden="false" customHeight="false" outlineLevel="0" collapsed="false">
      <c r="A22" s="4" t="n">
        <v>0.459459459459459</v>
      </c>
      <c r="B22" s="5" t="n">
        <v>0.52027027027027</v>
      </c>
    </row>
    <row r="23" customFormat="false" ht="13.8" hidden="false" customHeight="false" outlineLevel="0" collapsed="false">
      <c r="A23" s="4" t="n">
        <v>0.466216216216216</v>
      </c>
      <c r="B23" s="5" t="n">
        <v>0.533783783783784</v>
      </c>
    </row>
    <row r="24" customFormat="false" ht="13.8" hidden="false" customHeight="false" outlineLevel="0" collapsed="false">
      <c r="A24" s="4" t="n">
        <v>0.5</v>
      </c>
      <c r="B24" s="5" t="n">
        <v>0.614864864864865</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Roman,Обычный"&amp;12&amp;A</oddHeader>
    <oddFooter>&amp;C&amp;"Times New Roman,Обычный"&amp;12Страница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B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P4" activeCellId="0" sqref="P4"/>
    </sheetView>
  </sheetViews>
  <sheetFormatPr defaultRowHeight="12.8" zeroHeight="false" outlineLevelRow="0" outlineLevelCol="0"/>
  <cols>
    <col collapsed="false" customWidth="false" hidden="false" outlineLevel="0" max="1025" min="1" style="0" width="11.52"/>
  </cols>
  <sheetData>
    <row r="1" customFormat="false" ht="12.8" hidden="false" customHeight="false" outlineLevel="0" collapsed="false">
      <c r="A1" s="0" t="s">
        <v>1505</v>
      </c>
      <c r="B1" s="0" t="s">
        <v>1506</v>
      </c>
    </row>
    <row r="2" customFormat="false" ht="12.8" hidden="false" customHeight="false" outlineLevel="0" collapsed="false">
      <c r="A2" s="4" t="n">
        <v>0.168918918918919</v>
      </c>
      <c r="B2" s="4" t="n">
        <v>0.625</v>
      </c>
    </row>
    <row r="3" customFormat="false" ht="12.8" hidden="false" customHeight="false" outlineLevel="0" collapsed="false">
      <c r="A3" s="4" t="n">
        <v>0.222972972972973</v>
      </c>
      <c r="B3" s="4" t="n">
        <v>0.578947368421053</v>
      </c>
    </row>
    <row r="4" customFormat="false" ht="12.8" hidden="false" customHeight="false" outlineLevel="0" collapsed="false">
      <c r="A4" s="4" t="n">
        <v>0.222972972972973</v>
      </c>
      <c r="B4" s="4" t="n">
        <v>0.568965517241379</v>
      </c>
    </row>
    <row r="5" customFormat="false" ht="12.8" hidden="false" customHeight="false" outlineLevel="0" collapsed="false">
      <c r="A5" s="4" t="n">
        <v>0.222972972972973</v>
      </c>
      <c r="B5" s="4" t="n">
        <v>0.559322033898305</v>
      </c>
    </row>
    <row r="6" customFormat="false" ht="12.8" hidden="false" customHeight="false" outlineLevel="0" collapsed="false">
      <c r="A6" s="4" t="n">
        <v>0.236486486486486</v>
      </c>
      <c r="B6" s="4" t="n">
        <v>0.555555555555556</v>
      </c>
    </row>
    <row r="7" customFormat="false" ht="12.8" hidden="false" customHeight="false" outlineLevel="0" collapsed="false">
      <c r="A7" s="4" t="n">
        <v>0.263513513513513</v>
      </c>
      <c r="B7" s="4" t="n">
        <v>0.582089552238806</v>
      </c>
    </row>
    <row r="8" customFormat="false" ht="12.8" hidden="false" customHeight="false" outlineLevel="0" collapsed="false">
      <c r="A8" s="4" t="n">
        <v>0.297297297297297</v>
      </c>
      <c r="B8" s="4" t="n">
        <v>0.594594594594595</v>
      </c>
    </row>
    <row r="9" customFormat="false" ht="12.8" hidden="false" customHeight="false" outlineLevel="0" collapsed="false">
      <c r="A9" s="4" t="n">
        <v>0.344594594594595</v>
      </c>
      <c r="B9" s="4" t="n">
        <v>0.6</v>
      </c>
    </row>
    <row r="10" customFormat="false" ht="12.8" hidden="false" customHeight="false" outlineLevel="0" collapsed="false">
      <c r="A10" s="4" t="n">
        <v>0.358108108108108</v>
      </c>
      <c r="B10" s="4" t="n">
        <v>0.588888888888889</v>
      </c>
    </row>
    <row r="11" customFormat="false" ht="12.8" hidden="false" customHeight="false" outlineLevel="0" collapsed="false">
      <c r="A11" s="4" t="n">
        <v>0.418918918918919</v>
      </c>
      <c r="B11" s="4" t="n">
        <v>0.584905660377358</v>
      </c>
    </row>
    <row r="12" customFormat="false" ht="12.8" hidden="false" customHeight="false" outlineLevel="0" collapsed="false">
      <c r="A12" s="4" t="n">
        <v>0.5</v>
      </c>
      <c r="B12" s="4" t="n">
        <v>0.60655737704918</v>
      </c>
    </row>
    <row r="13" customFormat="false" ht="12.8" hidden="false" customHeight="false" outlineLevel="0" collapsed="false">
      <c r="A13" s="4" t="n">
        <v>0.513513513513513</v>
      </c>
      <c r="B13" s="4" t="n">
        <v>0.608</v>
      </c>
    </row>
    <row r="14" customFormat="false" ht="12.8" hidden="false" customHeight="false" outlineLevel="0" collapsed="false">
      <c r="A14" s="4" t="n">
        <v>0.52027027027027</v>
      </c>
      <c r="B14" s="4" t="n">
        <v>0.611111111111111</v>
      </c>
    </row>
    <row r="15" customFormat="false" ht="12.8" hidden="false" customHeight="false" outlineLevel="0" collapsed="false">
      <c r="A15" s="4" t="n">
        <v>0.52027027027027</v>
      </c>
      <c r="B15" s="4" t="n">
        <v>0.611111111111111</v>
      </c>
    </row>
    <row r="16" customFormat="false" ht="12.8" hidden="false" customHeight="false" outlineLevel="0" collapsed="false">
      <c r="A16" s="4" t="n">
        <v>0.52027027027027</v>
      </c>
      <c r="B16" s="4" t="n">
        <v>0.592307692307692</v>
      </c>
    </row>
    <row r="17" customFormat="false" ht="12.8" hidden="false" customHeight="false" outlineLevel="0" collapsed="false">
      <c r="A17" s="4" t="n">
        <v>0.52027027027027</v>
      </c>
      <c r="B17" s="4" t="n">
        <v>0.592307692307692</v>
      </c>
    </row>
    <row r="18" customFormat="false" ht="12.8" hidden="false" customHeight="false" outlineLevel="0" collapsed="false">
      <c r="A18" s="4" t="n">
        <v>0.52027027027027</v>
      </c>
      <c r="B18" s="4" t="n">
        <v>0.592307692307692</v>
      </c>
    </row>
    <row r="19" customFormat="false" ht="12.8" hidden="false" customHeight="false" outlineLevel="0" collapsed="false">
      <c r="A19" s="4" t="n">
        <v>0.52027027027027</v>
      </c>
      <c r="B19" s="4" t="n">
        <v>0.587786259541985</v>
      </c>
    </row>
    <row r="20" customFormat="false" ht="12.8" hidden="false" customHeight="false" outlineLevel="0" collapsed="false">
      <c r="A20" s="4" t="n">
        <v>0.52027027027027</v>
      </c>
      <c r="B20" s="4" t="n">
        <v>0.587786259541985</v>
      </c>
    </row>
    <row r="21" customFormat="false" ht="12.8" hidden="false" customHeight="false" outlineLevel="0" collapsed="false">
      <c r="A21" s="4" t="n">
        <v>0.52027027027027</v>
      </c>
      <c r="B21" s="4" t="n">
        <v>0.583333333333333</v>
      </c>
    </row>
    <row r="22" customFormat="false" ht="12.8" hidden="false" customHeight="false" outlineLevel="0" collapsed="false">
      <c r="A22" s="4" t="n">
        <v>0.52027027027027</v>
      </c>
      <c r="B22" s="4" t="n">
        <v>0.531034482758621</v>
      </c>
    </row>
    <row r="23" customFormat="false" ht="12.8" hidden="false" customHeight="false" outlineLevel="0" collapsed="false">
      <c r="A23" s="4" t="n">
        <v>0.533783783783784</v>
      </c>
      <c r="B23" s="4" t="n">
        <v>0.530201342281879</v>
      </c>
    </row>
    <row r="24" customFormat="false" ht="12.8" hidden="false" customHeight="false" outlineLevel="0" collapsed="false">
      <c r="A24" s="4" t="n">
        <v>0.614864864864865</v>
      </c>
      <c r="B24" s="4" t="n">
        <v>0.551515151515152</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Roman,Обычный"&amp;12&amp;A</oddHeader>
    <oddFooter>&amp;C&amp;"Times New Roman,Обычный"&amp;12Страница &amp;P</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I132"/>
  <sheetViews>
    <sheetView showFormulas="false" showGridLines="true" showRowColHeaders="true" showZeros="true" rightToLeft="false" tabSelected="false" showOutlineSymbols="true" defaultGridColor="true" view="normal" topLeftCell="D1" colorId="64" zoomScale="100" zoomScaleNormal="100" zoomScalePageLayoutView="100" workbookViewId="0">
      <selection pane="topLeft" activeCell="D2" activeCellId="0" sqref="D2"/>
    </sheetView>
  </sheetViews>
  <sheetFormatPr defaultRowHeight="12.8" zeroHeight="false" outlineLevelRow="0" outlineLevelCol="0"/>
  <cols>
    <col collapsed="false" customWidth="false" hidden="false" outlineLevel="0" max="1025" min="1" style="0" width="11.52"/>
  </cols>
  <sheetData>
    <row r="1" customFormat="false" ht="12.8" hidden="false" customHeight="false" outlineLevel="0" collapsed="false">
      <c r="G1" s="0" t="s">
        <v>588</v>
      </c>
      <c r="H1" s="0" t="s">
        <v>589</v>
      </c>
      <c r="I1" s="0" t="s">
        <v>1197</v>
      </c>
    </row>
    <row r="2" customFormat="false" ht="13.8" hidden="false" customHeight="false" outlineLevel="0" collapsed="false">
      <c r="A2" s="0" t="s">
        <v>101</v>
      </c>
      <c r="B2" s="0" t="s">
        <v>100</v>
      </c>
      <c r="C2" s="0" t="s">
        <v>590</v>
      </c>
      <c r="D2" s="0" t="s">
        <v>1198</v>
      </c>
      <c r="E2" s="0" t="s">
        <v>1199</v>
      </c>
      <c r="F2" s="0" t="n">
        <v>1</v>
      </c>
      <c r="G2" s="1" t="n">
        <f aca="false">COUNTIF('записи из базы данных'!$A$3:$A$149,B2)</f>
        <v>1</v>
      </c>
      <c r="H2" s="0" t="n">
        <f aca="false">SUM(G2:G166)</f>
        <v>77</v>
      </c>
      <c r="I2" s="3" t="n">
        <f aca="false">IF(G2=1,0,1)</f>
        <v>0</v>
      </c>
    </row>
    <row r="3" customFormat="false" ht="13.8" hidden="false" customHeight="false" outlineLevel="0" collapsed="false">
      <c r="A3" s="0" t="s">
        <v>624</v>
      </c>
      <c r="B3" s="0" t="s">
        <v>625</v>
      </c>
      <c r="C3" s="0" t="s">
        <v>590</v>
      </c>
      <c r="D3" s="0" t="s">
        <v>1200</v>
      </c>
      <c r="E3" s="0" t="s">
        <v>1201</v>
      </c>
      <c r="F3" s="0" t="n">
        <v>1</v>
      </c>
      <c r="G3" s="1" t="n">
        <f aca="false">COUNTIF('записи из базы данных'!$A$3:$A$149,B3)</f>
        <v>0</v>
      </c>
      <c r="I3" s="3" t="n">
        <f aca="false">IF(G3=1,0,1)</f>
        <v>1</v>
      </c>
    </row>
    <row r="4" customFormat="false" ht="13.8" hidden="false" customHeight="false" outlineLevel="0" collapsed="false">
      <c r="A4" s="0" t="s">
        <v>53</v>
      </c>
      <c r="B4" s="0" t="s">
        <v>52</v>
      </c>
      <c r="C4" s="0" t="s">
        <v>590</v>
      </c>
      <c r="D4" s="0" t="s">
        <v>1202</v>
      </c>
      <c r="E4" s="0" t="s">
        <v>1203</v>
      </c>
      <c r="F4" s="0" t="n">
        <v>1</v>
      </c>
      <c r="G4" s="1" t="n">
        <f aca="false">COUNTIF('записи из базы данных'!$A$3:$A$149,B4)</f>
        <v>1</v>
      </c>
      <c r="I4" s="3" t="n">
        <f aca="false">IF(G4=1,0,1)</f>
        <v>0</v>
      </c>
    </row>
    <row r="5" customFormat="false" ht="13.8" hidden="false" customHeight="false" outlineLevel="0" collapsed="false">
      <c r="A5" s="0" t="s">
        <v>633</v>
      </c>
      <c r="B5" s="0" t="s">
        <v>634</v>
      </c>
      <c r="C5" s="0" t="s">
        <v>590</v>
      </c>
      <c r="D5" s="0" t="s">
        <v>1204</v>
      </c>
      <c r="E5" s="0" t="s">
        <v>1205</v>
      </c>
      <c r="F5" s="0" t="n">
        <v>1</v>
      </c>
      <c r="G5" s="1" t="n">
        <f aca="false">COUNTIF('записи из базы данных'!$A$3:$A$149,B5)</f>
        <v>0</v>
      </c>
      <c r="I5" s="3" t="n">
        <f aca="false">IF(G5=1,0,1)</f>
        <v>1</v>
      </c>
    </row>
    <row r="6" customFormat="false" ht="13.8" hidden="false" customHeight="false" outlineLevel="0" collapsed="false">
      <c r="A6" s="0" t="s">
        <v>619</v>
      </c>
      <c r="B6" s="0" t="s">
        <v>620</v>
      </c>
      <c r="C6" s="0" t="s">
        <v>590</v>
      </c>
      <c r="D6" s="0" t="s">
        <v>1206</v>
      </c>
      <c r="E6" s="0" t="s">
        <v>1207</v>
      </c>
      <c r="F6" s="0" t="n">
        <v>1</v>
      </c>
      <c r="G6" s="1" t="n">
        <f aca="false">COUNTIF('записи из базы данных'!$A$3:$A$149,B6)</f>
        <v>0</v>
      </c>
      <c r="I6" s="3" t="n">
        <f aca="false">IF(G6=1,0,1)</f>
        <v>1</v>
      </c>
    </row>
    <row r="7" customFormat="false" ht="13.8" hidden="false" customHeight="false" outlineLevel="0" collapsed="false">
      <c r="A7" s="0" t="s">
        <v>309</v>
      </c>
      <c r="B7" s="0" t="s">
        <v>308</v>
      </c>
      <c r="C7" s="0" t="s">
        <v>590</v>
      </c>
      <c r="D7" s="0" t="s">
        <v>1208</v>
      </c>
      <c r="E7" s="0" t="s">
        <v>1209</v>
      </c>
      <c r="F7" s="0" t="n">
        <v>1</v>
      </c>
      <c r="G7" s="1" t="n">
        <f aca="false">COUNTIF('записи из базы данных'!$A$3:$A$149,B7)</f>
        <v>1</v>
      </c>
      <c r="I7" s="3" t="n">
        <f aca="false">IF(G7=1,0,1)</f>
        <v>0</v>
      </c>
    </row>
    <row r="8" customFormat="false" ht="13.8" hidden="false" customHeight="false" outlineLevel="0" collapsed="false">
      <c r="A8" s="0" t="s">
        <v>601</v>
      </c>
      <c r="B8" s="0" t="s">
        <v>602</v>
      </c>
      <c r="C8" s="0" t="s">
        <v>590</v>
      </c>
      <c r="D8" s="0" t="s">
        <v>1210</v>
      </c>
      <c r="E8" s="0" t="s">
        <v>1209</v>
      </c>
      <c r="F8" s="0" t="n">
        <v>1</v>
      </c>
      <c r="G8" s="1" t="n">
        <f aca="false">COUNTIF('записи из базы данных'!$A$3:$A$149,B8)</f>
        <v>0</v>
      </c>
      <c r="I8" s="3" t="n">
        <f aca="false">IF(G8=1,0,1)</f>
        <v>1</v>
      </c>
    </row>
    <row r="9" customFormat="false" ht="13.8" hidden="false" customHeight="false" outlineLevel="0" collapsed="false">
      <c r="A9" s="0" t="s">
        <v>644</v>
      </c>
      <c r="B9" s="0" t="s">
        <v>645</v>
      </c>
      <c r="C9" s="0" t="s">
        <v>590</v>
      </c>
      <c r="D9" s="0" t="s">
        <v>1211</v>
      </c>
      <c r="E9" s="0" t="s">
        <v>1212</v>
      </c>
      <c r="F9" s="0" t="n">
        <v>1</v>
      </c>
      <c r="G9" s="1" t="n">
        <f aca="false">COUNTIF('записи из базы данных'!$A$3:$A$149,B9)</f>
        <v>0</v>
      </c>
      <c r="I9" s="3" t="n">
        <f aca="false">IF(G9=1,0,1)</f>
        <v>1</v>
      </c>
    </row>
    <row r="10" customFormat="false" ht="13.8" hidden="false" customHeight="false" outlineLevel="0" collapsed="false">
      <c r="A10" s="0" t="s">
        <v>456</v>
      </c>
      <c r="B10" s="0" t="s">
        <v>455</v>
      </c>
      <c r="C10" s="0" t="s">
        <v>590</v>
      </c>
      <c r="D10" s="0" t="s">
        <v>1213</v>
      </c>
      <c r="E10" s="0" t="s">
        <v>1214</v>
      </c>
      <c r="F10" s="0" t="n">
        <v>1</v>
      </c>
      <c r="G10" s="1" t="n">
        <f aca="false">COUNTIF('записи из базы данных'!$A$3:$A$149,B10)</f>
        <v>1</v>
      </c>
      <c r="I10" s="3" t="n">
        <f aca="false">IF(G10=1,0,1)</f>
        <v>0</v>
      </c>
    </row>
    <row r="11" customFormat="false" ht="13.8" hidden="false" customHeight="false" outlineLevel="0" collapsed="false">
      <c r="A11" s="0" t="s">
        <v>315</v>
      </c>
      <c r="B11" s="0" t="s">
        <v>314</v>
      </c>
      <c r="C11" s="0" t="s">
        <v>590</v>
      </c>
      <c r="D11" s="0" t="s">
        <v>1215</v>
      </c>
      <c r="E11" s="0" t="s">
        <v>1216</v>
      </c>
      <c r="F11" s="0" t="n">
        <v>1</v>
      </c>
      <c r="G11" s="1" t="n">
        <f aca="false">COUNTIF('записи из базы данных'!$A$3:$A$149,B11)</f>
        <v>1</v>
      </c>
      <c r="I11" s="3" t="n">
        <f aca="false">IF(G11=1,0,1)</f>
        <v>0</v>
      </c>
    </row>
    <row r="12" customFormat="false" ht="13.8" hidden="false" customHeight="false" outlineLevel="0" collapsed="false">
      <c r="A12" s="0" t="s">
        <v>313</v>
      </c>
      <c r="B12" s="0" t="s">
        <v>312</v>
      </c>
      <c r="C12" s="0" t="s">
        <v>590</v>
      </c>
      <c r="D12" s="0" t="s">
        <v>1217</v>
      </c>
      <c r="E12" s="0" t="s">
        <v>1218</v>
      </c>
      <c r="F12" s="0" t="n">
        <v>1</v>
      </c>
      <c r="G12" s="1" t="n">
        <f aca="false">COUNTIF('записи из базы данных'!$A$3:$A$149,B12)</f>
        <v>1</v>
      </c>
      <c r="I12" s="3" t="n">
        <f aca="false">IF(G12=1,0,1)</f>
        <v>0</v>
      </c>
    </row>
    <row r="13" customFormat="false" ht="13.8" hidden="false" customHeight="false" outlineLevel="0" collapsed="false">
      <c r="A13" s="0" t="s">
        <v>72</v>
      </c>
      <c r="B13" s="0" t="s">
        <v>71</v>
      </c>
      <c r="C13" s="0" t="s">
        <v>590</v>
      </c>
      <c r="D13" s="0" t="s">
        <v>1219</v>
      </c>
      <c r="E13" s="0" t="s">
        <v>1220</v>
      </c>
      <c r="F13" s="0" t="n">
        <v>1</v>
      </c>
      <c r="G13" s="1" t="n">
        <f aca="false">COUNTIF('записи из базы данных'!$A$3:$A$149,B13)</f>
        <v>1</v>
      </c>
      <c r="I13" s="3" t="n">
        <f aca="false">IF(G13=1,0,1)</f>
        <v>0</v>
      </c>
    </row>
    <row r="14" customFormat="false" ht="13.8" hidden="false" customHeight="false" outlineLevel="0" collapsed="false">
      <c r="A14" s="0" t="s">
        <v>593</v>
      </c>
      <c r="B14" s="0" t="s">
        <v>594</v>
      </c>
      <c r="C14" s="0" t="s">
        <v>590</v>
      </c>
      <c r="D14" s="0" t="s">
        <v>1221</v>
      </c>
      <c r="E14" s="0" t="s">
        <v>1222</v>
      </c>
      <c r="F14" s="0" t="n">
        <v>1</v>
      </c>
      <c r="G14" s="1" t="n">
        <f aca="false">COUNTIF('записи из базы данных'!$A$3:$A$149,B14)</f>
        <v>0</v>
      </c>
      <c r="I14" s="3" t="n">
        <f aca="false">IF(G14=1,0,1)</f>
        <v>1</v>
      </c>
    </row>
    <row r="15" customFormat="false" ht="13.8" hidden="false" customHeight="false" outlineLevel="0" collapsed="false">
      <c r="A15" s="0" t="s">
        <v>80</v>
      </c>
      <c r="B15" s="0" t="s">
        <v>79</v>
      </c>
      <c r="C15" s="0" t="s">
        <v>590</v>
      </c>
      <c r="D15" s="0" t="s">
        <v>1223</v>
      </c>
      <c r="E15" s="0" t="s">
        <v>1224</v>
      </c>
      <c r="F15" s="0" t="n">
        <v>1</v>
      </c>
      <c r="G15" s="1" t="n">
        <f aca="false">COUNTIF('записи из базы данных'!$A$3:$A$149,B15)</f>
        <v>1</v>
      </c>
      <c r="I15" s="3" t="n">
        <f aca="false">IF(G15=1,0,1)</f>
        <v>0</v>
      </c>
    </row>
    <row r="16" customFormat="false" ht="13.8" hidden="false" customHeight="false" outlineLevel="0" collapsed="false">
      <c r="A16" s="0" t="s">
        <v>75</v>
      </c>
      <c r="B16" s="0" t="s">
        <v>74</v>
      </c>
      <c r="C16" s="0" t="s">
        <v>590</v>
      </c>
      <c r="D16" s="0" t="s">
        <v>1225</v>
      </c>
      <c r="E16" s="0" t="s">
        <v>1226</v>
      </c>
      <c r="F16" s="0" t="n">
        <v>1</v>
      </c>
      <c r="G16" s="1" t="n">
        <f aca="false">COUNTIF('записи из базы данных'!$A$3:$A$149,B16)</f>
        <v>1</v>
      </c>
      <c r="I16" s="3" t="n">
        <f aca="false">IF(G16=1,0,1)</f>
        <v>0</v>
      </c>
    </row>
    <row r="17" customFormat="false" ht="13.8" hidden="false" customHeight="false" outlineLevel="0" collapsed="false">
      <c r="A17" s="0" t="s">
        <v>67</v>
      </c>
      <c r="B17" s="0" t="s">
        <v>66</v>
      </c>
      <c r="C17" s="0" t="s">
        <v>590</v>
      </c>
      <c r="D17" s="0" t="s">
        <v>1227</v>
      </c>
      <c r="E17" s="0" t="s">
        <v>1228</v>
      </c>
      <c r="F17" s="0" t="n">
        <v>1</v>
      </c>
      <c r="G17" s="1" t="n">
        <f aca="false">COUNTIF('записи из базы данных'!$A$3:$A$149,B17)</f>
        <v>1</v>
      </c>
      <c r="I17" s="3" t="n">
        <f aca="false">IF(G17=1,0,1)</f>
        <v>0</v>
      </c>
    </row>
    <row r="18" customFormat="false" ht="13.8" hidden="false" customHeight="false" outlineLevel="0" collapsed="false">
      <c r="A18" s="0" t="s">
        <v>615</v>
      </c>
      <c r="B18" s="0" t="s">
        <v>616</v>
      </c>
      <c r="C18" s="0" t="s">
        <v>590</v>
      </c>
      <c r="D18" s="0" t="s">
        <v>1227</v>
      </c>
      <c r="E18" s="0" t="s">
        <v>1229</v>
      </c>
      <c r="F18" s="0" t="n">
        <v>1</v>
      </c>
      <c r="G18" s="1" t="n">
        <f aca="false">COUNTIF('записи из базы данных'!$A$3:$A$149,B18)</f>
        <v>0</v>
      </c>
      <c r="I18" s="3" t="n">
        <f aca="false">IF(G18=1,0,1)</f>
        <v>1</v>
      </c>
    </row>
    <row r="19" customFormat="false" ht="13.8" hidden="false" customHeight="false" outlineLevel="0" collapsed="false">
      <c r="A19" s="0" t="s">
        <v>608</v>
      </c>
      <c r="B19" s="0" t="s">
        <v>609</v>
      </c>
      <c r="C19" s="0" t="s">
        <v>590</v>
      </c>
      <c r="D19" s="0" t="s">
        <v>1230</v>
      </c>
      <c r="E19" s="0" t="s">
        <v>1231</v>
      </c>
      <c r="F19" s="0" t="n">
        <v>1</v>
      </c>
      <c r="G19" s="1" t="n">
        <f aca="false">COUNTIF('записи из базы данных'!$A$3:$A$149,B19)</f>
        <v>0</v>
      </c>
      <c r="I19" s="3" t="n">
        <f aca="false">IF(G19=1,0,1)</f>
        <v>1</v>
      </c>
    </row>
    <row r="20" customFormat="false" ht="13.8" hidden="false" customHeight="false" outlineLevel="0" collapsed="false">
      <c r="A20" s="0" t="s">
        <v>78</v>
      </c>
      <c r="B20" s="0" t="s">
        <v>77</v>
      </c>
      <c r="C20" s="0" t="s">
        <v>590</v>
      </c>
      <c r="D20" s="0" t="s">
        <v>1232</v>
      </c>
      <c r="E20" s="0" t="s">
        <v>1233</v>
      </c>
      <c r="F20" s="0" t="n">
        <v>1</v>
      </c>
      <c r="G20" s="1" t="n">
        <f aca="false">COUNTIF('записи из базы данных'!$A$3:$A$149,B20)</f>
        <v>1</v>
      </c>
      <c r="I20" s="3" t="n">
        <f aca="false">IF(G20=1,0,1)</f>
        <v>0</v>
      </c>
    </row>
    <row r="21" customFormat="false" ht="13.8" hidden="false" customHeight="false" outlineLevel="0" collapsed="false">
      <c r="A21" s="0" t="s">
        <v>57</v>
      </c>
      <c r="B21" s="0" t="s">
        <v>56</v>
      </c>
      <c r="C21" s="0" t="s">
        <v>590</v>
      </c>
      <c r="D21" s="0" t="s">
        <v>1234</v>
      </c>
      <c r="E21" s="0" t="s">
        <v>1235</v>
      </c>
      <c r="F21" s="0" t="n">
        <v>1</v>
      </c>
      <c r="G21" s="1" t="n">
        <f aca="false">COUNTIF('записи из базы данных'!$A$3:$A$149,B21)</f>
        <v>1</v>
      </c>
      <c r="I21" s="3" t="n">
        <f aca="false">IF(G21=1,0,1)</f>
        <v>0</v>
      </c>
    </row>
    <row r="22" customFormat="false" ht="13.8" hidden="false" customHeight="false" outlineLevel="0" collapsed="false">
      <c r="A22" s="0" t="s">
        <v>453</v>
      </c>
      <c r="B22" s="0" t="s">
        <v>452</v>
      </c>
      <c r="C22" s="0" t="s">
        <v>590</v>
      </c>
      <c r="D22" s="0" t="s">
        <v>1236</v>
      </c>
      <c r="E22" s="0" t="s">
        <v>1237</v>
      </c>
      <c r="F22" s="0" t="n">
        <v>1</v>
      </c>
      <c r="G22" s="1" t="n">
        <f aca="false">COUNTIF('записи из базы данных'!$A$3:$A$149,B22)</f>
        <v>1</v>
      </c>
      <c r="I22" s="3" t="n">
        <f aca="false">IF(G22=1,0,1)</f>
        <v>0</v>
      </c>
    </row>
    <row r="23" customFormat="false" ht="13.8" hidden="false" customHeight="false" outlineLevel="0" collapsed="false">
      <c r="A23" s="0" t="s">
        <v>604</v>
      </c>
      <c r="B23" s="0" t="s">
        <v>605</v>
      </c>
      <c r="C23" s="0" t="s">
        <v>590</v>
      </c>
      <c r="D23" s="0" t="s">
        <v>1238</v>
      </c>
      <c r="E23" s="0" t="s">
        <v>1239</v>
      </c>
      <c r="F23" s="0" t="n">
        <v>1</v>
      </c>
      <c r="G23" s="1" t="n">
        <f aca="false">COUNTIF('записи из базы данных'!$A$3:$A$149,B23)</f>
        <v>0</v>
      </c>
      <c r="I23" s="3" t="n">
        <f aca="false">IF(G23=1,0,1)</f>
        <v>1</v>
      </c>
    </row>
    <row r="24" customFormat="false" ht="13.8" hidden="false" customHeight="false" outlineLevel="0" collapsed="false">
      <c r="A24" s="0" t="s">
        <v>640</v>
      </c>
      <c r="B24" s="0" t="s">
        <v>641</v>
      </c>
      <c r="C24" s="0" t="s">
        <v>590</v>
      </c>
      <c r="D24" s="0" t="s">
        <v>1240</v>
      </c>
      <c r="E24" s="0" t="s">
        <v>1241</v>
      </c>
      <c r="F24" s="0" t="n">
        <v>1</v>
      </c>
      <c r="G24" s="1" t="n">
        <f aca="false">COUNTIF('записи из базы данных'!$A$3:$A$149,B24)</f>
        <v>0</v>
      </c>
      <c r="I24" s="3" t="n">
        <f aca="false">IF(G24=1,0,1)</f>
        <v>1</v>
      </c>
    </row>
    <row r="25" customFormat="false" ht="13.8" hidden="false" customHeight="false" outlineLevel="0" collapsed="false">
      <c r="A25" s="0" t="s">
        <v>612</v>
      </c>
      <c r="B25" s="0" t="s">
        <v>613</v>
      </c>
      <c r="C25" s="0" t="s">
        <v>590</v>
      </c>
      <c r="D25" s="0" t="s">
        <v>1242</v>
      </c>
      <c r="E25" s="0" t="s">
        <v>1243</v>
      </c>
      <c r="F25" s="0" t="n">
        <v>1</v>
      </c>
      <c r="G25" s="1" t="n">
        <f aca="false">COUNTIF('записи из базы данных'!$A$3:$A$149,B25)</f>
        <v>0</v>
      </c>
      <c r="I25" s="3" t="n">
        <f aca="false">IF(G25=1,0,1)</f>
        <v>1</v>
      </c>
    </row>
    <row r="26" customFormat="false" ht="13.8" hidden="false" customHeight="false" outlineLevel="0" collapsed="false">
      <c r="A26" s="0" t="s">
        <v>84</v>
      </c>
      <c r="B26" s="0" t="s">
        <v>83</v>
      </c>
      <c r="C26" s="0" t="s">
        <v>590</v>
      </c>
      <c r="D26" s="0" t="s">
        <v>1244</v>
      </c>
      <c r="E26" s="0" t="s">
        <v>1245</v>
      </c>
      <c r="F26" s="0" t="n">
        <v>1</v>
      </c>
      <c r="G26" s="1" t="n">
        <f aca="false">COUNTIF('записи из базы данных'!$A$3:$A$149,B26)</f>
        <v>1</v>
      </c>
      <c r="I26" s="3" t="n">
        <f aca="false">IF(G26=1,0,1)</f>
        <v>0</v>
      </c>
    </row>
    <row r="27" customFormat="false" ht="13.8" hidden="false" customHeight="false" outlineLevel="0" collapsed="false">
      <c r="A27" s="0" t="s">
        <v>37</v>
      </c>
      <c r="B27" s="0" t="s">
        <v>36</v>
      </c>
      <c r="C27" s="0" t="s">
        <v>590</v>
      </c>
      <c r="D27" s="0" t="s">
        <v>1246</v>
      </c>
      <c r="E27" s="0" t="s">
        <v>1247</v>
      </c>
      <c r="F27" s="0" t="n">
        <v>1</v>
      </c>
      <c r="G27" s="1" t="n">
        <f aca="false">COUNTIF('записи из базы данных'!$A$3:$A$149,B27)</f>
        <v>1</v>
      </c>
      <c r="I27" s="3" t="n">
        <f aca="false">IF(G27=1,0,1)</f>
        <v>0</v>
      </c>
    </row>
    <row r="28" customFormat="false" ht="13.8" hidden="false" customHeight="false" outlineLevel="0" collapsed="false">
      <c r="A28" s="0" t="s">
        <v>451</v>
      </c>
      <c r="B28" s="0" t="s">
        <v>450</v>
      </c>
      <c r="C28" s="0" t="s">
        <v>590</v>
      </c>
      <c r="D28" s="0" t="s">
        <v>1248</v>
      </c>
      <c r="E28" s="0" t="s">
        <v>1249</v>
      </c>
      <c r="F28" s="0" t="n">
        <v>1</v>
      </c>
      <c r="G28" s="1" t="n">
        <f aca="false">COUNTIF('записи из базы данных'!$A$3:$A$149,B28)</f>
        <v>1</v>
      </c>
      <c r="I28" s="3" t="n">
        <f aca="false">IF(G28=1,0,1)</f>
        <v>0</v>
      </c>
    </row>
    <row r="29" customFormat="false" ht="13.8" hidden="false" customHeight="false" outlineLevel="0" collapsed="false">
      <c r="A29" s="0" t="s">
        <v>28</v>
      </c>
      <c r="B29" s="0" t="s">
        <v>27</v>
      </c>
      <c r="C29" s="0" t="s">
        <v>590</v>
      </c>
      <c r="D29" s="0" t="s">
        <v>1250</v>
      </c>
      <c r="E29" s="0" t="s">
        <v>1251</v>
      </c>
      <c r="F29" s="0" t="n">
        <v>1</v>
      </c>
      <c r="G29" s="1" t="n">
        <f aca="false">COUNTIF('записи из базы данных'!$A$3:$A$149,B29)</f>
        <v>1</v>
      </c>
      <c r="I29" s="3" t="n">
        <f aca="false">IF(G29=1,0,1)</f>
        <v>0</v>
      </c>
    </row>
    <row r="30" customFormat="false" ht="13.8" hidden="false" customHeight="false" outlineLevel="0" collapsed="false">
      <c r="A30" s="0" t="s">
        <v>321</v>
      </c>
      <c r="B30" s="0" t="s">
        <v>320</v>
      </c>
      <c r="C30" s="0" t="s">
        <v>590</v>
      </c>
      <c r="D30" s="0" t="s">
        <v>1252</v>
      </c>
      <c r="E30" s="0" t="s">
        <v>1253</v>
      </c>
      <c r="F30" s="0" t="n">
        <v>1</v>
      </c>
      <c r="G30" s="1" t="n">
        <f aca="false">COUNTIF('записи из базы данных'!$A$3:$A$149,B30)</f>
        <v>1</v>
      </c>
      <c r="I30" s="3" t="n">
        <f aca="false">IF(G30=1,0,1)</f>
        <v>0</v>
      </c>
    </row>
    <row r="31" customFormat="false" ht="13.8" hidden="false" customHeight="false" outlineLevel="0" collapsed="false">
      <c r="A31" s="0" t="s">
        <v>311</v>
      </c>
      <c r="B31" s="0" t="s">
        <v>310</v>
      </c>
      <c r="C31" s="0" t="s">
        <v>590</v>
      </c>
      <c r="D31" s="0" t="s">
        <v>1252</v>
      </c>
      <c r="E31" s="0" t="s">
        <v>1254</v>
      </c>
      <c r="F31" s="0" t="n">
        <v>1</v>
      </c>
      <c r="G31" s="1" t="n">
        <f aca="false">COUNTIF('записи из базы данных'!$A$3:$A$149,B31)</f>
        <v>1</v>
      </c>
      <c r="I31" s="3" t="n">
        <f aca="false">IF(G31=1,0,1)</f>
        <v>0</v>
      </c>
    </row>
    <row r="32" customFormat="false" ht="13.8" hidden="false" customHeight="false" outlineLevel="0" collapsed="false">
      <c r="A32" s="0" t="s">
        <v>667</v>
      </c>
      <c r="B32" s="0" t="s">
        <v>668</v>
      </c>
      <c r="C32" s="0" t="s">
        <v>590</v>
      </c>
      <c r="D32" s="0" t="s">
        <v>1252</v>
      </c>
      <c r="E32" s="0" t="s">
        <v>1254</v>
      </c>
      <c r="F32" s="0" t="n">
        <v>1</v>
      </c>
      <c r="G32" s="1" t="n">
        <f aca="false">COUNTIF('записи из базы данных'!$A$3:$A$149,B32)</f>
        <v>0</v>
      </c>
      <c r="I32" s="3" t="n">
        <f aca="false">IF(G32=1,0,1)</f>
        <v>1</v>
      </c>
    </row>
    <row r="33" customFormat="false" ht="13.8" hidden="false" customHeight="false" outlineLevel="0" collapsed="false">
      <c r="A33" s="0" t="s">
        <v>82</v>
      </c>
      <c r="B33" s="0" t="s">
        <v>81</v>
      </c>
      <c r="C33" s="0" t="s">
        <v>590</v>
      </c>
      <c r="D33" s="0" t="s">
        <v>1255</v>
      </c>
      <c r="E33" s="0" t="s">
        <v>1256</v>
      </c>
      <c r="F33" s="0" t="n">
        <v>1</v>
      </c>
      <c r="G33" s="1" t="n">
        <f aca="false">COUNTIF('записи из базы данных'!$A$3:$A$149,B33)</f>
        <v>1</v>
      </c>
      <c r="I33" s="3" t="n">
        <f aca="false">IF(G33=1,0,1)</f>
        <v>0</v>
      </c>
    </row>
    <row r="34" customFormat="false" ht="13.8" hidden="false" customHeight="false" outlineLevel="0" collapsed="false">
      <c r="A34" s="0" t="s">
        <v>323</v>
      </c>
      <c r="B34" s="0" t="s">
        <v>322</v>
      </c>
      <c r="C34" s="0" t="s">
        <v>590</v>
      </c>
      <c r="D34" s="0" t="s">
        <v>1257</v>
      </c>
      <c r="E34" s="2" t="n">
        <v>2E-212</v>
      </c>
      <c r="F34" s="0" t="n">
        <v>1</v>
      </c>
      <c r="G34" s="1" t="n">
        <f aca="false">COUNTIF('записи из базы данных'!$A$3:$A$149,B34)</f>
        <v>1</v>
      </c>
      <c r="I34" s="3" t="n">
        <f aca="false">IF(G34=1,0,1)</f>
        <v>0</v>
      </c>
    </row>
    <row r="35" customFormat="false" ht="13.8" hidden="false" customHeight="false" outlineLevel="0" collapsed="false">
      <c r="A35" s="0" t="s">
        <v>629</v>
      </c>
      <c r="B35" s="0" t="s">
        <v>630</v>
      </c>
      <c r="C35" s="0" t="s">
        <v>590</v>
      </c>
      <c r="D35" s="0" t="s">
        <v>1258</v>
      </c>
      <c r="E35" s="0" t="s">
        <v>1259</v>
      </c>
      <c r="F35" s="0" t="n">
        <v>1</v>
      </c>
      <c r="G35" s="1" t="n">
        <f aca="false">COUNTIF('записи из базы данных'!$A$3:$A$149,B35)</f>
        <v>0</v>
      </c>
      <c r="I35" s="3" t="n">
        <f aca="false">IF(G35=1,0,1)</f>
        <v>1</v>
      </c>
    </row>
    <row r="36" customFormat="false" ht="13.8" hidden="false" customHeight="false" outlineLevel="0" collapsed="false">
      <c r="A36" s="0" t="s">
        <v>33</v>
      </c>
      <c r="B36" s="0" t="s">
        <v>32</v>
      </c>
      <c r="C36" s="0" t="s">
        <v>590</v>
      </c>
      <c r="D36" s="0" t="s">
        <v>1260</v>
      </c>
      <c r="E36" s="0" t="s">
        <v>1261</v>
      </c>
      <c r="F36" s="0" t="n">
        <v>1</v>
      </c>
      <c r="G36" s="1" t="n">
        <f aca="false">COUNTIF('записи из базы данных'!$A$3:$A$149,B36)</f>
        <v>1</v>
      </c>
      <c r="I36" s="3" t="n">
        <f aca="false">IF(G36=1,0,1)</f>
        <v>0</v>
      </c>
    </row>
    <row r="37" customFormat="false" ht="13.8" hidden="false" customHeight="false" outlineLevel="0" collapsed="false">
      <c r="A37" s="0" t="s">
        <v>70</v>
      </c>
      <c r="B37" s="0" t="s">
        <v>69</v>
      </c>
      <c r="C37" s="0" t="s">
        <v>590</v>
      </c>
      <c r="D37" s="0" t="s">
        <v>1262</v>
      </c>
      <c r="E37" s="0" t="s">
        <v>1263</v>
      </c>
      <c r="F37" s="0" t="n">
        <v>1</v>
      </c>
      <c r="G37" s="1" t="n">
        <f aca="false">COUNTIF('записи из базы данных'!$A$3:$A$149,B37)</f>
        <v>1</v>
      </c>
      <c r="I37" s="3" t="n">
        <f aca="false">IF(G37=1,0,1)</f>
        <v>0</v>
      </c>
    </row>
    <row r="38" customFormat="false" ht="13.8" hidden="false" customHeight="false" outlineLevel="0" collapsed="false">
      <c r="A38" s="0" t="s">
        <v>650</v>
      </c>
      <c r="B38" s="0" t="s">
        <v>651</v>
      </c>
      <c r="C38" s="0" t="s">
        <v>590</v>
      </c>
      <c r="D38" s="0" t="s">
        <v>1264</v>
      </c>
      <c r="E38" s="0" t="s">
        <v>1265</v>
      </c>
      <c r="F38" s="0" t="n">
        <v>1</v>
      </c>
      <c r="G38" s="1" t="n">
        <f aca="false">COUNTIF('записи из базы данных'!$A$3:$A$149,B38)</f>
        <v>0</v>
      </c>
      <c r="I38" s="3" t="n">
        <f aca="false">IF(G38=1,0,1)</f>
        <v>1</v>
      </c>
    </row>
    <row r="39" customFormat="false" ht="13.8" hidden="false" customHeight="false" outlineLevel="0" collapsed="false">
      <c r="A39" s="0" t="s">
        <v>318</v>
      </c>
      <c r="B39" s="0" t="s">
        <v>317</v>
      </c>
      <c r="C39" s="0" t="s">
        <v>590</v>
      </c>
      <c r="D39" s="0" t="s">
        <v>1266</v>
      </c>
      <c r="E39" s="0" t="s">
        <v>1267</v>
      </c>
      <c r="F39" s="0" t="n">
        <v>1</v>
      </c>
      <c r="G39" s="1" t="n">
        <f aca="false">COUNTIF('записи из базы данных'!$A$3:$A$149,B39)</f>
        <v>1</v>
      </c>
      <c r="I39" s="3" t="n">
        <f aca="false">IF(G39=1,0,1)</f>
        <v>0</v>
      </c>
    </row>
    <row r="40" customFormat="false" ht="13.8" hidden="false" customHeight="false" outlineLevel="0" collapsed="false">
      <c r="A40" s="0" t="s">
        <v>647</v>
      </c>
      <c r="B40" s="0" t="s">
        <v>648</v>
      </c>
      <c r="C40" s="0" t="s">
        <v>590</v>
      </c>
      <c r="D40" s="0" t="s">
        <v>1268</v>
      </c>
      <c r="E40" s="0" t="s">
        <v>1269</v>
      </c>
      <c r="F40" s="0" t="n">
        <v>1</v>
      </c>
      <c r="G40" s="1" t="n">
        <f aca="false">COUNTIF('записи из базы данных'!$A$3:$A$149,B40)</f>
        <v>0</v>
      </c>
      <c r="I40" s="3" t="n">
        <f aca="false">IF(G40=1,0,1)</f>
        <v>1</v>
      </c>
    </row>
    <row r="41" customFormat="false" ht="13.8" hidden="false" customHeight="false" outlineLevel="0" collapsed="false">
      <c r="A41" s="0" t="s">
        <v>326</v>
      </c>
      <c r="B41" s="0" t="s">
        <v>325</v>
      </c>
      <c r="C41" s="0" t="s">
        <v>590</v>
      </c>
      <c r="D41" s="0" t="s">
        <v>1270</v>
      </c>
      <c r="E41" s="0" t="s">
        <v>1271</v>
      </c>
      <c r="F41" s="0" t="n">
        <v>1</v>
      </c>
      <c r="G41" s="1" t="n">
        <f aca="false">COUNTIF('записи из базы данных'!$A$3:$A$149,B41)</f>
        <v>1</v>
      </c>
      <c r="I41" s="3" t="n">
        <f aca="false">IF(G41=1,0,1)</f>
        <v>0</v>
      </c>
    </row>
    <row r="42" customFormat="false" ht="13.8" hidden="false" customHeight="false" outlineLevel="0" collapsed="false">
      <c r="A42" s="0" t="s">
        <v>328</v>
      </c>
      <c r="B42" s="0" t="s">
        <v>327</v>
      </c>
      <c r="C42" s="0" t="s">
        <v>590</v>
      </c>
      <c r="D42" s="0" t="s">
        <v>1272</v>
      </c>
      <c r="E42" s="0" t="s">
        <v>1273</v>
      </c>
      <c r="F42" s="0" t="n">
        <v>1</v>
      </c>
      <c r="G42" s="1" t="n">
        <f aca="false">COUNTIF('записи из базы данных'!$A$3:$A$149,B42)</f>
        <v>1</v>
      </c>
      <c r="I42" s="3" t="n">
        <f aca="false">IF(G42=1,0,1)</f>
        <v>0</v>
      </c>
    </row>
    <row r="43" customFormat="false" ht="13.8" hidden="false" customHeight="false" outlineLevel="0" collapsed="false">
      <c r="A43" s="0" t="s">
        <v>40</v>
      </c>
      <c r="B43" s="0" t="s">
        <v>39</v>
      </c>
      <c r="C43" s="0" t="s">
        <v>590</v>
      </c>
      <c r="D43" s="0" t="s">
        <v>1274</v>
      </c>
      <c r="E43" s="0" t="s">
        <v>1275</v>
      </c>
      <c r="F43" s="0" t="n">
        <v>1</v>
      </c>
      <c r="G43" s="1" t="n">
        <f aca="false">COUNTIF('записи из базы данных'!$A$3:$A$149,B43)</f>
        <v>1</v>
      </c>
      <c r="I43" s="3" t="n">
        <f aca="false">IF(G43=1,0,1)</f>
        <v>0</v>
      </c>
    </row>
    <row r="44" customFormat="false" ht="13.8" hidden="false" customHeight="false" outlineLevel="0" collapsed="false">
      <c r="A44" s="0" t="s">
        <v>88</v>
      </c>
      <c r="B44" s="0" t="s">
        <v>87</v>
      </c>
      <c r="C44" s="0" t="s">
        <v>590</v>
      </c>
      <c r="D44" s="0" t="s">
        <v>1276</v>
      </c>
      <c r="E44" s="0" t="s">
        <v>1277</v>
      </c>
      <c r="F44" s="0" t="n">
        <v>1</v>
      </c>
      <c r="G44" s="1" t="n">
        <f aca="false">COUNTIF('записи из базы данных'!$A$3:$A$149,B44)</f>
        <v>1</v>
      </c>
      <c r="I44" s="3" t="n">
        <f aca="false">IF(G44=1,0,1)</f>
        <v>0</v>
      </c>
    </row>
    <row r="45" customFormat="false" ht="13.8" hidden="false" customHeight="false" outlineLevel="0" collapsed="false">
      <c r="A45" s="0" t="s">
        <v>468</v>
      </c>
      <c r="B45" s="0" t="s">
        <v>467</v>
      </c>
      <c r="C45" s="0" t="s">
        <v>590</v>
      </c>
      <c r="D45" s="0" t="s">
        <v>1278</v>
      </c>
      <c r="E45" s="0" t="s">
        <v>1279</v>
      </c>
      <c r="F45" s="0" t="n">
        <v>1</v>
      </c>
      <c r="G45" s="1" t="n">
        <f aca="false">COUNTIF('записи из базы данных'!$A$3:$A$149,B45)</f>
        <v>1</v>
      </c>
      <c r="I45" s="3" t="n">
        <f aca="false">IF(G45=1,0,1)</f>
        <v>0</v>
      </c>
    </row>
    <row r="46" customFormat="false" ht="13.8" hidden="false" customHeight="false" outlineLevel="0" collapsed="false">
      <c r="A46" s="0" t="s">
        <v>660</v>
      </c>
      <c r="B46" s="0" t="s">
        <v>661</v>
      </c>
      <c r="C46" s="0" t="s">
        <v>590</v>
      </c>
      <c r="D46" s="0" t="s">
        <v>1280</v>
      </c>
      <c r="E46" s="0" t="s">
        <v>1281</v>
      </c>
      <c r="F46" s="0" t="n">
        <v>1</v>
      </c>
      <c r="G46" s="1" t="n">
        <f aca="false">COUNTIF('записи из базы данных'!$A$3:$A$149,B46)</f>
        <v>0</v>
      </c>
      <c r="I46" s="3" t="n">
        <f aca="false">IF(G46=1,0,1)</f>
        <v>1</v>
      </c>
    </row>
    <row r="47" customFormat="false" ht="13.8" hidden="false" customHeight="false" outlineLevel="0" collapsed="false">
      <c r="A47" s="0" t="s">
        <v>673</v>
      </c>
      <c r="B47" s="0" t="s">
        <v>674</v>
      </c>
      <c r="C47" s="0" t="s">
        <v>590</v>
      </c>
      <c r="D47" s="0" t="s">
        <v>1282</v>
      </c>
      <c r="E47" s="0" t="s">
        <v>1283</v>
      </c>
      <c r="F47" s="0" t="n">
        <v>1</v>
      </c>
      <c r="G47" s="1" t="n">
        <f aca="false">COUNTIF('записи из базы данных'!$A$3:$A$149,B47)</f>
        <v>0</v>
      </c>
      <c r="I47" s="3" t="n">
        <f aca="false">IF(G47=1,0,1)</f>
        <v>1</v>
      </c>
    </row>
    <row r="48" customFormat="false" ht="13.8" hidden="false" customHeight="false" outlineLevel="0" collapsed="false">
      <c r="A48" s="0" t="s">
        <v>663</v>
      </c>
      <c r="B48" s="0" t="s">
        <v>664</v>
      </c>
      <c r="C48" s="0" t="s">
        <v>590</v>
      </c>
      <c r="D48" s="0" t="s">
        <v>1284</v>
      </c>
      <c r="E48" s="0" t="s">
        <v>1285</v>
      </c>
      <c r="F48" s="0" t="n">
        <v>1</v>
      </c>
      <c r="G48" s="1" t="n">
        <f aca="false">COUNTIF('записи из базы данных'!$A$3:$A$149,B48)</f>
        <v>0</v>
      </c>
      <c r="I48" s="3" t="n">
        <f aca="false">IF(G48=1,0,1)</f>
        <v>1</v>
      </c>
    </row>
    <row r="49" customFormat="false" ht="13.8" hidden="false" customHeight="false" outlineLevel="0" collapsed="false">
      <c r="A49" s="0" t="s">
        <v>423</v>
      </c>
      <c r="B49" s="0" t="s">
        <v>422</v>
      </c>
      <c r="C49" s="0" t="s">
        <v>590</v>
      </c>
      <c r="D49" s="0" t="s">
        <v>1286</v>
      </c>
      <c r="E49" s="0" t="s">
        <v>1287</v>
      </c>
      <c r="F49" s="0" t="n">
        <v>1</v>
      </c>
      <c r="G49" s="1" t="n">
        <f aca="false">COUNTIF('записи из базы данных'!$A$3:$A$149,B49)</f>
        <v>1</v>
      </c>
      <c r="I49" s="3" t="n">
        <f aca="false">IF(G49=1,0,1)</f>
        <v>0</v>
      </c>
    </row>
    <row r="50" customFormat="false" ht="13.8" hidden="false" customHeight="false" outlineLevel="0" collapsed="false">
      <c r="A50" s="0" t="s">
        <v>331</v>
      </c>
      <c r="B50" s="0" t="s">
        <v>330</v>
      </c>
      <c r="C50" s="0" t="s">
        <v>590</v>
      </c>
      <c r="D50" s="0" t="s">
        <v>1288</v>
      </c>
      <c r="E50" s="0" t="s">
        <v>1289</v>
      </c>
      <c r="F50" s="0" t="n">
        <v>1</v>
      </c>
      <c r="G50" s="1" t="n">
        <f aca="false">COUNTIF('записи из базы данных'!$A$3:$A$149,B50)</f>
        <v>1</v>
      </c>
      <c r="I50" s="3" t="n">
        <f aca="false">IF(G50=1,0,1)</f>
        <v>0</v>
      </c>
    </row>
    <row r="51" customFormat="false" ht="13.8" hidden="false" customHeight="false" outlineLevel="0" collapsed="false">
      <c r="A51" s="0" t="s">
        <v>670</v>
      </c>
      <c r="B51" s="0" t="s">
        <v>671</v>
      </c>
      <c r="C51" s="0" t="s">
        <v>590</v>
      </c>
      <c r="D51" s="0" t="s">
        <v>1290</v>
      </c>
      <c r="E51" s="0" t="s">
        <v>1291</v>
      </c>
      <c r="F51" s="0" t="n">
        <v>1</v>
      </c>
      <c r="G51" s="1" t="n">
        <f aca="false">COUNTIF('записи из базы данных'!$A$3:$A$149,B51)</f>
        <v>0</v>
      </c>
      <c r="I51" s="3" t="n">
        <f aca="false">IF(G51=1,0,1)</f>
        <v>1</v>
      </c>
    </row>
    <row r="52" customFormat="false" ht="13.8" hidden="false" customHeight="false" outlineLevel="0" collapsed="false">
      <c r="A52" s="0" t="s">
        <v>696</v>
      </c>
      <c r="B52" s="0" t="s">
        <v>697</v>
      </c>
      <c r="C52" s="0" t="s">
        <v>590</v>
      </c>
      <c r="D52" s="0" t="s">
        <v>1290</v>
      </c>
      <c r="E52" s="0" t="s">
        <v>1292</v>
      </c>
      <c r="F52" s="0" t="n">
        <v>1</v>
      </c>
      <c r="G52" s="1" t="n">
        <f aca="false">COUNTIF('записи из базы данных'!$A$3:$A$149,B52)</f>
        <v>0</v>
      </c>
      <c r="I52" s="3" t="n">
        <f aca="false">IF(G52=1,0,1)</f>
        <v>1</v>
      </c>
    </row>
    <row r="53" customFormat="false" ht="13.8" hidden="false" customHeight="false" outlineLevel="0" collapsed="false">
      <c r="A53" s="0" t="s">
        <v>60</v>
      </c>
      <c r="B53" s="0" t="s">
        <v>59</v>
      </c>
      <c r="C53" s="0" t="s">
        <v>590</v>
      </c>
      <c r="D53" s="0" t="s">
        <v>1293</v>
      </c>
      <c r="E53" s="0" t="s">
        <v>1294</v>
      </c>
      <c r="F53" s="0" t="n">
        <v>1</v>
      </c>
      <c r="G53" s="1" t="n">
        <f aca="false">COUNTIF('записи из базы данных'!$A$3:$A$149,B53)</f>
        <v>1</v>
      </c>
      <c r="I53" s="3" t="n">
        <f aca="false">IF(G53=1,0,1)</f>
        <v>0</v>
      </c>
    </row>
    <row r="54" customFormat="false" ht="13.8" hidden="false" customHeight="false" outlineLevel="0" collapsed="false">
      <c r="A54" s="0" t="s">
        <v>677</v>
      </c>
      <c r="B54" s="0" t="s">
        <v>678</v>
      </c>
      <c r="C54" s="0" t="s">
        <v>590</v>
      </c>
      <c r="D54" s="0" t="s">
        <v>1295</v>
      </c>
      <c r="E54" s="2" t="n">
        <v>2E-193</v>
      </c>
      <c r="F54" s="0" t="n">
        <v>1</v>
      </c>
      <c r="G54" s="1" t="n">
        <f aca="false">COUNTIF('записи из базы данных'!$A$3:$A$149,B54)</f>
        <v>0</v>
      </c>
      <c r="I54" s="3" t="n">
        <f aca="false">IF(G54=1,0,1)</f>
        <v>1</v>
      </c>
    </row>
    <row r="55" customFormat="false" ht="13.8" hidden="false" customHeight="false" outlineLevel="0" collapsed="false">
      <c r="A55" s="0" t="s">
        <v>710</v>
      </c>
      <c r="B55" s="0" t="s">
        <v>711</v>
      </c>
      <c r="C55" s="0" t="s">
        <v>590</v>
      </c>
      <c r="D55" s="0" t="s">
        <v>1296</v>
      </c>
      <c r="E55" s="2" t="n">
        <v>5E-193</v>
      </c>
      <c r="F55" s="0" t="n">
        <v>1</v>
      </c>
      <c r="G55" s="1" t="n">
        <f aca="false">COUNTIF('записи из базы данных'!$A$3:$A$149,B55)</f>
        <v>0</v>
      </c>
      <c r="I55" s="3" t="n">
        <f aca="false">IF(G55=1,0,1)</f>
        <v>1</v>
      </c>
    </row>
    <row r="56" customFormat="false" ht="13.8" hidden="false" customHeight="false" outlineLevel="0" collapsed="false">
      <c r="A56" s="0" t="s">
        <v>682</v>
      </c>
      <c r="B56" s="0" t="s">
        <v>683</v>
      </c>
      <c r="C56" s="0" t="s">
        <v>590</v>
      </c>
      <c r="D56" s="0" t="s">
        <v>1297</v>
      </c>
      <c r="E56" s="0" t="s">
        <v>1298</v>
      </c>
      <c r="F56" s="0" t="n">
        <v>1</v>
      </c>
      <c r="G56" s="1" t="n">
        <f aca="false">COUNTIF('записи из базы данных'!$A$3:$A$149,B56)</f>
        <v>0</v>
      </c>
      <c r="I56" s="3" t="n">
        <f aca="false">IF(G56=1,0,1)</f>
        <v>1</v>
      </c>
    </row>
    <row r="57" customFormat="false" ht="13.8" hidden="false" customHeight="false" outlineLevel="0" collapsed="false">
      <c r="A57" s="0" t="s">
        <v>471</v>
      </c>
      <c r="B57" s="0" t="s">
        <v>470</v>
      </c>
      <c r="C57" s="0" t="s">
        <v>590</v>
      </c>
      <c r="D57" s="0" t="s">
        <v>1299</v>
      </c>
      <c r="E57" s="0" t="s">
        <v>1300</v>
      </c>
      <c r="F57" s="0" t="n">
        <v>1</v>
      </c>
      <c r="G57" s="1" t="n">
        <f aca="false">COUNTIF('записи из базы данных'!$A$3:$A$149,B57)</f>
        <v>1</v>
      </c>
      <c r="I57" s="3" t="n">
        <f aca="false">IF(G57=1,0,1)</f>
        <v>0</v>
      </c>
    </row>
    <row r="58" customFormat="false" ht="13.8" hidden="false" customHeight="false" outlineLevel="0" collapsed="false">
      <c r="A58" s="0" t="s">
        <v>686</v>
      </c>
      <c r="B58" s="0" t="s">
        <v>687</v>
      </c>
      <c r="C58" s="0" t="s">
        <v>590</v>
      </c>
      <c r="D58" s="0" t="s">
        <v>1301</v>
      </c>
      <c r="E58" s="0" t="s">
        <v>1302</v>
      </c>
      <c r="F58" s="0" t="n">
        <v>1</v>
      </c>
      <c r="G58" s="1" t="n">
        <f aca="false">COUNTIF('записи из базы данных'!$A$3:$A$149,B58)</f>
        <v>0</v>
      </c>
      <c r="I58" s="3" t="n">
        <f aca="false">IF(G58=1,0,1)</f>
        <v>1</v>
      </c>
    </row>
    <row r="59" customFormat="false" ht="13.8" hidden="false" customHeight="false" outlineLevel="0" collapsed="false">
      <c r="A59" s="0" t="s">
        <v>691</v>
      </c>
      <c r="B59" s="0" t="s">
        <v>692</v>
      </c>
      <c r="C59" s="0" t="s">
        <v>590</v>
      </c>
      <c r="D59" s="0" t="s">
        <v>1303</v>
      </c>
      <c r="E59" s="2" t="n">
        <v>3E-182</v>
      </c>
      <c r="F59" s="0" t="n">
        <v>1</v>
      </c>
      <c r="G59" s="1" t="n">
        <f aca="false">COUNTIF('записи из базы данных'!$A$3:$A$149,B59)</f>
        <v>0</v>
      </c>
      <c r="I59" s="3" t="n">
        <f aca="false">IF(G59=1,0,1)</f>
        <v>1</v>
      </c>
    </row>
    <row r="60" customFormat="false" ht="13.8" hidden="false" customHeight="false" outlineLevel="0" collapsed="false">
      <c r="A60" s="0" t="s">
        <v>721</v>
      </c>
      <c r="B60" s="0" t="s">
        <v>722</v>
      </c>
      <c r="C60" s="0" t="s">
        <v>590</v>
      </c>
      <c r="D60" s="0" t="s">
        <v>1304</v>
      </c>
      <c r="E60" s="0" t="s">
        <v>1305</v>
      </c>
      <c r="F60" s="0" t="n">
        <v>1</v>
      </c>
      <c r="G60" s="1" t="n">
        <f aca="false">COUNTIF('записи из базы данных'!$A$3:$A$149,B60)</f>
        <v>0</v>
      </c>
      <c r="I60" s="3" t="n">
        <f aca="false">IF(G60=1,0,1)</f>
        <v>1</v>
      </c>
    </row>
    <row r="61" customFormat="false" ht="13.8" hidden="false" customHeight="false" outlineLevel="0" collapsed="false">
      <c r="A61" s="0" t="s">
        <v>406</v>
      </c>
      <c r="B61" s="0" t="s">
        <v>405</v>
      </c>
      <c r="C61" s="0" t="s">
        <v>743</v>
      </c>
      <c r="D61" s="0" t="s">
        <v>1306</v>
      </c>
      <c r="E61" s="0" t="s">
        <v>1307</v>
      </c>
      <c r="F61" s="0" t="n">
        <v>1</v>
      </c>
      <c r="G61" s="1" t="n">
        <f aca="false">COUNTIF('записи из базы данных'!$A$3:$A$149,B61)</f>
        <v>1</v>
      </c>
      <c r="I61" s="3" t="n">
        <f aca="false">IF(G61=1,0,1)</f>
        <v>0</v>
      </c>
    </row>
    <row r="62" customFormat="false" ht="13.8" hidden="false" customHeight="false" outlineLevel="0" collapsed="false">
      <c r="A62" s="0" t="s">
        <v>736</v>
      </c>
      <c r="B62" s="0" t="s">
        <v>737</v>
      </c>
      <c r="C62" s="0" t="s">
        <v>590</v>
      </c>
      <c r="D62" s="0" t="s">
        <v>1308</v>
      </c>
      <c r="E62" s="0" t="s">
        <v>1309</v>
      </c>
      <c r="F62" s="0" t="n">
        <v>1</v>
      </c>
      <c r="G62" s="1" t="n">
        <f aca="false">COUNTIF('записи из базы данных'!$A$3:$A$149,B62)</f>
        <v>0</v>
      </c>
      <c r="I62" s="3" t="n">
        <f aca="false">IF(G62=1,0,1)</f>
        <v>1</v>
      </c>
    </row>
    <row r="63" customFormat="false" ht="13.8" hidden="false" customHeight="false" outlineLevel="0" collapsed="false">
      <c r="A63" s="0" t="s">
        <v>717</v>
      </c>
      <c r="B63" s="0" t="s">
        <v>718</v>
      </c>
      <c r="C63" s="0" t="s">
        <v>590</v>
      </c>
      <c r="D63" s="0" t="s">
        <v>1310</v>
      </c>
      <c r="E63" s="0" t="s">
        <v>1311</v>
      </c>
      <c r="F63" s="0" t="n">
        <v>1</v>
      </c>
      <c r="G63" s="1" t="n">
        <f aca="false">COUNTIF('записи из базы данных'!$A$3:$A$149,B63)</f>
        <v>0</v>
      </c>
      <c r="I63" s="3" t="n">
        <f aca="false">IF(G63=1,0,1)</f>
        <v>1</v>
      </c>
    </row>
    <row r="64" customFormat="false" ht="13.8" hidden="false" customHeight="false" outlineLevel="0" collapsed="false">
      <c r="A64" s="0" t="s">
        <v>63</v>
      </c>
      <c r="B64" s="0" t="s">
        <v>62</v>
      </c>
      <c r="C64" s="0" t="s">
        <v>743</v>
      </c>
      <c r="D64" s="0" t="s">
        <v>1312</v>
      </c>
      <c r="E64" s="0" t="s">
        <v>1313</v>
      </c>
      <c r="F64" s="0" t="n">
        <v>1</v>
      </c>
      <c r="G64" s="1" t="n">
        <f aca="false">COUNTIF('записи из базы данных'!$A$3:$A$149,B64)</f>
        <v>1</v>
      </c>
      <c r="I64" s="3" t="n">
        <f aca="false">IF(G64=1,0,1)</f>
        <v>0</v>
      </c>
    </row>
    <row r="65" customFormat="false" ht="13.8" hidden="false" customHeight="false" outlineLevel="0" collapsed="false">
      <c r="A65" s="0" t="s">
        <v>43</v>
      </c>
      <c r="B65" s="0" t="s">
        <v>42</v>
      </c>
      <c r="C65" s="0" t="s">
        <v>724</v>
      </c>
      <c r="D65" s="0" t="s">
        <v>1314</v>
      </c>
      <c r="E65" s="0" t="s">
        <v>1315</v>
      </c>
      <c r="F65" s="0" t="n">
        <v>1</v>
      </c>
      <c r="G65" s="1" t="n">
        <f aca="false">COUNTIF('записи из базы данных'!$A$3:$A$149,B65)</f>
        <v>1</v>
      </c>
      <c r="I65" s="3" t="n">
        <f aca="false">IF(G65=1,0,1)</f>
        <v>0</v>
      </c>
    </row>
    <row r="66" customFormat="false" ht="13.8" hidden="false" customHeight="false" outlineLevel="0" collapsed="false">
      <c r="A66" s="0" t="s">
        <v>477</v>
      </c>
      <c r="B66" s="0" t="s">
        <v>476</v>
      </c>
      <c r="C66" s="0" t="s">
        <v>726</v>
      </c>
      <c r="D66" s="0" t="s">
        <v>1316</v>
      </c>
      <c r="E66" s="0" t="s">
        <v>1317</v>
      </c>
      <c r="F66" s="0" t="n">
        <v>1</v>
      </c>
      <c r="G66" s="1" t="n">
        <f aca="false">COUNTIF('записи из базы данных'!$A$3:$A$149,B66)</f>
        <v>1</v>
      </c>
      <c r="I66" s="3" t="n">
        <f aca="false">IF(G66=1,0,1)</f>
        <v>0</v>
      </c>
    </row>
    <row r="67" customFormat="false" ht="13.8" hidden="false" customHeight="false" outlineLevel="0" collapsed="false">
      <c r="A67" s="0" t="s">
        <v>334</v>
      </c>
      <c r="B67" s="0" t="s">
        <v>333</v>
      </c>
      <c r="C67" s="0" t="s">
        <v>726</v>
      </c>
      <c r="D67" s="0" t="s">
        <v>1318</v>
      </c>
      <c r="E67" s="0" t="s">
        <v>1319</v>
      </c>
      <c r="F67" s="0" t="n">
        <v>1</v>
      </c>
      <c r="G67" s="1" t="n">
        <f aca="false">COUNTIF('записи из базы данных'!$A$3:$A$149,B67)</f>
        <v>1</v>
      </c>
      <c r="I67" s="3" t="n">
        <f aca="false">IF(G67=1,0,1)</f>
        <v>0</v>
      </c>
    </row>
    <row r="68" customFormat="false" ht="13.8" hidden="false" customHeight="false" outlineLevel="0" collapsed="false">
      <c r="A68" s="0" t="s">
        <v>362</v>
      </c>
      <c r="B68" s="0" t="s">
        <v>361</v>
      </c>
      <c r="C68" s="0" t="s">
        <v>726</v>
      </c>
      <c r="D68" s="0" t="s">
        <v>1320</v>
      </c>
      <c r="E68" s="0" t="s">
        <v>1321</v>
      </c>
      <c r="F68" s="0" t="n">
        <v>1</v>
      </c>
      <c r="G68" s="1" t="n">
        <f aca="false">COUNTIF('записи из базы данных'!$A$3:$A$149,B68)</f>
        <v>1</v>
      </c>
      <c r="I68" s="3" t="n">
        <f aca="false">IF(G68=1,0,1)</f>
        <v>0</v>
      </c>
    </row>
    <row r="69" customFormat="false" ht="13.8" hidden="false" customHeight="false" outlineLevel="0" collapsed="false">
      <c r="A69" s="0" t="s">
        <v>426</v>
      </c>
      <c r="B69" s="0" t="s">
        <v>425</v>
      </c>
      <c r="C69" s="0" t="s">
        <v>726</v>
      </c>
      <c r="D69" s="0" t="s">
        <v>1322</v>
      </c>
      <c r="E69" s="0" t="s">
        <v>1323</v>
      </c>
      <c r="F69" s="0" t="n">
        <v>1</v>
      </c>
      <c r="G69" s="1" t="n">
        <f aca="false">COUNTIF('записи из базы данных'!$A$3:$A$149,B69)</f>
        <v>1</v>
      </c>
      <c r="I69" s="3" t="n">
        <f aca="false">IF(G69=1,0,1)</f>
        <v>0</v>
      </c>
    </row>
    <row r="70" customFormat="false" ht="13.8" hidden="false" customHeight="false" outlineLevel="0" collapsed="false">
      <c r="A70" s="0" t="s">
        <v>403</v>
      </c>
      <c r="B70" s="0" t="s">
        <v>402</v>
      </c>
      <c r="C70" s="0" t="s">
        <v>808</v>
      </c>
      <c r="D70" s="0" t="s">
        <v>1324</v>
      </c>
      <c r="E70" s="0" t="s">
        <v>1325</v>
      </c>
      <c r="F70" s="0" t="n">
        <v>1</v>
      </c>
      <c r="G70" s="1" t="n">
        <f aca="false">COUNTIF('записи из базы данных'!$A$3:$A$149,B70)</f>
        <v>1</v>
      </c>
      <c r="I70" s="3" t="n">
        <f aca="false">IF(G70=1,0,1)</f>
        <v>0</v>
      </c>
    </row>
    <row r="71" customFormat="false" ht="13.8" hidden="false" customHeight="false" outlineLevel="0" collapsed="false">
      <c r="A71" s="0" t="s">
        <v>355</v>
      </c>
      <c r="B71" s="0" t="s">
        <v>354</v>
      </c>
      <c r="C71" s="0" t="s">
        <v>765</v>
      </c>
      <c r="D71" s="0" t="s">
        <v>1326</v>
      </c>
      <c r="E71" s="0" t="s">
        <v>1327</v>
      </c>
      <c r="F71" s="0" t="n">
        <v>1</v>
      </c>
      <c r="G71" s="1" t="n">
        <f aca="false">COUNTIF('записи из базы данных'!$A$3:$A$149,B71)</f>
        <v>1</v>
      </c>
      <c r="I71" s="3" t="n">
        <f aca="false">IF(G71=1,0,1)</f>
        <v>0</v>
      </c>
    </row>
    <row r="72" customFormat="false" ht="13.8" hidden="false" customHeight="false" outlineLevel="0" collapsed="false">
      <c r="A72" s="0" t="s">
        <v>767</v>
      </c>
      <c r="B72" s="0" t="s">
        <v>768</v>
      </c>
      <c r="C72" s="0" t="s">
        <v>769</v>
      </c>
      <c r="D72" s="0" t="s">
        <v>1328</v>
      </c>
      <c r="E72" s="0" t="s">
        <v>1329</v>
      </c>
      <c r="F72" s="0" t="n">
        <v>1</v>
      </c>
      <c r="G72" s="1" t="n">
        <f aca="false">COUNTIF('записи из базы данных'!$A$3:$A$149,B72)</f>
        <v>0</v>
      </c>
      <c r="I72" s="3" t="n">
        <f aca="false">IF(G72=1,0,1)</f>
        <v>1</v>
      </c>
    </row>
    <row r="73" customFormat="false" ht="13.8" hidden="false" customHeight="false" outlineLevel="0" collapsed="false">
      <c r="A73" s="0" t="s">
        <v>18</v>
      </c>
      <c r="B73" s="0" t="s">
        <v>17</v>
      </c>
      <c r="C73" s="0" t="s">
        <v>769</v>
      </c>
      <c r="D73" s="0" t="s">
        <v>1330</v>
      </c>
      <c r="E73" s="0" t="s">
        <v>1331</v>
      </c>
      <c r="F73" s="0" t="n">
        <v>1</v>
      </c>
      <c r="G73" s="1" t="n">
        <f aca="false">COUNTIF('записи из базы данных'!$A$3:$A$149,B73)</f>
        <v>1</v>
      </c>
      <c r="I73" s="3" t="n">
        <f aca="false">IF(G73=1,0,1)</f>
        <v>0</v>
      </c>
    </row>
    <row r="74" customFormat="false" ht="13.8" hidden="false" customHeight="false" outlineLevel="0" collapsed="false">
      <c r="A74" s="0" t="s">
        <v>772</v>
      </c>
      <c r="B74" s="0" t="s">
        <v>773</v>
      </c>
      <c r="C74" s="0" t="s">
        <v>765</v>
      </c>
      <c r="D74" s="0" t="s">
        <v>1332</v>
      </c>
      <c r="E74" s="0" t="s">
        <v>1333</v>
      </c>
      <c r="F74" s="0" t="n">
        <v>1</v>
      </c>
      <c r="G74" s="1" t="n">
        <f aca="false">COUNTIF('записи из базы данных'!$A$3:$A$149,B74)</f>
        <v>0</v>
      </c>
      <c r="I74" s="3" t="n">
        <f aca="false">IF(G74=1,0,1)</f>
        <v>1</v>
      </c>
    </row>
    <row r="75" customFormat="false" ht="13.8" hidden="false" customHeight="false" outlineLevel="0" collapsed="false">
      <c r="A75" s="0" t="s">
        <v>352</v>
      </c>
      <c r="B75" s="0" t="s">
        <v>351</v>
      </c>
      <c r="C75" s="0" t="s">
        <v>765</v>
      </c>
      <c r="D75" s="0" t="s">
        <v>1334</v>
      </c>
      <c r="E75" s="0" t="s">
        <v>1335</v>
      </c>
      <c r="F75" s="0" t="n">
        <v>1</v>
      </c>
      <c r="G75" s="1" t="n">
        <f aca="false">COUNTIF('записи из базы данных'!$A$3:$A$149,B75)</f>
        <v>1</v>
      </c>
      <c r="I75" s="3" t="n">
        <f aca="false">IF(G75=1,0,1)</f>
        <v>0</v>
      </c>
    </row>
    <row r="76" customFormat="false" ht="13.8" hidden="false" customHeight="false" outlineLevel="0" collapsed="false">
      <c r="A76" s="0" t="s">
        <v>481</v>
      </c>
      <c r="B76" s="0" t="s">
        <v>480</v>
      </c>
      <c r="C76" s="0" t="s">
        <v>689</v>
      </c>
      <c r="D76" s="0" t="s">
        <v>1336</v>
      </c>
      <c r="E76" s="0" t="s">
        <v>1337</v>
      </c>
      <c r="F76" s="0" t="n">
        <v>1</v>
      </c>
      <c r="G76" s="1" t="n">
        <f aca="false">COUNTIF('записи из базы данных'!$A$3:$A$149,B76)</f>
        <v>1</v>
      </c>
      <c r="I76" s="3" t="n">
        <f aca="false">IF(G76=1,0,1)</f>
        <v>0</v>
      </c>
    </row>
    <row r="77" customFormat="false" ht="13.8" hidden="false" customHeight="false" outlineLevel="0" collapsed="false">
      <c r="A77" s="0" t="s">
        <v>339</v>
      </c>
      <c r="B77" s="0" t="s">
        <v>338</v>
      </c>
      <c r="C77" s="0" t="s">
        <v>689</v>
      </c>
      <c r="D77" s="0" t="s">
        <v>1338</v>
      </c>
      <c r="E77" s="0" t="s">
        <v>1339</v>
      </c>
      <c r="F77" s="0" t="n">
        <v>1</v>
      </c>
      <c r="G77" s="1" t="n">
        <f aca="false">COUNTIF('записи из базы данных'!$A$3:$A$149,B77)</f>
        <v>1</v>
      </c>
      <c r="I77" s="3" t="n">
        <f aca="false">IF(G77=1,0,1)</f>
        <v>0</v>
      </c>
    </row>
    <row r="78" customFormat="false" ht="13.8" hidden="false" customHeight="false" outlineLevel="0" collapsed="false">
      <c r="A78" s="0" t="s">
        <v>746</v>
      </c>
      <c r="B78" s="0" t="s">
        <v>747</v>
      </c>
      <c r="C78" s="0" t="s">
        <v>689</v>
      </c>
      <c r="D78" s="0" t="s">
        <v>1340</v>
      </c>
      <c r="E78" s="0" t="s">
        <v>1341</v>
      </c>
      <c r="F78" s="0" t="n">
        <v>1</v>
      </c>
      <c r="G78" s="1" t="n">
        <f aca="false">COUNTIF('записи из базы данных'!$A$3:$A$149,B78)</f>
        <v>0</v>
      </c>
      <c r="I78" s="3" t="n">
        <f aca="false">IF(G78=1,0,1)</f>
        <v>1</v>
      </c>
    </row>
    <row r="79" customFormat="false" ht="13.8" hidden="false" customHeight="false" outlineLevel="0" collapsed="false">
      <c r="A79" s="0" t="s">
        <v>751</v>
      </c>
      <c r="B79" s="0" t="s">
        <v>752</v>
      </c>
      <c r="C79" s="0" t="s">
        <v>689</v>
      </c>
      <c r="D79" s="0" t="s">
        <v>1342</v>
      </c>
      <c r="E79" s="0" t="s">
        <v>1343</v>
      </c>
      <c r="F79" s="0" t="n">
        <v>1</v>
      </c>
      <c r="G79" s="1" t="n">
        <f aca="false">COUNTIF('записи из базы данных'!$A$3:$A$149,B79)</f>
        <v>0</v>
      </c>
      <c r="I79" s="3" t="n">
        <f aca="false">IF(G79=1,0,1)</f>
        <v>1</v>
      </c>
    </row>
    <row r="80" customFormat="false" ht="13.8" hidden="false" customHeight="false" outlineLevel="0" collapsed="false">
      <c r="A80" s="0" t="s">
        <v>412</v>
      </c>
      <c r="B80" s="0" t="s">
        <v>411</v>
      </c>
      <c r="C80" s="0" t="s">
        <v>769</v>
      </c>
      <c r="D80" s="0" t="s">
        <v>1344</v>
      </c>
      <c r="E80" s="0" t="s">
        <v>1345</v>
      </c>
      <c r="F80" s="0" t="n">
        <v>1</v>
      </c>
      <c r="G80" s="1" t="n">
        <f aca="false">COUNTIF('записи из базы данных'!$A$3:$A$149,B80)</f>
        <v>1</v>
      </c>
      <c r="I80" s="3" t="n">
        <f aca="false">IF(G80=1,0,1)</f>
        <v>0</v>
      </c>
    </row>
    <row r="81" customFormat="false" ht="13.8" hidden="false" customHeight="false" outlineLevel="0" collapsed="false">
      <c r="A81" s="0" t="s">
        <v>810</v>
      </c>
      <c r="B81" s="0" t="s">
        <v>811</v>
      </c>
      <c r="C81" s="0" t="s">
        <v>808</v>
      </c>
      <c r="D81" s="0" t="s">
        <v>1346</v>
      </c>
      <c r="E81" s="0" t="s">
        <v>1347</v>
      </c>
      <c r="F81" s="0" t="n">
        <v>1</v>
      </c>
      <c r="G81" s="1" t="n">
        <f aca="false">COUNTIF('записи из базы данных'!$A$3:$A$149,B81)</f>
        <v>0</v>
      </c>
      <c r="I81" s="3" t="n">
        <f aca="false">IF(G81=1,0,1)</f>
        <v>1</v>
      </c>
    </row>
    <row r="82" customFormat="false" ht="13.8" hidden="false" customHeight="false" outlineLevel="0" collapsed="false">
      <c r="A82" s="0" t="s">
        <v>776</v>
      </c>
      <c r="B82" s="0" t="s">
        <v>777</v>
      </c>
      <c r="C82" s="0" t="s">
        <v>765</v>
      </c>
      <c r="D82" s="0" t="s">
        <v>1348</v>
      </c>
      <c r="E82" s="2" t="n">
        <v>1E-110</v>
      </c>
      <c r="F82" s="0" t="n">
        <v>1</v>
      </c>
      <c r="G82" s="1" t="n">
        <f aca="false">COUNTIF('записи из базы данных'!$A$3:$A$149,B82)</f>
        <v>0</v>
      </c>
      <c r="I82" s="3" t="n">
        <f aca="false">IF(G82=1,0,1)</f>
        <v>1</v>
      </c>
    </row>
    <row r="83" customFormat="false" ht="13.8" hidden="false" customHeight="false" outlineLevel="0" collapsed="false">
      <c r="A83" s="0" t="s">
        <v>96</v>
      </c>
      <c r="B83" s="0" t="s">
        <v>95</v>
      </c>
      <c r="C83" s="0" t="s">
        <v>757</v>
      </c>
      <c r="D83" s="0" t="s">
        <v>1349</v>
      </c>
      <c r="E83" s="0" t="s">
        <v>1350</v>
      </c>
      <c r="F83" s="0" t="n">
        <v>1</v>
      </c>
      <c r="G83" s="1" t="n">
        <f aca="false">COUNTIF('записи из базы данных'!$A$3:$A$149,B83)</f>
        <v>1</v>
      </c>
      <c r="I83" s="3" t="n">
        <f aca="false">IF(G83=1,0,1)</f>
        <v>0</v>
      </c>
    </row>
    <row r="84" customFormat="false" ht="13.8" hidden="false" customHeight="false" outlineLevel="0" collapsed="false">
      <c r="A84" s="0" t="s">
        <v>443</v>
      </c>
      <c r="B84" s="0" t="s">
        <v>442</v>
      </c>
      <c r="C84" s="0" t="s">
        <v>726</v>
      </c>
      <c r="D84" s="0" t="s">
        <v>1351</v>
      </c>
      <c r="E84" s="0" t="s">
        <v>1352</v>
      </c>
      <c r="F84" s="0" t="n">
        <v>1</v>
      </c>
      <c r="G84" s="1" t="n">
        <f aca="false">COUNTIF('записи из базы данных'!$A$3:$A$149,B84)</f>
        <v>1</v>
      </c>
      <c r="I84" s="3" t="n">
        <f aca="false">IF(G84=1,0,1)</f>
        <v>0</v>
      </c>
    </row>
    <row r="85" customFormat="false" ht="13.8" hidden="false" customHeight="false" outlineLevel="0" collapsed="false">
      <c r="A85" s="0" t="s">
        <v>448</v>
      </c>
      <c r="B85" s="0" t="s">
        <v>447</v>
      </c>
      <c r="C85" s="0" t="s">
        <v>757</v>
      </c>
      <c r="D85" s="0" t="s">
        <v>1353</v>
      </c>
      <c r="E85" s="0" t="s">
        <v>1354</v>
      </c>
      <c r="F85" s="0" t="n">
        <v>1</v>
      </c>
      <c r="G85" s="1" t="n">
        <f aca="false">COUNTIF('записи из базы данных'!$A$3:$A$149,B85)</f>
        <v>1</v>
      </c>
      <c r="I85" s="3" t="n">
        <f aca="false">IF(G85=1,0,1)</f>
        <v>0</v>
      </c>
    </row>
    <row r="86" customFormat="false" ht="13.8" hidden="false" customHeight="false" outlineLevel="0" collapsed="false">
      <c r="A86" s="0" t="s">
        <v>360</v>
      </c>
      <c r="B86" s="0" t="s">
        <v>359</v>
      </c>
      <c r="C86" s="0" t="s">
        <v>757</v>
      </c>
      <c r="D86" s="0" t="s">
        <v>1355</v>
      </c>
      <c r="E86" s="0" t="s">
        <v>1356</v>
      </c>
      <c r="F86" s="0" t="n">
        <v>1</v>
      </c>
      <c r="G86" s="1" t="n">
        <f aca="false">COUNTIF('записи из базы данных'!$A$3:$A$149,B86)</f>
        <v>1</v>
      </c>
      <c r="I86" s="3" t="n">
        <f aca="false">IF(G86=1,0,1)</f>
        <v>0</v>
      </c>
    </row>
    <row r="87" customFormat="false" ht="13.8" hidden="false" customHeight="false" outlineLevel="0" collapsed="false">
      <c r="A87" s="0" t="s">
        <v>806</v>
      </c>
      <c r="B87" s="0" t="s">
        <v>807</v>
      </c>
      <c r="C87" s="0" t="s">
        <v>808</v>
      </c>
      <c r="D87" s="0" t="s">
        <v>1357</v>
      </c>
      <c r="E87" s="0" t="s">
        <v>1358</v>
      </c>
      <c r="F87" s="0" t="n">
        <v>1</v>
      </c>
      <c r="G87" s="1" t="n">
        <f aca="false">COUNTIF('записи из базы данных'!$A$3:$A$149,B87)</f>
        <v>0</v>
      </c>
      <c r="I87" s="3" t="n">
        <f aca="false">IF(G87=1,0,1)</f>
        <v>1</v>
      </c>
    </row>
    <row r="88" customFormat="false" ht="13.8" hidden="false" customHeight="false" outlineLevel="0" collapsed="false">
      <c r="A88" s="0" t="s">
        <v>93</v>
      </c>
      <c r="B88" s="0" t="s">
        <v>92</v>
      </c>
      <c r="C88" s="0" t="s">
        <v>757</v>
      </c>
      <c r="D88" s="0" t="s">
        <v>1359</v>
      </c>
      <c r="E88" s="2" t="n">
        <v>4E-100</v>
      </c>
      <c r="F88" s="0" t="n">
        <v>1</v>
      </c>
      <c r="G88" s="1" t="n">
        <f aca="false">COUNTIF('записи из базы данных'!$A$3:$A$149,B88)</f>
        <v>1</v>
      </c>
      <c r="I88" s="3" t="n">
        <f aca="false">IF(G88=1,0,1)</f>
        <v>0</v>
      </c>
    </row>
    <row r="89" customFormat="false" ht="13.8" hidden="false" customHeight="false" outlineLevel="0" collapsed="false">
      <c r="A89" s="0" t="s">
        <v>23</v>
      </c>
      <c r="B89" s="0" t="s">
        <v>22</v>
      </c>
      <c r="C89" s="0" t="s">
        <v>757</v>
      </c>
      <c r="D89" s="0" t="s">
        <v>1360</v>
      </c>
      <c r="E89" s="0" t="s">
        <v>1361</v>
      </c>
      <c r="F89" s="0" t="n">
        <v>1</v>
      </c>
      <c r="G89" s="1" t="n">
        <f aca="false">COUNTIF('записи из базы данных'!$A$3:$A$149,B89)</f>
        <v>1</v>
      </c>
      <c r="I89" s="3" t="n">
        <f aca="false">IF(G89=1,0,1)</f>
        <v>0</v>
      </c>
    </row>
    <row r="90" customFormat="false" ht="13.8" hidden="false" customHeight="false" outlineLevel="0" collapsed="false">
      <c r="A90" s="0" t="s">
        <v>779</v>
      </c>
      <c r="B90" s="0" t="s">
        <v>780</v>
      </c>
      <c r="C90" s="0" t="s">
        <v>757</v>
      </c>
      <c r="D90" s="0" t="s">
        <v>1362</v>
      </c>
      <c r="E90" s="0" t="s">
        <v>1363</v>
      </c>
      <c r="F90" s="0" t="n">
        <v>1</v>
      </c>
      <c r="G90" s="1" t="n">
        <f aca="false">COUNTIF('записи из базы данных'!$A$3:$A$149,B90)</f>
        <v>0</v>
      </c>
      <c r="I90" s="3" t="n">
        <f aca="false">IF(G90=1,0,1)</f>
        <v>1</v>
      </c>
    </row>
    <row r="91" customFormat="false" ht="13.8" hidden="false" customHeight="false" outlineLevel="0" collapsed="false">
      <c r="A91" s="0" t="s">
        <v>782</v>
      </c>
      <c r="B91" s="0" t="s">
        <v>783</v>
      </c>
      <c r="C91" s="0" t="s">
        <v>726</v>
      </c>
      <c r="D91" s="0" t="s">
        <v>1364</v>
      </c>
      <c r="E91" s="0" t="s">
        <v>1365</v>
      </c>
      <c r="F91" s="0" t="n">
        <v>1</v>
      </c>
      <c r="G91" s="1" t="n">
        <f aca="false">COUNTIF('записи из базы данных'!$A$3:$A$149,B91)</f>
        <v>0</v>
      </c>
      <c r="I91" s="3" t="n">
        <f aca="false">IF(G91=1,0,1)</f>
        <v>1</v>
      </c>
    </row>
    <row r="92" customFormat="false" ht="13.8" hidden="false" customHeight="false" outlineLevel="0" collapsed="false">
      <c r="A92" s="0" t="s">
        <v>733</v>
      </c>
      <c r="B92" s="0" t="s">
        <v>734</v>
      </c>
      <c r="C92" s="0" t="s">
        <v>689</v>
      </c>
      <c r="D92" s="0" t="s">
        <v>1366</v>
      </c>
      <c r="E92" s="0" t="s">
        <v>1367</v>
      </c>
      <c r="F92" s="0" t="n">
        <v>1</v>
      </c>
      <c r="G92" s="1" t="n">
        <f aca="false">COUNTIF('записи из базы данных'!$A$3:$A$149,B92)</f>
        <v>0</v>
      </c>
      <c r="I92" s="3" t="n">
        <f aca="false">IF(G92=1,0,1)</f>
        <v>1</v>
      </c>
    </row>
    <row r="93" customFormat="false" ht="13.8" hidden="false" customHeight="false" outlineLevel="0" collapsed="false">
      <c r="A93" s="0" t="s">
        <v>483</v>
      </c>
      <c r="B93" s="0" t="s">
        <v>482</v>
      </c>
      <c r="C93" s="0" t="s">
        <v>689</v>
      </c>
      <c r="D93" s="0" t="s">
        <v>1368</v>
      </c>
      <c r="E93" s="0" t="s">
        <v>1369</v>
      </c>
      <c r="F93" s="0" t="n">
        <v>1</v>
      </c>
      <c r="G93" s="1" t="n">
        <f aca="false">COUNTIF('записи из базы данных'!$A$3:$A$149,B93)</f>
        <v>1</v>
      </c>
      <c r="I93" s="3" t="n">
        <f aca="false">IF(G93=1,0,1)</f>
        <v>0</v>
      </c>
    </row>
    <row r="94" customFormat="false" ht="13.8" hidden="false" customHeight="false" outlineLevel="0" collapsed="false">
      <c r="A94" s="0" t="s">
        <v>739</v>
      </c>
      <c r="B94" s="0" t="s">
        <v>740</v>
      </c>
      <c r="C94" s="0" t="s">
        <v>741</v>
      </c>
      <c r="D94" s="0" t="s">
        <v>1370</v>
      </c>
      <c r="E94" s="0" t="s">
        <v>1371</v>
      </c>
      <c r="F94" s="0" t="n">
        <v>1</v>
      </c>
      <c r="G94" s="1" t="n">
        <f aca="false">COUNTIF('записи из базы данных'!$A$3:$A$149,B94)</f>
        <v>0</v>
      </c>
      <c r="I94" s="3" t="n">
        <f aca="false">IF(G94=1,0,1)</f>
        <v>1</v>
      </c>
    </row>
    <row r="95" customFormat="false" ht="13.8" hidden="false" customHeight="false" outlineLevel="0" collapsed="false">
      <c r="A95" s="0" t="s">
        <v>701</v>
      </c>
      <c r="B95" s="0" t="s">
        <v>702</v>
      </c>
      <c r="C95" s="0" t="s">
        <v>694</v>
      </c>
      <c r="D95" s="0" t="s">
        <v>1372</v>
      </c>
      <c r="E95" s="0" t="s">
        <v>1373</v>
      </c>
      <c r="F95" s="0" t="n">
        <v>1</v>
      </c>
      <c r="G95" s="1" t="n">
        <f aca="false">COUNTIF('записи из базы данных'!$A$3:$A$149,B95)</f>
        <v>0</v>
      </c>
      <c r="I95" s="3" t="n">
        <f aca="false">IF(G95=1,0,1)</f>
        <v>1</v>
      </c>
    </row>
    <row r="96" customFormat="false" ht="13.8" hidden="false" customHeight="false" outlineLevel="0" collapsed="false">
      <c r="A96" s="0" t="s">
        <v>409</v>
      </c>
      <c r="B96" s="0" t="s">
        <v>408</v>
      </c>
      <c r="C96" s="0" t="s">
        <v>694</v>
      </c>
      <c r="D96" s="0" t="s">
        <v>1374</v>
      </c>
      <c r="E96" s="0" t="s">
        <v>1375</v>
      </c>
      <c r="F96" s="0" t="n">
        <v>1</v>
      </c>
      <c r="G96" s="1" t="n">
        <f aca="false">COUNTIF('записи из базы данных'!$A$3:$A$149,B96)</f>
        <v>1</v>
      </c>
      <c r="I96" s="3" t="n">
        <f aca="false">IF(G96=1,0,1)</f>
        <v>0</v>
      </c>
    </row>
    <row r="97" customFormat="false" ht="13.8" hidden="false" customHeight="false" outlineLevel="0" collapsed="false">
      <c r="A97" s="0" t="s">
        <v>430</v>
      </c>
      <c r="B97" s="0" t="s">
        <v>429</v>
      </c>
      <c r="C97" s="0" t="s">
        <v>694</v>
      </c>
      <c r="D97" s="0" t="s">
        <v>1376</v>
      </c>
      <c r="E97" s="0" t="s">
        <v>1377</v>
      </c>
      <c r="F97" s="0" t="n">
        <v>1</v>
      </c>
      <c r="G97" s="1" t="n">
        <f aca="false">COUNTIF('записи из базы данных'!$A$3:$A$149,B97)</f>
        <v>1</v>
      </c>
      <c r="I97" s="3" t="n">
        <f aca="false">IF(G97=1,0,1)</f>
        <v>0</v>
      </c>
    </row>
    <row r="98" customFormat="false" ht="13.8" hidden="false" customHeight="false" outlineLevel="0" collapsed="false">
      <c r="A98" s="0" t="s">
        <v>366</v>
      </c>
      <c r="B98" s="0" t="s">
        <v>365</v>
      </c>
      <c r="C98" s="0" t="s">
        <v>689</v>
      </c>
      <c r="D98" s="0" t="s">
        <v>1378</v>
      </c>
      <c r="E98" s="0" t="s">
        <v>1379</v>
      </c>
      <c r="F98" s="0" t="n">
        <v>1</v>
      </c>
      <c r="G98" s="1" t="n">
        <f aca="false">COUNTIF('записи из базы данных'!$A$3:$A$149,B98)</f>
        <v>1</v>
      </c>
      <c r="I98" s="3" t="n">
        <f aca="false">IF(G98=1,0,1)</f>
        <v>0</v>
      </c>
    </row>
    <row r="99" customFormat="false" ht="13.8" hidden="false" customHeight="false" outlineLevel="0" collapsed="false">
      <c r="A99" s="0" t="s">
        <v>370</v>
      </c>
      <c r="B99" s="0" t="s">
        <v>369</v>
      </c>
      <c r="C99" s="0" t="s">
        <v>694</v>
      </c>
      <c r="D99" s="0" t="s">
        <v>1380</v>
      </c>
      <c r="E99" s="0" t="s">
        <v>1381</v>
      </c>
      <c r="F99" s="0" t="n">
        <v>1</v>
      </c>
      <c r="G99" s="1" t="n">
        <f aca="false">COUNTIF('записи из базы данных'!$A$3:$A$149,B99)</f>
        <v>1</v>
      </c>
      <c r="I99" s="3" t="n">
        <f aca="false">IF(G99=1,0,1)</f>
        <v>0</v>
      </c>
    </row>
    <row r="100" customFormat="false" ht="13.8" hidden="false" customHeight="false" outlineLevel="0" collapsed="false">
      <c r="A100" s="0" t="s">
        <v>347</v>
      </c>
      <c r="B100" s="0" t="s">
        <v>346</v>
      </c>
      <c r="C100" s="0" t="s">
        <v>694</v>
      </c>
      <c r="D100" s="0" t="s">
        <v>1382</v>
      </c>
      <c r="E100" s="0" t="s">
        <v>1383</v>
      </c>
      <c r="F100" s="0" t="n">
        <v>1</v>
      </c>
      <c r="G100" s="1" t="n">
        <f aca="false">COUNTIF('записи из базы данных'!$A$3:$A$149,B100)</f>
        <v>1</v>
      </c>
      <c r="I100" s="3" t="n">
        <f aca="false">IF(G100=1,0,1)</f>
        <v>0</v>
      </c>
    </row>
    <row r="101" customFormat="false" ht="13.8" hidden="false" customHeight="false" outlineLevel="0" collapsed="false">
      <c r="A101" s="0" t="s">
        <v>713</v>
      </c>
      <c r="B101" s="0" t="s">
        <v>714</v>
      </c>
      <c r="C101" s="0" t="s">
        <v>689</v>
      </c>
      <c r="D101" s="0" t="s">
        <v>1384</v>
      </c>
      <c r="E101" s="0" t="s">
        <v>1385</v>
      </c>
      <c r="F101" s="0" t="n">
        <v>1</v>
      </c>
      <c r="G101" s="1" t="n">
        <f aca="false">COUNTIF('записи из базы данных'!$A$3:$A$149,B101)</f>
        <v>0</v>
      </c>
      <c r="I101" s="3" t="n">
        <f aca="false">IF(G101=1,0,1)</f>
        <v>1</v>
      </c>
    </row>
    <row r="102" customFormat="false" ht="13.8" hidden="false" customHeight="false" outlineLevel="0" collapsed="false">
      <c r="A102" s="0" t="s">
        <v>458</v>
      </c>
      <c r="B102" s="0" t="s">
        <v>457</v>
      </c>
      <c r="C102" s="0" t="s">
        <v>699</v>
      </c>
      <c r="D102" s="0" t="s">
        <v>1386</v>
      </c>
      <c r="E102" s="0" t="s">
        <v>1387</v>
      </c>
      <c r="F102" s="0" t="n">
        <v>1</v>
      </c>
      <c r="G102" s="1" t="n">
        <f aca="false">COUNTIF('записи из базы данных'!$A$3:$A$149,B102)</f>
        <v>1</v>
      </c>
      <c r="I102" s="3" t="n">
        <f aca="false">IF(G102=1,0,1)</f>
        <v>0</v>
      </c>
    </row>
    <row r="103" customFormat="false" ht="13.8" hidden="false" customHeight="false" outlineLevel="0" collapsed="false">
      <c r="A103" s="0" t="s">
        <v>706</v>
      </c>
      <c r="B103" s="0" t="s">
        <v>707</v>
      </c>
      <c r="C103" s="0" t="s">
        <v>689</v>
      </c>
      <c r="D103" s="0" t="s">
        <v>1388</v>
      </c>
      <c r="E103" s="0" t="s">
        <v>1389</v>
      </c>
      <c r="F103" s="0" t="n">
        <v>1</v>
      </c>
      <c r="G103" s="1" t="n">
        <f aca="false">COUNTIF('записи из базы данных'!$A$3:$A$149,B103)</f>
        <v>0</v>
      </c>
      <c r="I103" s="3" t="n">
        <f aca="false">IF(G103=1,0,1)</f>
        <v>1</v>
      </c>
    </row>
    <row r="104" customFormat="false" ht="13.8" hidden="false" customHeight="false" outlineLevel="0" collapsed="false">
      <c r="A104" s="0" t="s">
        <v>375</v>
      </c>
      <c r="B104" s="0" t="s">
        <v>374</v>
      </c>
      <c r="C104" s="0" t="s">
        <v>689</v>
      </c>
      <c r="D104" s="0" t="s">
        <v>1390</v>
      </c>
      <c r="E104" s="0" t="s">
        <v>1391</v>
      </c>
      <c r="F104" s="0" t="n">
        <v>1</v>
      </c>
      <c r="G104" s="1" t="n">
        <f aca="false">COUNTIF('записи из базы данных'!$A$3:$A$149,B104)</f>
        <v>1</v>
      </c>
      <c r="I104" s="3" t="n">
        <f aca="false">IF(G104=1,0,1)</f>
        <v>0</v>
      </c>
    </row>
    <row r="105" customFormat="false" ht="13.8" hidden="false" customHeight="false" outlineLevel="0" collapsed="false">
      <c r="A105" s="0" t="s">
        <v>796</v>
      </c>
      <c r="B105" s="0" t="s">
        <v>797</v>
      </c>
      <c r="C105" s="0" t="s">
        <v>765</v>
      </c>
      <c r="D105" s="0" t="s">
        <v>1392</v>
      </c>
      <c r="E105" s="0" t="s">
        <v>1393</v>
      </c>
      <c r="F105" s="0" t="n">
        <v>1</v>
      </c>
      <c r="G105" s="1" t="n">
        <f aca="false">COUNTIF('записи из базы данных'!$A$3:$A$149,B105)</f>
        <v>0</v>
      </c>
      <c r="I105" s="3" t="n">
        <f aca="false">IF(G105=1,0,1)</f>
        <v>1</v>
      </c>
    </row>
    <row r="106" customFormat="false" ht="13.8" hidden="false" customHeight="false" outlineLevel="0" collapsed="false">
      <c r="A106" s="0" t="s">
        <v>800</v>
      </c>
      <c r="B106" s="0" t="s">
        <v>801</v>
      </c>
      <c r="C106" s="0" t="s">
        <v>726</v>
      </c>
      <c r="D106" s="0" t="s">
        <v>1394</v>
      </c>
      <c r="E106" s="0" t="s">
        <v>1395</v>
      </c>
      <c r="F106" s="0" t="n">
        <v>1</v>
      </c>
      <c r="G106" s="1" t="n">
        <f aca="false">COUNTIF('записи из базы данных'!$A$3:$A$149,B106)</f>
        <v>0</v>
      </c>
      <c r="I106" s="3" t="n">
        <f aca="false">IF(G106=1,0,1)</f>
        <v>1</v>
      </c>
    </row>
    <row r="107" customFormat="false" ht="13.8" hidden="false" customHeight="false" outlineLevel="0" collapsed="false">
      <c r="A107" s="0" t="s">
        <v>463</v>
      </c>
      <c r="B107" s="0" t="s">
        <v>462</v>
      </c>
      <c r="C107" s="0" t="s">
        <v>689</v>
      </c>
      <c r="D107" s="0" t="s">
        <v>1396</v>
      </c>
      <c r="E107" s="0" t="s">
        <v>1397</v>
      </c>
      <c r="F107" s="0" t="n">
        <v>1</v>
      </c>
      <c r="G107" s="1" t="n">
        <f aca="false">COUNTIF('записи из базы данных'!$A$3:$A$149,B107)</f>
        <v>1</v>
      </c>
      <c r="I107" s="3" t="n">
        <f aca="false">IF(G107=1,0,1)</f>
        <v>0</v>
      </c>
    </row>
    <row r="108" customFormat="false" ht="13.8" hidden="false" customHeight="false" outlineLevel="0" collapsed="false">
      <c r="A108" s="0" t="s">
        <v>460</v>
      </c>
      <c r="B108" s="0" t="s">
        <v>459</v>
      </c>
      <c r="C108" s="0" t="s">
        <v>689</v>
      </c>
      <c r="D108" s="0" t="s">
        <v>1398</v>
      </c>
      <c r="E108" s="0" t="s">
        <v>1399</v>
      </c>
      <c r="F108" s="0" t="n">
        <v>1</v>
      </c>
      <c r="G108" s="1" t="n">
        <f aca="false">COUNTIF('записи из базы данных'!$A$3:$A$149,B108)</f>
        <v>1</v>
      </c>
      <c r="I108" s="3" t="n">
        <f aca="false">IF(G108=1,0,1)</f>
        <v>0</v>
      </c>
    </row>
    <row r="109" customFormat="false" ht="13.8" hidden="false" customHeight="false" outlineLevel="0" collapsed="false">
      <c r="A109" s="0" t="s">
        <v>803</v>
      </c>
      <c r="B109" s="0" t="s">
        <v>804</v>
      </c>
      <c r="C109" s="0" t="s">
        <v>726</v>
      </c>
      <c r="D109" s="0" t="s">
        <v>1400</v>
      </c>
      <c r="E109" s="0" t="s">
        <v>1401</v>
      </c>
      <c r="F109" s="0" t="n">
        <v>1</v>
      </c>
      <c r="G109" s="1" t="n">
        <f aca="false">COUNTIF('записи из базы данных'!$A$3:$A$149,B109)</f>
        <v>0</v>
      </c>
      <c r="I109" s="3" t="n">
        <f aca="false">IF(G109=1,0,1)</f>
        <v>1</v>
      </c>
    </row>
    <row r="110" customFormat="false" ht="13.8" hidden="false" customHeight="false" outlineLevel="0" collapsed="false">
      <c r="A110" s="0" t="s">
        <v>788</v>
      </c>
      <c r="B110" s="0" t="s">
        <v>789</v>
      </c>
      <c r="C110" s="0" t="s">
        <v>790</v>
      </c>
      <c r="D110" s="0" t="s">
        <v>1402</v>
      </c>
      <c r="E110" s="0" t="s">
        <v>1403</v>
      </c>
      <c r="F110" s="0" t="n">
        <v>1</v>
      </c>
      <c r="G110" s="1" t="n">
        <f aca="false">COUNTIF('записи из базы данных'!$A$3:$A$149,B110)</f>
        <v>0</v>
      </c>
      <c r="I110" s="3" t="n">
        <f aca="false">IF(G110=1,0,1)</f>
        <v>1</v>
      </c>
    </row>
    <row r="111" customFormat="false" ht="13.8" hidden="false" customHeight="false" outlineLevel="0" collapsed="false">
      <c r="A111" s="0" t="s">
        <v>379</v>
      </c>
      <c r="B111" s="0" t="s">
        <v>378</v>
      </c>
      <c r="C111" s="0" t="s">
        <v>816</v>
      </c>
      <c r="D111" s="0" t="s">
        <v>1404</v>
      </c>
      <c r="E111" s="0" t="s">
        <v>1405</v>
      </c>
      <c r="F111" s="0" t="n">
        <v>1</v>
      </c>
      <c r="G111" s="1" t="n">
        <f aca="false">COUNTIF('записи из базы данных'!$A$3:$A$149,B111)</f>
        <v>1</v>
      </c>
      <c r="I111" s="3" t="n">
        <f aca="false">IF(G111=1,0,1)</f>
        <v>0</v>
      </c>
    </row>
    <row r="112" customFormat="false" ht="13.8" hidden="false" customHeight="false" outlineLevel="0" collapsed="false">
      <c r="A112" s="0" t="s">
        <v>394</v>
      </c>
      <c r="B112" s="0" t="s">
        <v>393</v>
      </c>
      <c r="C112" s="0" t="s">
        <v>816</v>
      </c>
      <c r="D112" s="0" t="s">
        <v>1406</v>
      </c>
      <c r="E112" s="0" t="s">
        <v>1407</v>
      </c>
      <c r="F112" s="0" t="n">
        <v>1</v>
      </c>
      <c r="G112" s="1" t="n">
        <f aca="false">COUNTIF('записи из базы данных'!$A$3:$A$149,B112)</f>
        <v>1</v>
      </c>
      <c r="I112" s="3" t="n">
        <f aca="false">IF(G112=1,0,1)</f>
        <v>0</v>
      </c>
    </row>
    <row r="113" customFormat="false" ht="13.8" hidden="false" customHeight="false" outlineLevel="0" collapsed="false">
      <c r="A113" s="0" t="s">
        <v>814</v>
      </c>
      <c r="B113" s="0" t="s">
        <v>815</v>
      </c>
      <c r="C113" s="0" t="s">
        <v>816</v>
      </c>
      <c r="D113" s="0" t="s">
        <v>1408</v>
      </c>
      <c r="E113" s="0" t="s">
        <v>1409</v>
      </c>
      <c r="F113" s="0" t="n">
        <v>1</v>
      </c>
      <c r="G113" s="1" t="n">
        <f aca="false">COUNTIF('записи из базы данных'!$A$3:$A$149,B113)</f>
        <v>0</v>
      </c>
      <c r="I113" s="3" t="n">
        <f aca="false">IF(G113=1,0,1)</f>
        <v>1</v>
      </c>
    </row>
    <row r="114" customFormat="false" ht="13.8" hidden="false" customHeight="false" outlineLevel="0" collapsed="false">
      <c r="A114" s="0" t="s">
        <v>439</v>
      </c>
      <c r="B114" s="0" t="s">
        <v>438</v>
      </c>
      <c r="C114" s="0" t="s">
        <v>786</v>
      </c>
      <c r="D114" s="0" t="s">
        <v>1410</v>
      </c>
      <c r="E114" s="0" t="s">
        <v>1411</v>
      </c>
      <c r="F114" s="0" t="n">
        <v>1</v>
      </c>
      <c r="G114" s="1" t="n">
        <f aca="false">COUNTIF('записи из базы данных'!$A$3:$A$149,B114)</f>
        <v>1</v>
      </c>
      <c r="I114" s="3" t="n">
        <f aca="false">IF(G114=1,0,1)</f>
        <v>0</v>
      </c>
    </row>
    <row r="115" customFormat="false" ht="13.8" hidden="false" customHeight="false" outlineLevel="0" collapsed="false">
      <c r="A115" s="0" t="s">
        <v>259</v>
      </c>
      <c r="B115" s="0" t="s">
        <v>258</v>
      </c>
      <c r="C115" s="0" t="s">
        <v>816</v>
      </c>
      <c r="D115" s="0" t="s">
        <v>1412</v>
      </c>
      <c r="E115" s="0" t="s">
        <v>1413</v>
      </c>
      <c r="F115" s="0" t="n">
        <v>1</v>
      </c>
      <c r="G115" s="1" t="n">
        <f aca="false">COUNTIF('записи из базы данных'!$A$3:$A$149,B115)</f>
        <v>1</v>
      </c>
      <c r="I115" s="3" t="n">
        <f aca="false">IF(G115=1,0,1)</f>
        <v>0</v>
      </c>
    </row>
    <row r="116" customFormat="false" ht="13.8" hidden="false" customHeight="false" outlineLevel="0" collapsed="false">
      <c r="A116" s="0" t="s">
        <v>465</v>
      </c>
      <c r="B116" s="0" t="s">
        <v>464</v>
      </c>
      <c r="C116" s="0" t="s">
        <v>792</v>
      </c>
      <c r="D116" s="0" t="s">
        <v>1414</v>
      </c>
      <c r="E116" s="0" t="s">
        <v>1415</v>
      </c>
      <c r="F116" s="0" t="n">
        <v>1</v>
      </c>
      <c r="G116" s="1" t="n">
        <f aca="false">COUNTIF('записи из базы данных'!$A$3:$A$149,B116)</f>
        <v>1</v>
      </c>
      <c r="I116" s="3" t="n">
        <f aca="false">IF(G116=1,0,1)</f>
        <v>0</v>
      </c>
    </row>
    <row r="117" customFormat="false" ht="13.8" hidden="false" customHeight="false" outlineLevel="0" collapsed="false">
      <c r="A117" s="0" t="s">
        <v>382</v>
      </c>
      <c r="B117" s="0" t="s">
        <v>381</v>
      </c>
      <c r="C117" s="0" t="s">
        <v>816</v>
      </c>
      <c r="D117" s="0" t="s">
        <v>1416</v>
      </c>
      <c r="E117" s="0" t="s">
        <v>1417</v>
      </c>
      <c r="F117" s="0" t="n">
        <v>1</v>
      </c>
      <c r="G117" s="1" t="n">
        <f aca="false">COUNTIF('записи из базы данных'!$A$3:$A$149,B117)</f>
        <v>1</v>
      </c>
      <c r="I117" s="3" t="n">
        <f aca="false">IF(G117=1,0,1)</f>
        <v>0</v>
      </c>
    </row>
    <row r="118" customFormat="false" ht="13.8" hidden="false" customHeight="false" outlineLevel="0" collapsed="false">
      <c r="A118" s="0" t="s">
        <v>279</v>
      </c>
      <c r="B118" s="0" t="s">
        <v>278</v>
      </c>
      <c r="C118" s="0" t="s">
        <v>816</v>
      </c>
      <c r="D118" s="0" t="s">
        <v>1418</v>
      </c>
      <c r="E118" s="0" t="s">
        <v>1419</v>
      </c>
      <c r="F118" s="0" t="n">
        <v>1</v>
      </c>
      <c r="G118" s="1" t="n">
        <f aca="false">COUNTIF('записи из базы данных'!$A$3:$A$149,B118)</f>
        <v>1</v>
      </c>
      <c r="I118" s="3" t="n">
        <f aca="false">IF(G118=1,0,1)</f>
        <v>0</v>
      </c>
    </row>
    <row r="119" customFormat="false" ht="13.8" hidden="false" customHeight="false" outlineLevel="0" collapsed="false">
      <c r="A119" s="0" t="s">
        <v>822</v>
      </c>
      <c r="B119" s="0" t="s">
        <v>823</v>
      </c>
      <c r="C119" s="0" t="s">
        <v>816</v>
      </c>
      <c r="D119" s="0" t="s">
        <v>1420</v>
      </c>
      <c r="E119" s="0" t="s">
        <v>1421</v>
      </c>
      <c r="F119" s="0" t="n">
        <v>1</v>
      </c>
      <c r="G119" s="1" t="n">
        <f aca="false">COUNTIF('записи из базы данных'!$A$3:$A$149,B119)</f>
        <v>0</v>
      </c>
      <c r="I119" s="3" t="n">
        <f aca="false">IF(G119=1,0,1)</f>
        <v>1</v>
      </c>
    </row>
    <row r="120" customFormat="false" ht="13.8" hidden="false" customHeight="false" outlineLevel="0" collapsed="false">
      <c r="A120" s="0" t="s">
        <v>420</v>
      </c>
      <c r="B120" s="0" t="s">
        <v>419</v>
      </c>
      <c r="C120" s="0" t="s">
        <v>792</v>
      </c>
      <c r="D120" s="0" t="s">
        <v>1422</v>
      </c>
      <c r="E120" s="2" t="n">
        <v>2E-058</v>
      </c>
      <c r="F120" s="0" t="n">
        <v>1</v>
      </c>
      <c r="G120" s="1" t="n">
        <f aca="false">COUNTIF('записи из базы данных'!$A$3:$A$149,B120)</f>
        <v>1</v>
      </c>
      <c r="I120" s="3" t="n">
        <f aca="false">IF(G120=1,0,1)</f>
        <v>0</v>
      </c>
    </row>
    <row r="121" customFormat="false" ht="13.8" hidden="false" customHeight="false" outlineLevel="0" collapsed="false">
      <c r="A121" s="0" t="s">
        <v>275</v>
      </c>
      <c r="B121" s="0" t="s">
        <v>274</v>
      </c>
      <c r="C121" s="0" t="s">
        <v>816</v>
      </c>
      <c r="D121" s="0" t="s">
        <v>1423</v>
      </c>
      <c r="E121" s="0" t="s">
        <v>1424</v>
      </c>
      <c r="F121" s="0" t="n">
        <v>1</v>
      </c>
      <c r="G121" s="1" t="n">
        <f aca="false">COUNTIF('записи из базы данных'!$A$3:$A$149,B121)</f>
        <v>1</v>
      </c>
      <c r="I121" s="3" t="n">
        <f aca="false">IF(G121=1,0,1)</f>
        <v>0</v>
      </c>
    </row>
    <row r="122" customFormat="false" ht="13.8" hidden="false" customHeight="false" outlineLevel="0" collapsed="false">
      <c r="A122" s="0" t="s">
        <v>48</v>
      </c>
      <c r="B122" s="0" t="s">
        <v>47</v>
      </c>
      <c r="C122" s="0" t="s">
        <v>792</v>
      </c>
      <c r="D122" s="0" t="s">
        <v>1425</v>
      </c>
      <c r="E122" s="0" t="s">
        <v>1426</v>
      </c>
      <c r="F122" s="0" t="n">
        <v>1</v>
      </c>
      <c r="G122" s="1" t="n">
        <f aca="false">COUNTIF('записи из базы данных'!$A$3:$A$149,B122)</f>
        <v>1</v>
      </c>
      <c r="I122" s="3" t="n">
        <f aca="false">IF(G122=1,0,1)</f>
        <v>0</v>
      </c>
    </row>
    <row r="123" customFormat="false" ht="13.8" hidden="false" customHeight="false" outlineLevel="0" collapsed="false">
      <c r="A123" s="0" t="s">
        <v>358</v>
      </c>
      <c r="B123" s="0" t="s">
        <v>357</v>
      </c>
      <c r="C123" s="0" t="s">
        <v>792</v>
      </c>
      <c r="D123" s="0" t="s">
        <v>1427</v>
      </c>
      <c r="E123" s="0" t="s">
        <v>1428</v>
      </c>
      <c r="F123" s="0" t="n">
        <v>1</v>
      </c>
      <c r="G123" s="1" t="n">
        <f aca="false">COUNTIF('записи из базы данных'!$A$3:$A$149,B123)</f>
        <v>1</v>
      </c>
      <c r="I123" s="3" t="n">
        <f aca="false">IF(G123=1,0,1)</f>
        <v>0</v>
      </c>
    </row>
    <row r="124" customFormat="false" ht="13.8" hidden="false" customHeight="false" outlineLevel="0" collapsed="false">
      <c r="A124" s="0" t="s">
        <v>90</v>
      </c>
      <c r="B124" s="0" t="s">
        <v>89</v>
      </c>
      <c r="C124" s="0" t="s">
        <v>792</v>
      </c>
      <c r="D124" s="0" t="s">
        <v>1429</v>
      </c>
      <c r="E124" s="0" t="s">
        <v>1430</v>
      </c>
      <c r="F124" s="0" t="n">
        <v>1</v>
      </c>
      <c r="G124" s="1" t="n">
        <f aca="false">COUNTIF('записи из базы данных'!$A$3:$A$149,B124)</f>
        <v>1</v>
      </c>
      <c r="I124" s="3" t="n">
        <f aca="false">IF(G124=1,0,1)</f>
        <v>0</v>
      </c>
    </row>
    <row r="125" customFormat="false" ht="13.8" hidden="false" customHeight="false" outlineLevel="0" collapsed="false">
      <c r="A125" s="0" t="s">
        <v>754</v>
      </c>
      <c r="B125" s="0" t="s">
        <v>755</v>
      </c>
      <c r="C125" s="0" t="s">
        <v>689</v>
      </c>
      <c r="D125" s="0" t="s">
        <v>1431</v>
      </c>
      <c r="E125" s="0" t="s">
        <v>1432</v>
      </c>
      <c r="F125" s="0" t="n">
        <v>1</v>
      </c>
      <c r="G125" s="1" t="n">
        <f aca="false">COUNTIF('записи из базы данных'!$A$3:$A$149,B125)</f>
        <v>0</v>
      </c>
      <c r="I125" s="3" t="n">
        <f aca="false">IF(G125=1,0,1)</f>
        <v>1</v>
      </c>
    </row>
    <row r="126" customFormat="false" ht="13.8" hidden="false" customHeight="false" outlineLevel="0" collapsed="false">
      <c r="A126" s="0" t="s">
        <v>343</v>
      </c>
      <c r="B126" s="0" t="s">
        <v>342</v>
      </c>
      <c r="C126" s="0" t="s">
        <v>689</v>
      </c>
      <c r="D126" s="0" t="s">
        <v>1433</v>
      </c>
      <c r="E126" s="0" t="s">
        <v>1434</v>
      </c>
      <c r="F126" s="0" t="n">
        <v>1</v>
      </c>
      <c r="G126" s="1" t="n">
        <f aca="false">COUNTIF('записи из базы данных'!$A$3:$A$149,B126)</f>
        <v>1</v>
      </c>
      <c r="I126" s="3" t="n">
        <f aca="false">IF(G126=1,0,1)</f>
        <v>0</v>
      </c>
    </row>
    <row r="127" customFormat="false" ht="13.8" hidden="false" customHeight="false" outlineLevel="0" collapsed="false">
      <c r="A127" s="0" t="s">
        <v>390</v>
      </c>
      <c r="B127" s="0" t="s">
        <v>389</v>
      </c>
      <c r="C127" s="0" t="s">
        <v>816</v>
      </c>
      <c r="D127" s="0" t="s">
        <v>1435</v>
      </c>
      <c r="E127" s="0" t="s">
        <v>1436</v>
      </c>
      <c r="F127" s="0" t="n">
        <v>1</v>
      </c>
      <c r="G127" s="1" t="n">
        <f aca="false">COUNTIF('записи из базы данных'!$A$3:$A$149,B127)</f>
        <v>1</v>
      </c>
      <c r="I127" s="3" t="n">
        <f aca="false">IF(G127=1,0,1)</f>
        <v>0</v>
      </c>
    </row>
    <row r="128" customFormat="false" ht="13.8" hidden="false" customHeight="false" outlineLevel="0" collapsed="false">
      <c r="A128" s="0" t="s">
        <v>837</v>
      </c>
      <c r="B128" s="0" t="s">
        <v>838</v>
      </c>
      <c r="C128" s="0" t="s">
        <v>790</v>
      </c>
      <c r="D128" s="0" t="s">
        <v>1437</v>
      </c>
      <c r="E128" s="0" t="s">
        <v>1438</v>
      </c>
      <c r="F128" s="0" t="n">
        <v>1</v>
      </c>
      <c r="G128" s="1" t="n">
        <f aca="false">COUNTIF('записи из базы данных'!$A$3:$A$149,B128)</f>
        <v>0</v>
      </c>
      <c r="I128" s="3" t="n">
        <f aca="false">IF(G128=1,0,1)</f>
        <v>1</v>
      </c>
    </row>
    <row r="129" customFormat="false" ht="13.8" hidden="false" customHeight="false" outlineLevel="0" collapsed="false">
      <c r="A129" s="0" t="s">
        <v>827</v>
      </c>
      <c r="B129" s="0" t="s">
        <v>828</v>
      </c>
      <c r="C129" s="0" t="s">
        <v>689</v>
      </c>
      <c r="D129" s="0" t="s">
        <v>1439</v>
      </c>
      <c r="E129" s="0" t="s">
        <v>1440</v>
      </c>
      <c r="F129" s="0" t="n">
        <v>1</v>
      </c>
      <c r="G129" s="1" t="n">
        <f aca="false">COUNTIF('записи из базы данных'!$A$3:$A$149,B129)</f>
        <v>0</v>
      </c>
      <c r="I129" s="3" t="n">
        <f aca="false">IF(G129=1,0,1)</f>
        <v>1</v>
      </c>
    </row>
    <row r="130" customFormat="false" ht="13.8" hidden="false" customHeight="false" outlineLevel="0" collapsed="false">
      <c r="A130" s="0" t="s">
        <v>830</v>
      </c>
      <c r="B130" s="0" t="s">
        <v>831</v>
      </c>
      <c r="C130" s="0" t="s">
        <v>689</v>
      </c>
      <c r="D130" s="0" t="s">
        <v>1441</v>
      </c>
      <c r="E130" s="0" t="s">
        <v>1442</v>
      </c>
      <c r="F130" s="0" t="n">
        <v>1</v>
      </c>
      <c r="G130" s="1" t="n">
        <f aca="false">COUNTIF('записи из базы данных'!$A$3:$A$149,B130)</f>
        <v>0</v>
      </c>
      <c r="I130" s="3" t="n">
        <f aca="false">IF(G130=1,0,1)</f>
        <v>1</v>
      </c>
    </row>
    <row r="131" customFormat="false" ht="13.8" hidden="false" customHeight="false" outlineLevel="0" collapsed="false">
      <c r="A131" s="0" t="s">
        <v>833</v>
      </c>
      <c r="B131" s="0" t="s">
        <v>834</v>
      </c>
      <c r="C131" s="0" t="s">
        <v>689</v>
      </c>
      <c r="D131" s="0" t="s">
        <v>1443</v>
      </c>
      <c r="E131" s="0" t="s">
        <v>1444</v>
      </c>
      <c r="F131" s="0" t="n">
        <v>1</v>
      </c>
      <c r="G131" s="1" t="n">
        <f aca="false">COUNTIF('записи из базы данных'!$A$3:$A$149,B131)</f>
        <v>0</v>
      </c>
      <c r="I131" s="3" t="n">
        <f aca="false">IF(G131=1,0,1)</f>
        <v>1</v>
      </c>
    </row>
    <row r="132" customFormat="false" ht="13.8" hidden="false" customHeight="false" outlineLevel="0" collapsed="false"/>
    <row r="133" customFormat="false" ht="13.8" hidden="false" customHeight="false" outlineLevel="0" collapsed="false"/>
    <row r="134" customFormat="false" ht="13.8" hidden="false" customHeight="false" outlineLevel="0" collapsed="false"/>
    <row r="135" customFormat="false" ht="13.8" hidden="false" customHeight="false" outlineLevel="0" collapsed="false"/>
    <row r="136" customFormat="false" ht="13.8" hidden="false" customHeight="false" outlineLevel="0" collapsed="false"/>
    <row r="137" customFormat="false" ht="13.8" hidden="false" customHeight="false" outlineLevel="0" collapsed="false"/>
    <row r="138" customFormat="false" ht="13.8" hidden="false" customHeight="false" outlineLevel="0" collapsed="false"/>
    <row r="139" customFormat="false" ht="13.8" hidden="false" customHeight="false" outlineLevel="0" collapsed="false"/>
    <row r="140" customFormat="false" ht="13.8" hidden="false" customHeight="false" outlineLevel="0" collapsed="false"/>
    <row r="141" customFormat="false" ht="13.8" hidden="false" customHeight="false" outlineLevel="0" collapsed="false"/>
    <row r="142" customFormat="false" ht="13.8" hidden="false" customHeight="false" outlineLevel="0" collapsed="false"/>
    <row r="143" customFormat="false" ht="13.8" hidden="false" customHeight="false" outlineLevel="0" collapsed="false"/>
    <row r="144" customFormat="false" ht="13.8" hidden="false" customHeight="false" outlineLevel="0" collapsed="false"/>
    <row r="145" customFormat="false" ht="13.8" hidden="false" customHeight="false" outlineLevel="0" collapsed="false"/>
    <row r="146" customFormat="false" ht="13.8" hidden="false" customHeight="false" outlineLevel="0" collapsed="false"/>
    <row r="147" customFormat="false" ht="13.8" hidden="false" customHeight="false" outlineLevel="0" collapsed="false"/>
    <row r="148" customFormat="false" ht="13.8" hidden="false" customHeight="false" outlineLevel="0" collapsed="false"/>
    <row r="149" customFormat="false" ht="13.8" hidden="false" customHeight="false" outlineLevel="0" collapsed="false"/>
    <row r="150" customFormat="false" ht="13.8" hidden="false" customHeight="false" outlineLevel="0" collapsed="false"/>
    <row r="151" customFormat="false" ht="13.8" hidden="false" customHeight="false" outlineLevel="0" collapsed="false"/>
    <row r="152" customFormat="false" ht="13.8" hidden="false" customHeight="false" outlineLevel="0" collapsed="false"/>
    <row r="153" customFormat="false" ht="13.8" hidden="false" customHeight="false" outlineLevel="0" collapsed="false"/>
    <row r="154" customFormat="false" ht="13.8" hidden="false" customHeight="false" outlineLevel="0" collapsed="false"/>
    <row r="155" customFormat="false" ht="13.8" hidden="false" customHeight="false" outlineLevel="0" collapsed="false"/>
    <row r="156" customFormat="false" ht="13.8" hidden="false" customHeight="false" outlineLevel="0" collapsed="false"/>
    <row r="157" customFormat="false" ht="13.8" hidden="false" customHeight="false" outlineLevel="0" collapsed="false"/>
    <row r="158" customFormat="false" ht="13.8" hidden="false" customHeight="false" outlineLevel="0" collapsed="false"/>
    <row r="159" customFormat="false" ht="13.8" hidden="false" customHeight="false" outlineLevel="0" collapsed="false"/>
    <row r="160" customFormat="false" ht="13.8" hidden="false" customHeight="false" outlineLevel="0" collapsed="false"/>
    <row r="161" customFormat="false" ht="13.8" hidden="false" customHeight="false" outlineLevel="0" collapsed="false"/>
    <row r="162" customFormat="false" ht="13.8" hidden="false" customHeight="false" outlineLevel="0" collapsed="false"/>
    <row r="163" customFormat="false" ht="13.8" hidden="false" customHeight="false" outlineLevel="0" collapsed="false"/>
    <row r="164" customFormat="false" ht="13.8" hidden="false" customHeight="false" outlineLevel="0" collapsed="false"/>
    <row r="165" customFormat="false" ht="13.8" hidden="false" customHeight="false" outlineLevel="0" collapsed="false"/>
    <row r="166" customFormat="false" ht="13.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Template/>
  <TotalTime>70</TotalTime>
  <Application>LibreOffice/6.0.3.2$Linux_X86_64 LibreOffice_project/00m0$Build-2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2018-04-24T11:50:55Z</dcterms:created>
  <dc:creator>Apache POI</dc:creator>
  <dc:description/>
  <dc:language>ru-RU</dc:language>
  <cp:lastModifiedBy>Павел Андреевич Кравченко</cp:lastModifiedBy>
  <dcterms:modified xsi:type="dcterms:W3CDTF">2018-04-26T22:39:34Z</dcterms:modified>
  <cp:revision>7</cp:revision>
  <dc:subject/>
  <dc:title/>
</cp:coreProperties>
</file>