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5808"/>
  </bookViews>
  <sheets>
    <sheet name="Лист1" sheetId="1" r:id="rId1"/>
    <sheet name="Лист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2"/>
  <c r="B35"/>
  <c r="B37"/>
  <c r="P102" i="1"/>
  <c r="P101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5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3"/>
  <c r="P2"/>
  <c r="B2"/>
  <c r="B26" i="2"/>
  <c r="B27"/>
  <c r="B28"/>
  <c r="B29"/>
  <c r="B30"/>
  <c r="B31"/>
  <c r="B32"/>
  <c r="B33"/>
  <c r="B34"/>
  <c r="B25"/>
  <c r="B24"/>
  <c r="B23"/>
  <c r="B15"/>
  <c r="B16"/>
  <c r="B17"/>
  <c r="B18"/>
  <c r="B19"/>
  <c r="B20"/>
  <c r="B21"/>
  <c r="B22"/>
  <c r="B14"/>
  <c r="B13"/>
  <c r="B12"/>
  <c r="B5"/>
  <c r="B6"/>
  <c r="B7"/>
  <c r="B8"/>
  <c r="B9"/>
  <c r="B10"/>
  <c r="B11"/>
  <c r="B3"/>
  <c r="B4"/>
  <c r="J3"/>
  <c r="B24" i="1"/>
  <c r="B25"/>
  <c r="B13"/>
  <c r="B12"/>
  <c r="B15"/>
  <c r="B16"/>
  <c r="B17"/>
  <c r="B18"/>
  <c r="B19"/>
  <c r="B20"/>
  <c r="B21"/>
  <c r="B22"/>
  <c r="B23"/>
  <c r="B3"/>
  <c r="B4"/>
  <c r="B5"/>
  <c r="B6"/>
  <c r="B7"/>
  <c r="B8"/>
  <c r="B9"/>
  <c r="B10"/>
  <c r="B11"/>
</calcChain>
</file>

<file path=xl/sharedStrings.xml><?xml version="1.0" encoding="utf-8"?>
<sst xmlns="http://schemas.openxmlformats.org/spreadsheetml/2006/main" count="19" uniqueCount="12">
  <si>
    <t>f</t>
  </si>
  <si>
    <t>pH</t>
  </si>
  <si>
    <t>pKa1</t>
  </si>
  <si>
    <t>pKa2</t>
  </si>
  <si>
    <t>pKnh3</t>
  </si>
  <si>
    <t>pKcoo</t>
  </si>
  <si>
    <t>pKr</t>
  </si>
  <si>
    <t>pI</t>
  </si>
  <si>
    <t>Co</t>
  </si>
  <si>
    <t>Pc</t>
  </si>
  <si>
    <t>титрование 0,1М his 0,1М NaOH</t>
  </si>
  <si>
    <t>?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</si>
</sst>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0"/>
      <name val="Century Gothic"/>
      <family val="2"/>
      <charset val="204"/>
    </font>
    <font>
      <sz val="11"/>
      <color theme="1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2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1238070150322119"/>
          <c:y val="7.6770651760133021E-2"/>
          <c:w val="0.80512481030780247"/>
          <c:h val="0.75131801272932486"/>
        </c:manualLayout>
      </c:layout>
      <c:scatterChart>
        <c:scatterStyle val="lineMarker"/>
        <c:ser>
          <c:idx val="0"/>
          <c:order val="0"/>
          <c:tx>
            <c:strRef>
              <c:f>Лист1!$B$1</c:f>
              <c:strCache>
                <c:ptCount val="1"/>
                <c:pt idx="0">
                  <c:v>pH</c:v>
                </c:pt>
              </c:strCache>
            </c:strRef>
          </c:tx>
          <c:spPr>
            <a:ln w="31750"/>
          </c:spPr>
          <c:marker>
            <c:spPr>
              <a:noFill/>
              <a:ln>
                <a:noFill/>
              </a:ln>
            </c:spPr>
          </c:marker>
          <c:dPt>
            <c:idx val="5"/>
            <c:marker>
              <c:symbol val="circle"/>
              <c:size val="8"/>
              <c:spPr>
                <a:solidFill>
                  <a:srgbClr val="5B9BD5"/>
                </a:solidFill>
                <a:ln>
                  <a:solidFill>
                    <a:srgbClr val="5B9BD5"/>
                  </a:solidFill>
                </a:ln>
              </c:spPr>
            </c:marker>
          </c:dPt>
          <c:dPt>
            <c:idx val="12"/>
            <c:marker>
              <c:symbol val="x"/>
              <c:size val="8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7"/>
            <c:marker>
              <c:symbol val="circle"/>
              <c:size val="8"/>
              <c:spPr>
                <a:solidFill>
                  <a:srgbClr val="5B9BD5"/>
                </a:solidFill>
                <a:ln>
                  <a:solidFill>
                    <a:srgbClr val="5B9BD5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/>
              <c:dLblPos val="l"/>
              <c:showVal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txPr>
              <a:bodyPr/>
              <a:lstStyle/>
              <a:p>
                <a:pPr>
                  <a:defRPr b="1">
                    <a:latin typeface="Century Gothic" pitchFamily="34" charset="0"/>
                  </a:defRPr>
                </a:pPr>
                <a:endParaRPr lang="ru-RU"/>
              </a:p>
            </c:txPr>
            <c:dLblPos val="t"/>
            <c:showVal val="1"/>
          </c:dLbls>
          <c:xVal>
            <c:numRef>
              <c:f>Лист1!$A$2:$A$25</c:f>
              <c:numCache>
                <c:formatCode>General</c:formatCode>
                <c:ptCount val="2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0.95</c:v>
                </c:pt>
                <c:pt idx="11">
                  <c:v>0.99</c:v>
                </c:pt>
                <c:pt idx="12">
                  <c:v>1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1.3</c:v>
                </c:pt>
                <c:pt idx="16">
                  <c:v>1.4</c:v>
                </c:pt>
                <c:pt idx="17">
                  <c:v>1.5</c:v>
                </c:pt>
                <c:pt idx="18">
                  <c:v>1.6</c:v>
                </c:pt>
                <c:pt idx="19">
                  <c:v>1.7</c:v>
                </c:pt>
                <c:pt idx="20">
                  <c:v>1.8</c:v>
                </c:pt>
                <c:pt idx="21">
                  <c:v>1.9</c:v>
                </c:pt>
                <c:pt idx="22">
                  <c:v>1.95</c:v>
                </c:pt>
                <c:pt idx="23">
                  <c:v>1.99</c:v>
                </c:pt>
              </c:numCache>
            </c:numRef>
          </c:xVal>
          <c:yVal>
            <c:numRef>
              <c:f>Лист1!$B$2:$B$25</c:f>
              <c:numCache>
                <c:formatCode>General</c:formatCode>
                <c:ptCount val="24"/>
                <c:pt idx="0">
                  <c:v>0.66999999999999993</c:v>
                </c:pt>
                <c:pt idx="1">
                  <c:v>1.3857574905606751</c:v>
                </c:pt>
                <c:pt idx="2">
                  <c:v>1.7379400086720374</c:v>
                </c:pt>
                <c:pt idx="3">
                  <c:v>1.9720232147054055</c:v>
                </c:pt>
                <c:pt idx="4">
                  <c:v>2.1639087409443185</c:v>
                </c:pt>
                <c:pt idx="5">
                  <c:v>2.34</c:v>
                </c:pt>
                <c:pt idx="6">
                  <c:v>2.5160912590556812</c:v>
                </c:pt>
                <c:pt idx="7">
                  <c:v>2.7079767852945942</c:v>
                </c:pt>
                <c:pt idx="8">
                  <c:v>2.9420599913279624</c:v>
                </c:pt>
                <c:pt idx="9">
                  <c:v>3.2942425094393251</c:v>
                </c:pt>
                <c:pt idx="10">
                  <c:v>3.6187536009528287</c:v>
                </c:pt>
                <c:pt idx="11">
                  <c:v>4.3356351945975495</c:v>
                </c:pt>
                <c:pt idx="12">
                  <c:v>6.01</c:v>
                </c:pt>
                <c:pt idx="13">
                  <c:v>8.7357574905606743</c:v>
                </c:pt>
                <c:pt idx="14">
                  <c:v>9.087940008672037</c:v>
                </c:pt>
                <c:pt idx="15">
                  <c:v>9.3220232147054052</c:v>
                </c:pt>
                <c:pt idx="16">
                  <c:v>9.5139087409443182</c:v>
                </c:pt>
                <c:pt idx="17">
                  <c:v>9.69</c:v>
                </c:pt>
                <c:pt idx="18">
                  <c:v>9.8660912590556809</c:v>
                </c:pt>
                <c:pt idx="19">
                  <c:v>10.057976785294594</c:v>
                </c:pt>
                <c:pt idx="20">
                  <c:v>10.292059991327962</c:v>
                </c:pt>
                <c:pt idx="21">
                  <c:v>10.644242509439325</c:v>
                </c:pt>
                <c:pt idx="22">
                  <c:v>10.968753600952828</c:v>
                </c:pt>
                <c:pt idx="23">
                  <c:v>11.685635194597548</c:v>
                </c:pt>
              </c:numCache>
            </c:numRef>
          </c:yVal>
        </c:ser>
        <c:dLbls>
          <c:showVal val="1"/>
          <c:showCatName val="1"/>
        </c:dLbls>
        <c:axId val="77675904"/>
        <c:axId val="77685888"/>
      </c:scatterChart>
      <c:valAx>
        <c:axId val="77675904"/>
        <c:scaling>
          <c:orientation val="minMax"/>
          <c:max val="2.1"/>
          <c:min val="0"/>
        </c:scaling>
        <c:axPos val="b"/>
        <c:title>
          <c:tx>
            <c:rich>
              <a:bodyPr/>
              <a:lstStyle/>
              <a:p>
                <a:pPr>
                  <a:defRPr sz="1100">
                    <a:latin typeface="Century Gothic" pitchFamily="34" charset="0"/>
                  </a:defRPr>
                </a:pPr>
                <a:r>
                  <a:rPr lang="ru-RU" sz="1100">
                    <a:latin typeface="Century Gothic" pitchFamily="34" charset="0"/>
                  </a:rPr>
                  <a:t>Степень</a:t>
                </a:r>
                <a:r>
                  <a:rPr lang="ru-RU" sz="1100" baseline="0">
                    <a:latin typeface="Century Gothic" pitchFamily="34" charset="0"/>
                  </a:rPr>
                  <a:t> оттитрованности</a:t>
                </a:r>
                <a:endParaRPr lang="ru-RU" sz="1100">
                  <a:latin typeface="Century Gothic" pitchFamily="34" charset="0"/>
                </a:endParaRPr>
              </a:p>
            </c:rich>
          </c:tx>
          <c:layout/>
        </c:title>
        <c:numFmt formatCode="General" sourceLinked="1"/>
        <c:tickLblPos val="nextTo"/>
        <c:spPr>
          <a:ln w="22225">
            <a:solidFill>
              <a:schemeClr val="tx1"/>
            </a:solidFill>
          </a:ln>
        </c:spPr>
        <c:txPr>
          <a:bodyPr rot="-60000000" vert="horz"/>
          <a:lstStyle/>
          <a:p>
            <a:pPr>
              <a:defRPr b="1"/>
            </a:pPr>
            <a:endParaRPr lang="ru-RU"/>
          </a:p>
        </c:txPr>
        <c:crossAx val="77685888"/>
        <c:crosses val="autoZero"/>
        <c:crossBetween val="midCat"/>
        <c:majorUnit val="0.5"/>
      </c:valAx>
      <c:valAx>
        <c:axId val="77685888"/>
        <c:scaling>
          <c:orientation val="minMax"/>
          <c:max val="12"/>
        </c:scaling>
        <c:axPos val="l"/>
        <c:majorGridlines/>
        <c:title>
          <c:tx>
            <c:rich>
              <a:bodyPr/>
              <a:lstStyle/>
              <a:p>
                <a:pPr>
                  <a:defRPr sz="1200">
                    <a:latin typeface="Century Gothic" pitchFamily="34" charset="0"/>
                  </a:defRPr>
                </a:pPr>
                <a:r>
                  <a:rPr lang="en-US" sz="1200">
                    <a:latin typeface="Century Gothic" pitchFamily="34" charset="0"/>
                  </a:rPr>
                  <a:t>pH</a:t>
                </a:r>
                <a:endParaRPr lang="ru-RU" sz="1200">
                  <a:latin typeface="Century Gothic" pitchFamily="34" charset="0"/>
                </a:endParaRPr>
              </a:p>
            </c:rich>
          </c:tx>
          <c:layout/>
        </c:title>
        <c:numFmt formatCode="General" sourceLinked="1"/>
        <c:tickLblPos val="nextTo"/>
        <c:spPr>
          <a:ln w="22225">
            <a:solidFill>
              <a:schemeClr val="tx1"/>
            </a:solidFill>
          </a:ln>
        </c:spPr>
        <c:txPr>
          <a:bodyPr rot="-60000000" vert="horz"/>
          <a:lstStyle/>
          <a:p>
            <a:pPr>
              <a:defRPr b="1"/>
            </a:pPr>
            <a:endParaRPr lang="ru-RU"/>
          </a:p>
        </c:txPr>
        <c:crossAx val="77675904"/>
        <c:crosses val="autoZero"/>
        <c:crossBetween val="midCat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scatterChart>
        <c:scatterStyle val="line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Лист2!$A$3:$A$37</c:f>
              <c:numCache>
                <c:formatCode>General</c:formatCode>
                <c:ptCount val="35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1.05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2.0499999999999998</c:v>
                </c:pt>
                <c:pt idx="23">
                  <c:v>2.1</c:v>
                </c:pt>
                <c:pt idx="24">
                  <c:v>2.2000000000000002</c:v>
                </c:pt>
                <c:pt idx="25">
                  <c:v>2.2999999999999998</c:v>
                </c:pt>
                <c:pt idx="26">
                  <c:v>2.4</c:v>
                </c:pt>
                <c:pt idx="27">
                  <c:v>2.5</c:v>
                </c:pt>
                <c:pt idx="28">
                  <c:v>2.6</c:v>
                </c:pt>
                <c:pt idx="29">
                  <c:v>2.7</c:v>
                </c:pt>
                <c:pt idx="30">
                  <c:v>2.8</c:v>
                </c:pt>
                <c:pt idx="31">
                  <c:v>2.9</c:v>
                </c:pt>
                <c:pt idx="32">
                  <c:v>2.95</c:v>
                </c:pt>
                <c:pt idx="33">
                  <c:v>2.99</c:v>
                </c:pt>
                <c:pt idx="34">
                  <c:v>3</c:v>
                </c:pt>
              </c:numCache>
            </c:numRef>
          </c:xVal>
          <c:yVal>
            <c:numRef>
              <c:f>Лист2!$B$3:$B$37</c:f>
              <c:numCache>
                <c:formatCode>General</c:formatCode>
                <c:ptCount val="35"/>
                <c:pt idx="0">
                  <c:v>0.5412463990471712</c:v>
                </c:pt>
                <c:pt idx="1">
                  <c:v>0.86575749056067519</c:v>
                </c:pt>
                <c:pt idx="2">
                  <c:v>1.2179400086720378</c:v>
                </c:pt>
                <c:pt idx="3">
                  <c:v>1.4520232147054057</c:v>
                </c:pt>
                <c:pt idx="4">
                  <c:v>1.6439087409443189</c:v>
                </c:pt>
                <c:pt idx="5">
                  <c:v>1.82</c:v>
                </c:pt>
                <c:pt idx="6">
                  <c:v>1.9960912590556812</c:v>
                </c:pt>
                <c:pt idx="7">
                  <c:v>2.1879767852945946</c:v>
                </c:pt>
                <c:pt idx="8">
                  <c:v>2.4220599913279628</c:v>
                </c:pt>
                <c:pt idx="9">
                  <c:v>2.774242509439325</c:v>
                </c:pt>
                <c:pt idx="10">
                  <c:v>3.91</c:v>
                </c:pt>
                <c:pt idx="11">
                  <c:v>4.7212463990471711</c:v>
                </c:pt>
                <c:pt idx="12">
                  <c:v>5.0457574905606748</c:v>
                </c:pt>
                <c:pt idx="13">
                  <c:v>5.3979400086720375</c:v>
                </c:pt>
                <c:pt idx="14">
                  <c:v>5.6320232147054057</c:v>
                </c:pt>
                <c:pt idx="15">
                  <c:v>5.8239087409443187</c:v>
                </c:pt>
                <c:pt idx="16">
                  <c:v>6</c:v>
                </c:pt>
                <c:pt idx="17">
                  <c:v>6.1760912590556813</c:v>
                </c:pt>
                <c:pt idx="18">
                  <c:v>6.3679767852945943</c:v>
                </c:pt>
                <c:pt idx="19">
                  <c:v>6.6020599913279625</c:v>
                </c:pt>
                <c:pt idx="20">
                  <c:v>6.9542425094393252</c:v>
                </c:pt>
                <c:pt idx="21">
                  <c:v>7.585</c:v>
                </c:pt>
                <c:pt idx="22">
                  <c:v>8.27</c:v>
                </c:pt>
                <c:pt idx="23">
                  <c:v>8.3699999999999992</c:v>
                </c:pt>
                <c:pt idx="24">
                  <c:v>8.57</c:v>
                </c:pt>
                <c:pt idx="25">
                  <c:v>8.77</c:v>
                </c:pt>
                <c:pt idx="26">
                  <c:v>8.9700000000000006</c:v>
                </c:pt>
                <c:pt idx="27">
                  <c:v>9.17</c:v>
                </c:pt>
                <c:pt idx="28">
                  <c:v>9.3699999999999992</c:v>
                </c:pt>
                <c:pt idx="29">
                  <c:v>9.57</c:v>
                </c:pt>
                <c:pt idx="30">
                  <c:v>9.77</c:v>
                </c:pt>
                <c:pt idx="31">
                  <c:v>9.9700000000000006</c:v>
                </c:pt>
                <c:pt idx="32">
                  <c:v>10.07</c:v>
                </c:pt>
                <c:pt idx="33">
                  <c:v>10.15</c:v>
                </c:pt>
                <c:pt idx="34">
                  <c:v>12.085000000000001</c:v>
                </c:pt>
              </c:numCache>
            </c:numRef>
          </c:yVal>
        </c:ser>
        <c:dLbls/>
        <c:axId val="77035008"/>
        <c:axId val="77036544"/>
      </c:scatterChart>
      <c:valAx>
        <c:axId val="7703500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036544"/>
        <c:crosses val="autoZero"/>
        <c:crossBetween val="midCat"/>
      </c:valAx>
      <c:valAx>
        <c:axId val="770365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035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427355</xdr:colOff>
      <xdr:row>4</xdr:row>
      <xdr:rowOff>167640</xdr:rowOff>
    </xdr:from>
    <xdr:to>
      <xdr:col>10</xdr:col>
      <xdr:colOff>525780</xdr:colOff>
      <xdr:row>21</xdr:row>
      <xdr:rowOff>53340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422275</xdr:colOff>
      <xdr:row>27</xdr:row>
      <xdr:rowOff>177800</xdr:rowOff>
    </xdr:from>
    <xdr:to>
      <xdr:col>13</xdr:col>
      <xdr:colOff>117475</xdr:colOff>
      <xdr:row>44</xdr:row>
      <xdr:rowOff>158750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topLeftCell="D1" workbookViewId="0">
      <selection activeCell="P101" sqref="P101"/>
    </sheetView>
  </sheetViews>
  <sheetFormatPr defaultRowHeight="14.4"/>
  <cols>
    <col min="15" max="16" width="8.88671875" style="3"/>
  </cols>
  <sheetData>
    <row r="1" spans="1:16" ht="17.399999999999999">
      <c r="A1" t="s">
        <v>0</v>
      </c>
      <c r="B1" t="s">
        <v>1</v>
      </c>
      <c r="D1" s="1" t="s">
        <v>2</v>
      </c>
      <c r="E1" s="1" t="s">
        <v>3</v>
      </c>
      <c r="F1" s="1" t="s">
        <v>7</v>
      </c>
      <c r="O1" s="1" t="s">
        <v>0</v>
      </c>
      <c r="P1" s="1" t="s">
        <v>1</v>
      </c>
    </row>
    <row r="2" spans="1:16">
      <c r="A2">
        <v>0</v>
      </c>
      <c r="B2">
        <f>1/2*(D2+LOG10(0.1))</f>
        <v>0.66999999999999993</v>
      </c>
      <c r="D2" s="2">
        <v>2.34</v>
      </c>
      <c r="E2" s="2">
        <v>9.69</v>
      </c>
      <c r="F2" s="2">
        <v>6.01</v>
      </c>
      <c r="O2" s="2">
        <v>0</v>
      </c>
      <c r="P2" s="2">
        <f>1/2*(D2+LOG10(0.1))</f>
        <v>0.66999999999999993</v>
      </c>
    </row>
    <row r="3" spans="1:16">
      <c r="A3">
        <v>0.1</v>
      </c>
      <c r="B3">
        <f>$D$2+LOG10(A3/(1-A3))</f>
        <v>1.3857574905606751</v>
      </c>
      <c r="O3" s="2">
        <v>0.02</v>
      </c>
      <c r="P3" s="2">
        <f>$D$2+LOG10(O3/(1-O3))</f>
        <v>0.64980391997148623</v>
      </c>
    </row>
    <row r="4" spans="1:16">
      <c r="A4">
        <v>0.2</v>
      </c>
      <c r="B4">
        <f t="shared" ref="B4:B13" si="0">$D$2+LOG10(A4/(1-A4))</f>
        <v>1.7379400086720374</v>
      </c>
      <c r="O4" s="2">
        <v>0.04</v>
      </c>
      <c r="P4" s="2">
        <f t="shared" ref="P4:P51" si="1">$D$2+LOG10(O4/(1-O4))</f>
        <v>0.95978875828839394</v>
      </c>
    </row>
    <row r="5" spans="1:16">
      <c r="A5">
        <v>0.3</v>
      </c>
      <c r="B5">
        <f t="shared" si="0"/>
        <v>1.9720232147054055</v>
      </c>
      <c r="O5" s="2">
        <v>0.06</v>
      </c>
      <c r="P5" s="2">
        <f t="shared" si="1"/>
        <v>1.1450233967839447</v>
      </c>
    </row>
    <row r="6" spans="1:16">
      <c r="A6">
        <v>0.4</v>
      </c>
      <c r="B6">
        <f t="shared" si="0"/>
        <v>2.1639087409443185</v>
      </c>
      <c r="O6" s="2">
        <v>0.08</v>
      </c>
      <c r="P6" s="2">
        <f t="shared" si="1"/>
        <v>1.2793021596463883</v>
      </c>
    </row>
    <row r="7" spans="1:16">
      <c r="A7">
        <v>0.5</v>
      </c>
      <c r="B7">
        <f t="shared" si="0"/>
        <v>2.34</v>
      </c>
      <c r="O7" s="2">
        <v>0.1</v>
      </c>
      <c r="P7" s="2">
        <f t="shared" si="1"/>
        <v>1.3857574905606751</v>
      </c>
    </row>
    <row r="8" spans="1:16">
      <c r="A8">
        <v>0.6</v>
      </c>
      <c r="B8">
        <f t="shared" si="0"/>
        <v>2.5160912590556812</v>
      </c>
      <c r="O8" s="2">
        <v>0.12</v>
      </c>
      <c r="P8" s="2">
        <f t="shared" si="1"/>
        <v>1.4746985738974561</v>
      </c>
    </row>
    <row r="9" spans="1:16">
      <c r="A9">
        <v>0.7</v>
      </c>
      <c r="B9">
        <f t="shared" si="0"/>
        <v>2.7079767852945942</v>
      </c>
      <c r="O9" s="2">
        <v>0.14000000000000001</v>
      </c>
      <c r="P9" s="2">
        <f t="shared" si="1"/>
        <v>1.5516295844346701</v>
      </c>
    </row>
    <row r="10" spans="1:16">
      <c r="A10">
        <v>0.8</v>
      </c>
      <c r="B10">
        <f t="shared" si="0"/>
        <v>2.9420599913279624</v>
      </c>
      <c r="O10" s="2">
        <v>0.16</v>
      </c>
      <c r="P10" s="2">
        <f t="shared" si="1"/>
        <v>1.6198406965940431</v>
      </c>
    </row>
    <row r="11" spans="1:16">
      <c r="A11">
        <v>0.9</v>
      </c>
      <c r="B11">
        <f t="shared" si="0"/>
        <v>3.2942425094393251</v>
      </c>
      <c r="O11" s="2">
        <v>0.18</v>
      </c>
      <c r="P11" s="2">
        <f t="shared" si="1"/>
        <v>1.6814586527195892</v>
      </c>
    </row>
    <row r="12" spans="1:16">
      <c r="A12">
        <v>0.95</v>
      </c>
      <c r="B12">
        <f t="shared" si="0"/>
        <v>3.6187536009528287</v>
      </c>
      <c r="O12" s="2">
        <v>0.2</v>
      </c>
      <c r="P12" s="2">
        <f t="shared" si="1"/>
        <v>1.7379400086720374</v>
      </c>
    </row>
    <row r="13" spans="1:16">
      <c r="A13">
        <v>0.99</v>
      </c>
      <c r="B13">
        <f t="shared" si="0"/>
        <v>4.3356351945975495</v>
      </c>
      <c r="O13" s="2">
        <v>0.22</v>
      </c>
      <c r="P13" s="2">
        <f t="shared" si="1"/>
        <v>1.7903280781317257</v>
      </c>
    </row>
    <row r="14" spans="1:16">
      <c r="A14">
        <v>1</v>
      </c>
      <c r="B14">
        <v>6.01</v>
      </c>
      <c r="O14" s="2">
        <v>0.24</v>
      </c>
      <c r="P14" s="2">
        <f t="shared" si="1"/>
        <v>1.8393976494308144</v>
      </c>
    </row>
    <row r="15" spans="1:16">
      <c r="A15">
        <v>1.1000000000000001</v>
      </c>
      <c r="B15">
        <f t="shared" ref="B15:B23" si="2">($E$2+LOG10(A3/(1-A3)))</f>
        <v>8.7357574905606743</v>
      </c>
      <c r="O15" s="2">
        <v>0.26</v>
      </c>
      <c r="P15" s="2">
        <f t="shared" si="1"/>
        <v>1.8857416282398416</v>
      </c>
    </row>
    <row r="16" spans="1:16">
      <c r="A16">
        <v>1.2</v>
      </c>
      <c r="B16">
        <f t="shared" si="2"/>
        <v>9.087940008672037</v>
      </c>
      <c r="O16" s="2">
        <v>0.28000000000000003</v>
      </c>
      <c r="P16" s="2">
        <f t="shared" si="1"/>
        <v>1.9298255349109508</v>
      </c>
    </row>
    <row r="17" spans="1:16">
      <c r="A17">
        <v>1.3</v>
      </c>
      <c r="B17">
        <f t="shared" si="2"/>
        <v>9.3220232147054052</v>
      </c>
      <c r="O17" s="2">
        <v>0.3</v>
      </c>
      <c r="P17" s="2">
        <f t="shared" si="1"/>
        <v>1.9720232147054055</v>
      </c>
    </row>
    <row r="18" spans="1:16">
      <c r="A18">
        <v>1.4</v>
      </c>
      <c r="B18">
        <f t="shared" si="2"/>
        <v>9.5139087409443182</v>
      </c>
      <c r="O18" s="2">
        <v>0.32</v>
      </c>
      <c r="P18" s="2">
        <f t="shared" si="1"/>
        <v>2.0126410656136695</v>
      </c>
    </row>
    <row r="19" spans="1:16">
      <c r="A19">
        <v>1.5</v>
      </c>
      <c r="B19">
        <f t="shared" si="2"/>
        <v>9.69</v>
      </c>
      <c r="O19" s="2">
        <v>0.34</v>
      </c>
      <c r="P19" s="2">
        <f t="shared" si="1"/>
        <v>2.0519349815003864</v>
      </c>
    </row>
    <row r="20" spans="1:16">
      <c r="A20">
        <v>1.6</v>
      </c>
      <c r="B20">
        <f t="shared" si="2"/>
        <v>9.8660912590556809</v>
      </c>
      <c r="O20" s="2">
        <v>0.36</v>
      </c>
      <c r="P20" s="2">
        <f t="shared" si="1"/>
        <v>2.0901225267834</v>
      </c>
    </row>
    <row r="21" spans="1:16">
      <c r="A21">
        <v>1.7</v>
      </c>
      <c r="B21">
        <f t="shared" si="2"/>
        <v>10.057976785294594</v>
      </c>
      <c r="O21" s="2">
        <v>0.38</v>
      </c>
      <c r="P21" s="2">
        <f t="shared" si="1"/>
        <v>2.1273919071185561</v>
      </c>
    </row>
    <row r="22" spans="1:16">
      <c r="A22">
        <v>1.8</v>
      </c>
      <c r="B22">
        <f t="shared" si="2"/>
        <v>10.292059991327962</v>
      </c>
      <c r="O22" s="2">
        <v>0.4</v>
      </c>
      <c r="P22" s="2">
        <f t="shared" si="1"/>
        <v>2.1639087409443185</v>
      </c>
    </row>
    <row r="23" spans="1:16">
      <c r="A23">
        <v>1.9</v>
      </c>
      <c r="B23">
        <f t="shared" si="2"/>
        <v>10.644242509439325</v>
      </c>
      <c r="O23" s="2">
        <v>0.42</v>
      </c>
      <c r="P23" s="2">
        <f t="shared" si="1"/>
        <v>2.1998212968349629</v>
      </c>
    </row>
    <row r="24" spans="1:16">
      <c r="A24">
        <v>1.95</v>
      </c>
      <c r="B24">
        <f t="shared" ref="B24:B25" si="3">($E$2+LOG10(A12/(1-A12)))</f>
        <v>10.968753600952828</v>
      </c>
      <c r="O24" s="2">
        <v>0.44</v>
      </c>
      <c r="P24" s="2">
        <f t="shared" si="1"/>
        <v>2.235264649479987</v>
      </c>
    </row>
    <row r="25" spans="1:16">
      <c r="A25">
        <v>1.99</v>
      </c>
      <c r="B25">
        <f t="shared" si="3"/>
        <v>11.685635194597548</v>
      </c>
      <c r="O25" s="2">
        <v>0.46</v>
      </c>
      <c r="P25" s="2">
        <f t="shared" si="1"/>
        <v>2.2703640718586056</v>
      </c>
    </row>
    <row r="26" spans="1:16">
      <c r="A26">
        <v>2</v>
      </c>
      <c r="O26" s="2">
        <v>0.48</v>
      </c>
      <c r="P26" s="2">
        <f t="shared" si="1"/>
        <v>2.305237893740788</v>
      </c>
    </row>
    <row r="27" spans="1:16">
      <c r="A27">
        <v>2.1</v>
      </c>
      <c r="O27" s="2">
        <v>0.5</v>
      </c>
      <c r="P27" s="2">
        <f t="shared" si="1"/>
        <v>2.34</v>
      </c>
    </row>
    <row r="28" spans="1:16">
      <c r="O28" s="2">
        <v>0.52</v>
      </c>
      <c r="P28" s="2">
        <f t="shared" si="1"/>
        <v>2.3747621062592117</v>
      </c>
    </row>
    <row r="29" spans="1:16">
      <c r="O29" s="2">
        <v>0.54</v>
      </c>
      <c r="P29" s="2">
        <f t="shared" si="1"/>
        <v>2.4096359281413942</v>
      </c>
    </row>
    <row r="30" spans="1:16">
      <c r="O30" s="2">
        <v>0.56000000000000005</v>
      </c>
      <c r="P30" s="2">
        <f t="shared" si="1"/>
        <v>2.4447353505200131</v>
      </c>
    </row>
    <row r="31" spans="1:16">
      <c r="O31" s="2">
        <v>0.57999999999999996</v>
      </c>
      <c r="P31" s="2">
        <f t="shared" si="1"/>
        <v>2.4801787031650364</v>
      </c>
    </row>
    <row r="32" spans="1:16">
      <c r="O32" s="2">
        <v>0.6</v>
      </c>
      <c r="P32" s="2">
        <f t="shared" si="1"/>
        <v>2.5160912590556812</v>
      </c>
    </row>
    <row r="33" spans="15:16">
      <c r="O33" s="2">
        <v>0.62</v>
      </c>
      <c r="P33" s="2">
        <f t="shared" si="1"/>
        <v>2.5526080928814436</v>
      </c>
    </row>
    <row r="34" spans="15:16">
      <c r="O34" s="2">
        <v>0.64</v>
      </c>
      <c r="P34" s="2">
        <f t="shared" si="1"/>
        <v>2.5898774732165997</v>
      </c>
    </row>
    <row r="35" spans="15:16">
      <c r="O35" s="2">
        <v>0.66</v>
      </c>
      <c r="P35" s="2">
        <f t="shared" si="1"/>
        <v>2.6280650184996133</v>
      </c>
    </row>
    <row r="36" spans="15:16">
      <c r="O36" s="2">
        <v>0.68</v>
      </c>
      <c r="P36" s="2">
        <f t="shared" si="1"/>
        <v>2.6673589343863302</v>
      </c>
    </row>
    <row r="37" spans="15:16">
      <c r="O37" s="2">
        <v>0.7</v>
      </c>
      <c r="P37" s="2">
        <f t="shared" si="1"/>
        <v>2.7079767852945942</v>
      </c>
    </row>
    <row r="38" spans="15:16">
      <c r="O38" s="2">
        <v>0.72</v>
      </c>
      <c r="P38" s="2">
        <f t="shared" si="1"/>
        <v>2.7501744650890489</v>
      </c>
    </row>
    <row r="39" spans="15:16">
      <c r="O39" s="2">
        <v>0.74</v>
      </c>
      <c r="P39" s="2">
        <f t="shared" si="1"/>
        <v>2.7942583717601579</v>
      </c>
    </row>
    <row r="40" spans="15:16">
      <c r="O40" s="2">
        <v>0.76</v>
      </c>
      <c r="P40" s="2">
        <f t="shared" si="1"/>
        <v>2.8406023505691853</v>
      </c>
    </row>
    <row r="41" spans="15:16">
      <c r="O41" s="2">
        <v>0.78</v>
      </c>
      <c r="P41" s="2">
        <f t="shared" si="1"/>
        <v>2.889671921868274</v>
      </c>
    </row>
    <row r="42" spans="15:16">
      <c r="O42" s="2">
        <v>0.8</v>
      </c>
      <c r="P42" s="2">
        <f t="shared" si="1"/>
        <v>2.9420599913279624</v>
      </c>
    </row>
    <row r="43" spans="15:16">
      <c r="O43" s="2">
        <v>0.82</v>
      </c>
      <c r="P43" s="2">
        <f t="shared" si="1"/>
        <v>2.9985413472804101</v>
      </c>
    </row>
    <row r="44" spans="15:16">
      <c r="O44" s="2">
        <v>0.84</v>
      </c>
      <c r="P44" s="2">
        <f t="shared" si="1"/>
        <v>3.0601593034059569</v>
      </c>
    </row>
    <row r="45" spans="15:16">
      <c r="O45" s="2">
        <v>0.86</v>
      </c>
      <c r="P45" s="2">
        <f t="shared" si="1"/>
        <v>3.1283704155653296</v>
      </c>
    </row>
    <row r="46" spans="15:16">
      <c r="O46" s="2">
        <v>0.88</v>
      </c>
      <c r="P46" s="2">
        <f t="shared" si="1"/>
        <v>3.2053014261025439</v>
      </c>
    </row>
    <row r="47" spans="15:16">
      <c r="O47" s="2">
        <v>0.9</v>
      </c>
      <c r="P47" s="2">
        <f t="shared" si="1"/>
        <v>3.2942425094393251</v>
      </c>
    </row>
    <row r="48" spans="15:16">
      <c r="O48" s="2">
        <v>0.92</v>
      </c>
      <c r="P48" s="2">
        <f t="shared" si="1"/>
        <v>3.4006978403536117</v>
      </c>
    </row>
    <row r="49" spans="15:16">
      <c r="O49" s="2">
        <v>0.94</v>
      </c>
      <c r="P49" s="2">
        <f t="shared" si="1"/>
        <v>3.5349766032160543</v>
      </c>
    </row>
    <row r="50" spans="15:16">
      <c r="O50" s="2">
        <v>0.96</v>
      </c>
      <c r="P50" s="2">
        <f t="shared" si="1"/>
        <v>3.7202112417116053</v>
      </c>
    </row>
    <row r="51" spans="15:16">
      <c r="O51" s="2">
        <v>0.98</v>
      </c>
      <c r="P51" s="2">
        <f t="shared" si="1"/>
        <v>4.0301960800285128</v>
      </c>
    </row>
    <row r="52" spans="15:16">
      <c r="O52" s="2">
        <v>1</v>
      </c>
      <c r="P52" s="2">
        <v>6.01</v>
      </c>
    </row>
    <row r="53" spans="15:16">
      <c r="O53" s="2">
        <v>1.02</v>
      </c>
      <c r="P53" s="2">
        <f>($E$2+LOG10(O3/(1-O3)))</f>
        <v>7.9998039199714857</v>
      </c>
    </row>
    <row r="54" spans="15:16">
      <c r="O54" s="2">
        <v>1.04</v>
      </c>
      <c r="P54" s="2">
        <f t="shared" ref="P54:P101" si="4">($E$2+LOG10(O4/(1-O4)))</f>
        <v>8.3097887582883931</v>
      </c>
    </row>
    <row r="55" spans="15:16">
      <c r="O55" s="2">
        <v>1.06</v>
      </c>
      <c r="P55" s="2">
        <f t="shared" si="4"/>
        <v>8.4950233967839441</v>
      </c>
    </row>
    <row r="56" spans="15:16">
      <c r="O56" s="2">
        <v>1.08</v>
      </c>
      <c r="P56" s="2">
        <f t="shared" si="4"/>
        <v>8.6293021596463877</v>
      </c>
    </row>
    <row r="57" spans="15:16">
      <c r="O57" s="2">
        <v>1.1000000000000001</v>
      </c>
      <c r="P57" s="2">
        <f t="shared" si="4"/>
        <v>8.7357574905606743</v>
      </c>
    </row>
    <row r="58" spans="15:16">
      <c r="O58" s="2">
        <v>1.1200000000000001</v>
      </c>
      <c r="P58" s="2">
        <f t="shared" si="4"/>
        <v>8.8246985738974555</v>
      </c>
    </row>
    <row r="59" spans="15:16">
      <c r="O59" s="2">
        <v>1.1399999999999999</v>
      </c>
      <c r="P59" s="2">
        <f t="shared" si="4"/>
        <v>8.9016295844346693</v>
      </c>
    </row>
    <row r="60" spans="15:16">
      <c r="O60" s="2">
        <v>1.1599999999999999</v>
      </c>
      <c r="P60" s="2">
        <f t="shared" si="4"/>
        <v>8.9698406965940425</v>
      </c>
    </row>
    <row r="61" spans="15:16">
      <c r="O61" s="2">
        <v>1.18</v>
      </c>
      <c r="P61" s="2">
        <f t="shared" si="4"/>
        <v>9.0314586527195893</v>
      </c>
    </row>
    <row r="62" spans="15:16">
      <c r="O62" s="2">
        <v>1.2</v>
      </c>
      <c r="P62" s="2">
        <f t="shared" si="4"/>
        <v>9.087940008672037</v>
      </c>
    </row>
    <row r="63" spans="15:16">
      <c r="O63" s="2">
        <v>1.22</v>
      </c>
      <c r="P63" s="2">
        <f t="shared" si="4"/>
        <v>9.1403280781317253</v>
      </c>
    </row>
    <row r="64" spans="15:16">
      <c r="O64" s="2">
        <v>1.24</v>
      </c>
      <c r="P64" s="2">
        <f t="shared" si="4"/>
        <v>9.1893976494308145</v>
      </c>
    </row>
    <row r="65" spans="15:16">
      <c r="O65" s="2">
        <v>1.26</v>
      </c>
      <c r="P65" s="2">
        <f t="shared" si="4"/>
        <v>9.2357416282398415</v>
      </c>
    </row>
    <row r="66" spans="15:16">
      <c r="O66" s="2">
        <v>1.28</v>
      </c>
      <c r="P66" s="2">
        <f t="shared" si="4"/>
        <v>9.27982553491095</v>
      </c>
    </row>
    <row r="67" spans="15:16">
      <c r="O67" s="2">
        <v>1.3</v>
      </c>
      <c r="P67" s="2">
        <f t="shared" si="4"/>
        <v>9.3220232147054052</v>
      </c>
    </row>
    <row r="68" spans="15:16">
      <c r="O68" s="2">
        <v>1.32</v>
      </c>
      <c r="P68" s="2">
        <f t="shared" si="4"/>
        <v>9.3626410656136692</v>
      </c>
    </row>
    <row r="69" spans="15:16">
      <c r="O69" s="2">
        <v>1.34</v>
      </c>
      <c r="P69" s="2">
        <f t="shared" si="4"/>
        <v>9.4019349815003856</v>
      </c>
    </row>
    <row r="70" spans="15:16">
      <c r="O70" s="2">
        <v>1.36</v>
      </c>
      <c r="P70" s="2">
        <f t="shared" si="4"/>
        <v>9.4401225267833997</v>
      </c>
    </row>
    <row r="71" spans="15:16">
      <c r="O71" s="2">
        <v>1.38</v>
      </c>
      <c r="P71" s="2">
        <f t="shared" si="4"/>
        <v>9.4773919071185553</v>
      </c>
    </row>
    <row r="72" spans="15:16">
      <c r="O72" s="2">
        <v>1.4</v>
      </c>
      <c r="P72" s="2">
        <f t="shared" si="4"/>
        <v>9.5139087409443182</v>
      </c>
    </row>
    <row r="73" spans="15:16">
      <c r="O73" s="2">
        <v>1.42</v>
      </c>
      <c r="P73" s="2">
        <f t="shared" si="4"/>
        <v>9.5498212968349634</v>
      </c>
    </row>
    <row r="74" spans="15:16">
      <c r="O74" s="2">
        <v>1.44</v>
      </c>
      <c r="P74" s="2">
        <f t="shared" si="4"/>
        <v>9.5852646494799867</v>
      </c>
    </row>
    <row r="75" spans="15:16">
      <c r="O75" s="2">
        <v>1.46</v>
      </c>
      <c r="P75" s="2">
        <f t="shared" si="4"/>
        <v>9.6203640718586048</v>
      </c>
    </row>
    <row r="76" spans="15:16">
      <c r="O76" s="2">
        <v>1.48</v>
      </c>
      <c r="P76" s="2">
        <f t="shared" si="4"/>
        <v>9.6552378937407877</v>
      </c>
    </row>
    <row r="77" spans="15:16">
      <c r="O77" s="2">
        <v>1.5</v>
      </c>
      <c r="P77" s="2">
        <f t="shared" si="4"/>
        <v>9.69</v>
      </c>
    </row>
    <row r="78" spans="15:16">
      <c r="O78" s="2">
        <v>1.52</v>
      </c>
      <c r="P78" s="2">
        <f t="shared" si="4"/>
        <v>9.7247621062592113</v>
      </c>
    </row>
    <row r="79" spans="15:16">
      <c r="O79" s="2">
        <v>1.54</v>
      </c>
      <c r="P79" s="2">
        <f t="shared" si="4"/>
        <v>9.7596359281413942</v>
      </c>
    </row>
    <row r="80" spans="15:16">
      <c r="O80" s="2">
        <v>1.56</v>
      </c>
      <c r="P80" s="2">
        <f t="shared" si="4"/>
        <v>9.7947353505200123</v>
      </c>
    </row>
    <row r="81" spans="15:16">
      <c r="O81" s="2">
        <v>1.58</v>
      </c>
      <c r="P81" s="2">
        <f t="shared" si="4"/>
        <v>9.8301787031650356</v>
      </c>
    </row>
    <row r="82" spans="15:16">
      <c r="O82" s="2">
        <v>1.6</v>
      </c>
      <c r="P82" s="2">
        <f t="shared" si="4"/>
        <v>9.8660912590556809</v>
      </c>
    </row>
    <row r="83" spans="15:16">
      <c r="O83" s="2">
        <v>1.62</v>
      </c>
      <c r="P83" s="2">
        <f t="shared" si="4"/>
        <v>9.9026080928814437</v>
      </c>
    </row>
    <row r="84" spans="15:16">
      <c r="O84" s="2">
        <v>1.64</v>
      </c>
      <c r="P84" s="2">
        <f t="shared" si="4"/>
        <v>9.9398774732165993</v>
      </c>
    </row>
    <row r="85" spans="15:16">
      <c r="O85" s="2">
        <v>1.66</v>
      </c>
      <c r="P85" s="2">
        <f t="shared" si="4"/>
        <v>9.9780650184996134</v>
      </c>
    </row>
    <row r="86" spans="15:16">
      <c r="O86" s="2">
        <v>1.68</v>
      </c>
      <c r="P86" s="2">
        <f t="shared" si="4"/>
        <v>10.01735893438633</v>
      </c>
    </row>
    <row r="87" spans="15:16">
      <c r="O87" s="2">
        <v>1.7</v>
      </c>
      <c r="P87" s="2">
        <f t="shared" si="4"/>
        <v>10.057976785294594</v>
      </c>
    </row>
    <row r="88" spans="15:16">
      <c r="O88" s="2">
        <v>1.72</v>
      </c>
      <c r="P88" s="2">
        <f t="shared" si="4"/>
        <v>10.100174465089049</v>
      </c>
    </row>
    <row r="89" spans="15:16">
      <c r="O89" s="2">
        <v>1.74</v>
      </c>
      <c r="P89" s="2">
        <f t="shared" si="4"/>
        <v>10.144258371760158</v>
      </c>
    </row>
    <row r="90" spans="15:16">
      <c r="O90" s="2">
        <v>1.76</v>
      </c>
      <c r="P90" s="2">
        <f t="shared" si="4"/>
        <v>10.190602350569185</v>
      </c>
    </row>
    <row r="91" spans="15:16">
      <c r="O91" s="2">
        <v>1.78</v>
      </c>
      <c r="P91" s="2">
        <f t="shared" si="4"/>
        <v>10.239671921868274</v>
      </c>
    </row>
    <row r="92" spans="15:16">
      <c r="O92" s="2">
        <v>1.8</v>
      </c>
      <c r="P92" s="2">
        <f t="shared" si="4"/>
        <v>10.292059991327962</v>
      </c>
    </row>
    <row r="93" spans="15:16">
      <c r="O93" s="2">
        <v>1.82</v>
      </c>
      <c r="P93" s="2">
        <f t="shared" si="4"/>
        <v>10.34854134728041</v>
      </c>
    </row>
    <row r="94" spans="15:16">
      <c r="O94" s="2">
        <v>1.84</v>
      </c>
      <c r="P94" s="2">
        <f t="shared" si="4"/>
        <v>10.410159303405957</v>
      </c>
    </row>
    <row r="95" spans="15:16">
      <c r="O95" s="2">
        <v>1.86</v>
      </c>
      <c r="P95" s="2">
        <f t="shared" si="4"/>
        <v>10.47837041556533</v>
      </c>
    </row>
    <row r="96" spans="15:16">
      <c r="O96" s="2">
        <v>1.88</v>
      </c>
      <c r="P96" s="2">
        <f t="shared" si="4"/>
        <v>10.555301426102544</v>
      </c>
    </row>
    <row r="97" spans="15:16">
      <c r="O97" s="2">
        <v>1.9</v>
      </c>
      <c r="P97" s="2">
        <f t="shared" si="4"/>
        <v>10.644242509439325</v>
      </c>
    </row>
    <row r="98" spans="15:16">
      <c r="O98" s="2">
        <v>1.92</v>
      </c>
      <c r="P98" s="2">
        <f t="shared" si="4"/>
        <v>10.750697840353611</v>
      </c>
    </row>
    <row r="99" spans="15:16">
      <c r="O99" s="2">
        <v>1.94</v>
      </c>
      <c r="P99" s="2">
        <f t="shared" si="4"/>
        <v>10.884976603216055</v>
      </c>
    </row>
    <row r="100" spans="15:16">
      <c r="O100" s="2">
        <v>1.96</v>
      </c>
      <c r="P100" s="2">
        <f t="shared" si="4"/>
        <v>11.070211241711606</v>
      </c>
    </row>
    <row r="101" spans="15:16">
      <c r="O101" s="2">
        <v>1.98</v>
      </c>
      <c r="P101" s="2">
        <f t="shared" si="4"/>
        <v>11.380196080028513</v>
      </c>
    </row>
    <row r="102" spans="15:16">
      <c r="O102" s="2">
        <v>2</v>
      </c>
      <c r="P102" s="2">
        <f>14-0.5*(4.31-1)</f>
        <v>12.345000000000001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opLeftCell="A25" workbookViewId="0">
      <selection activeCell="C37" sqref="C37"/>
    </sheetView>
  </sheetViews>
  <sheetFormatPr defaultRowHeight="14.4"/>
  <cols>
    <col min="5" max="5" width="12.21875" bestFit="1" customWidth="1"/>
  </cols>
  <sheetData>
    <row r="1" spans="1:13">
      <c r="A1" t="s">
        <v>10</v>
      </c>
      <c r="L1" t="s">
        <v>0</v>
      </c>
      <c r="M1" t="s">
        <v>1</v>
      </c>
    </row>
    <row r="2" spans="1:13">
      <c r="A2" t="s">
        <v>0</v>
      </c>
      <c r="B2" t="s">
        <v>1</v>
      </c>
      <c r="D2" t="s">
        <v>4</v>
      </c>
      <c r="E2" t="s">
        <v>5</v>
      </c>
      <c r="F2" t="s">
        <v>6</v>
      </c>
      <c r="G2" t="s">
        <v>7</v>
      </c>
      <c r="I2" t="s">
        <v>8</v>
      </c>
      <c r="J2" t="s">
        <v>9</v>
      </c>
    </row>
    <row r="3" spans="1:13">
      <c r="A3">
        <v>0.05</v>
      </c>
      <c r="B3">
        <f>$D$3+LOG10(A3/(1-A3))</f>
        <v>0.5412463990471712</v>
      </c>
      <c r="D3">
        <v>1.82</v>
      </c>
      <c r="E3">
        <v>9.17</v>
      </c>
      <c r="F3">
        <v>6</v>
      </c>
      <c r="G3">
        <v>7.59</v>
      </c>
      <c r="I3">
        <v>0.1</v>
      </c>
      <c r="J3">
        <f>-LOG10(0.1)</f>
        <v>1</v>
      </c>
    </row>
    <row r="4" spans="1:13">
      <c r="A4">
        <v>0.1</v>
      </c>
      <c r="B4">
        <f>$D$3+LOG10(A4/(1-A4))</f>
        <v>0.86575749056067519</v>
      </c>
    </row>
    <row r="5" spans="1:13">
      <c r="A5">
        <v>0.2</v>
      </c>
      <c r="B5">
        <f t="shared" ref="B5:B11" si="0">$D$3+LOG10(A5/(1-A5))</f>
        <v>1.2179400086720378</v>
      </c>
    </row>
    <row r="6" spans="1:13">
      <c r="A6">
        <v>0.3</v>
      </c>
      <c r="B6">
        <f t="shared" si="0"/>
        <v>1.4520232147054057</v>
      </c>
    </row>
    <row r="7" spans="1:13">
      <c r="A7">
        <v>0.4</v>
      </c>
      <c r="B7">
        <f t="shared" si="0"/>
        <v>1.6439087409443189</v>
      </c>
    </row>
    <row r="8" spans="1:13">
      <c r="A8">
        <v>0.5</v>
      </c>
      <c r="B8">
        <f t="shared" si="0"/>
        <v>1.82</v>
      </c>
    </row>
    <row r="9" spans="1:13">
      <c r="A9">
        <v>0.6</v>
      </c>
      <c r="B9">
        <f t="shared" si="0"/>
        <v>1.9960912590556812</v>
      </c>
    </row>
    <row r="10" spans="1:13">
      <c r="A10">
        <v>0.7</v>
      </c>
      <c r="B10">
        <f t="shared" si="0"/>
        <v>2.1879767852945946</v>
      </c>
    </row>
    <row r="11" spans="1:13">
      <c r="A11">
        <v>0.8</v>
      </c>
      <c r="B11">
        <f t="shared" si="0"/>
        <v>2.4220599913279628</v>
      </c>
    </row>
    <row r="12" spans="1:13">
      <c r="A12">
        <v>0.9</v>
      </c>
      <c r="B12">
        <f>$D$3+LOG10(A12/(1-A12))</f>
        <v>2.774242509439325</v>
      </c>
    </row>
    <row r="13" spans="1:13">
      <c r="A13">
        <v>1</v>
      </c>
      <c r="B13">
        <f>(D3+F3)/2</f>
        <v>3.91</v>
      </c>
    </row>
    <row r="14" spans="1:13">
      <c r="A14">
        <v>1.05</v>
      </c>
      <c r="B14">
        <f>$F$3+LOG10(A3/(1-A3))</f>
        <v>4.7212463990471711</v>
      </c>
    </row>
    <row r="15" spans="1:13">
      <c r="A15">
        <v>1.1000000000000001</v>
      </c>
      <c r="B15">
        <f t="shared" ref="B15:B23" si="1">$F$3+LOG10(A4/(1-A4))</f>
        <v>5.0457574905606748</v>
      </c>
    </row>
    <row r="16" spans="1:13">
      <c r="A16">
        <v>1.2</v>
      </c>
      <c r="B16">
        <f t="shared" si="1"/>
        <v>5.3979400086720375</v>
      </c>
    </row>
    <row r="17" spans="1:2">
      <c r="A17">
        <v>1.3</v>
      </c>
      <c r="B17">
        <f t="shared" si="1"/>
        <v>5.6320232147054057</v>
      </c>
    </row>
    <row r="18" spans="1:2">
      <c r="A18">
        <v>1.4</v>
      </c>
      <c r="B18">
        <f t="shared" si="1"/>
        <v>5.8239087409443187</v>
      </c>
    </row>
    <row r="19" spans="1:2">
      <c r="A19">
        <v>1.5</v>
      </c>
      <c r="B19">
        <f t="shared" si="1"/>
        <v>6</v>
      </c>
    </row>
    <row r="20" spans="1:2">
      <c r="A20">
        <v>1.6</v>
      </c>
      <c r="B20">
        <f t="shared" si="1"/>
        <v>6.1760912590556813</v>
      </c>
    </row>
    <row r="21" spans="1:2">
      <c r="A21">
        <v>1.7</v>
      </c>
      <c r="B21">
        <f t="shared" si="1"/>
        <v>6.3679767852945943</v>
      </c>
    </row>
    <row r="22" spans="1:2">
      <c r="A22">
        <v>1.8</v>
      </c>
      <c r="B22">
        <f t="shared" si="1"/>
        <v>6.6020599913279625</v>
      </c>
    </row>
    <row r="23" spans="1:2">
      <c r="A23">
        <v>1.9</v>
      </c>
      <c r="B23">
        <f t="shared" si="1"/>
        <v>6.9542425094393252</v>
      </c>
    </row>
    <row r="24" spans="1:2">
      <c r="A24">
        <v>2</v>
      </c>
      <c r="B24">
        <f>(F3+E3)/2</f>
        <v>7.585</v>
      </c>
    </row>
    <row r="25" spans="1:2">
      <c r="A25">
        <v>2.0499999999999998</v>
      </c>
      <c r="B25">
        <f>$E$3+(A3-(1-A3))</f>
        <v>8.27</v>
      </c>
    </row>
    <row r="26" spans="1:2">
      <c r="A26">
        <v>2.1</v>
      </c>
      <c r="B26">
        <f t="shared" ref="B26:B34" si="2">$E$3+(A4-(1-A4))</f>
        <v>8.3699999999999992</v>
      </c>
    </row>
    <row r="27" spans="1:2">
      <c r="A27">
        <v>2.2000000000000002</v>
      </c>
      <c r="B27">
        <f t="shared" si="2"/>
        <v>8.57</v>
      </c>
    </row>
    <row r="28" spans="1:2">
      <c r="A28">
        <v>2.2999999999999998</v>
      </c>
      <c r="B28">
        <f t="shared" si="2"/>
        <v>8.77</v>
      </c>
    </row>
    <row r="29" spans="1:2">
      <c r="A29">
        <v>2.4</v>
      </c>
      <c r="B29">
        <f t="shared" si="2"/>
        <v>8.9700000000000006</v>
      </c>
    </row>
    <row r="30" spans="1:2">
      <c r="A30">
        <v>2.5</v>
      </c>
      <c r="B30">
        <f t="shared" si="2"/>
        <v>9.17</v>
      </c>
    </row>
    <row r="31" spans="1:2">
      <c r="A31">
        <v>2.6</v>
      </c>
      <c r="B31">
        <f t="shared" si="2"/>
        <v>9.3699999999999992</v>
      </c>
    </row>
    <row r="32" spans="1:2">
      <c r="A32">
        <v>2.7</v>
      </c>
      <c r="B32">
        <f t="shared" si="2"/>
        <v>9.57</v>
      </c>
    </row>
    <row r="33" spans="1:3">
      <c r="A33">
        <v>2.8</v>
      </c>
      <c r="B33">
        <f t="shared" si="2"/>
        <v>9.77</v>
      </c>
    </row>
    <row r="34" spans="1:3">
      <c r="A34">
        <v>2.9</v>
      </c>
      <c r="B34">
        <f t="shared" si="2"/>
        <v>9.9700000000000006</v>
      </c>
    </row>
    <row r="35" spans="1:3">
      <c r="A35">
        <v>2.95</v>
      </c>
      <c r="B35">
        <f>$E$3+(0.95-(1-0.95))</f>
        <v>10.07</v>
      </c>
    </row>
    <row r="36" spans="1:3">
      <c r="A36">
        <v>2.99</v>
      </c>
      <c r="B36">
        <f>$E$3+(0.99-(1-0.99))</f>
        <v>10.15</v>
      </c>
    </row>
    <row r="37" spans="1:3">
      <c r="A37">
        <v>3</v>
      </c>
      <c r="B37">
        <f>14-0.5*(4.83-1)</f>
        <v>12.085000000000001</v>
      </c>
      <c r="C37" t="s">
        <v>11</v>
      </c>
    </row>
    <row r="38" spans="1:3">
      <c r="A38">
        <v>3.1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Теплова</dc:creator>
  <cp:lastModifiedBy>mercucio</cp:lastModifiedBy>
  <dcterms:created xsi:type="dcterms:W3CDTF">2016-03-13T09:40:03Z</dcterms:created>
  <dcterms:modified xsi:type="dcterms:W3CDTF">2016-03-13T14:10:32Z</dcterms:modified>
</cp:coreProperties>
</file>