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9140" windowHeight="9000" activeTab="2"/>
  </bookViews>
  <sheets>
    <sheet name="Seed" sheetId="1" r:id="rId1"/>
    <sheet name="Выдача" sheetId="2" r:id="rId2"/>
    <sheet name="Гистограмма весов" sheetId="3" r:id="rId3"/>
    <sheet name="ROC" sheetId="4" r:id="rId4"/>
  </sheets>
  <definedNames>
    <definedName name="_xlnm._FilterDatabase" localSheetId="2" hidden="1">'Гистограмма весов'!$A$1:$B$87</definedName>
  </definedNames>
  <calcPr calcId="145621"/>
</workbook>
</file>

<file path=xl/calcChain.xml><?xml version="1.0" encoding="utf-8"?>
<calcChain xmlns="http://schemas.openxmlformats.org/spreadsheetml/2006/main">
  <c r="L49" i="4" l="1"/>
  <c r="K49" i="4"/>
  <c r="J49" i="4"/>
  <c r="K47" i="4"/>
  <c r="L46" i="4"/>
  <c r="L47" i="4"/>
  <c r="K46" i="4"/>
  <c r="B27" i="4" l="1"/>
  <c r="F27" i="4" s="1"/>
  <c r="C27" i="4"/>
  <c r="D27" i="4"/>
  <c r="E27" i="4"/>
  <c r="B28" i="4"/>
  <c r="C28" i="4"/>
  <c r="D28" i="4"/>
  <c r="E28" i="4"/>
  <c r="G28" i="4" s="1"/>
  <c r="H28" i="4" s="1"/>
  <c r="B29" i="4"/>
  <c r="C29" i="4"/>
  <c r="D29" i="4"/>
  <c r="E29" i="4"/>
  <c r="B30" i="4"/>
  <c r="F30" i="4" s="1"/>
  <c r="C30" i="4"/>
  <c r="D30" i="4"/>
  <c r="E30" i="4"/>
  <c r="G30" i="4" s="1"/>
  <c r="H30" i="4" s="1"/>
  <c r="G29" i="4" l="1"/>
  <c r="H29" i="4" s="1"/>
  <c r="F28" i="4"/>
  <c r="F29" i="4"/>
  <c r="G27" i="4"/>
  <c r="H27" i="4" s="1"/>
  <c r="F4" i="4"/>
  <c r="F32" i="4"/>
  <c r="B2" i="4"/>
  <c r="C2" i="4"/>
  <c r="D2" i="4"/>
  <c r="E2" i="4"/>
  <c r="G2" i="4" s="1"/>
  <c r="H2" i="4" s="1"/>
  <c r="B3" i="4"/>
  <c r="C3" i="4"/>
  <c r="D3" i="4"/>
  <c r="E3" i="4"/>
  <c r="G3" i="4" s="1"/>
  <c r="H3" i="4" s="1"/>
  <c r="B4" i="4"/>
  <c r="C4" i="4"/>
  <c r="D4" i="4"/>
  <c r="E4" i="4"/>
  <c r="G4" i="4" s="1"/>
  <c r="H4" i="4" s="1"/>
  <c r="B5" i="4"/>
  <c r="C5" i="4"/>
  <c r="D5" i="4"/>
  <c r="E5" i="4"/>
  <c r="G5" i="4" s="1"/>
  <c r="H5" i="4" s="1"/>
  <c r="B6" i="4"/>
  <c r="C6" i="4"/>
  <c r="D6" i="4"/>
  <c r="E6" i="4"/>
  <c r="G6" i="4" s="1"/>
  <c r="H6" i="4" s="1"/>
  <c r="B7" i="4"/>
  <c r="C7" i="4"/>
  <c r="D7" i="4"/>
  <c r="E7" i="4"/>
  <c r="G7" i="4" s="1"/>
  <c r="H7" i="4" s="1"/>
  <c r="B8" i="4"/>
  <c r="C8" i="4"/>
  <c r="D8" i="4"/>
  <c r="E8" i="4"/>
  <c r="G8" i="4" s="1"/>
  <c r="H8" i="4" s="1"/>
  <c r="A9" i="4"/>
  <c r="E9" i="4" s="1"/>
  <c r="D10" i="4"/>
  <c r="E10" i="4"/>
  <c r="D11" i="4"/>
  <c r="E11" i="4"/>
  <c r="D12" i="4"/>
  <c r="E12" i="4"/>
  <c r="D13" i="4"/>
  <c r="E13" i="4"/>
  <c r="G13" i="4" s="1"/>
  <c r="H13" i="4" s="1"/>
  <c r="D14" i="4"/>
  <c r="E14" i="4"/>
  <c r="D15" i="4"/>
  <c r="E15" i="4"/>
  <c r="D16" i="4"/>
  <c r="E16" i="4"/>
  <c r="D17" i="4"/>
  <c r="E17" i="4"/>
  <c r="D18" i="4"/>
  <c r="E18" i="4"/>
  <c r="G18" i="4" s="1"/>
  <c r="H18" i="4" s="1"/>
  <c r="D19" i="4"/>
  <c r="E19" i="4"/>
  <c r="D20" i="4"/>
  <c r="E20" i="4"/>
  <c r="D21" i="4"/>
  <c r="E21" i="4"/>
  <c r="G21" i="4" s="1"/>
  <c r="H21" i="4" s="1"/>
  <c r="D22" i="4"/>
  <c r="E22" i="4"/>
  <c r="D23" i="4"/>
  <c r="E23" i="4"/>
  <c r="D24" i="4"/>
  <c r="E24" i="4"/>
  <c r="D25" i="4"/>
  <c r="E25" i="4"/>
  <c r="D26" i="4"/>
  <c r="E26" i="4"/>
  <c r="G26" i="4" s="1"/>
  <c r="H26" i="4" s="1"/>
  <c r="D31" i="4"/>
  <c r="E31" i="4"/>
  <c r="D32" i="4"/>
  <c r="E32" i="4"/>
  <c r="D33" i="4"/>
  <c r="E33" i="4"/>
  <c r="G33" i="4" s="1"/>
  <c r="H33" i="4" s="1"/>
  <c r="D34" i="4"/>
  <c r="E34" i="4"/>
  <c r="G34" i="4" s="1"/>
  <c r="H34" i="4" s="1"/>
  <c r="D35" i="4"/>
  <c r="E35" i="4"/>
  <c r="D36" i="4"/>
  <c r="E36" i="4"/>
  <c r="D37" i="4"/>
  <c r="E37" i="4"/>
  <c r="D38" i="4"/>
  <c r="E38" i="4"/>
  <c r="G38" i="4" s="1"/>
  <c r="H38" i="4" s="1"/>
  <c r="D39" i="4"/>
  <c r="E39" i="4"/>
  <c r="D40" i="4"/>
  <c r="E40" i="4"/>
  <c r="D41" i="4"/>
  <c r="E41" i="4"/>
  <c r="G41" i="4" s="1"/>
  <c r="H41" i="4" s="1"/>
  <c r="D42" i="4"/>
  <c r="E42" i="4"/>
  <c r="D43" i="4"/>
  <c r="E43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B10" i="4"/>
  <c r="B11" i="4"/>
  <c r="F11" i="4" s="1"/>
  <c r="B12" i="4"/>
  <c r="F12" i="4" s="1"/>
  <c r="B13" i="4"/>
  <c r="B14" i="4"/>
  <c r="B15" i="4"/>
  <c r="B16" i="4"/>
  <c r="B17" i="4"/>
  <c r="B18" i="4"/>
  <c r="F18" i="4" s="1"/>
  <c r="B19" i="4"/>
  <c r="F19" i="4" s="1"/>
  <c r="B20" i="4"/>
  <c r="F20" i="4" s="1"/>
  <c r="B21" i="4"/>
  <c r="B22" i="4"/>
  <c r="B23" i="4"/>
  <c r="B24" i="4"/>
  <c r="B25" i="4"/>
  <c r="B26" i="4"/>
  <c r="F26" i="4" s="1"/>
  <c r="B31" i="4"/>
  <c r="F31" i="4" s="1"/>
  <c r="B32" i="4"/>
  <c r="B33" i="4"/>
  <c r="B34" i="4"/>
  <c r="B35" i="4"/>
  <c r="B36" i="4"/>
  <c r="B37" i="4"/>
  <c r="B38" i="4"/>
  <c r="F38" i="4" s="1"/>
  <c r="B39" i="4"/>
  <c r="F39" i="4" s="1"/>
  <c r="B40" i="4"/>
  <c r="F40" i="4" s="1"/>
  <c r="B41" i="4"/>
  <c r="B42" i="4"/>
  <c r="B43" i="4"/>
  <c r="C10" i="4"/>
  <c r="F8" i="4" l="1"/>
  <c r="F6" i="4"/>
  <c r="F2" i="4"/>
  <c r="F25" i="4"/>
  <c r="G42" i="4"/>
  <c r="H42" i="4" s="1"/>
  <c r="G14" i="4"/>
  <c r="H14" i="4" s="1"/>
  <c r="F36" i="4"/>
  <c r="F16" i="4"/>
  <c r="F3" i="4"/>
  <c r="F37" i="4"/>
  <c r="F24" i="4"/>
  <c r="F17" i="4"/>
  <c r="G22" i="4"/>
  <c r="H22" i="4" s="1"/>
  <c r="G10" i="4"/>
  <c r="H10" i="4" s="1"/>
  <c r="F10" i="4"/>
  <c r="F7" i="4"/>
  <c r="F23" i="4"/>
  <c r="F42" i="4"/>
  <c r="F34" i="4"/>
  <c r="F22" i="4"/>
  <c r="F14" i="4"/>
  <c r="G40" i="4"/>
  <c r="H40" i="4" s="1"/>
  <c r="G36" i="4"/>
  <c r="H36" i="4" s="1"/>
  <c r="G32" i="4"/>
  <c r="H32" i="4" s="1"/>
  <c r="G24" i="4"/>
  <c r="H24" i="4" s="1"/>
  <c r="G20" i="4"/>
  <c r="H20" i="4" s="1"/>
  <c r="G16" i="4"/>
  <c r="H16" i="4" s="1"/>
  <c r="G12" i="4"/>
  <c r="H12" i="4" s="1"/>
  <c r="F5" i="4"/>
  <c r="F35" i="4"/>
  <c r="F15" i="4"/>
  <c r="G17" i="4"/>
  <c r="H17" i="4" s="1"/>
  <c r="F41" i="4"/>
  <c r="F33" i="4"/>
  <c r="F21" i="4"/>
  <c r="F13" i="4"/>
  <c r="F43" i="4"/>
  <c r="G37" i="4"/>
  <c r="H37" i="4" s="1"/>
  <c r="G25" i="4"/>
  <c r="H25" i="4" s="1"/>
  <c r="G43" i="4"/>
  <c r="H43" i="4" s="1"/>
  <c r="G39" i="4"/>
  <c r="H39" i="4" s="1"/>
  <c r="G35" i="4"/>
  <c r="H35" i="4" s="1"/>
  <c r="G31" i="4"/>
  <c r="H31" i="4" s="1"/>
  <c r="G23" i="4"/>
  <c r="H23" i="4" s="1"/>
  <c r="G19" i="4"/>
  <c r="H19" i="4" s="1"/>
  <c r="G15" i="4"/>
  <c r="H15" i="4" s="1"/>
  <c r="G11" i="4"/>
  <c r="H11" i="4" s="1"/>
  <c r="D9" i="4"/>
  <c r="G9" i="4" s="1"/>
  <c r="H9" i="4" s="1"/>
  <c r="C9" i="4"/>
  <c r="B9" i="4"/>
  <c r="F9" i="4" l="1"/>
  <c r="K3" i="2"/>
  <c r="K4" i="2"/>
  <c r="K5" i="2"/>
  <c r="K6" i="2"/>
  <c r="K7" i="2"/>
  <c r="K8" i="2"/>
  <c r="K11" i="2"/>
  <c r="K12" i="2"/>
  <c r="K13" i="2"/>
  <c r="K14" i="2"/>
  <c r="K15" i="2"/>
  <c r="K16" i="2"/>
  <c r="K18" i="2"/>
  <c r="K27" i="2"/>
  <c r="K2" i="2"/>
</calcChain>
</file>

<file path=xl/sharedStrings.xml><?xml version="1.0" encoding="utf-8"?>
<sst xmlns="http://schemas.openxmlformats.org/spreadsheetml/2006/main" count="812" uniqueCount="192">
  <si>
    <t>Entry</t>
  </si>
  <si>
    <t>Entry name</t>
  </si>
  <si>
    <t>Protein names</t>
  </si>
  <si>
    <t>Length</t>
  </si>
  <si>
    <t>Fragment</t>
  </si>
  <si>
    <t>Organism</t>
  </si>
  <si>
    <t>Cross-reference (Pfam)</t>
  </si>
  <si>
    <t>Taxonomic lineage (PHYLUM)</t>
  </si>
  <si>
    <t>P31677</t>
  </si>
  <si>
    <t>OTSA_ECOLI</t>
  </si>
  <si>
    <t>Trehalose-6-phosphate synthase (TPS) (EC 2.4.1.15) (Alpha,alpha-trehalose-phosphate synthase [UDP-forming]) (Osmoregulatory trehalose synthesis protein A) (OtsA) (UDP-glucose-glucosephosphate glucosyltransferase)</t>
  </si>
  <si>
    <t>Escherichia coli (strain K12)</t>
  </si>
  <si>
    <t>PF00982;</t>
  </si>
  <si>
    <t>Proteobacteria</t>
  </si>
  <si>
    <t>P0CL06</t>
  </si>
  <si>
    <t>OTSA_SALTY</t>
  </si>
  <si>
    <t>Salmonella typhimurium (strain LT2 / SGSC1412 / ATCC 700720)</t>
  </si>
  <si>
    <t>Q8XCE7</t>
  </si>
  <si>
    <t>OTSA_ECO57</t>
  </si>
  <si>
    <t>Escherichia coli O157:H7</t>
  </si>
  <si>
    <t>P0A1Q1</t>
  </si>
  <si>
    <t>OTSA_SALTI</t>
  </si>
  <si>
    <t>Salmonella typhi</t>
  </si>
  <si>
    <t>A8AFD4</t>
  </si>
  <si>
    <t>OTSA_CITK8</t>
  </si>
  <si>
    <t>Citrobacter koseri (strain ATCC BAA-895 / CDC 4225-83 / SGSC4696)</t>
  </si>
  <si>
    <t>A9MMQ2</t>
  </si>
  <si>
    <t>OTSA_SALAR</t>
  </si>
  <si>
    <t>Salmonella arizonae (strain ATCC BAA-731 / CDC346-86 / RSK2980)</t>
  </si>
  <si>
    <t>E1WGG8</t>
  </si>
  <si>
    <t>OTSA_SALTS</t>
  </si>
  <si>
    <t>Salmonella typhimurium (strain SL1344)</t>
  </si>
  <si>
    <t>Q8FGN6</t>
  </si>
  <si>
    <t>OTSA_ECOL6</t>
  </si>
  <si>
    <t>Escherichia coli O6:H1 (strain CFT073 / ATCC 700928 / UPEC)</t>
  </si>
  <si>
    <t>Q1RAP1</t>
  </si>
  <si>
    <t>OTSA_ECOUT</t>
  </si>
  <si>
    <t>Escherichia coli (strain UTI89 / UPEC)</t>
  </si>
  <si>
    <t>A1AC53</t>
  </si>
  <si>
    <t>OTSA_ECOK1</t>
  </si>
  <si>
    <t>Escherichia coli O1:K1 / APEC</t>
  </si>
  <si>
    <t>Q32H58</t>
  </si>
  <si>
    <t>OTSA_SHIDS</t>
  </si>
  <si>
    <t>Shigella dysenteriae serotype 1 (strain Sd197)</t>
  </si>
  <si>
    <t>A7MEE9</t>
  </si>
  <si>
    <t>OTSA_CROS8</t>
  </si>
  <si>
    <t>Cronobacter sakazakii (strain ATCC BAA-894) (Enterobacter sakazakii)</t>
  </si>
  <si>
    <t>A6TB47</t>
  </si>
  <si>
    <t>OTSA_KLEP7</t>
  </si>
  <si>
    <t>Klebsiella pneumoniae subsp. pneumoniae (strain ATCC 700721 / MGH 78578)</t>
  </si>
  <si>
    <t>P55612</t>
  </si>
  <si>
    <t>OTSA_SINFN</t>
  </si>
  <si>
    <t>Sinorhizobium fredii (strain NBRC 101917 / NGR234)</t>
  </si>
  <si>
    <t>Q2NTK9</t>
  </si>
  <si>
    <t>OTSA_SODGM</t>
  </si>
  <si>
    <t>Sodalis glossinidius (strain morsitans)</t>
  </si>
  <si>
    <t>A4WBR1</t>
  </si>
  <si>
    <t>OTSA_ENT38</t>
  </si>
  <si>
    <t>Enterobacter sp. (strain 638)</t>
  </si>
  <si>
    <t>Q0TGU0</t>
  </si>
  <si>
    <t>OTSA_ECOL5</t>
  </si>
  <si>
    <t>Escherichia coli O6:K15:H31 (strain 536 / UPEC)</t>
  </si>
  <si>
    <t>A7ZN22</t>
  </si>
  <si>
    <t>OTSA_ECO24</t>
  </si>
  <si>
    <t>Escherichia coli O139:H28 (strain E24377A / ETEC)</t>
  </si>
  <si>
    <t>A8A1A0</t>
  </si>
  <si>
    <t>OTSA_ECOHS</t>
  </si>
  <si>
    <t>Escherichia coli O9:H4 (strain HS)</t>
  </si>
  <si>
    <t>A9MU86</t>
  </si>
  <si>
    <t>OTSA_SALPB</t>
  </si>
  <si>
    <t>Salmonella paratyphi B (strain ATCC BAA-1250 / SPB7)</t>
  </si>
  <si>
    <t>Q5PMW8</t>
  </si>
  <si>
    <t>OTSA_SALPA</t>
  </si>
  <si>
    <t>Salmonella paratyphi A (strain ATCC 9150 / SARB42)</t>
  </si>
  <si>
    <t>B1X658</t>
  </si>
  <si>
    <t>OTSA_ECODH</t>
  </si>
  <si>
    <t>Escherichia coli (strain K12 / DH10B)</t>
  </si>
  <si>
    <t>B1J0J4</t>
  </si>
  <si>
    <t>OTSA_ECOLC</t>
  </si>
  <si>
    <t>Escherichia coli (strain ATCC 8739 / DSM 1576 / Crooks)</t>
  </si>
  <si>
    <t>B1LQW0</t>
  </si>
  <si>
    <t>OTSA_ECOSM</t>
  </si>
  <si>
    <t>Escherichia coli (strain SMS-3-5 / SECEC)</t>
  </si>
  <si>
    <t>Q3Z2S4</t>
  </si>
  <si>
    <t>OTSA_SHISS</t>
  </si>
  <si>
    <t>Shigella sonnei (strain Ss046)</t>
  </si>
  <si>
    <t>Q57N70</t>
  </si>
  <si>
    <t>OTSA_SALCH</t>
  </si>
  <si>
    <t>Salmonella choleraesuis (strain SC-B67)</t>
  </si>
  <si>
    <t>Q6JTB2</t>
  </si>
  <si>
    <t>OTSA_PSESS</t>
  </si>
  <si>
    <t>Pseudomonas savastanoi (Pseudomonas syringae pv. savastanoi)</t>
  </si>
  <si>
    <t>Sequence</t>
  </si>
  <si>
    <t>Domain</t>
  </si>
  <si>
    <t>seq-f</t>
  </si>
  <si>
    <t>seq-t</t>
  </si>
  <si>
    <t>hmm-f</t>
  </si>
  <si>
    <t>hmm-t</t>
  </si>
  <si>
    <t>score</t>
  </si>
  <si>
    <t>E-value</t>
  </si>
  <si>
    <t>[]</t>
  </si>
  <si>
    <t>TPSA_DICDI</t>
  </si>
  <si>
    <t>..</t>
  </si>
  <si>
    <t>TPSP_THETK</t>
  </si>
  <si>
    <t>[.</t>
  </si>
  <si>
    <t>TPS1_CANAL</t>
  </si>
  <si>
    <t>.]</t>
  </si>
  <si>
    <t>TPS1_SCHPO</t>
  </si>
  <si>
    <t>TPS1_YARLI</t>
  </si>
  <si>
    <t>TPSA_ASPNG</t>
  </si>
  <si>
    <t>TPS1_EMENI</t>
  </si>
  <si>
    <t>TPS1_PICAN</t>
  </si>
  <si>
    <t>TPS1_YEAST</t>
  </si>
  <si>
    <t>TPS1_KLULA</t>
  </si>
  <si>
    <t>TPSB_ASPNG</t>
  </si>
  <si>
    <t>TPS1_ARATH</t>
  </si>
  <si>
    <t>TPS2_ARATH</t>
  </si>
  <si>
    <t>TPS1_ZYGRO</t>
  </si>
  <si>
    <t>OTSA_MYCS2</t>
  </si>
  <si>
    <t>OTSA_MYCVP</t>
  </si>
  <si>
    <t>TPS4_ARATH</t>
  </si>
  <si>
    <t>OTSA_MYCGI</t>
  </si>
  <si>
    <t>OTSA_MYCPA</t>
  </si>
  <si>
    <t>OTSA_MYCA1</t>
  </si>
  <si>
    <t>OTSA_MYCLE</t>
  </si>
  <si>
    <t>OTSA_MYCUA</t>
  </si>
  <si>
    <t>OTSA_MYCMM</t>
  </si>
  <si>
    <t>OTSA_MYCSK</t>
  </si>
  <si>
    <t>OTSA_MYCSS</t>
  </si>
  <si>
    <t>OTSA_MYCSJ</t>
  </si>
  <si>
    <t>OTSA_MYCBO</t>
  </si>
  <si>
    <t>OTSA_MYCBP</t>
  </si>
  <si>
    <t>OTSA_MYCTA</t>
  </si>
  <si>
    <t>OTSA_MYCTU</t>
  </si>
  <si>
    <t>OTSA_MYCTO</t>
  </si>
  <si>
    <t>TPSB_DICDI</t>
  </si>
  <si>
    <t>TPS3_ARATH</t>
  </si>
  <si>
    <t>GGPS_PSEAG</t>
  </si>
  <si>
    <t>TPS1_ENCCU</t>
  </si>
  <si>
    <t>TPS5_ARATH</t>
  </si>
  <si>
    <t>TPS7_ARATH</t>
  </si>
  <si>
    <t>GGPS_SYNP2</t>
  </si>
  <si>
    <t>TPS10_ARATH</t>
  </si>
  <si>
    <t>TPS8_ARATH</t>
  </si>
  <si>
    <t>TPS6_ARATH</t>
  </si>
  <si>
    <t>TPS9_ARATH</t>
  </si>
  <si>
    <t>GGPS_SYNY3</t>
  </si>
  <si>
    <t>TPS11_ARATH</t>
  </si>
  <si>
    <t>TPS3_YEAST</t>
  </si>
  <si>
    <t>TPSX_SCHPO</t>
  </si>
  <si>
    <t>TSL1_YEAST</t>
  </si>
  <si>
    <t>TPS2_YEAST</t>
  </si>
  <si>
    <t>TPS1_APHAV</t>
  </si>
  <si>
    <t>TPS2_APHAV</t>
  </si>
  <si>
    <t>TPSY_SCHPO</t>
  </si>
  <si>
    <t>TPS1_CAEEL</t>
  </si>
  <si>
    <t>TPS1_CAEBR</t>
  </si>
  <si>
    <t>TPS2_CAEEL</t>
  </si>
  <si>
    <t>TPS2_SCHPO</t>
  </si>
  <si>
    <t>TPP1_SCHPO</t>
  </si>
  <si>
    <t>VALL_STRHJ</t>
  </si>
  <si>
    <t>VLDE_STRHL</t>
  </si>
  <si>
    <t>MSHA_STANL</t>
  </si>
  <si>
    <t>1/1</t>
  </si>
  <si>
    <t>Список</t>
  </si>
  <si>
    <t xml:space="preserve">   Да</t>
  </si>
  <si>
    <t xml:space="preserve">   Нет</t>
  </si>
  <si>
    <t>Amoebozoa</t>
  </si>
  <si>
    <t>Тип</t>
  </si>
  <si>
    <t>Crenarchaeota</t>
  </si>
  <si>
    <t>Ascomycota</t>
  </si>
  <si>
    <t>Streptophyta</t>
  </si>
  <si>
    <t>Actinobacteria</t>
  </si>
  <si>
    <t>Microsporidia</t>
  </si>
  <si>
    <t>Cyanobacteria</t>
  </si>
  <si>
    <t>Nematoda (roundworms)</t>
  </si>
  <si>
    <t>Порог</t>
  </si>
  <si>
    <t>Чувствительность</t>
  </si>
  <si>
    <t>Специфичность</t>
  </si>
  <si>
    <t>True positive</t>
  </si>
  <si>
    <t>True negative</t>
  </si>
  <si>
    <t>False positive</t>
  </si>
  <si>
    <t>False negative</t>
  </si>
  <si>
    <t>1-специфичность</t>
  </si>
  <si>
    <t>Negative in Swiss-Prot</t>
  </si>
  <si>
    <t>Positive in Swiss-Prot</t>
  </si>
  <si>
    <t>Positive in profile</t>
  </si>
  <si>
    <t>Negative in profile</t>
  </si>
  <si>
    <t>Sensitivity</t>
  </si>
  <si>
    <t>Specificity</t>
  </si>
  <si>
    <t>Precision</t>
  </si>
  <si>
    <t>Основные показатели правила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</si>
</sst>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applyFont="1"/>
    <xf numFmtId="0" fontId="1" fillId="0" borderId="0" xfId="1"/>
    <xf numFmtId="0" fontId="0" fillId="0" borderId="0" xfId="0" applyFont="1" applyAlignment="1">
      <alignment wrapText="1"/>
    </xf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Вес находки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353066977738899E-2"/>
          <c:y val="0.13512382483981411"/>
          <c:w val="0.82636436543916858"/>
          <c:h val="0.8292226116244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'Гистограмма весов'!$B$1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'Гистограмма весов'!$A$2:$A$87</c:f>
              <c:strCache>
                <c:ptCount val="86"/>
                <c:pt idx="0">
                  <c:v>OTSA_ENT38</c:v>
                </c:pt>
                <c:pt idx="1">
                  <c:v>OTSA_CROS8</c:v>
                </c:pt>
                <c:pt idx="2">
                  <c:v>OTSA_SALPA</c:v>
                </c:pt>
                <c:pt idx="3">
                  <c:v>OTSA_SALPB</c:v>
                </c:pt>
                <c:pt idx="4">
                  <c:v>OTSA_SALTI</c:v>
                </c:pt>
                <c:pt idx="5">
                  <c:v>OTSA_SALTS</c:v>
                </c:pt>
                <c:pt idx="6">
                  <c:v>OTSA_SALTY</c:v>
                </c:pt>
                <c:pt idx="7">
                  <c:v>OTSA_ECO24</c:v>
                </c:pt>
                <c:pt idx="8">
                  <c:v>OTSA_ECODH</c:v>
                </c:pt>
                <c:pt idx="9">
                  <c:v>OTSA_ECOLC</c:v>
                </c:pt>
                <c:pt idx="10">
                  <c:v>OTSA_ECOLI</c:v>
                </c:pt>
                <c:pt idx="11">
                  <c:v>OTSA_ECOSM</c:v>
                </c:pt>
                <c:pt idx="12">
                  <c:v>OTSA_SHIDS</c:v>
                </c:pt>
                <c:pt idx="13">
                  <c:v>OTSA_SHISS</c:v>
                </c:pt>
                <c:pt idx="14">
                  <c:v>OTSA_SALCH</c:v>
                </c:pt>
                <c:pt idx="15">
                  <c:v>OTSA_ECOHS</c:v>
                </c:pt>
                <c:pt idx="16">
                  <c:v>OTSA_SALAR</c:v>
                </c:pt>
                <c:pt idx="17">
                  <c:v>OTSA_ECO57</c:v>
                </c:pt>
                <c:pt idx="18">
                  <c:v>OTSA_CITK8</c:v>
                </c:pt>
                <c:pt idx="19">
                  <c:v>OTSA_PSESS</c:v>
                </c:pt>
                <c:pt idx="20">
                  <c:v>OTSA_ECOL5</c:v>
                </c:pt>
                <c:pt idx="21">
                  <c:v>OTSA_ECOL6</c:v>
                </c:pt>
                <c:pt idx="22">
                  <c:v>OTSA_ECOK1</c:v>
                </c:pt>
                <c:pt idx="23">
                  <c:v>OTSA_ECOUT</c:v>
                </c:pt>
                <c:pt idx="24">
                  <c:v>OTSA_KLEP7</c:v>
                </c:pt>
                <c:pt idx="25">
                  <c:v>OTSA_SODGM</c:v>
                </c:pt>
                <c:pt idx="26">
                  <c:v>OTSA_SINFN</c:v>
                </c:pt>
                <c:pt idx="27">
                  <c:v>TPSA_DICDI</c:v>
                </c:pt>
                <c:pt idx="28">
                  <c:v>TPSP_THETK</c:v>
                </c:pt>
                <c:pt idx="29">
                  <c:v>TPS1_CANAL</c:v>
                </c:pt>
                <c:pt idx="30">
                  <c:v>TPS1_SCHPO</c:v>
                </c:pt>
                <c:pt idx="31">
                  <c:v>TPS1_YARLI</c:v>
                </c:pt>
                <c:pt idx="32">
                  <c:v>TPSA_ASPNG</c:v>
                </c:pt>
                <c:pt idx="33">
                  <c:v>TPS1_EMENI</c:v>
                </c:pt>
                <c:pt idx="34">
                  <c:v>TPS1_PICAN</c:v>
                </c:pt>
                <c:pt idx="35">
                  <c:v>TPS1_YEAST</c:v>
                </c:pt>
                <c:pt idx="36">
                  <c:v>TPS1_KLULA</c:v>
                </c:pt>
                <c:pt idx="37">
                  <c:v>TPSB_ASPNG</c:v>
                </c:pt>
                <c:pt idx="38">
                  <c:v>TPS1_ARATH</c:v>
                </c:pt>
                <c:pt idx="39">
                  <c:v>TPS2_ARATH</c:v>
                </c:pt>
                <c:pt idx="40">
                  <c:v>TPS1_ZYGRO</c:v>
                </c:pt>
                <c:pt idx="41">
                  <c:v>OTSA_MYCS2</c:v>
                </c:pt>
                <c:pt idx="42">
                  <c:v>OTSA_MYCVP</c:v>
                </c:pt>
                <c:pt idx="43">
                  <c:v>TPS4_ARATH</c:v>
                </c:pt>
                <c:pt idx="44">
                  <c:v>OTSA_MYCGI</c:v>
                </c:pt>
                <c:pt idx="45">
                  <c:v>OTSA_MYCPA</c:v>
                </c:pt>
                <c:pt idx="46">
                  <c:v>OTSA_MYCA1</c:v>
                </c:pt>
                <c:pt idx="47">
                  <c:v>OTSA_MYCLE</c:v>
                </c:pt>
                <c:pt idx="48">
                  <c:v>OTSA_MYCUA</c:v>
                </c:pt>
                <c:pt idx="49">
                  <c:v>OTSA_MYCMM</c:v>
                </c:pt>
                <c:pt idx="50">
                  <c:v>OTSA_MYCSK</c:v>
                </c:pt>
                <c:pt idx="51">
                  <c:v>OTSA_MYCSS</c:v>
                </c:pt>
                <c:pt idx="52">
                  <c:v>OTSA_MYCSJ</c:v>
                </c:pt>
                <c:pt idx="53">
                  <c:v>OTSA_MYCBO</c:v>
                </c:pt>
                <c:pt idx="54">
                  <c:v>OTSA_MYCBP</c:v>
                </c:pt>
                <c:pt idx="55">
                  <c:v>OTSA_MYCTA</c:v>
                </c:pt>
                <c:pt idx="56">
                  <c:v>OTSA_MYCTU</c:v>
                </c:pt>
                <c:pt idx="57">
                  <c:v>OTSA_MYCTO</c:v>
                </c:pt>
                <c:pt idx="58">
                  <c:v>TPSB_DICDI</c:v>
                </c:pt>
                <c:pt idx="59">
                  <c:v>TPS3_ARATH</c:v>
                </c:pt>
                <c:pt idx="60">
                  <c:v>GGPS_PSEAG</c:v>
                </c:pt>
                <c:pt idx="61">
                  <c:v>TPS1_ENCCU</c:v>
                </c:pt>
                <c:pt idx="62">
                  <c:v>TPS5_ARATH</c:v>
                </c:pt>
                <c:pt idx="63">
                  <c:v>TPS7_ARATH</c:v>
                </c:pt>
                <c:pt idx="64">
                  <c:v>GGPS_SYNP2</c:v>
                </c:pt>
                <c:pt idx="65">
                  <c:v>TPS10_ARATH</c:v>
                </c:pt>
                <c:pt idx="66">
                  <c:v>TPS8_ARATH</c:v>
                </c:pt>
                <c:pt idx="67">
                  <c:v>TPS6_ARATH</c:v>
                </c:pt>
                <c:pt idx="68">
                  <c:v>TPS9_ARATH</c:v>
                </c:pt>
                <c:pt idx="69">
                  <c:v>GGPS_SYNY3</c:v>
                </c:pt>
                <c:pt idx="70">
                  <c:v>TPS11_ARATH</c:v>
                </c:pt>
                <c:pt idx="71">
                  <c:v>TPS3_YEAST</c:v>
                </c:pt>
                <c:pt idx="72">
                  <c:v>TPSX_SCHPO</c:v>
                </c:pt>
                <c:pt idx="73">
                  <c:v>TSL1_YEAST</c:v>
                </c:pt>
                <c:pt idx="74">
                  <c:v>TPS2_YEAST</c:v>
                </c:pt>
                <c:pt idx="75">
                  <c:v>TPS1_APHAV</c:v>
                </c:pt>
                <c:pt idx="76">
                  <c:v>TPS2_APHAV</c:v>
                </c:pt>
                <c:pt idx="77">
                  <c:v>TPSY_SCHPO</c:v>
                </c:pt>
                <c:pt idx="78">
                  <c:v>TPS1_CAEEL</c:v>
                </c:pt>
                <c:pt idx="79">
                  <c:v>TPS1_CAEBR</c:v>
                </c:pt>
                <c:pt idx="80">
                  <c:v>TPS2_CAEEL</c:v>
                </c:pt>
                <c:pt idx="81">
                  <c:v>TPS2_SCHPO</c:v>
                </c:pt>
                <c:pt idx="82">
                  <c:v>TPP1_SCHPO</c:v>
                </c:pt>
                <c:pt idx="83">
                  <c:v>VALL_STRHJ</c:v>
                </c:pt>
                <c:pt idx="84">
                  <c:v>VLDE_STRHL</c:v>
                </c:pt>
                <c:pt idx="85">
                  <c:v>MSHA_STANL</c:v>
                </c:pt>
              </c:strCache>
            </c:strRef>
          </c:cat>
          <c:val>
            <c:numRef>
              <c:f>'Гистограмма весов'!$B$2:$B$87</c:f>
              <c:numCache>
                <c:formatCode>0.00</c:formatCode>
                <c:ptCount val="86"/>
                <c:pt idx="0">
                  <c:v>1284</c:v>
                </c:pt>
                <c:pt idx="1">
                  <c:v>1282.5</c:v>
                </c:pt>
                <c:pt idx="2">
                  <c:v>1281.4000000000001</c:v>
                </c:pt>
                <c:pt idx="3">
                  <c:v>1281.4000000000001</c:v>
                </c:pt>
                <c:pt idx="4">
                  <c:v>1281.4000000000001</c:v>
                </c:pt>
                <c:pt idx="5">
                  <c:v>1281.4000000000001</c:v>
                </c:pt>
                <c:pt idx="6">
                  <c:v>1281.4000000000001</c:v>
                </c:pt>
                <c:pt idx="7">
                  <c:v>1280.2</c:v>
                </c:pt>
                <c:pt idx="8">
                  <c:v>1280.2</c:v>
                </c:pt>
                <c:pt idx="9">
                  <c:v>1280.2</c:v>
                </c:pt>
                <c:pt idx="10">
                  <c:v>1280.2</c:v>
                </c:pt>
                <c:pt idx="11">
                  <c:v>1280.2</c:v>
                </c:pt>
                <c:pt idx="12">
                  <c:v>1280.2</c:v>
                </c:pt>
                <c:pt idx="13">
                  <c:v>1280.2</c:v>
                </c:pt>
                <c:pt idx="14">
                  <c:v>1278.8</c:v>
                </c:pt>
                <c:pt idx="15">
                  <c:v>1278.8</c:v>
                </c:pt>
                <c:pt idx="16">
                  <c:v>1277.3</c:v>
                </c:pt>
                <c:pt idx="17">
                  <c:v>1276.5999999999999</c:v>
                </c:pt>
                <c:pt idx="18">
                  <c:v>1276.2</c:v>
                </c:pt>
                <c:pt idx="19">
                  <c:v>1275.8</c:v>
                </c:pt>
                <c:pt idx="20">
                  <c:v>1275.8</c:v>
                </c:pt>
                <c:pt idx="21">
                  <c:v>1275.8</c:v>
                </c:pt>
                <c:pt idx="22">
                  <c:v>1274.8</c:v>
                </c:pt>
                <c:pt idx="23">
                  <c:v>1274.8</c:v>
                </c:pt>
                <c:pt idx="24">
                  <c:v>1268.9000000000001</c:v>
                </c:pt>
                <c:pt idx="25">
                  <c:v>1196</c:v>
                </c:pt>
                <c:pt idx="26">
                  <c:v>1090.4000000000001</c:v>
                </c:pt>
                <c:pt idx="27">
                  <c:v>382.2</c:v>
                </c:pt>
                <c:pt idx="28">
                  <c:v>361.3</c:v>
                </c:pt>
                <c:pt idx="29">
                  <c:v>346.9</c:v>
                </c:pt>
                <c:pt idx="30">
                  <c:v>335.9</c:v>
                </c:pt>
                <c:pt idx="31">
                  <c:v>334.4</c:v>
                </c:pt>
                <c:pt idx="32">
                  <c:v>332.2</c:v>
                </c:pt>
                <c:pt idx="33">
                  <c:v>330</c:v>
                </c:pt>
                <c:pt idx="34">
                  <c:v>321.2</c:v>
                </c:pt>
                <c:pt idx="35">
                  <c:v>320.7</c:v>
                </c:pt>
                <c:pt idx="36">
                  <c:v>306.2</c:v>
                </c:pt>
                <c:pt idx="37">
                  <c:v>297.89999999999998</c:v>
                </c:pt>
                <c:pt idx="38">
                  <c:v>292.2</c:v>
                </c:pt>
                <c:pt idx="39">
                  <c:v>291.10000000000002</c:v>
                </c:pt>
                <c:pt idx="40">
                  <c:v>281.89999999999998</c:v>
                </c:pt>
                <c:pt idx="41">
                  <c:v>266.60000000000002</c:v>
                </c:pt>
                <c:pt idx="42">
                  <c:v>266.2</c:v>
                </c:pt>
                <c:pt idx="43">
                  <c:v>265.3</c:v>
                </c:pt>
                <c:pt idx="44">
                  <c:v>261.8</c:v>
                </c:pt>
                <c:pt idx="45">
                  <c:v>261.2</c:v>
                </c:pt>
                <c:pt idx="46">
                  <c:v>260.8</c:v>
                </c:pt>
                <c:pt idx="47">
                  <c:v>254.6</c:v>
                </c:pt>
                <c:pt idx="48">
                  <c:v>253.1</c:v>
                </c:pt>
                <c:pt idx="49">
                  <c:v>252.7</c:v>
                </c:pt>
                <c:pt idx="50">
                  <c:v>252</c:v>
                </c:pt>
                <c:pt idx="51">
                  <c:v>252</c:v>
                </c:pt>
                <c:pt idx="52">
                  <c:v>243</c:v>
                </c:pt>
                <c:pt idx="53">
                  <c:v>242.9</c:v>
                </c:pt>
                <c:pt idx="54">
                  <c:v>242.9</c:v>
                </c:pt>
                <c:pt idx="55">
                  <c:v>242.2</c:v>
                </c:pt>
                <c:pt idx="56">
                  <c:v>242.2</c:v>
                </c:pt>
                <c:pt idx="57">
                  <c:v>242.2</c:v>
                </c:pt>
                <c:pt idx="58">
                  <c:v>240.5</c:v>
                </c:pt>
                <c:pt idx="59">
                  <c:v>236.9</c:v>
                </c:pt>
                <c:pt idx="60">
                  <c:v>206.2</c:v>
                </c:pt>
                <c:pt idx="61">
                  <c:v>179.7</c:v>
                </c:pt>
                <c:pt idx="62">
                  <c:v>172.9</c:v>
                </c:pt>
                <c:pt idx="63">
                  <c:v>159</c:v>
                </c:pt>
                <c:pt idx="64">
                  <c:v>156.6</c:v>
                </c:pt>
                <c:pt idx="65">
                  <c:v>152.6</c:v>
                </c:pt>
                <c:pt idx="66">
                  <c:v>139.4</c:v>
                </c:pt>
                <c:pt idx="67">
                  <c:v>138.1</c:v>
                </c:pt>
                <c:pt idx="68">
                  <c:v>133.1</c:v>
                </c:pt>
                <c:pt idx="69">
                  <c:v>129</c:v>
                </c:pt>
                <c:pt idx="70">
                  <c:v>123.6</c:v>
                </c:pt>
                <c:pt idx="71">
                  <c:v>92.8</c:v>
                </c:pt>
                <c:pt idx="72">
                  <c:v>82.9</c:v>
                </c:pt>
                <c:pt idx="73">
                  <c:v>72.099999999999994</c:v>
                </c:pt>
                <c:pt idx="74">
                  <c:v>71.099999999999994</c:v>
                </c:pt>
                <c:pt idx="75">
                  <c:v>58.5</c:v>
                </c:pt>
                <c:pt idx="76">
                  <c:v>57.5</c:v>
                </c:pt>
                <c:pt idx="77">
                  <c:v>52.8</c:v>
                </c:pt>
                <c:pt idx="78">
                  <c:v>46.9</c:v>
                </c:pt>
                <c:pt idx="79">
                  <c:v>36.9</c:v>
                </c:pt>
                <c:pt idx="80">
                  <c:v>34.700000000000003</c:v>
                </c:pt>
                <c:pt idx="81">
                  <c:v>25.2</c:v>
                </c:pt>
                <c:pt idx="82" formatCode="General">
                  <c:v>0.3</c:v>
                </c:pt>
                <c:pt idx="83" formatCode="General">
                  <c:v>-151.1</c:v>
                </c:pt>
                <c:pt idx="84" formatCode="General">
                  <c:v>-151.1</c:v>
                </c:pt>
                <c:pt idx="85" formatCode="General">
                  <c:v>-243.1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24128"/>
        <c:axId val="61025664"/>
      </c:barChart>
      <c:catAx>
        <c:axId val="61024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ru-RU"/>
          </a:p>
        </c:txPr>
        <c:crossAx val="61025664"/>
        <c:crosses val="autoZero"/>
        <c:auto val="1"/>
        <c:lblAlgn val="ctr"/>
        <c:lblOffset val="100"/>
        <c:noMultiLvlLbl val="0"/>
      </c:catAx>
      <c:valAx>
        <c:axId val="61025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02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ROC</c:v>
          </c:tx>
          <c:xVal>
            <c:numRef>
              <c:f>ROC!$H$2:$H$43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1.7241379310344862E-2</c:v>
                </c:pt>
                <c:pt idx="27">
                  <c:v>1.7241379310344862E-2</c:v>
                </c:pt>
                <c:pt idx="28">
                  <c:v>3.4482758620689613E-2</c:v>
                </c:pt>
                <c:pt idx="29">
                  <c:v>3.4482758620689613E-2</c:v>
                </c:pt>
                <c:pt idx="30">
                  <c:v>0.17241379310344829</c:v>
                </c:pt>
                <c:pt idx="31">
                  <c:v>0.43103448275862066</c:v>
                </c:pt>
                <c:pt idx="32">
                  <c:v>0.56896551724137934</c:v>
                </c:pt>
                <c:pt idx="33">
                  <c:v>0.65517241379310343</c:v>
                </c:pt>
                <c:pt idx="34">
                  <c:v>0.74137931034482762</c:v>
                </c:pt>
                <c:pt idx="35">
                  <c:v>0.86206896551724133</c:v>
                </c:pt>
                <c:pt idx="36">
                  <c:v>0.94827586206896552</c:v>
                </c:pt>
                <c:pt idx="37">
                  <c:v>0.94827586206896552</c:v>
                </c:pt>
                <c:pt idx="38">
                  <c:v>0.94827586206896552</c:v>
                </c:pt>
                <c:pt idx="39">
                  <c:v>0.94827586206896552</c:v>
                </c:pt>
                <c:pt idx="40">
                  <c:v>0.98275862068965514</c:v>
                </c:pt>
                <c:pt idx="41">
                  <c:v>1</c:v>
                </c:pt>
              </c:numCache>
            </c:numRef>
          </c:xVal>
          <c:yVal>
            <c:numRef>
              <c:f>ROC!$F$2:$F$43</c:f>
              <c:numCache>
                <c:formatCode>General</c:formatCode>
                <c:ptCount val="42"/>
                <c:pt idx="0">
                  <c:v>0</c:v>
                </c:pt>
                <c:pt idx="1">
                  <c:v>0.5</c:v>
                </c:pt>
                <c:pt idx="2">
                  <c:v>0.7857142857142857</c:v>
                </c:pt>
                <c:pt idx="3">
                  <c:v>0.8571428571428571</c:v>
                </c:pt>
                <c:pt idx="4">
                  <c:v>0.8928571428571429</c:v>
                </c:pt>
                <c:pt idx="5">
                  <c:v>0.8928571428571429</c:v>
                </c:pt>
                <c:pt idx="6">
                  <c:v>0.8928571428571429</c:v>
                </c:pt>
                <c:pt idx="7">
                  <c:v>0.8928571428571429</c:v>
                </c:pt>
                <c:pt idx="8">
                  <c:v>0.8928571428571429</c:v>
                </c:pt>
                <c:pt idx="9">
                  <c:v>0.9285714285714286</c:v>
                </c:pt>
                <c:pt idx="10">
                  <c:v>0.9285714285714286</c:v>
                </c:pt>
                <c:pt idx="11">
                  <c:v>0.9642857142857143</c:v>
                </c:pt>
                <c:pt idx="12">
                  <c:v>0.9642857142857143</c:v>
                </c:pt>
                <c:pt idx="13">
                  <c:v>0.9642857142857143</c:v>
                </c:pt>
                <c:pt idx="14">
                  <c:v>0.9642857142857143</c:v>
                </c:pt>
                <c:pt idx="15">
                  <c:v>0.9642857142857143</c:v>
                </c:pt>
                <c:pt idx="16">
                  <c:v>0.9642857142857143</c:v>
                </c:pt>
                <c:pt idx="17">
                  <c:v>0.9642857142857143</c:v>
                </c:pt>
                <c:pt idx="18">
                  <c:v>0.9642857142857143</c:v>
                </c:pt>
                <c:pt idx="19">
                  <c:v>0.9642857142857143</c:v>
                </c:pt>
                <c:pt idx="20">
                  <c:v>0.9642857142857143</c:v>
                </c:pt>
                <c:pt idx="21">
                  <c:v>0.9642857142857143</c:v>
                </c:pt>
                <c:pt idx="22">
                  <c:v>0.9642857142857143</c:v>
                </c:pt>
                <c:pt idx="23">
                  <c:v>0.9642857142857143</c:v>
                </c:pt>
                <c:pt idx="24">
                  <c:v>0.9642857142857143</c:v>
                </c:pt>
                <c:pt idx="25">
                  <c:v>0.9642857142857143</c:v>
                </c:pt>
                <c:pt idx="26">
                  <c:v>0.9642857142857143</c:v>
                </c:pt>
                <c:pt idx="27">
                  <c:v>0.9642857142857143</c:v>
                </c:pt>
                <c:pt idx="28">
                  <c:v>0.9642857142857143</c:v>
                </c:pt>
                <c:pt idx="29">
                  <c:v>0.9642857142857143</c:v>
                </c:pt>
                <c:pt idx="30">
                  <c:v>0.9642857142857143</c:v>
                </c:pt>
                <c:pt idx="31">
                  <c:v>0.9642857142857143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75200"/>
        <c:axId val="62676992"/>
      </c:scatterChart>
      <c:valAx>
        <c:axId val="626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676992"/>
        <c:crosses val="autoZero"/>
        <c:crossBetween val="midCat"/>
      </c:valAx>
      <c:valAx>
        <c:axId val="6267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752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3</xdr:row>
      <xdr:rowOff>167640</xdr:rowOff>
    </xdr:from>
    <xdr:to>
      <xdr:col>17</xdr:col>
      <xdr:colOff>175260</xdr:colOff>
      <xdr:row>25</xdr:row>
      <xdr:rowOff>99060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0.35438</cdr:x>
      <cdr:y>0.28516</cdr:y>
    </cdr:from>
    <cdr:to>
      <cdr:x>0.3771</cdr:x>
      <cdr:y>0.58382</cdr:y>
    </cdr:to>
    <cdr:sp macro="" textlink="">
      <cdr:nvSpPr>
        <cdr:cNvPr id="2" name="Правая фигурная скобка 1"/>
        <cdr:cNvSpPr/>
      </cdr:nvSpPr>
      <cdr:spPr>
        <a:xfrm xmlns:a="http://schemas.openxmlformats.org/drawingml/2006/main">
          <a:off x="3208020" y="1127760"/>
          <a:ext cx="205740" cy="1181100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0.38131</cdr:x>
      <cdr:y>0.34489</cdr:y>
    </cdr:from>
    <cdr:to>
      <cdr:x>0.45286</cdr:x>
      <cdr:y>0.51638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51860" y="1363980"/>
          <a:ext cx="647700" cy="678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ru-RU" sz="1400">
              <a:solidFill>
                <a:schemeClr val="accent3">
                  <a:lumMod val="75000"/>
                </a:schemeClr>
              </a:solidFill>
            </a:rPr>
            <a:t>Скачок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0</xdr:row>
      <xdr:rowOff>255270</xdr:rowOff>
    </xdr:from>
    <xdr:to>
      <xdr:col>16</xdr:col>
      <xdr:colOff>426720</xdr:colOff>
      <xdr:row>18</xdr:row>
      <xdr:rowOff>106680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220980</xdr:colOff>
      <xdr:row>27</xdr:row>
      <xdr:rowOff>7620</xdr:rowOff>
    </xdr:from>
    <xdr:to>
      <xdr:col>11</xdr:col>
      <xdr:colOff>739140</xdr:colOff>
      <xdr:row>40</xdr:row>
      <xdr:rowOff>152400</xdr:rowOff>
    </xdr:to>
    <xdr:sp macro="" textlink="">
      <xdr:nvSpPr>
        <xdr:cNvPr id="3" name="Стрелка вниз 2"/>
        <xdr:cNvSpPr/>
      </xdr:nvSpPr>
      <xdr:spPr>
        <a:xfrm>
          <a:off x="5707380" y="5311140"/>
          <a:ext cx="1996440" cy="25222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16" sqref="E16"/>
    </sheetView>
  </sheetViews>
  <sheetFormatPr defaultRowHeight="14.4" x14ac:dyDescent="0.3"/>
  <cols>
    <col min="1" max="1" width="8.88671875" customWidth="1"/>
    <col min="2" max="2" width="12.44140625" customWidth="1"/>
    <col min="3" max="3" width="19.44140625" customWidth="1"/>
    <col min="4" max="4" width="6.88671875" customWidth="1"/>
    <col min="6" max="6" width="32.77734375" style="1" customWidth="1"/>
    <col min="7" max="7" width="9.5546875" customWidth="1"/>
    <col min="8" max="8" width="13.109375" customWidth="1"/>
  </cols>
  <sheetData>
    <row r="1" spans="1:9" s="1" customFormat="1" ht="4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ht="28.8" x14ac:dyDescent="0.3">
      <c r="A2" t="s">
        <v>23</v>
      </c>
      <c r="B2" t="s">
        <v>24</v>
      </c>
      <c r="C2" t="s">
        <v>10</v>
      </c>
      <c r="D2">
        <v>473</v>
      </c>
      <c r="F2" s="1" t="s">
        <v>25</v>
      </c>
      <c r="G2" t="s">
        <v>12</v>
      </c>
      <c r="H2" t="s">
        <v>13</v>
      </c>
      <c r="I2" t="s">
        <v>165</v>
      </c>
    </row>
    <row r="3" spans="1:9" ht="28.8" x14ac:dyDescent="0.3">
      <c r="A3" t="s">
        <v>44</v>
      </c>
      <c r="B3" t="s">
        <v>45</v>
      </c>
      <c r="C3" t="s">
        <v>10</v>
      </c>
      <c r="D3">
        <v>474</v>
      </c>
      <c r="F3" s="1" t="s">
        <v>46</v>
      </c>
      <c r="G3" t="s">
        <v>12</v>
      </c>
      <c r="H3" t="s">
        <v>13</v>
      </c>
      <c r="I3" t="s">
        <v>165</v>
      </c>
    </row>
    <row r="4" spans="1:9" ht="28.8" x14ac:dyDescent="0.3">
      <c r="A4" t="s">
        <v>62</v>
      </c>
      <c r="B4" t="s">
        <v>63</v>
      </c>
      <c r="C4" t="s">
        <v>10</v>
      </c>
      <c r="D4">
        <v>474</v>
      </c>
      <c r="F4" s="1" t="s">
        <v>64</v>
      </c>
      <c r="G4" t="s">
        <v>12</v>
      </c>
      <c r="H4" t="s">
        <v>13</v>
      </c>
      <c r="I4" t="s">
        <v>165</v>
      </c>
    </row>
    <row r="5" spans="1:9" x14ac:dyDescent="0.3">
      <c r="A5" t="s">
        <v>17</v>
      </c>
      <c r="B5" t="s">
        <v>18</v>
      </c>
      <c r="C5" t="s">
        <v>10</v>
      </c>
      <c r="D5">
        <v>474</v>
      </c>
      <c r="F5" s="1" t="s">
        <v>19</v>
      </c>
      <c r="G5" t="s">
        <v>12</v>
      </c>
      <c r="H5" t="s">
        <v>13</v>
      </c>
      <c r="I5" t="s">
        <v>165</v>
      </c>
    </row>
    <row r="6" spans="1:9" x14ac:dyDescent="0.3">
      <c r="A6" t="s">
        <v>74</v>
      </c>
      <c r="B6" t="s">
        <v>75</v>
      </c>
      <c r="C6" t="s">
        <v>10</v>
      </c>
      <c r="D6">
        <v>474</v>
      </c>
      <c r="F6" s="1" t="s">
        <v>76</v>
      </c>
      <c r="G6" t="s">
        <v>12</v>
      </c>
      <c r="H6" t="s">
        <v>13</v>
      </c>
      <c r="I6" t="s">
        <v>165</v>
      </c>
    </row>
    <row r="7" spans="1:9" x14ac:dyDescent="0.3">
      <c r="A7" t="s">
        <v>65</v>
      </c>
      <c r="B7" t="s">
        <v>66</v>
      </c>
      <c r="C7" t="s">
        <v>10</v>
      </c>
      <c r="D7">
        <v>474</v>
      </c>
      <c r="F7" s="1" t="s">
        <v>67</v>
      </c>
      <c r="G7" t="s">
        <v>12</v>
      </c>
      <c r="H7" t="s">
        <v>13</v>
      </c>
      <c r="I7" t="s">
        <v>165</v>
      </c>
    </row>
    <row r="8" spans="1:9" x14ac:dyDescent="0.3">
      <c r="A8" t="s">
        <v>38</v>
      </c>
      <c r="B8" t="s">
        <v>39</v>
      </c>
      <c r="C8" t="s">
        <v>10</v>
      </c>
      <c r="D8">
        <v>474</v>
      </c>
      <c r="F8" s="1" t="s">
        <v>40</v>
      </c>
      <c r="G8" t="s">
        <v>12</v>
      </c>
      <c r="H8" t="s">
        <v>13</v>
      </c>
      <c r="I8" t="s">
        <v>165</v>
      </c>
    </row>
    <row r="9" spans="1:9" ht="28.8" x14ac:dyDescent="0.3">
      <c r="A9" t="s">
        <v>59</v>
      </c>
      <c r="B9" t="s">
        <v>60</v>
      </c>
      <c r="C9" t="s">
        <v>10</v>
      </c>
      <c r="D9">
        <v>474</v>
      </c>
      <c r="F9" s="1" t="s">
        <v>61</v>
      </c>
      <c r="G9" t="s">
        <v>12</v>
      </c>
      <c r="H9" t="s">
        <v>13</v>
      </c>
      <c r="I9" t="s">
        <v>165</v>
      </c>
    </row>
    <row r="10" spans="1:9" ht="28.8" x14ac:dyDescent="0.3">
      <c r="A10" t="s">
        <v>32</v>
      </c>
      <c r="B10" t="s">
        <v>33</v>
      </c>
      <c r="C10" t="s">
        <v>10</v>
      </c>
      <c r="D10">
        <v>474</v>
      </c>
      <c r="F10" s="1" t="s">
        <v>34</v>
      </c>
      <c r="G10" t="s">
        <v>12</v>
      </c>
      <c r="H10" t="s">
        <v>13</v>
      </c>
      <c r="I10" t="s">
        <v>165</v>
      </c>
    </row>
    <row r="11" spans="1:9" ht="28.8" x14ac:dyDescent="0.3">
      <c r="A11" t="s">
        <v>77</v>
      </c>
      <c r="B11" t="s">
        <v>78</v>
      </c>
      <c r="C11" t="s">
        <v>10</v>
      </c>
      <c r="D11">
        <v>474</v>
      </c>
      <c r="F11" s="1" t="s">
        <v>79</v>
      </c>
      <c r="G11" t="s">
        <v>12</v>
      </c>
      <c r="H11" t="s">
        <v>13</v>
      </c>
      <c r="I11" t="s">
        <v>165</v>
      </c>
    </row>
    <row r="12" spans="1:9" x14ac:dyDescent="0.3">
      <c r="A12" t="s">
        <v>8</v>
      </c>
      <c r="B12" t="s">
        <v>9</v>
      </c>
      <c r="C12" t="s">
        <v>10</v>
      </c>
      <c r="D12">
        <v>474</v>
      </c>
      <c r="F12" s="1" t="s">
        <v>11</v>
      </c>
      <c r="G12" t="s">
        <v>12</v>
      </c>
      <c r="H12" t="s">
        <v>13</v>
      </c>
      <c r="I12" t="s">
        <v>165</v>
      </c>
    </row>
    <row r="13" spans="1:9" ht="28.8" x14ac:dyDescent="0.3">
      <c r="A13" t="s">
        <v>80</v>
      </c>
      <c r="B13" t="s">
        <v>81</v>
      </c>
      <c r="C13" t="s">
        <v>10</v>
      </c>
      <c r="D13">
        <v>474</v>
      </c>
      <c r="F13" s="1" t="s">
        <v>82</v>
      </c>
      <c r="G13" t="s">
        <v>12</v>
      </c>
      <c r="H13" t="s">
        <v>13</v>
      </c>
      <c r="I13" t="s">
        <v>165</v>
      </c>
    </row>
    <row r="14" spans="1:9" x14ac:dyDescent="0.3">
      <c r="A14" t="s">
        <v>35</v>
      </c>
      <c r="B14" t="s">
        <v>36</v>
      </c>
      <c r="C14" t="s">
        <v>10</v>
      </c>
      <c r="D14">
        <v>474</v>
      </c>
      <c r="F14" s="1" t="s">
        <v>37</v>
      </c>
      <c r="G14" t="s">
        <v>12</v>
      </c>
      <c r="H14" t="s">
        <v>13</v>
      </c>
      <c r="I14" t="s">
        <v>165</v>
      </c>
    </row>
    <row r="15" spans="1:9" x14ac:dyDescent="0.3">
      <c r="A15" t="s">
        <v>56</v>
      </c>
      <c r="B15" t="s">
        <v>57</v>
      </c>
      <c r="C15" t="s">
        <v>10</v>
      </c>
      <c r="D15">
        <v>474</v>
      </c>
      <c r="F15" s="1" t="s">
        <v>58</v>
      </c>
      <c r="G15" t="s">
        <v>12</v>
      </c>
      <c r="H15" t="s">
        <v>13</v>
      </c>
      <c r="I15" t="s">
        <v>165</v>
      </c>
    </row>
    <row r="16" spans="1:9" ht="43.2" x14ac:dyDescent="0.3">
      <c r="A16" t="s">
        <v>47</v>
      </c>
      <c r="B16" t="s">
        <v>48</v>
      </c>
      <c r="C16" t="s">
        <v>10</v>
      </c>
      <c r="D16">
        <v>474</v>
      </c>
      <c r="F16" s="1" t="s">
        <v>49</v>
      </c>
      <c r="G16" t="s">
        <v>12</v>
      </c>
      <c r="H16" t="s">
        <v>13</v>
      </c>
      <c r="I16" t="s">
        <v>165</v>
      </c>
    </row>
    <row r="17" spans="1:9" ht="43.2" x14ac:dyDescent="0.3">
      <c r="A17" t="s">
        <v>89</v>
      </c>
      <c r="B17" t="s">
        <v>90</v>
      </c>
      <c r="C17" t="s">
        <v>10</v>
      </c>
      <c r="D17">
        <v>474</v>
      </c>
      <c r="F17" s="1" t="s">
        <v>91</v>
      </c>
      <c r="G17" t="s">
        <v>12</v>
      </c>
      <c r="H17" t="s">
        <v>13</v>
      </c>
      <c r="I17" t="s">
        <v>165</v>
      </c>
    </row>
    <row r="18" spans="1:9" ht="28.8" x14ac:dyDescent="0.3">
      <c r="A18" t="s">
        <v>26</v>
      </c>
      <c r="B18" t="s">
        <v>27</v>
      </c>
      <c r="C18" t="s">
        <v>10</v>
      </c>
      <c r="D18">
        <v>473</v>
      </c>
      <c r="F18" s="1" t="s">
        <v>28</v>
      </c>
      <c r="G18" t="s">
        <v>12</v>
      </c>
      <c r="H18" t="s">
        <v>13</v>
      </c>
      <c r="I18" t="s">
        <v>165</v>
      </c>
    </row>
    <row r="19" spans="1:9" ht="28.8" x14ac:dyDescent="0.3">
      <c r="A19" t="s">
        <v>86</v>
      </c>
      <c r="B19" t="s">
        <v>87</v>
      </c>
      <c r="C19" t="s">
        <v>10</v>
      </c>
      <c r="D19">
        <v>473</v>
      </c>
      <c r="F19" s="1" t="s">
        <v>88</v>
      </c>
      <c r="G19" t="s">
        <v>12</v>
      </c>
      <c r="H19" t="s">
        <v>13</v>
      </c>
      <c r="I19" t="s">
        <v>165</v>
      </c>
    </row>
    <row r="20" spans="1:9" ht="28.8" x14ac:dyDescent="0.3">
      <c r="A20" t="s">
        <v>71</v>
      </c>
      <c r="B20" t="s">
        <v>72</v>
      </c>
      <c r="C20" t="s">
        <v>10</v>
      </c>
      <c r="D20">
        <v>473</v>
      </c>
      <c r="F20" s="1" t="s">
        <v>73</v>
      </c>
      <c r="G20" t="s">
        <v>12</v>
      </c>
      <c r="H20" t="s">
        <v>13</v>
      </c>
      <c r="I20" t="s">
        <v>165</v>
      </c>
    </row>
    <row r="21" spans="1:9" ht="28.8" x14ac:dyDescent="0.3">
      <c r="A21" t="s">
        <v>68</v>
      </c>
      <c r="B21" t="s">
        <v>69</v>
      </c>
      <c r="C21" t="s">
        <v>10</v>
      </c>
      <c r="D21">
        <v>473</v>
      </c>
      <c r="F21" s="1" t="s">
        <v>70</v>
      </c>
      <c r="G21" t="s">
        <v>12</v>
      </c>
      <c r="H21" t="s">
        <v>13</v>
      </c>
      <c r="I21" t="s">
        <v>165</v>
      </c>
    </row>
    <row r="22" spans="1:9" x14ac:dyDescent="0.3">
      <c r="A22" t="s">
        <v>20</v>
      </c>
      <c r="B22" t="s">
        <v>21</v>
      </c>
      <c r="C22" t="s">
        <v>10</v>
      </c>
      <c r="D22">
        <v>473</v>
      </c>
      <c r="F22" s="1" t="s">
        <v>22</v>
      </c>
      <c r="G22" t="s">
        <v>12</v>
      </c>
      <c r="H22" t="s">
        <v>13</v>
      </c>
      <c r="I22" t="s">
        <v>165</v>
      </c>
    </row>
    <row r="23" spans="1:9" ht="28.8" x14ac:dyDescent="0.3">
      <c r="A23" t="s">
        <v>29</v>
      </c>
      <c r="B23" t="s">
        <v>30</v>
      </c>
      <c r="C23" t="s">
        <v>10</v>
      </c>
      <c r="D23">
        <v>473</v>
      </c>
      <c r="F23" s="1" t="s">
        <v>31</v>
      </c>
      <c r="G23" t="s">
        <v>12</v>
      </c>
      <c r="H23" t="s">
        <v>13</v>
      </c>
      <c r="I23" t="s">
        <v>165</v>
      </c>
    </row>
    <row r="24" spans="1:9" ht="28.8" x14ac:dyDescent="0.3">
      <c r="A24" t="s">
        <v>14</v>
      </c>
      <c r="B24" t="s">
        <v>15</v>
      </c>
      <c r="C24" t="s">
        <v>10</v>
      </c>
      <c r="D24">
        <v>473</v>
      </c>
      <c r="F24" s="1" t="s">
        <v>16</v>
      </c>
      <c r="G24" t="s">
        <v>12</v>
      </c>
      <c r="H24" t="s">
        <v>13</v>
      </c>
      <c r="I24" t="s">
        <v>165</v>
      </c>
    </row>
    <row r="25" spans="1:9" ht="28.8" x14ac:dyDescent="0.3">
      <c r="A25" t="s">
        <v>41</v>
      </c>
      <c r="B25" t="s">
        <v>42</v>
      </c>
      <c r="C25" t="s">
        <v>10</v>
      </c>
      <c r="D25">
        <v>474</v>
      </c>
      <c r="F25" s="1" t="s">
        <v>43</v>
      </c>
      <c r="G25" t="s">
        <v>12</v>
      </c>
      <c r="H25" t="s">
        <v>13</v>
      </c>
      <c r="I25" t="s">
        <v>165</v>
      </c>
    </row>
    <row r="26" spans="1:9" x14ac:dyDescent="0.3">
      <c r="A26" t="s">
        <v>83</v>
      </c>
      <c r="B26" t="s">
        <v>84</v>
      </c>
      <c r="C26" t="s">
        <v>10</v>
      </c>
      <c r="D26">
        <v>474</v>
      </c>
      <c r="F26" s="1" t="s">
        <v>85</v>
      </c>
      <c r="G26" t="s">
        <v>12</v>
      </c>
      <c r="H26" t="s">
        <v>13</v>
      </c>
      <c r="I26" t="s">
        <v>165</v>
      </c>
    </row>
    <row r="27" spans="1:9" ht="28.8" x14ac:dyDescent="0.3">
      <c r="A27" t="s">
        <v>50</v>
      </c>
      <c r="B27" t="s">
        <v>51</v>
      </c>
      <c r="C27" t="s">
        <v>10</v>
      </c>
      <c r="D27">
        <v>464</v>
      </c>
      <c r="F27" s="1" t="s">
        <v>52</v>
      </c>
      <c r="G27" t="s">
        <v>12</v>
      </c>
      <c r="H27" t="s">
        <v>13</v>
      </c>
      <c r="I27" t="s">
        <v>165</v>
      </c>
    </row>
    <row r="28" spans="1:9" x14ac:dyDescent="0.3">
      <c r="A28" t="s">
        <v>53</v>
      </c>
      <c r="B28" t="s">
        <v>54</v>
      </c>
      <c r="C28" t="s">
        <v>10</v>
      </c>
      <c r="D28">
        <v>469</v>
      </c>
      <c r="F28" s="1" t="s">
        <v>55</v>
      </c>
      <c r="G28" t="s">
        <v>12</v>
      </c>
      <c r="H28" t="s">
        <v>13</v>
      </c>
      <c r="I28" t="s">
        <v>165</v>
      </c>
    </row>
  </sheetData>
  <sortState ref="A2:I28">
    <sortCondition ref="B2:B2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A67" workbookViewId="0">
      <selection activeCell="K4" sqref="K4"/>
    </sheetView>
  </sheetViews>
  <sheetFormatPr defaultRowHeight="14.4" x14ac:dyDescent="0.3"/>
  <cols>
    <col min="1" max="1" width="14.5546875" customWidth="1"/>
    <col min="10" max="10" width="9.109375" bestFit="1" customWidth="1"/>
    <col min="14" max="14" width="9.109375" bestFit="1" customWidth="1"/>
  </cols>
  <sheetData>
    <row r="1" spans="1:12" x14ac:dyDescent="0.3">
      <c r="A1" t="s">
        <v>92</v>
      </c>
      <c r="B1" s="3" t="s">
        <v>93</v>
      </c>
      <c r="C1" t="s">
        <v>94</v>
      </c>
      <c r="D1" s="11" t="s">
        <v>95</v>
      </c>
      <c r="E1" s="11"/>
      <c r="F1" t="s">
        <v>96</v>
      </c>
      <c r="G1" s="11" t="s">
        <v>97</v>
      </c>
      <c r="H1" s="11"/>
      <c r="I1" t="s">
        <v>98</v>
      </c>
      <c r="J1" t="s">
        <v>99</v>
      </c>
      <c r="K1" t="s">
        <v>164</v>
      </c>
      <c r="L1" t="s">
        <v>168</v>
      </c>
    </row>
    <row r="2" spans="1:12" x14ac:dyDescent="0.3">
      <c r="A2" t="s">
        <v>57</v>
      </c>
      <c r="B2" s="3" t="s">
        <v>163</v>
      </c>
      <c r="C2">
        <v>1</v>
      </c>
      <c r="D2">
        <v>474</v>
      </c>
      <c r="E2" t="s">
        <v>100</v>
      </c>
      <c r="F2">
        <v>1</v>
      </c>
      <c r="G2">
        <v>486</v>
      </c>
      <c r="H2" t="s">
        <v>100</v>
      </c>
      <c r="I2" s="4">
        <v>1284</v>
      </c>
      <c r="J2">
        <v>0</v>
      </c>
      <c r="K2" t="str">
        <f>VLOOKUP(A2,Seed!B$2:I$28,8)</f>
        <v xml:space="preserve">   Да</v>
      </c>
      <c r="L2" t="s">
        <v>13</v>
      </c>
    </row>
    <row r="3" spans="1:12" x14ac:dyDescent="0.3">
      <c r="A3" t="s">
        <v>45</v>
      </c>
      <c r="B3" s="3" t="s">
        <v>163</v>
      </c>
      <c r="C3">
        <v>1</v>
      </c>
      <c r="D3">
        <v>474</v>
      </c>
      <c r="E3" t="s">
        <v>100</v>
      </c>
      <c r="F3">
        <v>1</v>
      </c>
      <c r="G3">
        <v>486</v>
      </c>
      <c r="H3" t="s">
        <v>100</v>
      </c>
      <c r="I3" s="4">
        <v>1282.5</v>
      </c>
      <c r="J3">
        <v>0</v>
      </c>
      <c r="K3" t="str">
        <f>VLOOKUP(A3,Seed!B3:I29,8)</f>
        <v xml:space="preserve">   Да</v>
      </c>
      <c r="L3" t="s">
        <v>13</v>
      </c>
    </row>
    <row r="4" spans="1:12" x14ac:dyDescent="0.3">
      <c r="A4" t="s">
        <v>72</v>
      </c>
      <c r="B4" s="3" t="s">
        <v>163</v>
      </c>
      <c r="C4">
        <v>1</v>
      </c>
      <c r="D4">
        <v>473</v>
      </c>
      <c r="E4" t="s">
        <v>100</v>
      </c>
      <c r="F4">
        <v>1</v>
      </c>
      <c r="G4">
        <v>486</v>
      </c>
      <c r="H4" t="s">
        <v>100</v>
      </c>
      <c r="I4" s="4">
        <v>1281.4000000000001</v>
      </c>
      <c r="J4">
        <v>0</v>
      </c>
      <c r="K4" t="str">
        <f>VLOOKUP(A4,Seed!B4:I30,8)</f>
        <v xml:space="preserve">   Да</v>
      </c>
      <c r="L4" t="s">
        <v>13</v>
      </c>
    </row>
    <row r="5" spans="1:12" x14ac:dyDescent="0.3">
      <c r="A5" t="s">
        <v>69</v>
      </c>
      <c r="B5" s="3" t="s">
        <v>163</v>
      </c>
      <c r="C5">
        <v>1</v>
      </c>
      <c r="D5">
        <v>473</v>
      </c>
      <c r="E5" t="s">
        <v>100</v>
      </c>
      <c r="F5">
        <v>1</v>
      </c>
      <c r="G5">
        <v>486</v>
      </c>
      <c r="H5" t="s">
        <v>100</v>
      </c>
      <c r="I5" s="4">
        <v>1281.4000000000001</v>
      </c>
      <c r="J5">
        <v>0</v>
      </c>
      <c r="K5" t="str">
        <f>VLOOKUP(A5,Seed!B5:I31,8)</f>
        <v xml:space="preserve">   Да</v>
      </c>
      <c r="L5" t="s">
        <v>13</v>
      </c>
    </row>
    <row r="6" spans="1:12" x14ac:dyDescent="0.3">
      <c r="A6" t="s">
        <v>21</v>
      </c>
      <c r="B6" s="3" t="s">
        <v>163</v>
      </c>
      <c r="C6">
        <v>1</v>
      </c>
      <c r="D6">
        <v>473</v>
      </c>
      <c r="E6" t="s">
        <v>100</v>
      </c>
      <c r="F6">
        <v>1</v>
      </c>
      <c r="G6">
        <v>486</v>
      </c>
      <c r="H6" t="s">
        <v>100</v>
      </c>
      <c r="I6" s="4">
        <v>1281.4000000000001</v>
      </c>
      <c r="J6">
        <v>0</v>
      </c>
      <c r="K6" t="str">
        <f>VLOOKUP(A6,Seed!B6:I32,8)</f>
        <v xml:space="preserve">   Да</v>
      </c>
      <c r="L6" t="s">
        <v>13</v>
      </c>
    </row>
    <row r="7" spans="1:12" x14ac:dyDescent="0.3">
      <c r="A7" t="s">
        <v>30</v>
      </c>
      <c r="B7" s="3" t="s">
        <v>163</v>
      </c>
      <c r="C7">
        <v>1</v>
      </c>
      <c r="D7">
        <v>473</v>
      </c>
      <c r="E7" t="s">
        <v>100</v>
      </c>
      <c r="F7">
        <v>1</v>
      </c>
      <c r="G7">
        <v>486</v>
      </c>
      <c r="H7" t="s">
        <v>100</v>
      </c>
      <c r="I7" s="4">
        <v>1281.4000000000001</v>
      </c>
      <c r="J7">
        <v>0</v>
      </c>
      <c r="K7" t="str">
        <f>VLOOKUP(A7,Seed!B7:I33,8)</f>
        <v xml:space="preserve">   Да</v>
      </c>
      <c r="L7" t="s">
        <v>13</v>
      </c>
    </row>
    <row r="8" spans="1:12" x14ac:dyDescent="0.3">
      <c r="A8" t="s">
        <v>15</v>
      </c>
      <c r="B8" s="3" t="s">
        <v>163</v>
      </c>
      <c r="C8">
        <v>1</v>
      </c>
      <c r="D8">
        <v>473</v>
      </c>
      <c r="E8" t="s">
        <v>100</v>
      </c>
      <c r="F8">
        <v>1</v>
      </c>
      <c r="G8">
        <v>486</v>
      </c>
      <c r="H8" t="s">
        <v>100</v>
      </c>
      <c r="I8" s="4">
        <v>1281.4000000000001</v>
      </c>
      <c r="J8">
        <v>0</v>
      </c>
      <c r="K8" t="str">
        <f>VLOOKUP(A8,Seed!B8:I34,8)</f>
        <v xml:space="preserve">   Да</v>
      </c>
      <c r="L8" t="s">
        <v>13</v>
      </c>
    </row>
    <row r="9" spans="1:12" x14ac:dyDescent="0.3">
      <c r="A9" t="s">
        <v>63</v>
      </c>
      <c r="B9" s="3" t="s">
        <v>163</v>
      </c>
      <c r="C9">
        <v>1</v>
      </c>
      <c r="D9">
        <v>474</v>
      </c>
      <c r="E9" t="s">
        <v>100</v>
      </c>
      <c r="F9">
        <v>1</v>
      </c>
      <c r="G9">
        <v>486</v>
      </c>
      <c r="H9" t="s">
        <v>100</v>
      </c>
      <c r="I9" s="4">
        <v>1280.2</v>
      </c>
      <c r="J9">
        <v>0</v>
      </c>
      <c r="K9" t="s">
        <v>165</v>
      </c>
      <c r="L9" t="s">
        <v>13</v>
      </c>
    </row>
    <row r="10" spans="1:12" x14ac:dyDescent="0.3">
      <c r="A10" t="s">
        <v>75</v>
      </c>
      <c r="B10" s="3" t="s">
        <v>163</v>
      </c>
      <c r="C10">
        <v>1</v>
      </c>
      <c r="D10">
        <v>474</v>
      </c>
      <c r="E10" t="s">
        <v>100</v>
      </c>
      <c r="F10">
        <v>1</v>
      </c>
      <c r="G10">
        <v>486</v>
      </c>
      <c r="H10" t="s">
        <v>100</v>
      </c>
      <c r="I10" s="4">
        <v>1280.2</v>
      </c>
      <c r="J10">
        <v>0</v>
      </c>
      <c r="K10" t="s">
        <v>165</v>
      </c>
      <c r="L10" t="s">
        <v>13</v>
      </c>
    </row>
    <row r="11" spans="1:12" x14ac:dyDescent="0.3">
      <c r="A11" t="s">
        <v>78</v>
      </c>
      <c r="B11" s="3" t="s">
        <v>163</v>
      </c>
      <c r="C11">
        <v>1</v>
      </c>
      <c r="D11">
        <v>474</v>
      </c>
      <c r="E11" t="s">
        <v>100</v>
      </c>
      <c r="F11">
        <v>1</v>
      </c>
      <c r="G11">
        <v>486</v>
      </c>
      <c r="H11" t="s">
        <v>100</v>
      </c>
      <c r="I11" s="4">
        <v>1280.2</v>
      </c>
      <c r="J11">
        <v>0</v>
      </c>
      <c r="K11" t="str">
        <f>VLOOKUP(A11,Seed!B11:I37,8)</f>
        <v xml:space="preserve">   Да</v>
      </c>
      <c r="L11" t="s">
        <v>13</v>
      </c>
    </row>
    <row r="12" spans="1:12" x14ac:dyDescent="0.3">
      <c r="A12" t="s">
        <v>9</v>
      </c>
      <c r="B12" s="3" t="s">
        <v>163</v>
      </c>
      <c r="C12">
        <v>1</v>
      </c>
      <c r="D12">
        <v>474</v>
      </c>
      <c r="E12" t="s">
        <v>100</v>
      </c>
      <c r="F12">
        <v>1</v>
      </c>
      <c r="G12">
        <v>486</v>
      </c>
      <c r="H12" t="s">
        <v>100</v>
      </c>
      <c r="I12" s="4">
        <v>1280.2</v>
      </c>
      <c r="J12">
        <v>0</v>
      </c>
      <c r="K12" t="str">
        <f>VLOOKUP(A12,Seed!B12:I38,8)</f>
        <v xml:space="preserve">   Да</v>
      </c>
      <c r="L12" t="s">
        <v>13</v>
      </c>
    </row>
    <row r="13" spans="1:12" x14ac:dyDescent="0.3">
      <c r="A13" t="s">
        <v>81</v>
      </c>
      <c r="B13" s="3" t="s">
        <v>163</v>
      </c>
      <c r="C13">
        <v>1</v>
      </c>
      <c r="D13">
        <v>474</v>
      </c>
      <c r="E13" t="s">
        <v>100</v>
      </c>
      <c r="F13">
        <v>1</v>
      </c>
      <c r="G13">
        <v>486</v>
      </c>
      <c r="H13" t="s">
        <v>100</v>
      </c>
      <c r="I13" s="4">
        <v>1280.2</v>
      </c>
      <c r="J13">
        <v>0</v>
      </c>
      <c r="K13" t="str">
        <f>VLOOKUP(A13,Seed!B13:I39,8)</f>
        <v xml:space="preserve">   Да</v>
      </c>
      <c r="L13" t="s">
        <v>13</v>
      </c>
    </row>
    <row r="14" spans="1:12" x14ac:dyDescent="0.3">
      <c r="A14" t="s">
        <v>42</v>
      </c>
      <c r="B14" s="3" t="s">
        <v>163</v>
      </c>
      <c r="C14">
        <v>1</v>
      </c>
      <c r="D14">
        <v>474</v>
      </c>
      <c r="E14" t="s">
        <v>100</v>
      </c>
      <c r="F14">
        <v>1</v>
      </c>
      <c r="G14">
        <v>486</v>
      </c>
      <c r="H14" t="s">
        <v>100</v>
      </c>
      <c r="I14" s="4">
        <v>1280.2</v>
      </c>
      <c r="J14">
        <v>0</v>
      </c>
      <c r="K14" t="str">
        <f>VLOOKUP(A14,Seed!B14:I40,8)</f>
        <v xml:space="preserve">   Да</v>
      </c>
      <c r="L14" t="s">
        <v>13</v>
      </c>
    </row>
    <row r="15" spans="1:12" x14ac:dyDescent="0.3">
      <c r="A15" t="s">
        <v>84</v>
      </c>
      <c r="B15" s="3" t="s">
        <v>163</v>
      </c>
      <c r="C15">
        <v>1</v>
      </c>
      <c r="D15">
        <v>474</v>
      </c>
      <c r="E15" t="s">
        <v>100</v>
      </c>
      <c r="F15">
        <v>1</v>
      </c>
      <c r="G15">
        <v>486</v>
      </c>
      <c r="H15" t="s">
        <v>100</v>
      </c>
      <c r="I15" s="4">
        <v>1280.2</v>
      </c>
      <c r="J15">
        <v>0</v>
      </c>
      <c r="K15" t="str">
        <f>VLOOKUP(A15,Seed!B15:I41,8)</f>
        <v xml:space="preserve">   Да</v>
      </c>
      <c r="L15" t="s">
        <v>13</v>
      </c>
    </row>
    <row r="16" spans="1:12" x14ac:dyDescent="0.3">
      <c r="A16" t="s">
        <v>87</v>
      </c>
      <c r="B16" s="3" t="s">
        <v>163</v>
      </c>
      <c r="C16">
        <v>1</v>
      </c>
      <c r="D16">
        <v>473</v>
      </c>
      <c r="E16" t="s">
        <v>100</v>
      </c>
      <c r="F16">
        <v>1</v>
      </c>
      <c r="G16">
        <v>486</v>
      </c>
      <c r="H16" t="s">
        <v>100</v>
      </c>
      <c r="I16" s="4">
        <v>1278.8</v>
      </c>
      <c r="J16">
        <v>0</v>
      </c>
      <c r="K16" t="str">
        <f>VLOOKUP(A16,Seed!B16:I42,8)</f>
        <v xml:space="preserve">   Да</v>
      </c>
      <c r="L16" t="s">
        <v>13</v>
      </c>
    </row>
    <row r="17" spans="1:14" x14ac:dyDescent="0.3">
      <c r="A17" t="s">
        <v>66</v>
      </c>
      <c r="B17" s="3" t="s">
        <v>163</v>
      </c>
      <c r="C17">
        <v>1</v>
      </c>
      <c r="D17">
        <v>474</v>
      </c>
      <c r="E17" t="s">
        <v>100</v>
      </c>
      <c r="F17">
        <v>1</v>
      </c>
      <c r="G17">
        <v>486</v>
      </c>
      <c r="H17" t="s">
        <v>100</v>
      </c>
      <c r="I17" s="4">
        <v>1278.8</v>
      </c>
      <c r="J17">
        <v>0</v>
      </c>
      <c r="K17" t="s">
        <v>165</v>
      </c>
      <c r="L17" t="s">
        <v>13</v>
      </c>
    </row>
    <row r="18" spans="1:14" x14ac:dyDescent="0.3">
      <c r="A18" t="s">
        <v>27</v>
      </c>
      <c r="B18" s="3" t="s">
        <v>163</v>
      </c>
      <c r="C18">
        <v>1</v>
      </c>
      <c r="D18">
        <v>473</v>
      </c>
      <c r="E18" t="s">
        <v>100</v>
      </c>
      <c r="F18">
        <v>1</v>
      </c>
      <c r="G18">
        <v>486</v>
      </c>
      <c r="H18" t="s">
        <v>100</v>
      </c>
      <c r="I18" s="4">
        <v>1277.3</v>
      </c>
      <c r="J18">
        <v>0</v>
      </c>
      <c r="K18" t="str">
        <f>VLOOKUP(A18,Seed!B18:I44,8)</f>
        <v xml:space="preserve">   Да</v>
      </c>
      <c r="L18" t="s">
        <v>13</v>
      </c>
    </row>
    <row r="19" spans="1:14" x14ac:dyDescent="0.3">
      <c r="A19" t="s">
        <v>18</v>
      </c>
      <c r="B19" s="3" t="s">
        <v>163</v>
      </c>
      <c r="C19">
        <v>1</v>
      </c>
      <c r="D19">
        <v>474</v>
      </c>
      <c r="E19" t="s">
        <v>100</v>
      </c>
      <c r="F19">
        <v>1</v>
      </c>
      <c r="G19">
        <v>486</v>
      </c>
      <c r="H19" t="s">
        <v>100</v>
      </c>
      <c r="I19" s="4">
        <v>1276.5999999999999</v>
      </c>
      <c r="J19">
        <v>0</v>
      </c>
      <c r="K19" t="s">
        <v>165</v>
      </c>
      <c r="L19" t="s">
        <v>13</v>
      </c>
    </row>
    <row r="20" spans="1:14" x14ac:dyDescent="0.3">
      <c r="A20" t="s">
        <v>24</v>
      </c>
      <c r="B20" s="3" t="s">
        <v>163</v>
      </c>
      <c r="C20">
        <v>1</v>
      </c>
      <c r="D20">
        <v>473</v>
      </c>
      <c r="E20" t="s">
        <v>100</v>
      </c>
      <c r="F20">
        <v>1</v>
      </c>
      <c r="G20">
        <v>486</v>
      </c>
      <c r="H20" t="s">
        <v>100</v>
      </c>
      <c r="I20" s="4">
        <v>1276.2</v>
      </c>
      <c r="J20">
        <v>0</v>
      </c>
      <c r="K20" t="s">
        <v>165</v>
      </c>
      <c r="L20" t="s">
        <v>13</v>
      </c>
    </row>
    <row r="21" spans="1:14" x14ac:dyDescent="0.3">
      <c r="A21" t="s">
        <v>90</v>
      </c>
      <c r="B21" s="3" t="s">
        <v>163</v>
      </c>
      <c r="C21">
        <v>1</v>
      </c>
      <c r="D21">
        <v>474</v>
      </c>
      <c r="E21" t="s">
        <v>100</v>
      </c>
      <c r="F21">
        <v>1</v>
      </c>
      <c r="G21">
        <v>486</v>
      </c>
      <c r="H21" t="s">
        <v>100</v>
      </c>
      <c r="I21" s="4">
        <v>1275.8</v>
      </c>
      <c r="J21">
        <v>0</v>
      </c>
      <c r="K21" t="s">
        <v>165</v>
      </c>
      <c r="L21" t="s">
        <v>13</v>
      </c>
    </row>
    <row r="22" spans="1:14" x14ac:dyDescent="0.3">
      <c r="A22" t="s">
        <v>60</v>
      </c>
      <c r="B22" s="3" t="s">
        <v>163</v>
      </c>
      <c r="C22">
        <v>1</v>
      </c>
      <c r="D22">
        <v>474</v>
      </c>
      <c r="E22" t="s">
        <v>100</v>
      </c>
      <c r="F22">
        <v>1</v>
      </c>
      <c r="G22">
        <v>486</v>
      </c>
      <c r="H22" t="s">
        <v>100</v>
      </c>
      <c r="I22" s="4">
        <v>1275.8</v>
      </c>
      <c r="J22">
        <v>0</v>
      </c>
      <c r="K22" t="s">
        <v>165</v>
      </c>
      <c r="L22" t="s">
        <v>13</v>
      </c>
    </row>
    <row r="23" spans="1:14" x14ac:dyDescent="0.3">
      <c r="A23" t="s">
        <v>33</v>
      </c>
      <c r="B23" s="3" t="s">
        <v>163</v>
      </c>
      <c r="C23">
        <v>1</v>
      </c>
      <c r="D23">
        <v>474</v>
      </c>
      <c r="E23" t="s">
        <v>100</v>
      </c>
      <c r="F23">
        <v>1</v>
      </c>
      <c r="G23">
        <v>486</v>
      </c>
      <c r="H23" t="s">
        <v>100</v>
      </c>
      <c r="I23" s="4">
        <v>1275.8</v>
      </c>
      <c r="J23">
        <v>0</v>
      </c>
      <c r="K23" t="s">
        <v>165</v>
      </c>
      <c r="L23" t="s">
        <v>13</v>
      </c>
    </row>
    <row r="24" spans="1:14" x14ac:dyDescent="0.3">
      <c r="A24" t="s">
        <v>39</v>
      </c>
      <c r="B24" s="3" t="s">
        <v>163</v>
      </c>
      <c r="C24">
        <v>1</v>
      </c>
      <c r="D24">
        <v>474</v>
      </c>
      <c r="E24" t="s">
        <v>100</v>
      </c>
      <c r="F24">
        <v>1</v>
      </c>
      <c r="G24">
        <v>486</v>
      </c>
      <c r="H24" t="s">
        <v>100</v>
      </c>
      <c r="I24" s="4">
        <v>1274.8</v>
      </c>
      <c r="J24">
        <v>0</v>
      </c>
      <c r="K24" t="s">
        <v>165</v>
      </c>
      <c r="L24" t="s">
        <v>13</v>
      </c>
    </row>
    <row r="25" spans="1:14" x14ac:dyDescent="0.3">
      <c r="A25" t="s">
        <v>36</v>
      </c>
      <c r="B25" s="3" t="s">
        <v>163</v>
      </c>
      <c r="C25">
        <v>1</v>
      </c>
      <c r="D25">
        <v>474</v>
      </c>
      <c r="E25" t="s">
        <v>100</v>
      </c>
      <c r="F25">
        <v>1</v>
      </c>
      <c r="G25">
        <v>486</v>
      </c>
      <c r="H25" t="s">
        <v>100</v>
      </c>
      <c r="I25" s="4">
        <v>1274.8</v>
      </c>
      <c r="J25">
        <v>0</v>
      </c>
      <c r="K25" t="s">
        <v>165</v>
      </c>
      <c r="L25" t="s">
        <v>13</v>
      </c>
    </row>
    <row r="26" spans="1:14" x14ac:dyDescent="0.3">
      <c r="A26" t="s">
        <v>48</v>
      </c>
      <c r="B26" s="3" t="s">
        <v>163</v>
      </c>
      <c r="C26">
        <v>1</v>
      </c>
      <c r="D26">
        <v>474</v>
      </c>
      <c r="E26" t="s">
        <v>100</v>
      </c>
      <c r="F26">
        <v>1</v>
      </c>
      <c r="G26">
        <v>486</v>
      </c>
      <c r="H26" t="s">
        <v>100</v>
      </c>
      <c r="I26" s="4">
        <v>1268.9000000000001</v>
      </c>
      <c r="J26">
        <v>0</v>
      </c>
      <c r="K26" t="s">
        <v>165</v>
      </c>
      <c r="L26" t="s">
        <v>13</v>
      </c>
    </row>
    <row r="27" spans="1:14" x14ac:dyDescent="0.3">
      <c r="A27" t="s">
        <v>54</v>
      </c>
      <c r="B27" s="3" t="s">
        <v>163</v>
      </c>
      <c r="C27">
        <v>1</v>
      </c>
      <c r="D27">
        <v>469</v>
      </c>
      <c r="E27" t="s">
        <v>100</v>
      </c>
      <c r="F27">
        <v>1</v>
      </c>
      <c r="G27">
        <v>486</v>
      </c>
      <c r="H27" t="s">
        <v>100</v>
      </c>
      <c r="I27" s="4">
        <v>1196</v>
      </c>
      <c r="J27">
        <v>0</v>
      </c>
      <c r="K27" t="str">
        <f>VLOOKUP(A27,Seed!B27:I53,8)</f>
        <v xml:space="preserve">   Да</v>
      </c>
      <c r="L27" t="s">
        <v>13</v>
      </c>
    </row>
    <row r="28" spans="1:14" x14ac:dyDescent="0.3">
      <c r="A28" t="s">
        <v>51</v>
      </c>
      <c r="B28" s="3" t="s">
        <v>163</v>
      </c>
      <c r="C28">
        <v>1</v>
      </c>
      <c r="D28">
        <v>464</v>
      </c>
      <c r="E28" t="s">
        <v>100</v>
      </c>
      <c r="F28">
        <v>1</v>
      </c>
      <c r="G28">
        <v>486</v>
      </c>
      <c r="H28" t="s">
        <v>100</v>
      </c>
      <c r="I28" s="4">
        <v>1090.4000000000001</v>
      </c>
      <c r="J28">
        <v>0</v>
      </c>
      <c r="K28" t="s">
        <v>165</v>
      </c>
      <c r="L28" t="s">
        <v>13</v>
      </c>
    </row>
    <row r="29" spans="1:14" x14ac:dyDescent="0.3">
      <c r="A29" t="s">
        <v>101</v>
      </c>
      <c r="B29" s="3" t="s">
        <v>163</v>
      </c>
      <c r="C29">
        <v>15</v>
      </c>
      <c r="D29">
        <v>490</v>
      </c>
      <c r="E29" t="s">
        <v>102</v>
      </c>
      <c r="F29">
        <v>1</v>
      </c>
      <c r="G29">
        <v>486</v>
      </c>
      <c r="H29" t="s">
        <v>100</v>
      </c>
      <c r="I29" s="4">
        <v>382.2</v>
      </c>
      <c r="J29" s="2">
        <v>4.8000000000000001E-110</v>
      </c>
      <c r="K29" t="s">
        <v>166</v>
      </c>
      <c r="L29" s="5" t="s">
        <v>167</v>
      </c>
      <c r="N29" s="2"/>
    </row>
    <row r="30" spans="1:14" x14ac:dyDescent="0.3">
      <c r="A30" t="s">
        <v>103</v>
      </c>
      <c r="B30" s="3" t="s">
        <v>163</v>
      </c>
      <c r="C30">
        <v>1</v>
      </c>
      <c r="D30">
        <v>485</v>
      </c>
      <c r="E30" t="s">
        <v>104</v>
      </c>
      <c r="F30">
        <v>1</v>
      </c>
      <c r="G30">
        <v>486</v>
      </c>
      <c r="H30" t="s">
        <v>100</v>
      </c>
      <c r="I30" s="4">
        <v>361.3</v>
      </c>
      <c r="J30" s="2">
        <v>9.4E-104</v>
      </c>
      <c r="K30" t="s">
        <v>166</v>
      </c>
      <c r="L30" s="6" t="s">
        <v>169</v>
      </c>
    </row>
    <row r="31" spans="1:14" x14ac:dyDescent="0.3">
      <c r="A31" t="s">
        <v>105</v>
      </c>
      <c r="B31" s="3" t="s">
        <v>163</v>
      </c>
      <c r="C31">
        <v>4</v>
      </c>
      <c r="D31">
        <v>478</v>
      </c>
      <c r="E31" t="s">
        <v>106</v>
      </c>
      <c r="F31">
        <v>1</v>
      </c>
      <c r="G31">
        <v>486</v>
      </c>
      <c r="H31" t="s">
        <v>100</v>
      </c>
      <c r="I31" s="4">
        <v>346.9</v>
      </c>
      <c r="J31" s="2">
        <v>2.0999999999999998E-99</v>
      </c>
      <c r="K31" t="s">
        <v>166</v>
      </c>
      <c r="L31" s="6" t="s">
        <v>170</v>
      </c>
    </row>
    <row r="32" spans="1:14" x14ac:dyDescent="0.3">
      <c r="A32" t="s">
        <v>107</v>
      </c>
      <c r="B32" s="3" t="s">
        <v>163</v>
      </c>
      <c r="C32">
        <v>20</v>
      </c>
      <c r="D32">
        <v>505</v>
      </c>
      <c r="E32" t="s">
        <v>102</v>
      </c>
      <c r="F32">
        <v>1</v>
      </c>
      <c r="G32">
        <v>486</v>
      </c>
      <c r="H32" t="s">
        <v>100</v>
      </c>
      <c r="I32" s="4">
        <v>335.9</v>
      </c>
      <c r="J32" s="2">
        <v>4.2E-96</v>
      </c>
      <c r="K32" t="s">
        <v>166</v>
      </c>
      <c r="L32" s="6" t="s">
        <v>170</v>
      </c>
    </row>
    <row r="33" spans="1:12" x14ac:dyDescent="0.3">
      <c r="A33" t="s">
        <v>108</v>
      </c>
      <c r="B33" s="3" t="s">
        <v>163</v>
      </c>
      <c r="C33">
        <v>1</v>
      </c>
      <c r="D33">
        <v>469</v>
      </c>
      <c r="E33" t="s">
        <v>100</v>
      </c>
      <c r="F33">
        <v>1</v>
      </c>
      <c r="G33">
        <v>486</v>
      </c>
      <c r="H33" t="s">
        <v>100</v>
      </c>
      <c r="I33" s="4">
        <v>334.4</v>
      </c>
      <c r="J33" s="2">
        <v>1.2000000000000001E-95</v>
      </c>
      <c r="K33" t="s">
        <v>166</v>
      </c>
      <c r="L33" s="6" t="s">
        <v>170</v>
      </c>
    </row>
    <row r="34" spans="1:12" x14ac:dyDescent="0.3">
      <c r="A34" t="s">
        <v>109</v>
      </c>
      <c r="B34" s="3" t="s">
        <v>163</v>
      </c>
      <c r="C34">
        <v>13</v>
      </c>
      <c r="D34">
        <v>494</v>
      </c>
      <c r="E34" t="s">
        <v>102</v>
      </c>
      <c r="F34">
        <v>1</v>
      </c>
      <c r="G34">
        <v>486</v>
      </c>
      <c r="H34" t="s">
        <v>100</v>
      </c>
      <c r="I34" s="4">
        <v>332.2</v>
      </c>
      <c r="J34" s="2">
        <v>5.5E-95</v>
      </c>
      <c r="K34" t="s">
        <v>166</v>
      </c>
      <c r="L34" s="6" t="s">
        <v>170</v>
      </c>
    </row>
    <row r="35" spans="1:12" x14ac:dyDescent="0.3">
      <c r="A35" t="s">
        <v>110</v>
      </c>
      <c r="B35" s="3" t="s">
        <v>163</v>
      </c>
      <c r="C35">
        <v>12</v>
      </c>
      <c r="D35">
        <v>489</v>
      </c>
      <c r="E35" t="s">
        <v>102</v>
      </c>
      <c r="F35">
        <v>1</v>
      </c>
      <c r="G35">
        <v>486</v>
      </c>
      <c r="H35" t="s">
        <v>100</v>
      </c>
      <c r="I35" s="4">
        <v>330</v>
      </c>
      <c r="J35" s="2">
        <v>2.4999999999999998E-94</v>
      </c>
      <c r="K35" t="s">
        <v>166</v>
      </c>
      <c r="L35" s="6" t="s">
        <v>170</v>
      </c>
    </row>
    <row r="36" spans="1:12" x14ac:dyDescent="0.3">
      <c r="A36" t="s">
        <v>111</v>
      </c>
      <c r="B36" s="3" t="s">
        <v>163</v>
      </c>
      <c r="C36">
        <v>4</v>
      </c>
      <c r="D36">
        <v>475</v>
      </c>
      <c r="E36" t="s">
        <v>106</v>
      </c>
      <c r="F36">
        <v>1</v>
      </c>
      <c r="G36">
        <v>486</v>
      </c>
      <c r="H36" t="s">
        <v>100</v>
      </c>
      <c r="I36" s="4">
        <v>321.2</v>
      </c>
      <c r="J36" s="2">
        <v>1.2000000000000001E-91</v>
      </c>
      <c r="K36" t="s">
        <v>166</v>
      </c>
      <c r="L36" s="6" t="s">
        <v>170</v>
      </c>
    </row>
    <row r="37" spans="1:12" x14ac:dyDescent="0.3">
      <c r="A37" t="s">
        <v>112</v>
      </c>
      <c r="B37" s="3" t="s">
        <v>163</v>
      </c>
      <c r="C37">
        <v>16</v>
      </c>
      <c r="D37">
        <v>495</v>
      </c>
      <c r="E37" t="s">
        <v>106</v>
      </c>
      <c r="F37">
        <v>1</v>
      </c>
      <c r="G37">
        <v>486</v>
      </c>
      <c r="H37" t="s">
        <v>100</v>
      </c>
      <c r="I37" s="4">
        <v>320.7</v>
      </c>
      <c r="J37" s="2">
        <v>1.6E-91</v>
      </c>
      <c r="K37" t="s">
        <v>166</v>
      </c>
      <c r="L37" s="6" t="s">
        <v>170</v>
      </c>
    </row>
    <row r="38" spans="1:12" x14ac:dyDescent="0.3">
      <c r="A38" t="s">
        <v>113</v>
      </c>
      <c r="B38" s="3" t="s">
        <v>163</v>
      </c>
      <c r="C38">
        <v>16</v>
      </c>
      <c r="D38">
        <v>488</v>
      </c>
      <c r="E38" t="s">
        <v>106</v>
      </c>
      <c r="F38">
        <v>1</v>
      </c>
      <c r="G38">
        <v>486</v>
      </c>
      <c r="H38" t="s">
        <v>100</v>
      </c>
      <c r="I38" s="4">
        <v>306.2</v>
      </c>
      <c r="J38" s="2">
        <v>3.8E-87</v>
      </c>
      <c r="K38" t="s">
        <v>166</v>
      </c>
      <c r="L38" s="6" t="s">
        <v>170</v>
      </c>
    </row>
    <row r="39" spans="1:12" x14ac:dyDescent="0.3">
      <c r="A39" t="s">
        <v>114</v>
      </c>
      <c r="B39" s="3" t="s">
        <v>163</v>
      </c>
      <c r="C39">
        <v>13</v>
      </c>
      <c r="D39">
        <v>480</v>
      </c>
      <c r="E39" t="s">
        <v>106</v>
      </c>
      <c r="F39">
        <v>1</v>
      </c>
      <c r="G39">
        <v>486</v>
      </c>
      <c r="H39" t="s">
        <v>100</v>
      </c>
      <c r="I39" s="4">
        <v>297.89999999999998</v>
      </c>
      <c r="J39" s="2">
        <v>1.2000000000000001E-84</v>
      </c>
      <c r="K39" t="s">
        <v>166</v>
      </c>
      <c r="L39" s="6" t="s">
        <v>170</v>
      </c>
    </row>
    <row r="40" spans="1:12" x14ac:dyDescent="0.3">
      <c r="A40" t="s">
        <v>115</v>
      </c>
      <c r="B40" s="3" t="s">
        <v>163</v>
      </c>
      <c r="C40">
        <v>93</v>
      </c>
      <c r="D40">
        <v>577</v>
      </c>
      <c r="E40" t="s">
        <v>102</v>
      </c>
      <c r="F40">
        <v>1</v>
      </c>
      <c r="G40">
        <v>486</v>
      </c>
      <c r="H40" t="s">
        <v>100</v>
      </c>
      <c r="I40" s="4">
        <v>292.2</v>
      </c>
      <c r="J40" s="2">
        <v>6.1E-83</v>
      </c>
      <c r="K40" t="s">
        <v>166</v>
      </c>
      <c r="L40" s="6" t="s">
        <v>171</v>
      </c>
    </row>
    <row r="41" spans="1:12" x14ac:dyDescent="0.3">
      <c r="A41" t="s">
        <v>116</v>
      </c>
      <c r="B41" s="3" t="s">
        <v>163</v>
      </c>
      <c r="C41">
        <v>13</v>
      </c>
      <c r="D41">
        <v>497</v>
      </c>
      <c r="E41" t="s">
        <v>102</v>
      </c>
      <c r="F41">
        <v>1</v>
      </c>
      <c r="G41">
        <v>486</v>
      </c>
      <c r="H41" t="s">
        <v>100</v>
      </c>
      <c r="I41" s="4">
        <v>291.10000000000002</v>
      </c>
      <c r="J41" s="2">
        <v>1.3E-82</v>
      </c>
      <c r="K41" t="s">
        <v>166</v>
      </c>
      <c r="L41" s="6" t="s">
        <v>171</v>
      </c>
    </row>
    <row r="42" spans="1:12" x14ac:dyDescent="0.3">
      <c r="A42" t="s">
        <v>117</v>
      </c>
      <c r="B42" s="3" t="s">
        <v>163</v>
      </c>
      <c r="C42">
        <v>14</v>
      </c>
      <c r="D42">
        <v>485</v>
      </c>
      <c r="E42" t="s">
        <v>106</v>
      </c>
      <c r="F42">
        <v>1</v>
      </c>
      <c r="G42">
        <v>486</v>
      </c>
      <c r="H42" t="s">
        <v>100</v>
      </c>
      <c r="I42" s="4">
        <v>281.89999999999998</v>
      </c>
      <c r="J42" s="2">
        <v>7.9000000000000004E-80</v>
      </c>
      <c r="K42" t="s">
        <v>166</v>
      </c>
      <c r="L42" s="6" t="s">
        <v>170</v>
      </c>
    </row>
    <row r="43" spans="1:12" x14ac:dyDescent="0.3">
      <c r="A43" t="s">
        <v>118</v>
      </c>
      <c r="B43" s="3" t="s">
        <v>163</v>
      </c>
      <c r="C43">
        <v>13</v>
      </c>
      <c r="D43">
        <v>500</v>
      </c>
      <c r="E43" t="s">
        <v>102</v>
      </c>
      <c r="F43">
        <v>1</v>
      </c>
      <c r="G43">
        <v>486</v>
      </c>
      <c r="H43" t="s">
        <v>100</v>
      </c>
      <c r="I43" s="4">
        <v>266.60000000000002</v>
      </c>
      <c r="J43" s="2">
        <v>3.1000000000000001E-75</v>
      </c>
      <c r="K43" t="s">
        <v>166</v>
      </c>
      <c r="L43" s="6" t="s">
        <v>172</v>
      </c>
    </row>
    <row r="44" spans="1:12" x14ac:dyDescent="0.3">
      <c r="A44" t="s">
        <v>119</v>
      </c>
      <c r="B44" s="3" t="s">
        <v>163</v>
      </c>
      <c r="C44">
        <v>14</v>
      </c>
      <c r="D44">
        <v>491</v>
      </c>
      <c r="E44" t="s">
        <v>106</v>
      </c>
      <c r="F44">
        <v>1</v>
      </c>
      <c r="G44">
        <v>486</v>
      </c>
      <c r="H44" t="s">
        <v>100</v>
      </c>
      <c r="I44" s="4">
        <v>266.2</v>
      </c>
      <c r="J44" s="2">
        <v>4.2000000000000002E-75</v>
      </c>
      <c r="K44" t="s">
        <v>166</v>
      </c>
      <c r="L44" s="6" t="s">
        <v>172</v>
      </c>
    </row>
    <row r="45" spans="1:12" x14ac:dyDescent="0.3">
      <c r="A45" t="s">
        <v>120</v>
      </c>
      <c r="B45" s="3" t="s">
        <v>163</v>
      </c>
      <c r="C45">
        <v>1</v>
      </c>
      <c r="D45">
        <v>488</v>
      </c>
      <c r="E45" t="s">
        <v>104</v>
      </c>
      <c r="F45">
        <v>1</v>
      </c>
      <c r="G45">
        <v>486</v>
      </c>
      <c r="H45" t="s">
        <v>100</v>
      </c>
      <c r="I45" s="4">
        <v>265.3</v>
      </c>
      <c r="J45" s="2">
        <v>7.9E-75</v>
      </c>
      <c r="K45" t="s">
        <v>166</v>
      </c>
      <c r="L45" s="6" t="s">
        <v>171</v>
      </c>
    </row>
    <row r="46" spans="1:12" x14ac:dyDescent="0.3">
      <c r="A46" t="s">
        <v>121</v>
      </c>
      <c r="B46" s="3" t="s">
        <v>163</v>
      </c>
      <c r="C46">
        <v>23</v>
      </c>
      <c r="D46">
        <v>503</v>
      </c>
      <c r="E46" t="s">
        <v>106</v>
      </c>
      <c r="F46">
        <v>1</v>
      </c>
      <c r="G46">
        <v>486</v>
      </c>
      <c r="H46" t="s">
        <v>100</v>
      </c>
      <c r="I46" s="4">
        <v>261.8</v>
      </c>
      <c r="J46" s="2">
        <v>8.5999999999999994E-74</v>
      </c>
      <c r="K46" t="s">
        <v>166</v>
      </c>
      <c r="L46" s="6" t="s">
        <v>172</v>
      </c>
    </row>
    <row r="47" spans="1:12" x14ac:dyDescent="0.3">
      <c r="A47" t="s">
        <v>122</v>
      </c>
      <c r="B47" s="3" t="s">
        <v>163</v>
      </c>
      <c r="C47">
        <v>17</v>
      </c>
      <c r="D47">
        <v>492</v>
      </c>
      <c r="E47" t="s">
        <v>106</v>
      </c>
      <c r="F47">
        <v>1</v>
      </c>
      <c r="G47">
        <v>486</v>
      </c>
      <c r="H47" t="s">
        <v>100</v>
      </c>
      <c r="I47" s="4">
        <v>261.2</v>
      </c>
      <c r="J47" s="2">
        <v>1.3E-73</v>
      </c>
      <c r="K47" t="s">
        <v>166</v>
      </c>
      <c r="L47" s="6" t="s">
        <v>172</v>
      </c>
    </row>
    <row r="48" spans="1:12" x14ac:dyDescent="0.3">
      <c r="A48" t="s">
        <v>123</v>
      </c>
      <c r="B48" s="3" t="s">
        <v>163</v>
      </c>
      <c r="C48">
        <v>17</v>
      </c>
      <c r="D48">
        <v>492</v>
      </c>
      <c r="E48" t="s">
        <v>106</v>
      </c>
      <c r="F48">
        <v>1</v>
      </c>
      <c r="G48">
        <v>486</v>
      </c>
      <c r="H48" t="s">
        <v>100</v>
      </c>
      <c r="I48" s="4">
        <v>260.8</v>
      </c>
      <c r="J48" s="2">
        <v>1.8E-73</v>
      </c>
      <c r="K48" t="s">
        <v>166</v>
      </c>
      <c r="L48" s="6" t="s">
        <v>172</v>
      </c>
    </row>
    <row r="49" spans="1:12" x14ac:dyDescent="0.3">
      <c r="A49" t="s">
        <v>124</v>
      </c>
      <c r="B49" s="3" t="s">
        <v>163</v>
      </c>
      <c r="C49">
        <v>20</v>
      </c>
      <c r="D49">
        <v>498</v>
      </c>
      <c r="E49" t="s">
        <v>106</v>
      </c>
      <c r="F49">
        <v>1</v>
      </c>
      <c r="G49">
        <v>486</v>
      </c>
      <c r="H49" t="s">
        <v>100</v>
      </c>
      <c r="I49" s="4">
        <v>254.6</v>
      </c>
      <c r="J49" s="2">
        <v>1.2999999999999999E-71</v>
      </c>
      <c r="K49" t="s">
        <v>166</v>
      </c>
      <c r="L49" s="6" t="s">
        <v>172</v>
      </c>
    </row>
    <row r="50" spans="1:12" x14ac:dyDescent="0.3">
      <c r="A50" t="s">
        <v>125</v>
      </c>
      <c r="B50" s="3" t="s">
        <v>163</v>
      </c>
      <c r="C50">
        <v>20</v>
      </c>
      <c r="D50">
        <v>500</v>
      </c>
      <c r="E50" t="s">
        <v>106</v>
      </c>
      <c r="F50">
        <v>1</v>
      </c>
      <c r="G50">
        <v>486</v>
      </c>
      <c r="H50" t="s">
        <v>100</v>
      </c>
      <c r="I50" s="4">
        <v>253.1</v>
      </c>
      <c r="J50" s="2">
        <v>3.6999999999999996E-71</v>
      </c>
      <c r="K50" t="s">
        <v>166</v>
      </c>
      <c r="L50" s="6" t="s">
        <v>172</v>
      </c>
    </row>
    <row r="51" spans="1:12" x14ac:dyDescent="0.3">
      <c r="A51" t="s">
        <v>126</v>
      </c>
      <c r="B51" s="3" t="s">
        <v>163</v>
      </c>
      <c r="C51">
        <v>20</v>
      </c>
      <c r="D51">
        <v>500</v>
      </c>
      <c r="E51" t="s">
        <v>106</v>
      </c>
      <c r="F51">
        <v>1</v>
      </c>
      <c r="G51">
        <v>486</v>
      </c>
      <c r="H51" t="s">
        <v>100</v>
      </c>
      <c r="I51" s="4">
        <v>252.7</v>
      </c>
      <c r="J51" s="2">
        <v>4.8999999999999997E-71</v>
      </c>
      <c r="K51" t="s">
        <v>166</v>
      </c>
      <c r="L51" s="6" t="s">
        <v>172</v>
      </c>
    </row>
    <row r="52" spans="1:12" x14ac:dyDescent="0.3">
      <c r="A52" t="s">
        <v>127</v>
      </c>
      <c r="B52" s="3" t="s">
        <v>163</v>
      </c>
      <c r="C52">
        <v>14</v>
      </c>
      <c r="D52">
        <v>485</v>
      </c>
      <c r="E52" t="s">
        <v>102</v>
      </c>
      <c r="F52">
        <v>1</v>
      </c>
      <c r="G52">
        <v>486</v>
      </c>
      <c r="H52" t="s">
        <v>100</v>
      </c>
      <c r="I52" s="4">
        <v>252</v>
      </c>
      <c r="J52" s="2">
        <v>7.5000000000000004E-71</v>
      </c>
      <c r="K52" t="s">
        <v>166</v>
      </c>
      <c r="L52" s="6" t="s">
        <v>172</v>
      </c>
    </row>
    <row r="53" spans="1:12" x14ac:dyDescent="0.3">
      <c r="A53" t="s">
        <v>128</v>
      </c>
      <c r="B53" s="3" t="s">
        <v>163</v>
      </c>
      <c r="C53">
        <v>14</v>
      </c>
      <c r="D53">
        <v>485</v>
      </c>
      <c r="E53" t="s">
        <v>102</v>
      </c>
      <c r="F53">
        <v>1</v>
      </c>
      <c r="G53">
        <v>486</v>
      </c>
      <c r="H53" t="s">
        <v>100</v>
      </c>
      <c r="I53" s="4">
        <v>252</v>
      </c>
      <c r="J53" s="2">
        <v>7.5000000000000004E-71</v>
      </c>
      <c r="K53" t="s">
        <v>166</v>
      </c>
      <c r="L53" s="6" t="s">
        <v>172</v>
      </c>
    </row>
    <row r="54" spans="1:12" x14ac:dyDescent="0.3">
      <c r="A54" t="s">
        <v>129</v>
      </c>
      <c r="B54" s="3" t="s">
        <v>163</v>
      </c>
      <c r="C54">
        <v>14</v>
      </c>
      <c r="D54">
        <v>483</v>
      </c>
      <c r="E54" t="s">
        <v>106</v>
      </c>
      <c r="F54">
        <v>1</v>
      </c>
      <c r="G54">
        <v>486</v>
      </c>
      <c r="H54" t="s">
        <v>100</v>
      </c>
      <c r="I54" s="4">
        <v>243</v>
      </c>
      <c r="J54" s="2">
        <v>3.8000000000000004E-68</v>
      </c>
      <c r="K54" t="s">
        <v>166</v>
      </c>
      <c r="L54" s="6" t="s">
        <v>172</v>
      </c>
    </row>
    <row r="55" spans="1:12" x14ac:dyDescent="0.3">
      <c r="A55" t="s">
        <v>130</v>
      </c>
      <c r="B55" s="3" t="s">
        <v>163</v>
      </c>
      <c r="C55">
        <v>20</v>
      </c>
      <c r="D55">
        <v>500</v>
      </c>
      <c r="E55" t="s">
        <v>106</v>
      </c>
      <c r="F55">
        <v>1</v>
      </c>
      <c r="G55">
        <v>486</v>
      </c>
      <c r="H55" t="s">
        <v>100</v>
      </c>
      <c r="I55" s="4">
        <v>242.9</v>
      </c>
      <c r="J55" s="2">
        <v>4.2000000000000002E-68</v>
      </c>
      <c r="K55" t="s">
        <v>166</v>
      </c>
      <c r="L55" s="6" t="s">
        <v>172</v>
      </c>
    </row>
    <row r="56" spans="1:12" x14ac:dyDescent="0.3">
      <c r="A56" t="s">
        <v>131</v>
      </c>
      <c r="B56" s="3" t="s">
        <v>163</v>
      </c>
      <c r="C56">
        <v>20</v>
      </c>
      <c r="D56">
        <v>500</v>
      </c>
      <c r="E56" t="s">
        <v>106</v>
      </c>
      <c r="F56">
        <v>1</v>
      </c>
      <c r="G56">
        <v>486</v>
      </c>
      <c r="H56" t="s">
        <v>100</v>
      </c>
      <c r="I56" s="4">
        <v>242.9</v>
      </c>
      <c r="J56" s="2">
        <v>4.2000000000000002E-68</v>
      </c>
      <c r="K56" t="s">
        <v>166</v>
      </c>
      <c r="L56" s="6" t="s">
        <v>172</v>
      </c>
    </row>
    <row r="57" spans="1:12" x14ac:dyDescent="0.3">
      <c r="A57" t="s">
        <v>132</v>
      </c>
      <c r="B57" s="3" t="s">
        <v>163</v>
      </c>
      <c r="C57">
        <v>20</v>
      </c>
      <c r="D57">
        <v>500</v>
      </c>
      <c r="E57" t="s">
        <v>106</v>
      </c>
      <c r="F57">
        <v>1</v>
      </c>
      <c r="G57">
        <v>486</v>
      </c>
      <c r="H57" t="s">
        <v>100</v>
      </c>
      <c r="I57" s="4">
        <v>242.2</v>
      </c>
      <c r="J57" s="2">
        <v>6.9000000000000003E-68</v>
      </c>
      <c r="K57" t="s">
        <v>166</v>
      </c>
      <c r="L57" s="6" t="s">
        <v>172</v>
      </c>
    </row>
    <row r="58" spans="1:12" x14ac:dyDescent="0.3">
      <c r="A58" t="s">
        <v>133</v>
      </c>
      <c r="B58" s="3" t="s">
        <v>163</v>
      </c>
      <c r="C58">
        <v>20</v>
      </c>
      <c r="D58">
        <v>500</v>
      </c>
      <c r="E58" t="s">
        <v>106</v>
      </c>
      <c r="F58">
        <v>1</v>
      </c>
      <c r="G58">
        <v>486</v>
      </c>
      <c r="H58" t="s">
        <v>100</v>
      </c>
      <c r="I58" s="4">
        <v>242.2</v>
      </c>
      <c r="J58" s="2">
        <v>6.9000000000000003E-68</v>
      </c>
      <c r="K58" t="s">
        <v>166</v>
      </c>
      <c r="L58" s="6" t="s">
        <v>172</v>
      </c>
    </row>
    <row r="59" spans="1:12" x14ac:dyDescent="0.3">
      <c r="A59" t="s">
        <v>134</v>
      </c>
      <c r="B59" s="3" t="s">
        <v>163</v>
      </c>
      <c r="C59">
        <v>20</v>
      </c>
      <c r="D59">
        <v>500</v>
      </c>
      <c r="E59" t="s">
        <v>106</v>
      </c>
      <c r="F59">
        <v>1</v>
      </c>
      <c r="G59">
        <v>486</v>
      </c>
      <c r="H59" t="s">
        <v>100</v>
      </c>
      <c r="I59" s="4">
        <v>242.2</v>
      </c>
      <c r="J59" s="2">
        <v>6.9000000000000003E-68</v>
      </c>
      <c r="K59" t="s">
        <v>166</v>
      </c>
      <c r="L59" s="6" t="s">
        <v>172</v>
      </c>
    </row>
    <row r="60" spans="1:12" x14ac:dyDescent="0.3">
      <c r="A60" t="s">
        <v>135</v>
      </c>
      <c r="B60" s="3" t="s">
        <v>163</v>
      </c>
      <c r="C60">
        <v>67</v>
      </c>
      <c r="D60">
        <v>543</v>
      </c>
      <c r="E60" t="s">
        <v>102</v>
      </c>
      <c r="F60">
        <v>1</v>
      </c>
      <c r="G60">
        <v>486</v>
      </c>
      <c r="H60" t="s">
        <v>100</v>
      </c>
      <c r="I60" s="4">
        <v>240.5</v>
      </c>
      <c r="J60" s="2">
        <v>2.3E-67</v>
      </c>
      <c r="K60" t="s">
        <v>166</v>
      </c>
      <c r="L60" s="5" t="s">
        <v>167</v>
      </c>
    </row>
    <row r="61" spans="1:12" x14ac:dyDescent="0.3">
      <c r="A61" t="s">
        <v>136</v>
      </c>
      <c r="B61" s="3" t="s">
        <v>163</v>
      </c>
      <c r="C61">
        <v>13</v>
      </c>
      <c r="D61">
        <v>474</v>
      </c>
      <c r="E61" t="s">
        <v>102</v>
      </c>
      <c r="F61">
        <v>1</v>
      </c>
      <c r="G61">
        <v>486</v>
      </c>
      <c r="H61" t="s">
        <v>100</v>
      </c>
      <c r="I61" s="4">
        <v>236.9</v>
      </c>
      <c r="J61" s="2">
        <v>2.7E-66</v>
      </c>
      <c r="K61" t="s">
        <v>166</v>
      </c>
      <c r="L61" s="6" t="s">
        <v>171</v>
      </c>
    </row>
    <row r="62" spans="1:12" x14ac:dyDescent="0.3">
      <c r="A62" t="s">
        <v>137</v>
      </c>
      <c r="B62" s="3" t="s">
        <v>163</v>
      </c>
      <c r="C62">
        <v>252</v>
      </c>
      <c r="D62">
        <v>755</v>
      </c>
      <c r="E62" t="s">
        <v>106</v>
      </c>
      <c r="F62">
        <v>1</v>
      </c>
      <c r="G62">
        <v>486</v>
      </c>
      <c r="H62" t="s">
        <v>100</v>
      </c>
      <c r="I62" s="4">
        <v>206.2</v>
      </c>
      <c r="J62" s="2">
        <v>4.6999999999999998E-57</v>
      </c>
      <c r="K62" t="s">
        <v>166</v>
      </c>
      <c r="L62" s="6" t="s">
        <v>13</v>
      </c>
    </row>
    <row r="63" spans="1:12" x14ac:dyDescent="0.3">
      <c r="A63" t="s">
        <v>138</v>
      </c>
      <c r="B63" s="3" t="s">
        <v>163</v>
      </c>
      <c r="C63">
        <v>1</v>
      </c>
      <c r="D63">
        <v>458</v>
      </c>
      <c r="E63" t="s">
        <v>104</v>
      </c>
      <c r="F63">
        <v>1</v>
      </c>
      <c r="G63">
        <v>486</v>
      </c>
      <c r="H63" t="s">
        <v>100</v>
      </c>
      <c r="I63" s="4">
        <v>179.7</v>
      </c>
      <c r="J63" s="2">
        <v>4.5999999999999998E-49</v>
      </c>
      <c r="K63" t="s">
        <v>166</v>
      </c>
      <c r="L63" s="6" t="s">
        <v>173</v>
      </c>
    </row>
    <row r="64" spans="1:12" x14ac:dyDescent="0.3">
      <c r="A64" t="s">
        <v>139</v>
      </c>
      <c r="B64" s="3" t="s">
        <v>163</v>
      </c>
      <c r="C64">
        <v>61</v>
      </c>
      <c r="D64">
        <v>565</v>
      </c>
      <c r="E64" t="s">
        <v>102</v>
      </c>
      <c r="F64">
        <v>1</v>
      </c>
      <c r="G64">
        <v>486</v>
      </c>
      <c r="H64" t="s">
        <v>100</v>
      </c>
      <c r="I64" s="4">
        <v>172.9</v>
      </c>
      <c r="J64" s="2">
        <v>5.0000000000000001E-47</v>
      </c>
      <c r="K64" t="s">
        <v>166</v>
      </c>
      <c r="L64" s="6" t="s">
        <v>171</v>
      </c>
    </row>
    <row r="65" spans="1:12" x14ac:dyDescent="0.3">
      <c r="A65" t="s">
        <v>140</v>
      </c>
      <c r="B65" s="3" t="s">
        <v>163</v>
      </c>
      <c r="C65">
        <v>60</v>
      </c>
      <c r="D65">
        <v>558</v>
      </c>
      <c r="E65" t="s">
        <v>102</v>
      </c>
      <c r="F65">
        <v>1</v>
      </c>
      <c r="G65">
        <v>486</v>
      </c>
      <c r="H65" t="s">
        <v>100</v>
      </c>
      <c r="I65" s="4">
        <v>159</v>
      </c>
      <c r="J65" s="2">
        <v>7.5999999999999994E-43</v>
      </c>
      <c r="K65" t="s">
        <v>166</v>
      </c>
      <c r="L65" s="6" t="s">
        <v>171</v>
      </c>
    </row>
    <row r="66" spans="1:12" x14ac:dyDescent="0.3">
      <c r="A66" t="s">
        <v>141</v>
      </c>
      <c r="B66" s="3" t="s">
        <v>163</v>
      </c>
      <c r="C66">
        <v>3</v>
      </c>
      <c r="D66">
        <v>496</v>
      </c>
      <c r="E66" t="s">
        <v>102</v>
      </c>
      <c r="F66">
        <v>1</v>
      </c>
      <c r="G66">
        <v>486</v>
      </c>
      <c r="H66" t="s">
        <v>100</v>
      </c>
      <c r="I66" s="4">
        <v>156.6</v>
      </c>
      <c r="J66" s="2">
        <v>4.0000000000000002E-42</v>
      </c>
      <c r="K66" t="s">
        <v>166</v>
      </c>
      <c r="L66" s="6" t="s">
        <v>174</v>
      </c>
    </row>
    <row r="67" spans="1:12" x14ac:dyDescent="0.3">
      <c r="A67" t="s">
        <v>142</v>
      </c>
      <c r="B67" s="3" t="s">
        <v>163</v>
      </c>
      <c r="C67">
        <v>60</v>
      </c>
      <c r="D67">
        <v>569</v>
      </c>
      <c r="E67" t="s">
        <v>102</v>
      </c>
      <c r="F67">
        <v>1</v>
      </c>
      <c r="G67">
        <v>486</v>
      </c>
      <c r="H67" t="s">
        <v>100</v>
      </c>
      <c r="I67" s="4">
        <v>152.6</v>
      </c>
      <c r="J67" s="2">
        <v>6.5000000000000004E-41</v>
      </c>
      <c r="K67" t="s">
        <v>166</v>
      </c>
      <c r="L67" s="6" t="s">
        <v>171</v>
      </c>
    </row>
    <row r="68" spans="1:12" x14ac:dyDescent="0.3">
      <c r="A68" t="s">
        <v>143</v>
      </c>
      <c r="B68" s="3" t="s">
        <v>163</v>
      </c>
      <c r="C68">
        <v>58</v>
      </c>
      <c r="D68">
        <v>560</v>
      </c>
      <c r="E68" t="s">
        <v>102</v>
      </c>
      <c r="F68">
        <v>1</v>
      </c>
      <c r="G68">
        <v>486</v>
      </c>
      <c r="H68" t="s">
        <v>100</v>
      </c>
      <c r="I68" s="4">
        <v>139.4</v>
      </c>
      <c r="J68" s="2">
        <v>5.8999999999999996E-37</v>
      </c>
      <c r="K68" t="s">
        <v>166</v>
      </c>
      <c r="L68" s="6" t="s">
        <v>171</v>
      </c>
    </row>
    <row r="69" spans="1:12" x14ac:dyDescent="0.3">
      <c r="A69" t="s">
        <v>144</v>
      </c>
      <c r="B69" s="3" t="s">
        <v>163</v>
      </c>
      <c r="C69">
        <v>96</v>
      </c>
      <c r="D69">
        <v>576</v>
      </c>
      <c r="E69" t="s">
        <v>102</v>
      </c>
      <c r="F69">
        <v>1</v>
      </c>
      <c r="G69">
        <v>486</v>
      </c>
      <c r="H69" t="s">
        <v>100</v>
      </c>
      <c r="I69" s="4">
        <v>138.1</v>
      </c>
      <c r="J69" s="2">
        <v>1.5000000000000001E-36</v>
      </c>
      <c r="K69" t="s">
        <v>166</v>
      </c>
      <c r="L69" s="6" t="s">
        <v>171</v>
      </c>
    </row>
    <row r="70" spans="1:12" x14ac:dyDescent="0.3">
      <c r="A70" t="s">
        <v>145</v>
      </c>
      <c r="B70" s="3" t="s">
        <v>163</v>
      </c>
      <c r="C70">
        <v>60</v>
      </c>
      <c r="D70">
        <v>565</v>
      </c>
      <c r="E70" t="s">
        <v>102</v>
      </c>
      <c r="F70">
        <v>1</v>
      </c>
      <c r="G70">
        <v>486</v>
      </c>
      <c r="H70" t="s">
        <v>100</v>
      </c>
      <c r="I70" s="4">
        <v>133.1</v>
      </c>
      <c r="J70" s="2">
        <v>4.8000000000000003E-35</v>
      </c>
      <c r="K70" t="s">
        <v>166</v>
      </c>
      <c r="L70" s="6" t="s">
        <v>171</v>
      </c>
    </row>
    <row r="71" spans="1:12" x14ac:dyDescent="0.3">
      <c r="A71" t="s">
        <v>146</v>
      </c>
      <c r="B71" s="3" t="s">
        <v>163</v>
      </c>
      <c r="C71">
        <v>17</v>
      </c>
      <c r="D71">
        <v>496</v>
      </c>
      <c r="E71" t="s">
        <v>102</v>
      </c>
      <c r="F71">
        <v>1</v>
      </c>
      <c r="G71">
        <v>486</v>
      </c>
      <c r="H71" t="s">
        <v>100</v>
      </c>
      <c r="I71" s="4">
        <v>129</v>
      </c>
      <c r="J71" s="2">
        <v>8.3000000000000005E-34</v>
      </c>
      <c r="K71" t="s">
        <v>166</v>
      </c>
      <c r="L71" s="6" t="s">
        <v>174</v>
      </c>
    </row>
    <row r="72" spans="1:12" x14ac:dyDescent="0.3">
      <c r="A72" t="s">
        <v>147</v>
      </c>
      <c r="B72" s="3" t="s">
        <v>163</v>
      </c>
      <c r="C72">
        <v>53</v>
      </c>
      <c r="D72">
        <v>561</v>
      </c>
      <c r="E72" t="s">
        <v>102</v>
      </c>
      <c r="F72">
        <v>1</v>
      </c>
      <c r="G72">
        <v>486</v>
      </c>
      <c r="H72" t="s">
        <v>100</v>
      </c>
      <c r="I72" s="4">
        <v>123.6</v>
      </c>
      <c r="J72" s="2">
        <v>3.4999999999999999E-32</v>
      </c>
      <c r="K72" t="s">
        <v>166</v>
      </c>
      <c r="L72" s="6" t="s">
        <v>171</v>
      </c>
    </row>
    <row r="73" spans="1:12" x14ac:dyDescent="0.3">
      <c r="A73" t="s">
        <v>148</v>
      </c>
      <c r="B73" s="3" t="s">
        <v>163</v>
      </c>
      <c r="C73">
        <v>315</v>
      </c>
      <c r="D73">
        <v>786</v>
      </c>
      <c r="E73" t="s">
        <v>102</v>
      </c>
      <c r="F73">
        <v>1</v>
      </c>
      <c r="G73">
        <v>486</v>
      </c>
      <c r="H73" t="s">
        <v>100</v>
      </c>
      <c r="I73" s="4">
        <v>92.8</v>
      </c>
      <c r="J73" s="2">
        <v>6.6000000000000004E-23</v>
      </c>
      <c r="K73" t="s">
        <v>166</v>
      </c>
      <c r="L73" s="6" t="s">
        <v>170</v>
      </c>
    </row>
    <row r="74" spans="1:12" x14ac:dyDescent="0.3">
      <c r="A74" t="s">
        <v>149</v>
      </c>
      <c r="B74" s="3" t="s">
        <v>163</v>
      </c>
      <c r="C74">
        <v>198</v>
      </c>
      <c r="D74">
        <v>672</v>
      </c>
      <c r="E74" t="s">
        <v>102</v>
      </c>
      <c r="F74">
        <v>1</v>
      </c>
      <c r="G74">
        <v>486</v>
      </c>
      <c r="H74" t="s">
        <v>100</v>
      </c>
      <c r="I74" s="4">
        <v>82.9</v>
      </c>
      <c r="J74" s="2">
        <v>6.2999999999999997E-20</v>
      </c>
      <c r="K74" t="s">
        <v>166</v>
      </c>
      <c r="L74" s="6" t="s">
        <v>170</v>
      </c>
    </row>
    <row r="75" spans="1:12" x14ac:dyDescent="0.3">
      <c r="A75" t="s">
        <v>150</v>
      </c>
      <c r="B75" s="3" t="s">
        <v>163</v>
      </c>
      <c r="C75">
        <v>341</v>
      </c>
      <c r="D75">
        <v>820</v>
      </c>
      <c r="E75" t="s">
        <v>102</v>
      </c>
      <c r="F75">
        <v>1</v>
      </c>
      <c r="G75">
        <v>486</v>
      </c>
      <c r="H75" t="s">
        <v>100</v>
      </c>
      <c r="I75" s="4">
        <v>72.099999999999994</v>
      </c>
      <c r="J75" s="2">
        <v>2.6999999999999999E-18</v>
      </c>
      <c r="K75" t="s">
        <v>166</v>
      </c>
      <c r="L75" s="6" t="s">
        <v>170</v>
      </c>
    </row>
    <row r="76" spans="1:12" x14ac:dyDescent="0.3">
      <c r="A76" t="s">
        <v>151</v>
      </c>
      <c r="B76" s="3" t="s">
        <v>163</v>
      </c>
      <c r="C76">
        <v>95</v>
      </c>
      <c r="D76">
        <v>564</v>
      </c>
      <c r="E76" t="s">
        <v>102</v>
      </c>
      <c r="F76">
        <v>1</v>
      </c>
      <c r="G76">
        <v>486</v>
      </c>
      <c r="H76" t="s">
        <v>100</v>
      </c>
      <c r="I76" s="4">
        <v>71.099999999999994</v>
      </c>
      <c r="J76" s="2">
        <v>3.1000000000000001E-18</v>
      </c>
      <c r="K76" t="s">
        <v>166</v>
      </c>
      <c r="L76" s="6" t="s">
        <v>170</v>
      </c>
    </row>
    <row r="77" spans="1:12" x14ac:dyDescent="0.3">
      <c r="A77" t="s">
        <v>152</v>
      </c>
      <c r="B77" s="3" t="s">
        <v>163</v>
      </c>
      <c r="C77">
        <v>236</v>
      </c>
      <c r="D77">
        <v>735</v>
      </c>
      <c r="E77" t="s">
        <v>102</v>
      </c>
      <c r="F77">
        <v>1</v>
      </c>
      <c r="G77">
        <v>486</v>
      </c>
      <c r="H77" t="s">
        <v>100</v>
      </c>
      <c r="I77" s="4">
        <v>58.5</v>
      </c>
      <c r="J77" s="2">
        <v>1.6000000000000001E-17</v>
      </c>
      <c r="K77" t="s">
        <v>166</v>
      </c>
      <c r="L77" s="6" t="s">
        <v>175</v>
      </c>
    </row>
    <row r="78" spans="1:12" x14ac:dyDescent="0.3">
      <c r="A78" t="s">
        <v>153</v>
      </c>
      <c r="B78" s="3" t="s">
        <v>163</v>
      </c>
      <c r="C78">
        <v>389</v>
      </c>
      <c r="D78">
        <v>883</v>
      </c>
      <c r="E78" t="s">
        <v>102</v>
      </c>
      <c r="F78">
        <v>1</v>
      </c>
      <c r="G78">
        <v>486</v>
      </c>
      <c r="H78" t="s">
        <v>100</v>
      </c>
      <c r="I78" s="4">
        <v>57.5</v>
      </c>
      <c r="J78" s="2">
        <v>1.8E-17</v>
      </c>
      <c r="K78" t="s">
        <v>166</v>
      </c>
      <c r="L78" s="6" t="s">
        <v>175</v>
      </c>
    </row>
    <row r="79" spans="1:12" x14ac:dyDescent="0.3">
      <c r="A79" t="s">
        <v>154</v>
      </c>
      <c r="B79" s="3" t="s">
        <v>163</v>
      </c>
      <c r="C79">
        <v>154</v>
      </c>
      <c r="D79">
        <v>631</v>
      </c>
      <c r="E79" t="s">
        <v>102</v>
      </c>
      <c r="F79">
        <v>1</v>
      </c>
      <c r="G79">
        <v>486</v>
      </c>
      <c r="H79" t="s">
        <v>100</v>
      </c>
      <c r="I79" s="4">
        <v>52.8</v>
      </c>
      <c r="J79" s="2">
        <v>3.3999999999999998E-17</v>
      </c>
      <c r="K79" t="s">
        <v>166</v>
      </c>
      <c r="L79" s="6" t="s">
        <v>170</v>
      </c>
    </row>
    <row r="80" spans="1:12" x14ac:dyDescent="0.3">
      <c r="A80" t="s">
        <v>155</v>
      </c>
      <c r="B80" s="3" t="s">
        <v>163</v>
      </c>
      <c r="C80">
        <v>389</v>
      </c>
      <c r="D80">
        <v>892</v>
      </c>
      <c r="E80" t="s">
        <v>102</v>
      </c>
      <c r="F80">
        <v>1</v>
      </c>
      <c r="G80">
        <v>486</v>
      </c>
      <c r="H80" t="s">
        <v>100</v>
      </c>
      <c r="I80" s="4">
        <v>46.9</v>
      </c>
      <c r="J80" s="2">
        <v>7.3999999999999995E-17</v>
      </c>
      <c r="K80" t="s">
        <v>166</v>
      </c>
      <c r="L80" s="6" t="s">
        <v>175</v>
      </c>
    </row>
    <row r="81" spans="1:12" x14ac:dyDescent="0.3">
      <c r="A81" t="s">
        <v>156</v>
      </c>
      <c r="B81" s="3" t="s">
        <v>163</v>
      </c>
      <c r="C81">
        <v>410</v>
      </c>
      <c r="D81">
        <v>928</v>
      </c>
      <c r="E81" t="s">
        <v>102</v>
      </c>
      <c r="F81">
        <v>1</v>
      </c>
      <c r="G81">
        <v>486</v>
      </c>
      <c r="H81" t="s">
        <v>100</v>
      </c>
      <c r="I81" s="4">
        <v>36.9</v>
      </c>
      <c r="J81" s="2">
        <v>2.8000000000000001E-16</v>
      </c>
      <c r="K81" t="s">
        <v>166</v>
      </c>
      <c r="L81" s="6" t="s">
        <v>175</v>
      </c>
    </row>
    <row r="82" spans="1:12" x14ac:dyDescent="0.3">
      <c r="A82" t="s">
        <v>157</v>
      </c>
      <c r="B82" s="3" t="s">
        <v>163</v>
      </c>
      <c r="C82">
        <v>317</v>
      </c>
      <c r="D82">
        <v>808</v>
      </c>
      <c r="E82" t="s">
        <v>102</v>
      </c>
      <c r="F82">
        <v>1</v>
      </c>
      <c r="G82">
        <v>486</v>
      </c>
      <c r="H82" t="s">
        <v>100</v>
      </c>
      <c r="I82" s="4">
        <v>34.700000000000003</v>
      </c>
      <c r="J82" s="2">
        <v>3.7E-16</v>
      </c>
      <c r="K82" t="s">
        <v>166</v>
      </c>
      <c r="L82" s="6" t="s">
        <v>175</v>
      </c>
    </row>
    <row r="83" spans="1:12" x14ac:dyDescent="0.3">
      <c r="A83" t="s">
        <v>158</v>
      </c>
      <c r="B83" s="3" t="s">
        <v>163</v>
      </c>
      <c r="C83">
        <v>96</v>
      </c>
      <c r="D83">
        <v>568</v>
      </c>
      <c r="E83" t="s">
        <v>102</v>
      </c>
      <c r="F83">
        <v>1</v>
      </c>
      <c r="G83">
        <v>486</v>
      </c>
      <c r="H83" t="s">
        <v>100</v>
      </c>
      <c r="I83" s="4">
        <v>25.2</v>
      </c>
      <c r="J83" s="2">
        <v>1.3E-15</v>
      </c>
      <c r="K83" t="s">
        <v>166</v>
      </c>
      <c r="L83" s="6" t="s">
        <v>170</v>
      </c>
    </row>
    <row r="84" spans="1:12" x14ac:dyDescent="0.3">
      <c r="A84" t="s">
        <v>159</v>
      </c>
      <c r="B84" s="3" t="s">
        <v>163</v>
      </c>
      <c r="C84">
        <v>85</v>
      </c>
      <c r="D84">
        <v>556</v>
      </c>
      <c r="E84" t="s">
        <v>102</v>
      </c>
      <c r="F84">
        <v>1</v>
      </c>
      <c r="G84">
        <v>486</v>
      </c>
      <c r="H84" t="s">
        <v>100</v>
      </c>
      <c r="I84">
        <v>0.3</v>
      </c>
      <c r="J84" s="2">
        <v>3.4E-14</v>
      </c>
      <c r="K84" t="s">
        <v>166</v>
      </c>
      <c r="L84" s="6" t="s">
        <v>170</v>
      </c>
    </row>
    <row r="85" spans="1:12" x14ac:dyDescent="0.3">
      <c r="A85" t="s">
        <v>160</v>
      </c>
      <c r="B85" s="3" t="s">
        <v>163</v>
      </c>
      <c r="C85">
        <v>4</v>
      </c>
      <c r="D85">
        <v>493</v>
      </c>
      <c r="E85" t="s">
        <v>102</v>
      </c>
      <c r="F85">
        <v>1</v>
      </c>
      <c r="G85">
        <v>486</v>
      </c>
      <c r="H85" t="s">
        <v>100</v>
      </c>
      <c r="I85">
        <v>-151.1</v>
      </c>
      <c r="J85" s="2">
        <v>1.4E-5</v>
      </c>
      <c r="K85" t="s">
        <v>166</v>
      </c>
      <c r="L85" s="6" t="s">
        <v>172</v>
      </c>
    </row>
    <row r="86" spans="1:12" x14ac:dyDescent="0.3">
      <c r="A86" t="s">
        <v>161</v>
      </c>
      <c r="B86" s="3" t="s">
        <v>163</v>
      </c>
      <c r="C86">
        <v>4</v>
      </c>
      <c r="D86">
        <v>493</v>
      </c>
      <c r="E86" t="s">
        <v>102</v>
      </c>
      <c r="F86">
        <v>1</v>
      </c>
      <c r="G86">
        <v>486</v>
      </c>
      <c r="H86" t="s">
        <v>100</v>
      </c>
      <c r="I86">
        <v>-151.1</v>
      </c>
      <c r="J86" s="2">
        <v>1.4E-5</v>
      </c>
      <c r="K86" t="s">
        <v>166</v>
      </c>
      <c r="L86" s="6" t="s">
        <v>172</v>
      </c>
    </row>
    <row r="87" spans="1:12" x14ac:dyDescent="0.3">
      <c r="A87" t="s">
        <v>162</v>
      </c>
      <c r="B87" s="3" t="s">
        <v>163</v>
      </c>
      <c r="C87">
        <v>23</v>
      </c>
      <c r="D87">
        <v>443</v>
      </c>
      <c r="E87" t="s">
        <v>106</v>
      </c>
      <c r="F87">
        <v>1</v>
      </c>
      <c r="G87">
        <v>486</v>
      </c>
      <c r="H87" t="s">
        <v>100</v>
      </c>
      <c r="I87">
        <v>-243.1</v>
      </c>
      <c r="J87" s="4">
        <v>2.5</v>
      </c>
      <c r="K87" t="s">
        <v>166</v>
      </c>
      <c r="L87" s="6" t="s">
        <v>172</v>
      </c>
    </row>
  </sheetData>
  <mergeCells count="2">
    <mergeCell ref="D1:E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abSelected="1" topLeftCell="A16" workbookViewId="0">
      <selection activeCell="B14" sqref="B14"/>
    </sheetView>
  </sheetViews>
  <sheetFormatPr defaultRowHeight="14.4" x14ac:dyDescent="0.3"/>
  <cols>
    <col min="1" max="1" width="14.5546875" customWidth="1"/>
  </cols>
  <sheetData>
    <row r="1" spans="1:2" x14ac:dyDescent="0.3">
      <c r="A1" t="s">
        <v>92</v>
      </c>
      <c r="B1" t="s">
        <v>98</v>
      </c>
    </row>
    <row r="2" spans="1:2" x14ac:dyDescent="0.3">
      <c r="A2" t="s">
        <v>57</v>
      </c>
      <c r="B2" s="4">
        <v>1284</v>
      </c>
    </row>
    <row r="3" spans="1:2" x14ac:dyDescent="0.3">
      <c r="A3" t="s">
        <v>45</v>
      </c>
      <c r="B3" s="4">
        <v>1282.5</v>
      </c>
    </row>
    <row r="4" spans="1:2" x14ac:dyDescent="0.3">
      <c r="A4" t="s">
        <v>72</v>
      </c>
      <c r="B4" s="4">
        <v>1281.4000000000001</v>
      </c>
    </row>
    <row r="5" spans="1:2" x14ac:dyDescent="0.3">
      <c r="A5" t="s">
        <v>69</v>
      </c>
      <c r="B5" s="4">
        <v>1281.4000000000001</v>
      </c>
    </row>
    <row r="6" spans="1:2" x14ac:dyDescent="0.3">
      <c r="A6" t="s">
        <v>21</v>
      </c>
      <c r="B6" s="4">
        <v>1281.4000000000001</v>
      </c>
    </row>
    <row r="7" spans="1:2" x14ac:dyDescent="0.3">
      <c r="A7" t="s">
        <v>30</v>
      </c>
      <c r="B7" s="4">
        <v>1281.4000000000001</v>
      </c>
    </row>
    <row r="8" spans="1:2" x14ac:dyDescent="0.3">
      <c r="A8" t="s">
        <v>15</v>
      </c>
      <c r="B8" s="4">
        <v>1281.4000000000001</v>
      </c>
    </row>
    <row r="9" spans="1:2" x14ac:dyDescent="0.3">
      <c r="A9" t="s">
        <v>63</v>
      </c>
      <c r="B9" s="4">
        <v>1280.2</v>
      </c>
    </row>
    <row r="10" spans="1:2" x14ac:dyDescent="0.3">
      <c r="A10" t="s">
        <v>75</v>
      </c>
      <c r="B10" s="4">
        <v>1280.2</v>
      </c>
    </row>
    <row r="11" spans="1:2" x14ac:dyDescent="0.3">
      <c r="A11" t="s">
        <v>78</v>
      </c>
      <c r="B11" s="4">
        <v>1280.2</v>
      </c>
    </row>
    <row r="12" spans="1:2" x14ac:dyDescent="0.3">
      <c r="A12" t="s">
        <v>9</v>
      </c>
      <c r="B12" s="4">
        <v>1280.2</v>
      </c>
    </row>
    <row r="13" spans="1:2" x14ac:dyDescent="0.3">
      <c r="A13" t="s">
        <v>81</v>
      </c>
      <c r="B13" s="4">
        <v>1280.2</v>
      </c>
    </row>
    <row r="14" spans="1:2" x14ac:dyDescent="0.3">
      <c r="A14" t="s">
        <v>42</v>
      </c>
      <c r="B14" s="4">
        <v>1280.2</v>
      </c>
    </row>
    <row r="15" spans="1:2" x14ac:dyDescent="0.3">
      <c r="A15" t="s">
        <v>84</v>
      </c>
      <c r="B15" s="4">
        <v>1280.2</v>
      </c>
    </row>
    <row r="16" spans="1:2" x14ac:dyDescent="0.3">
      <c r="A16" t="s">
        <v>87</v>
      </c>
      <c r="B16" s="4">
        <v>1278.8</v>
      </c>
    </row>
    <row r="17" spans="1:2" x14ac:dyDescent="0.3">
      <c r="A17" t="s">
        <v>66</v>
      </c>
      <c r="B17" s="4">
        <v>1278.8</v>
      </c>
    </row>
    <row r="18" spans="1:2" x14ac:dyDescent="0.3">
      <c r="A18" t="s">
        <v>27</v>
      </c>
      <c r="B18" s="4">
        <v>1277.3</v>
      </c>
    </row>
    <row r="19" spans="1:2" x14ac:dyDescent="0.3">
      <c r="A19" t="s">
        <v>18</v>
      </c>
      <c r="B19" s="4">
        <v>1276.5999999999999</v>
      </c>
    </row>
    <row r="20" spans="1:2" x14ac:dyDescent="0.3">
      <c r="A20" t="s">
        <v>24</v>
      </c>
      <c r="B20" s="4">
        <v>1276.2</v>
      </c>
    </row>
    <row r="21" spans="1:2" x14ac:dyDescent="0.3">
      <c r="A21" t="s">
        <v>90</v>
      </c>
      <c r="B21" s="4">
        <v>1275.8</v>
      </c>
    </row>
    <row r="22" spans="1:2" x14ac:dyDescent="0.3">
      <c r="A22" t="s">
        <v>60</v>
      </c>
      <c r="B22" s="4">
        <v>1275.8</v>
      </c>
    </row>
    <row r="23" spans="1:2" x14ac:dyDescent="0.3">
      <c r="A23" t="s">
        <v>33</v>
      </c>
      <c r="B23" s="4">
        <v>1275.8</v>
      </c>
    </row>
    <row r="24" spans="1:2" x14ac:dyDescent="0.3">
      <c r="A24" t="s">
        <v>39</v>
      </c>
      <c r="B24" s="4">
        <v>1274.8</v>
      </c>
    </row>
    <row r="25" spans="1:2" x14ac:dyDescent="0.3">
      <c r="A25" t="s">
        <v>36</v>
      </c>
      <c r="B25" s="4">
        <v>1274.8</v>
      </c>
    </row>
    <row r="26" spans="1:2" x14ac:dyDescent="0.3">
      <c r="A26" t="s">
        <v>48</v>
      </c>
      <c r="B26" s="4">
        <v>1268.9000000000001</v>
      </c>
    </row>
    <row r="27" spans="1:2" x14ac:dyDescent="0.3">
      <c r="A27" t="s">
        <v>54</v>
      </c>
      <c r="B27" s="4">
        <v>1196</v>
      </c>
    </row>
    <row r="28" spans="1:2" x14ac:dyDescent="0.3">
      <c r="A28" t="s">
        <v>51</v>
      </c>
      <c r="B28" s="4">
        <v>1090.4000000000001</v>
      </c>
    </row>
    <row r="29" spans="1:2" x14ac:dyDescent="0.3">
      <c r="A29" t="s">
        <v>101</v>
      </c>
      <c r="B29" s="4">
        <v>382.2</v>
      </c>
    </row>
    <row r="30" spans="1:2" x14ac:dyDescent="0.3">
      <c r="A30" t="s">
        <v>103</v>
      </c>
      <c r="B30" s="4">
        <v>361.3</v>
      </c>
    </row>
    <row r="31" spans="1:2" x14ac:dyDescent="0.3">
      <c r="A31" t="s">
        <v>105</v>
      </c>
      <c r="B31" s="4">
        <v>346.9</v>
      </c>
    </row>
    <row r="32" spans="1:2" x14ac:dyDescent="0.3">
      <c r="A32" t="s">
        <v>107</v>
      </c>
      <c r="B32" s="4">
        <v>335.9</v>
      </c>
    </row>
    <row r="33" spans="1:2" x14ac:dyDescent="0.3">
      <c r="A33" t="s">
        <v>108</v>
      </c>
      <c r="B33" s="4">
        <v>334.4</v>
      </c>
    </row>
    <row r="34" spans="1:2" x14ac:dyDescent="0.3">
      <c r="A34" t="s">
        <v>109</v>
      </c>
      <c r="B34" s="4">
        <v>332.2</v>
      </c>
    </row>
    <row r="35" spans="1:2" x14ac:dyDescent="0.3">
      <c r="A35" t="s">
        <v>110</v>
      </c>
      <c r="B35" s="4">
        <v>330</v>
      </c>
    </row>
    <row r="36" spans="1:2" x14ac:dyDescent="0.3">
      <c r="A36" t="s">
        <v>111</v>
      </c>
      <c r="B36" s="4">
        <v>321.2</v>
      </c>
    </row>
    <row r="37" spans="1:2" x14ac:dyDescent="0.3">
      <c r="A37" t="s">
        <v>112</v>
      </c>
      <c r="B37" s="4">
        <v>320.7</v>
      </c>
    </row>
    <row r="38" spans="1:2" x14ac:dyDescent="0.3">
      <c r="A38" t="s">
        <v>113</v>
      </c>
      <c r="B38" s="4">
        <v>306.2</v>
      </c>
    </row>
    <row r="39" spans="1:2" x14ac:dyDescent="0.3">
      <c r="A39" t="s">
        <v>114</v>
      </c>
      <c r="B39" s="4">
        <v>297.89999999999998</v>
      </c>
    </row>
    <row r="40" spans="1:2" x14ac:dyDescent="0.3">
      <c r="A40" t="s">
        <v>115</v>
      </c>
      <c r="B40" s="4">
        <v>292.2</v>
      </c>
    </row>
    <row r="41" spans="1:2" x14ac:dyDescent="0.3">
      <c r="A41" t="s">
        <v>116</v>
      </c>
      <c r="B41" s="4">
        <v>291.10000000000002</v>
      </c>
    </row>
    <row r="42" spans="1:2" x14ac:dyDescent="0.3">
      <c r="A42" t="s">
        <v>117</v>
      </c>
      <c r="B42" s="4">
        <v>281.89999999999998</v>
      </c>
    </row>
    <row r="43" spans="1:2" x14ac:dyDescent="0.3">
      <c r="A43" t="s">
        <v>118</v>
      </c>
      <c r="B43" s="4">
        <v>266.60000000000002</v>
      </c>
    </row>
    <row r="44" spans="1:2" x14ac:dyDescent="0.3">
      <c r="A44" t="s">
        <v>119</v>
      </c>
      <c r="B44" s="4">
        <v>266.2</v>
      </c>
    </row>
    <row r="45" spans="1:2" x14ac:dyDescent="0.3">
      <c r="A45" t="s">
        <v>120</v>
      </c>
      <c r="B45" s="4">
        <v>265.3</v>
      </c>
    </row>
    <row r="46" spans="1:2" x14ac:dyDescent="0.3">
      <c r="A46" t="s">
        <v>121</v>
      </c>
      <c r="B46" s="4">
        <v>261.8</v>
      </c>
    </row>
    <row r="47" spans="1:2" x14ac:dyDescent="0.3">
      <c r="A47" t="s">
        <v>122</v>
      </c>
      <c r="B47" s="4">
        <v>261.2</v>
      </c>
    </row>
    <row r="48" spans="1:2" x14ac:dyDescent="0.3">
      <c r="A48" t="s">
        <v>123</v>
      </c>
      <c r="B48" s="4">
        <v>260.8</v>
      </c>
    </row>
    <row r="49" spans="1:2" x14ac:dyDescent="0.3">
      <c r="A49" t="s">
        <v>124</v>
      </c>
      <c r="B49" s="4">
        <v>254.6</v>
      </c>
    </row>
    <row r="50" spans="1:2" x14ac:dyDescent="0.3">
      <c r="A50" t="s">
        <v>125</v>
      </c>
      <c r="B50" s="4">
        <v>253.1</v>
      </c>
    </row>
    <row r="51" spans="1:2" x14ac:dyDescent="0.3">
      <c r="A51" t="s">
        <v>126</v>
      </c>
      <c r="B51" s="4">
        <v>252.7</v>
      </c>
    </row>
    <row r="52" spans="1:2" x14ac:dyDescent="0.3">
      <c r="A52" t="s">
        <v>127</v>
      </c>
      <c r="B52" s="4">
        <v>252</v>
      </c>
    </row>
    <row r="53" spans="1:2" x14ac:dyDescent="0.3">
      <c r="A53" t="s">
        <v>128</v>
      </c>
      <c r="B53" s="4">
        <v>252</v>
      </c>
    </row>
    <row r="54" spans="1:2" x14ac:dyDescent="0.3">
      <c r="A54" t="s">
        <v>129</v>
      </c>
      <c r="B54" s="4">
        <v>243</v>
      </c>
    </row>
    <row r="55" spans="1:2" x14ac:dyDescent="0.3">
      <c r="A55" t="s">
        <v>130</v>
      </c>
      <c r="B55" s="4">
        <v>242.9</v>
      </c>
    </row>
    <row r="56" spans="1:2" x14ac:dyDescent="0.3">
      <c r="A56" t="s">
        <v>131</v>
      </c>
      <c r="B56" s="4">
        <v>242.9</v>
      </c>
    </row>
    <row r="57" spans="1:2" x14ac:dyDescent="0.3">
      <c r="A57" t="s">
        <v>132</v>
      </c>
      <c r="B57" s="4">
        <v>242.2</v>
      </c>
    </row>
    <row r="58" spans="1:2" x14ac:dyDescent="0.3">
      <c r="A58" t="s">
        <v>133</v>
      </c>
      <c r="B58" s="4">
        <v>242.2</v>
      </c>
    </row>
    <row r="59" spans="1:2" x14ac:dyDescent="0.3">
      <c r="A59" t="s">
        <v>134</v>
      </c>
      <c r="B59" s="4">
        <v>242.2</v>
      </c>
    </row>
    <row r="60" spans="1:2" x14ac:dyDescent="0.3">
      <c r="A60" t="s">
        <v>135</v>
      </c>
      <c r="B60" s="4">
        <v>240.5</v>
      </c>
    </row>
    <row r="61" spans="1:2" x14ac:dyDescent="0.3">
      <c r="A61" t="s">
        <v>136</v>
      </c>
      <c r="B61" s="4">
        <v>236.9</v>
      </c>
    </row>
    <row r="62" spans="1:2" x14ac:dyDescent="0.3">
      <c r="A62" t="s">
        <v>137</v>
      </c>
      <c r="B62" s="4">
        <v>206.2</v>
      </c>
    </row>
    <row r="63" spans="1:2" x14ac:dyDescent="0.3">
      <c r="A63" t="s">
        <v>138</v>
      </c>
      <c r="B63" s="4">
        <v>179.7</v>
      </c>
    </row>
    <row r="64" spans="1:2" x14ac:dyDescent="0.3">
      <c r="A64" t="s">
        <v>139</v>
      </c>
      <c r="B64" s="4">
        <v>172.9</v>
      </c>
    </row>
    <row r="65" spans="1:2" x14ac:dyDescent="0.3">
      <c r="A65" t="s">
        <v>140</v>
      </c>
      <c r="B65" s="4">
        <v>159</v>
      </c>
    </row>
    <row r="66" spans="1:2" x14ac:dyDescent="0.3">
      <c r="A66" t="s">
        <v>141</v>
      </c>
      <c r="B66" s="4">
        <v>156.6</v>
      </c>
    </row>
    <row r="67" spans="1:2" x14ac:dyDescent="0.3">
      <c r="A67" t="s">
        <v>142</v>
      </c>
      <c r="B67" s="4">
        <v>152.6</v>
      </c>
    </row>
    <row r="68" spans="1:2" x14ac:dyDescent="0.3">
      <c r="A68" t="s">
        <v>143</v>
      </c>
      <c r="B68" s="4">
        <v>139.4</v>
      </c>
    </row>
    <row r="69" spans="1:2" x14ac:dyDescent="0.3">
      <c r="A69" t="s">
        <v>144</v>
      </c>
      <c r="B69" s="4">
        <v>138.1</v>
      </c>
    </row>
    <row r="70" spans="1:2" x14ac:dyDescent="0.3">
      <c r="A70" t="s">
        <v>145</v>
      </c>
      <c r="B70" s="4">
        <v>133.1</v>
      </c>
    </row>
    <row r="71" spans="1:2" x14ac:dyDescent="0.3">
      <c r="A71" t="s">
        <v>146</v>
      </c>
      <c r="B71" s="4">
        <v>129</v>
      </c>
    </row>
    <row r="72" spans="1:2" x14ac:dyDescent="0.3">
      <c r="A72" t="s">
        <v>147</v>
      </c>
      <c r="B72" s="4">
        <v>123.6</v>
      </c>
    </row>
    <row r="73" spans="1:2" x14ac:dyDescent="0.3">
      <c r="A73" t="s">
        <v>148</v>
      </c>
      <c r="B73" s="4">
        <v>92.8</v>
      </c>
    </row>
    <row r="74" spans="1:2" x14ac:dyDescent="0.3">
      <c r="A74" t="s">
        <v>149</v>
      </c>
      <c r="B74" s="4">
        <v>82.9</v>
      </c>
    </row>
    <row r="75" spans="1:2" x14ac:dyDescent="0.3">
      <c r="A75" t="s">
        <v>150</v>
      </c>
      <c r="B75" s="4">
        <v>72.099999999999994</v>
      </c>
    </row>
    <row r="76" spans="1:2" x14ac:dyDescent="0.3">
      <c r="A76" t="s">
        <v>151</v>
      </c>
      <c r="B76" s="4">
        <v>71.099999999999994</v>
      </c>
    </row>
    <row r="77" spans="1:2" x14ac:dyDescent="0.3">
      <c r="A77" t="s">
        <v>152</v>
      </c>
      <c r="B77" s="4">
        <v>58.5</v>
      </c>
    </row>
    <row r="78" spans="1:2" x14ac:dyDescent="0.3">
      <c r="A78" t="s">
        <v>153</v>
      </c>
      <c r="B78" s="4">
        <v>57.5</v>
      </c>
    </row>
    <row r="79" spans="1:2" x14ac:dyDescent="0.3">
      <c r="A79" t="s">
        <v>154</v>
      </c>
      <c r="B79" s="4">
        <v>52.8</v>
      </c>
    </row>
    <row r="80" spans="1:2" x14ac:dyDescent="0.3">
      <c r="A80" t="s">
        <v>155</v>
      </c>
      <c r="B80" s="4">
        <v>46.9</v>
      </c>
    </row>
    <row r="81" spans="1:2" x14ac:dyDescent="0.3">
      <c r="A81" t="s">
        <v>156</v>
      </c>
      <c r="B81" s="4">
        <v>36.9</v>
      </c>
    </row>
    <row r="82" spans="1:2" x14ac:dyDescent="0.3">
      <c r="A82" t="s">
        <v>157</v>
      </c>
      <c r="B82" s="4">
        <v>34.700000000000003</v>
      </c>
    </row>
    <row r="83" spans="1:2" x14ac:dyDescent="0.3">
      <c r="A83" t="s">
        <v>158</v>
      </c>
      <c r="B83" s="4">
        <v>25.2</v>
      </c>
    </row>
    <row r="84" spans="1:2" x14ac:dyDescent="0.3">
      <c r="A84" t="s">
        <v>159</v>
      </c>
      <c r="B84">
        <v>0.3</v>
      </c>
    </row>
    <row r="85" spans="1:2" x14ac:dyDescent="0.3">
      <c r="A85" t="s">
        <v>160</v>
      </c>
      <c r="B85">
        <v>-151.1</v>
      </c>
    </row>
    <row r="86" spans="1:2" x14ac:dyDescent="0.3">
      <c r="A86" t="s">
        <v>161</v>
      </c>
      <c r="B86">
        <v>-151.1</v>
      </c>
    </row>
    <row r="87" spans="1:2" x14ac:dyDescent="0.3">
      <c r="A87" t="s">
        <v>162</v>
      </c>
      <c r="B87">
        <v>-243.1</v>
      </c>
    </row>
  </sheetData>
  <autoFilter ref="A1:B87">
    <sortState ref="A2:B87">
      <sortCondition descending="1" ref="B1:B87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16" workbookViewId="0">
      <selection activeCell="M29" sqref="M29"/>
    </sheetView>
  </sheetViews>
  <sheetFormatPr defaultRowHeight="14.4" x14ac:dyDescent="0.3"/>
  <cols>
    <col min="11" max="11" width="12.6640625" customWidth="1"/>
    <col min="12" max="12" width="12.77734375" customWidth="1"/>
  </cols>
  <sheetData>
    <row r="1" spans="1:8" s="7" customFormat="1" ht="43.2" x14ac:dyDescent="0.3">
      <c r="A1" s="7" t="s">
        <v>176</v>
      </c>
      <c r="B1" s="7" t="s">
        <v>179</v>
      </c>
      <c r="C1" s="7" t="s">
        <v>182</v>
      </c>
      <c r="D1" s="7" t="s">
        <v>181</v>
      </c>
      <c r="E1" s="7" t="s">
        <v>180</v>
      </c>
      <c r="F1" s="7" t="s">
        <v>177</v>
      </c>
      <c r="G1" s="7" t="s">
        <v>178</v>
      </c>
      <c r="H1" s="7" t="s">
        <v>183</v>
      </c>
    </row>
    <row r="2" spans="1:8" x14ac:dyDescent="0.3">
      <c r="A2">
        <v>1285</v>
      </c>
      <c r="B2">
        <f>COUNTIFS(Выдача!$I$2:$I$87,"&gt;"&amp;$A2,Выдача!$L$2:$L$87,"="&amp;"Proteobacteria")</f>
        <v>0</v>
      </c>
      <c r="C2">
        <f>COUNTIFS(Выдача!$I$2:$I$87,"&lt;="&amp;$A2,Выдача!$L$2:$L$87,"="&amp;"Proteobacteria")</f>
        <v>28</v>
      </c>
      <c r="D2">
        <f>COUNTIFS(Выдача!$I$2:$I$87,"&gt;"&amp;$A2,Выдача!$L$2:$L$87,"&lt;&gt;"&amp;"Proteobacteria")</f>
        <v>0</v>
      </c>
      <c r="E2">
        <f>COUNTIFS(Выдача!$I$2:$I$87,"&lt;="&amp;$A2,Выдача!$L$2:$L$87,"&lt;&gt;"&amp;"Proteobacteria")</f>
        <v>58</v>
      </c>
      <c r="F2">
        <f>B2/(B2+C2)</f>
        <v>0</v>
      </c>
      <c r="G2">
        <f>E2/(E2+D2)</f>
        <v>1</v>
      </c>
      <c r="H2">
        <f>1-G2</f>
        <v>0</v>
      </c>
    </row>
    <row r="3" spans="1:8" x14ac:dyDescent="0.3">
      <c r="A3">
        <v>1280</v>
      </c>
      <c r="B3">
        <f>COUNTIFS(Выдача!$I$2:$I$87,"&gt;"&amp;$A3,Выдача!$L$2:$L$87,"="&amp;"Proteobacteria")</f>
        <v>14</v>
      </c>
      <c r="C3">
        <f>COUNTIFS(Выдача!$I$2:$I$87,"&lt;="&amp;$A3,Выдача!$L$2:$L$87,"="&amp;"Proteobacteria")</f>
        <v>14</v>
      </c>
      <c r="D3">
        <f>COUNTIFS(Выдача!$I$2:$I$87,"&gt;"&amp;$A3,Выдача!$L$2:$L$87,"&lt;&gt;"&amp;"Proteobacteria")</f>
        <v>0</v>
      </c>
      <c r="E3">
        <f>COUNTIFS(Выдача!$I$2:$I$87,"&lt;="&amp;$A3,Выдача!$L$2:$L$87,"&lt;&gt;"&amp;"Proteobacteria")</f>
        <v>58</v>
      </c>
      <c r="F3">
        <f t="shared" ref="F3:F26" si="0">B3/(B3+C3)</f>
        <v>0.5</v>
      </c>
      <c r="G3">
        <f t="shared" ref="G3:G26" si="1">E3/(E3+D3)</f>
        <v>1</v>
      </c>
      <c r="H3">
        <f t="shared" ref="H3:H30" si="2">1-G3</f>
        <v>0</v>
      </c>
    </row>
    <row r="4" spans="1:8" x14ac:dyDescent="0.3">
      <c r="A4">
        <v>1275</v>
      </c>
      <c r="B4">
        <f>COUNTIFS(Выдача!$I$2:$I$87,"&gt;"&amp;$A4,Выдача!$L$2:$L$87,"="&amp;"Proteobacteria")</f>
        <v>22</v>
      </c>
      <c r="C4">
        <f>COUNTIFS(Выдача!$I$2:$I$87,"&lt;="&amp;$A4,Выдача!$L$2:$L$87,"="&amp;"Proteobacteria")</f>
        <v>6</v>
      </c>
      <c r="D4">
        <f>COUNTIFS(Выдача!$I$2:$I$87,"&gt;"&amp;$A4,Выдача!$L$2:$L$87,"&lt;&gt;"&amp;"Proteobacteria")</f>
        <v>0</v>
      </c>
      <c r="E4">
        <f>COUNTIFS(Выдача!$I$2:$I$87,"&lt;="&amp;$A4,Выдача!$L$2:$L$87,"&lt;&gt;"&amp;"Proteobacteria")</f>
        <v>58</v>
      </c>
      <c r="F4">
        <f t="shared" si="0"/>
        <v>0.7857142857142857</v>
      </c>
      <c r="G4">
        <f t="shared" si="1"/>
        <v>1</v>
      </c>
      <c r="H4">
        <f t="shared" si="2"/>
        <v>0</v>
      </c>
    </row>
    <row r="5" spans="1:8" x14ac:dyDescent="0.3">
      <c r="A5">
        <v>1270</v>
      </c>
      <c r="B5">
        <f>COUNTIFS(Выдача!$I$2:$I$87,"&gt;"&amp;$A5,Выдача!$L$2:$L$87,"="&amp;"Proteobacteria")</f>
        <v>24</v>
      </c>
      <c r="C5">
        <f>COUNTIFS(Выдача!$I$2:$I$87,"&lt;="&amp;$A5,Выдача!$L$2:$L$87,"="&amp;"Proteobacteria")</f>
        <v>4</v>
      </c>
      <c r="D5">
        <f>COUNTIFS(Выдача!$I$2:$I$87,"&gt;"&amp;$A5,Выдача!$L$2:$L$87,"&lt;&gt;"&amp;"Proteobacteria")</f>
        <v>0</v>
      </c>
      <c r="E5">
        <f>COUNTIFS(Выдача!$I$2:$I$87,"&lt;="&amp;$A5,Выдача!$L$2:$L$87,"&lt;&gt;"&amp;"Proteobacteria")</f>
        <v>58</v>
      </c>
      <c r="F5">
        <f t="shared" si="0"/>
        <v>0.8571428571428571</v>
      </c>
      <c r="G5">
        <f t="shared" si="1"/>
        <v>1</v>
      </c>
      <c r="H5">
        <f t="shared" si="2"/>
        <v>0</v>
      </c>
    </row>
    <row r="6" spans="1:8" x14ac:dyDescent="0.3">
      <c r="A6">
        <v>1265</v>
      </c>
      <c r="B6">
        <f>COUNTIFS(Выдача!$I$2:$I$87,"&gt;"&amp;$A6,Выдача!$L$2:$L$87,"="&amp;"Proteobacteria")</f>
        <v>25</v>
      </c>
      <c r="C6">
        <f>COUNTIFS(Выдача!$I$2:$I$87,"&lt;="&amp;$A6,Выдача!$L$2:$L$87,"="&amp;"Proteobacteria")</f>
        <v>3</v>
      </c>
      <c r="D6">
        <f>COUNTIFS(Выдача!$I$2:$I$87,"&gt;"&amp;$A6,Выдача!$L$2:$L$87,"&lt;&gt;"&amp;"Proteobacteria")</f>
        <v>0</v>
      </c>
      <c r="E6">
        <f>COUNTIFS(Выдача!$I$2:$I$87,"&lt;="&amp;$A6,Выдача!$L$2:$L$87,"&lt;&gt;"&amp;"Proteobacteria")</f>
        <v>58</v>
      </c>
      <c r="F6">
        <f t="shared" si="0"/>
        <v>0.8928571428571429</v>
      </c>
      <c r="G6">
        <f t="shared" si="1"/>
        <v>1</v>
      </c>
      <c r="H6">
        <f t="shared" si="2"/>
        <v>0</v>
      </c>
    </row>
    <row r="7" spans="1:8" x14ac:dyDescent="0.3">
      <c r="A7">
        <v>1260</v>
      </c>
      <c r="B7">
        <f>COUNTIFS(Выдача!$I$2:$I$87,"&gt;"&amp;$A7,Выдача!$L$2:$L$87,"="&amp;"Proteobacteria")</f>
        <v>25</v>
      </c>
      <c r="C7">
        <f>COUNTIFS(Выдача!$I$2:$I$87,"&lt;="&amp;$A7,Выдача!$L$2:$L$87,"="&amp;"Proteobacteria")</f>
        <v>3</v>
      </c>
      <c r="D7">
        <f>COUNTIFS(Выдача!$I$2:$I$87,"&gt;"&amp;$A7,Выдача!$L$2:$L$87,"&lt;&gt;"&amp;"Proteobacteria")</f>
        <v>0</v>
      </c>
      <c r="E7">
        <f>COUNTIFS(Выдача!$I$2:$I$87,"&lt;="&amp;$A7,Выдача!$L$2:$L$87,"&lt;&gt;"&amp;"Proteobacteria")</f>
        <v>58</v>
      </c>
      <c r="F7">
        <f t="shared" si="0"/>
        <v>0.8928571428571429</v>
      </c>
      <c r="G7">
        <f t="shared" si="1"/>
        <v>1</v>
      </c>
      <c r="H7">
        <f t="shared" si="2"/>
        <v>0</v>
      </c>
    </row>
    <row r="8" spans="1:8" x14ac:dyDescent="0.3">
      <c r="A8">
        <v>1255</v>
      </c>
      <c r="B8">
        <f>COUNTIFS(Выдача!$I$2:$I$87,"&gt;"&amp;$A8,Выдача!$L$2:$L$87,"="&amp;"Proteobacteria")</f>
        <v>25</v>
      </c>
      <c r="C8">
        <f>COUNTIFS(Выдача!$I$2:$I$87,"&lt;="&amp;$A8,Выдача!$L$2:$L$87,"="&amp;"Proteobacteria")</f>
        <v>3</v>
      </c>
      <c r="D8">
        <f>COUNTIFS(Выдача!$I$2:$I$87,"&gt;"&amp;$A8,Выдача!$L$2:$L$87,"&lt;&gt;"&amp;"Proteobacteria")</f>
        <v>0</v>
      </c>
      <c r="E8">
        <f>COUNTIFS(Выдача!$I$2:$I$87,"&lt;="&amp;$A8,Выдача!$L$2:$L$87,"&lt;&gt;"&amp;"Proteobacteria")</f>
        <v>58</v>
      </c>
      <c r="F8">
        <f t="shared" si="0"/>
        <v>0.8928571428571429</v>
      </c>
      <c r="G8">
        <f t="shared" si="1"/>
        <v>1</v>
      </c>
      <c r="H8">
        <f t="shared" si="2"/>
        <v>0</v>
      </c>
    </row>
    <row r="9" spans="1:8" x14ac:dyDescent="0.3">
      <c r="A9">
        <f>1250</f>
        <v>1250</v>
      </c>
      <c r="B9">
        <f>COUNTIFS(Выдача!$I$2:$I$87,"&gt;"&amp;$A9,Выдача!$L$2:$L$87,"="&amp;"Proteobacteria")</f>
        <v>25</v>
      </c>
      <c r="C9">
        <f>COUNTIFS(Выдача!$I$2:$I$87,"&lt;="&amp;$A9,Выдача!$L$2:$L$87,"="&amp;"Proteobacteria")</f>
        <v>3</v>
      </c>
      <c r="D9">
        <f>COUNTIFS(Выдача!$I$2:$I$87,"&gt;"&amp;$A9,Выдача!$L$2:$L$87,"&lt;&gt;"&amp;"Proteobacteria")</f>
        <v>0</v>
      </c>
      <c r="E9">
        <f>COUNTIFS(Выдача!$I$2:$I$87,"&lt;="&amp;$A9,Выдача!$L$2:$L$87,"&lt;&gt;"&amp;"Proteobacteria")</f>
        <v>58</v>
      </c>
      <c r="F9">
        <f t="shared" si="0"/>
        <v>0.8928571428571429</v>
      </c>
      <c r="G9">
        <f t="shared" si="1"/>
        <v>1</v>
      </c>
      <c r="H9">
        <f t="shared" si="2"/>
        <v>0</v>
      </c>
    </row>
    <row r="10" spans="1:8" x14ac:dyDescent="0.3">
      <c r="A10">
        <v>1200</v>
      </c>
      <c r="B10">
        <f>COUNTIFS(Выдача!$I$2:$I$87,"&gt;"&amp;$A10,Выдача!$L$2:$L$87,"="&amp;"Proteobacteria")</f>
        <v>25</v>
      </c>
      <c r="C10">
        <f>COUNTIFS(Выдача!$I$2:$I$87,"&lt;="&amp;$A10,Выдача!$L$2:$L$87,"="&amp;"Proteobacteria")</f>
        <v>3</v>
      </c>
      <c r="D10">
        <f>COUNTIFS(Выдача!$I$2:$I$87,"&gt;"&amp;$A10,Выдача!$L$2:$L$87,"&lt;&gt;"&amp;"Proteobacteria")</f>
        <v>0</v>
      </c>
      <c r="E10">
        <f>COUNTIFS(Выдача!$I$2:$I$87,"&lt;="&amp;$A10,Выдача!$L$2:$L$87,"&lt;&gt;"&amp;"Proteobacteria")</f>
        <v>58</v>
      </c>
      <c r="F10">
        <f t="shared" si="0"/>
        <v>0.8928571428571429</v>
      </c>
      <c r="G10">
        <f t="shared" si="1"/>
        <v>1</v>
      </c>
      <c r="H10">
        <f t="shared" si="2"/>
        <v>0</v>
      </c>
    </row>
    <row r="11" spans="1:8" x14ac:dyDescent="0.3">
      <c r="A11">
        <v>1150</v>
      </c>
      <c r="B11">
        <f>COUNTIFS(Выдача!$I$2:$I$87,"&gt;"&amp;$A11,Выдача!$L$2:$L$87,"="&amp;"Proteobacteria")</f>
        <v>26</v>
      </c>
      <c r="C11">
        <f>COUNTIFS(Выдача!$I$2:$I$87,"&lt;="&amp;$A11,Выдача!$L$2:$L$87,"="&amp;"Proteobacteria")</f>
        <v>2</v>
      </c>
      <c r="D11">
        <f>COUNTIFS(Выдача!$I$2:$I$87,"&gt;"&amp;$A11,Выдача!$L$2:$L$87,"&lt;&gt;"&amp;"Proteobacteria")</f>
        <v>0</v>
      </c>
      <c r="E11">
        <f>COUNTIFS(Выдача!$I$2:$I$87,"&lt;="&amp;$A11,Выдача!$L$2:$L$87,"&lt;&gt;"&amp;"Proteobacteria")</f>
        <v>58</v>
      </c>
      <c r="F11">
        <f t="shared" si="0"/>
        <v>0.9285714285714286</v>
      </c>
      <c r="G11">
        <f t="shared" si="1"/>
        <v>1</v>
      </c>
      <c r="H11">
        <f t="shared" si="2"/>
        <v>0</v>
      </c>
    </row>
    <row r="12" spans="1:8" x14ac:dyDescent="0.3">
      <c r="A12">
        <v>1100</v>
      </c>
      <c r="B12">
        <f>COUNTIFS(Выдача!$I$2:$I$87,"&gt;"&amp;$A12,Выдача!$L$2:$L$87,"="&amp;"Proteobacteria")</f>
        <v>26</v>
      </c>
      <c r="C12">
        <f>COUNTIFS(Выдача!$I$2:$I$87,"&lt;="&amp;$A12,Выдача!$L$2:$L$87,"="&amp;"Proteobacteria")</f>
        <v>2</v>
      </c>
      <c r="D12">
        <f>COUNTIFS(Выдача!$I$2:$I$87,"&gt;"&amp;$A12,Выдача!$L$2:$L$87,"&lt;&gt;"&amp;"Proteobacteria")</f>
        <v>0</v>
      </c>
      <c r="E12">
        <f>COUNTIFS(Выдача!$I$2:$I$87,"&lt;="&amp;$A12,Выдача!$L$2:$L$87,"&lt;&gt;"&amp;"Proteobacteria")</f>
        <v>58</v>
      </c>
      <c r="F12">
        <f t="shared" si="0"/>
        <v>0.9285714285714286</v>
      </c>
      <c r="G12">
        <f t="shared" si="1"/>
        <v>1</v>
      </c>
      <c r="H12">
        <f t="shared" si="2"/>
        <v>0</v>
      </c>
    </row>
    <row r="13" spans="1:8" x14ac:dyDescent="0.3">
      <c r="A13">
        <v>1050</v>
      </c>
      <c r="B13">
        <f>COUNTIFS(Выдача!$I$2:$I$87,"&gt;"&amp;$A13,Выдача!$L$2:$L$87,"="&amp;"Proteobacteria")</f>
        <v>27</v>
      </c>
      <c r="C13">
        <f>COUNTIFS(Выдача!$I$2:$I$87,"&lt;="&amp;$A13,Выдача!$L$2:$L$87,"="&amp;"Proteobacteria")</f>
        <v>1</v>
      </c>
      <c r="D13">
        <f>COUNTIFS(Выдача!$I$2:$I$87,"&gt;"&amp;$A13,Выдача!$L$2:$L$87,"&lt;&gt;"&amp;"Proteobacteria")</f>
        <v>0</v>
      </c>
      <c r="E13">
        <f>COUNTIFS(Выдача!$I$2:$I$87,"&lt;="&amp;$A13,Выдача!$L$2:$L$87,"&lt;&gt;"&amp;"Proteobacteria")</f>
        <v>58</v>
      </c>
      <c r="F13">
        <f t="shared" si="0"/>
        <v>0.9642857142857143</v>
      </c>
      <c r="G13">
        <f t="shared" si="1"/>
        <v>1</v>
      </c>
      <c r="H13">
        <f t="shared" si="2"/>
        <v>0</v>
      </c>
    </row>
    <row r="14" spans="1:8" x14ac:dyDescent="0.3">
      <c r="A14">
        <v>1000</v>
      </c>
      <c r="B14">
        <f>COUNTIFS(Выдача!$I$2:$I$87,"&gt;"&amp;$A14,Выдача!$L$2:$L$87,"="&amp;"Proteobacteria")</f>
        <v>27</v>
      </c>
      <c r="C14">
        <f>COUNTIFS(Выдача!$I$2:$I$87,"&lt;="&amp;$A14,Выдача!$L$2:$L$87,"="&amp;"Proteobacteria")</f>
        <v>1</v>
      </c>
      <c r="D14">
        <f>COUNTIFS(Выдача!$I$2:$I$87,"&gt;"&amp;$A14,Выдача!$L$2:$L$87,"&lt;&gt;"&amp;"Proteobacteria")</f>
        <v>0</v>
      </c>
      <c r="E14">
        <f>COUNTIFS(Выдача!$I$2:$I$87,"&lt;="&amp;$A14,Выдача!$L$2:$L$87,"&lt;&gt;"&amp;"Proteobacteria")</f>
        <v>58</v>
      </c>
      <c r="F14">
        <f t="shared" si="0"/>
        <v>0.9642857142857143</v>
      </c>
      <c r="G14">
        <f t="shared" si="1"/>
        <v>1</v>
      </c>
      <c r="H14">
        <f t="shared" si="2"/>
        <v>0</v>
      </c>
    </row>
    <row r="15" spans="1:8" x14ac:dyDescent="0.3">
      <c r="A15">
        <v>950</v>
      </c>
      <c r="B15">
        <f>COUNTIFS(Выдача!$I$2:$I$87,"&gt;"&amp;$A15,Выдача!$L$2:$L$87,"="&amp;"Proteobacteria")</f>
        <v>27</v>
      </c>
      <c r="C15">
        <f>COUNTIFS(Выдача!$I$2:$I$87,"&lt;="&amp;$A15,Выдача!$L$2:$L$87,"="&amp;"Proteobacteria")</f>
        <v>1</v>
      </c>
      <c r="D15">
        <f>COUNTIFS(Выдача!$I$2:$I$87,"&gt;"&amp;$A15,Выдача!$L$2:$L$87,"&lt;&gt;"&amp;"Proteobacteria")</f>
        <v>0</v>
      </c>
      <c r="E15">
        <f>COUNTIFS(Выдача!$I$2:$I$87,"&lt;="&amp;$A15,Выдача!$L$2:$L$87,"&lt;&gt;"&amp;"Proteobacteria")</f>
        <v>58</v>
      </c>
      <c r="F15">
        <f t="shared" si="0"/>
        <v>0.9642857142857143</v>
      </c>
      <c r="G15">
        <f t="shared" si="1"/>
        <v>1</v>
      </c>
      <c r="H15">
        <f t="shared" si="2"/>
        <v>0</v>
      </c>
    </row>
    <row r="16" spans="1:8" x14ac:dyDescent="0.3">
      <c r="A16">
        <v>900</v>
      </c>
      <c r="B16">
        <f>COUNTIFS(Выдача!$I$2:$I$87,"&gt;"&amp;$A16,Выдача!$L$2:$L$87,"="&amp;"Proteobacteria")</f>
        <v>27</v>
      </c>
      <c r="C16">
        <f>COUNTIFS(Выдача!$I$2:$I$87,"&lt;="&amp;$A16,Выдача!$L$2:$L$87,"="&amp;"Proteobacteria")</f>
        <v>1</v>
      </c>
      <c r="D16">
        <f>COUNTIFS(Выдача!$I$2:$I$87,"&gt;"&amp;$A16,Выдача!$L$2:$L$87,"&lt;&gt;"&amp;"Proteobacteria")</f>
        <v>0</v>
      </c>
      <c r="E16">
        <f>COUNTIFS(Выдача!$I$2:$I$87,"&lt;="&amp;$A16,Выдача!$L$2:$L$87,"&lt;&gt;"&amp;"Proteobacteria")</f>
        <v>58</v>
      </c>
      <c r="F16">
        <f t="shared" si="0"/>
        <v>0.9642857142857143</v>
      </c>
      <c r="G16">
        <f t="shared" si="1"/>
        <v>1</v>
      </c>
      <c r="H16" s="8">
        <f t="shared" si="2"/>
        <v>0</v>
      </c>
    </row>
    <row r="17" spans="1:14" x14ac:dyDescent="0.3">
      <c r="A17">
        <v>850</v>
      </c>
      <c r="B17">
        <f>COUNTIFS(Выдача!$I$2:$I$87,"&gt;"&amp;$A17,Выдача!$L$2:$L$87,"="&amp;"Proteobacteria")</f>
        <v>27</v>
      </c>
      <c r="C17">
        <f>COUNTIFS(Выдача!$I$2:$I$87,"&lt;="&amp;$A17,Выдача!$L$2:$L$87,"="&amp;"Proteobacteria")</f>
        <v>1</v>
      </c>
      <c r="D17">
        <f>COUNTIFS(Выдача!$I$2:$I$87,"&gt;"&amp;$A17,Выдача!$L$2:$L$87,"&lt;&gt;"&amp;"Proteobacteria")</f>
        <v>0</v>
      </c>
      <c r="E17">
        <f>COUNTIFS(Выдача!$I$2:$I$87,"&lt;="&amp;$A17,Выдача!$L$2:$L$87,"&lt;&gt;"&amp;"Proteobacteria")</f>
        <v>58</v>
      </c>
      <c r="F17">
        <f t="shared" si="0"/>
        <v>0.9642857142857143</v>
      </c>
      <c r="G17">
        <f t="shared" si="1"/>
        <v>1</v>
      </c>
      <c r="H17" s="8">
        <f t="shared" si="2"/>
        <v>0</v>
      </c>
    </row>
    <row r="18" spans="1:14" x14ac:dyDescent="0.3">
      <c r="A18">
        <v>800</v>
      </c>
      <c r="B18">
        <f>COUNTIFS(Выдача!$I$2:$I$87,"&gt;"&amp;$A18,Выдача!$L$2:$L$87,"="&amp;"Proteobacteria")</f>
        <v>27</v>
      </c>
      <c r="C18">
        <f>COUNTIFS(Выдача!$I$2:$I$87,"&lt;="&amp;$A18,Выдача!$L$2:$L$87,"="&amp;"Proteobacteria")</f>
        <v>1</v>
      </c>
      <c r="D18">
        <f>COUNTIFS(Выдача!$I$2:$I$87,"&gt;"&amp;$A18,Выдача!$L$2:$L$87,"&lt;&gt;"&amp;"Proteobacteria")</f>
        <v>0</v>
      </c>
      <c r="E18">
        <f>COUNTIFS(Выдача!$I$2:$I$87,"&lt;="&amp;$A18,Выдача!$L$2:$L$87,"&lt;&gt;"&amp;"Proteobacteria")</f>
        <v>58</v>
      </c>
      <c r="F18">
        <f t="shared" si="0"/>
        <v>0.9642857142857143</v>
      </c>
      <c r="G18">
        <f t="shared" si="1"/>
        <v>1</v>
      </c>
      <c r="H18" s="8">
        <f t="shared" si="2"/>
        <v>0</v>
      </c>
    </row>
    <row r="19" spans="1:14" x14ac:dyDescent="0.3">
      <c r="A19">
        <v>750</v>
      </c>
      <c r="B19">
        <f>COUNTIFS(Выдача!$I$2:$I$87,"&gt;"&amp;$A19,Выдача!$L$2:$L$87,"="&amp;"Proteobacteria")</f>
        <v>27</v>
      </c>
      <c r="C19">
        <f>COUNTIFS(Выдача!$I$2:$I$87,"&lt;="&amp;$A19,Выдача!$L$2:$L$87,"="&amp;"Proteobacteria")</f>
        <v>1</v>
      </c>
      <c r="D19">
        <f>COUNTIFS(Выдача!$I$2:$I$87,"&gt;"&amp;$A19,Выдача!$L$2:$L$87,"&lt;&gt;"&amp;"Proteobacteria")</f>
        <v>0</v>
      </c>
      <c r="E19">
        <f>COUNTIFS(Выдача!$I$2:$I$87,"&lt;="&amp;$A19,Выдача!$L$2:$L$87,"&lt;&gt;"&amp;"Proteobacteria")</f>
        <v>58</v>
      </c>
      <c r="F19">
        <f t="shared" si="0"/>
        <v>0.9642857142857143</v>
      </c>
      <c r="G19">
        <f t="shared" si="1"/>
        <v>1</v>
      </c>
      <c r="H19" s="8">
        <f t="shared" si="2"/>
        <v>0</v>
      </c>
    </row>
    <row r="20" spans="1:14" x14ac:dyDescent="0.3">
      <c r="A20">
        <v>700</v>
      </c>
      <c r="B20">
        <f>COUNTIFS(Выдача!$I$2:$I$87,"&gt;"&amp;$A20,Выдача!$L$2:$L$87,"="&amp;"Proteobacteria")</f>
        <v>27</v>
      </c>
      <c r="C20">
        <f>COUNTIFS(Выдача!$I$2:$I$87,"&lt;="&amp;$A20,Выдача!$L$2:$L$87,"="&amp;"Proteobacteria")</f>
        <v>1</v>
      </c>
      <c r="D20">
        <f>COUNTIFS(Выдача!$I$2:$I$87,"&gt;"&amp;$A20,Выдача!$L$2:$L$87,"&lt;&gt;"&amp;"Proteobacteria")</f>
        <v>0</v>
      </c>
      <c r="E20">
        <f>COUNTIFS(Выдача!$I$2:$I$87,"&lt;="&amp;$A20,Выдача!$L$2:$L$87,"&lt;&gt;"&amp;"Proteobacteria")</f>
        <v>58</v>
      </c>
      <c r="F20">
        <f t="shared" si="0"/>
        <v>0.9642857142857143</v>
      </c>
      <c r="G20">
        <f t="shared" si="1"/>
        <v>1</v>
      </c>
      <c r="H20" s="8">
        <f t="shared" si="2"/>
        <v>0</v>
      </c>
    </row>
    <row r="21" spans="1:14" x14ac:dyDescent="0.3">
      <c r="A21">
        <v>650</v>
      </c>
      <c r="B21">
        <f>COUNTIFS(Выдача!$I$2:$I$87,"&gt;"&amp;$A21,Выдача!$L$2:$L$87,"="&amp;"Proteobacteria")</f>
        <v>27</v>
      </c>
      <c r="C21">
        <f>COUNTIFS(Выдача!$I$2:$I$87,"&lt;="&amp;$A21,Выдача!$L$2:$L$87,"="&amp;"Proteobacteria")</f>
        <v>1</v>
      </c>
      <c r="D21">
        <f>COUNTIFS(Выдача!$I$2:$I$87,"&gt;"&amp;$A21,Выдача!$L$2:$L$87,"&lt;&gt;"&amp;"Proteobacteria")</f>
        <v>0</v>
      </c>
      <c r="E21">
        <f>COUNTIFS(Выдача!$I$2:$I$87,"&lt;="&amp;$A21,Выдача!$L$2:$L$87,"&lt;&gt;"&amp;"Proteobacteria")</f>
        <v>58</v>
      </c>
      <c r="F21">
        <f t="shared" si="0"/>
        <v>0.9642857142857143</v>
      </c>
      <c r="G21">
        <f t="shared" si="1"/>
        <v>1</v>
      </c>
      <c r="H21" s="8">
        <f t="shared" si="2"/>
        <v>0</v>
      </c>
    </row>
    <row r="22" spans="1:14" x14ac:dyDescent="0.3">
      <c r="A22">
        <v>600</v>
      </c>
      <c r="B22">
        <f>COUNTIFS(Выдача!$I$2:$I$87,"&gt;"&amp;$A22,Выдача!$L$2:$L$87,"="&amp;"Proteobacteria")</f>
        <v>27</v>
      </c>
      <c r="C22">
        <f>COUNTIFS(Выдача!$I$2:$I$87,"&lt;="&amp;$A22,Выдача!$L$2:$L$87,"="&amp;"Proteobacteria")</f>
        <v>1</v>
      </c>
      <c r="D22">
        <f>COUNTIFS(Выдача!$I$2:$I$87,"&gt;"&amp;$A22,Выдача!$L$2:$L$87,"&lt;&gt;"&amp;"Proteobacteria")</f>
        <v>0</v>
      </c>
      <c r="E22">
        <f>COUNTIFS(Выдача!$I$2:$I$87,"&lt;="&amp;$A22,Выдача!$L$2:$L$87,"&lt;&gt;"&amp;"Proteobacteria")</f>
        <v>58</v>
      </c>
      <c r="F22">
        <f t="shared" si="0"/>
        <v>0.9642857142857143</v>
      </c>
      <c r="G22">
        <f t="shared" si="1"/>
        <v>1</v>
      </c>
      <c r="H22" s="8">
        <f t="shared" si="2"/>
        <v>0</v>
      </c>
    </row>
    <row r="23" spans="1:14" x14ac:dyDescent="0.3">
      <c r="A23">
        <v>550</v>
      </c>
      <c r="B23">
        <f>COUNTIFS(Выдача!$I$2:$I$87,"&gt;"&amp;$A23,Выдача!$L$2:$L$87,"="&amp;"Proteobacteria")</f>
        <v>27</v>
      </c>
      <c r="C23">
        <f>COUNTIFS(Выдача!$I$2:$I$87,"&lt;="&amp;$A23,Выдача!$L$2:$L$87,"="&amp;"Proteobacteria")</f>
        <v>1</v>
      </c>
      <c r="D23">
        <f>COUNTIFS(Выдача!$I$2:$I$87,"&gt;"&amp;$A23,Выдача!$L$2:$L$87,"&lt;&gt;"&amp;"Proteobacteria")</f>
        <v>0</v>
      </c>
      <c r="E23">
        <f>COUNTIFS(Выдача!$I$2:$I$87,"&lt;="&amp;$A23,Выдача!$L$2:$L$87,"&lt;&gt;"&amp;"Proteobacteria")</f>
        <v>58</v>
      </c>
      <c r="F23">
        <f t="shared" si="0"/>
        <v>0.9642857142857143</v>
      </c>
      <c r="G23">
        <f t="shared" si="1"/>
        <v>1</v>
      </c>
      <c r="H23" s="8">
        <f t="shared" si="2"/>
        <v>0</v>
      </c>
      <c r="J23" s="12" t="s">
        <v>191</v>
      </c>
      <c r="K23" s="12"/>
      <c r="L23" s="12"/>
      <c r="M23" s="12"/>
      <c r="N23" s="12"/>
    </row>
    <row r="24" spans="1:14" x14ac:dyDescent="0.3">
      <c r="A24">
        <v>500</v>
      </c>
      <c r="B24">
        <f>COUNTIFS(Выдача!$I$2:$I$87,"&gt;"&amp;$A24,Выдача!$L$2:$L$87,"="&amp;"Proteobacteria")</f>
        <v>27</v>
      </c>
      <c r="C24">
        <f>COUNTIFS(Выдача!$I$2:$I$87,"&lt;="&amp;$A24,Выдача!$L$2:$L$87,"="&amp;"Proteobacteria")</f>
        <v>1</v>
      </c>
      <c r="D24">
        <f>COUNTIFS(Выдача!$I$2:$I$87,"&gt;"&amp;$A24,Выдача!$L$2:$L$87,"&lt;&gt;"&amp;"Proteobacteria")</f>
        <v>0</v>
      </c>
      <c r="E24">
        <f>COUNTIFS(Выдача!$I$2:$I$87,"&lt;="&amp;$A24,Выдача!$L$2:$L$87,"&lt;&gt;"&amp;"Proteobacteria")</f>
        <v>58</v>
      </c>
      <c r="F24">
        <f t="shared" si="0"/>
        <v>0.9642857142857143</v>
      </c>
      <c r="G24">
        <f t="shared" si="1"/>
        <v>1</v>
      </c>
      <c r="H24" s="8">
        <f t="shared" si="2"/>
        <v>0</v>
      </c>
      <c r="J24" s="12"/>
      <c r="K24" s="12"/>
      <c r="L24" s="12"/>
      <c r="M24" s="12"/>
      <c r="N24" s="12"/>
    </row>
    <row r="25" spans="1:14" x14ac:dyDescent="0.3">
      <c r="A25">
        <v>450</v>
      </c>
      <c r="B25">
        <f>COUNTIFS(Выдача!$I$2:$I$87,"&gt;"&amp;$A25,Выдача!$L$2:$L$87,"="&amp;"Proteobacteria")</f>
        <v>27</v>
      </c>
      <c r="C25">
        <f>COUNTIFS(Выдача!$I$2:$I$87,"&lt;="&amp;$A25,Выдача!$L$2:$L$87,"="&amp;"Proteobacteria")</f>
        <v>1</v>
      </c>
      <c r="D25">
        <f>COUNTIFS(Выдача!$I$2:$I$87,"&gt;"&amp;$A25,Выдача!$L$2:$L$87,"&lt;&gt;"&amp;"Proteobacteria")</f>
        <v>0</v>
      </c>
      <c r="E25">
        <f>COUNTIFS(Выдача!$I$2:$I$87,"&lt;="&amp;$A25,Выдача!$L$2:$L$87,"&lt;&gt;"&amp;"Proteobacteria")</f>
        <v>58</v>
      </c>
      <c r="F25">
        <f t="shared" si="0"/>
        <v>0.9642857142857143</v>
      </c>
      <c r="G25">
        <f t="shared" si="1"/>
        <v>1</v>
      </c>
      <c r="H25" s="8">
        <f t="shared" si="2"/>
        <v>0</v>
      </c>
      <c r="J25" s="12"/>
      <c r="K25" s="12"/>
      <c r="L25" s="12"/>
      <c r="M25" s="12"/>
      <c r="N25" s="12"/>
    </row>
    <row r="26" spans="1:14" x14ac:dyDescent="0.3">
      <c r="A26" s="9">
        <v>400</v>
      </c>
      <c r="B26" s="9">
        <f>COUNTIFS(Выдача!$I$2:$I$87,"&gt;"&amp;$A26,Выдача!$L$2:$L$87,"="&amp;"Proteobacteria")</f>
        <v>27</v>
      </c>
      <c r="C26" s="9">
        <f>COUNTIFS(Выдача!$I$2:$I$87,"&lt;="&amp;$A26,Выдача!$L$2:$L$87,"="&amp;"Proteobacteria")</f>
        <v>1</v>
      </c>
      <c r="D26" s="9">
        <f>COUNTIFS(Выдача!$I$2:$I$87,"&gt;"&amp;$A26,Выдача!$L$2:$L$87,"&lt;&gt;"&amp;"Proteobacteria")</f>
        <v>0</v>
      </c>
      <c r="E26" s="9">
        <f>COUNTIFS(Выдача!$I$2:$I$87,"&lt;="&amp;$A26,Выдача!$L$2:$L$87,"&lt;&gt;"&amp;"Proteobacteria")</f>
        <v>58</v>
      </c>
      <c r="F26" s="9">
        <f t="shared" si="0"/>
        <v>0.9642857142857143</v>
      </c>
      <c r="G26" s="9">
        <f t="shared" si="1"/>
        <v>1</v>
      </c>
      <c r="H26" s="10">
        <f t="shared" si="2"/>
        <v>0</v>
      </c>
      <c r="J26" s="12"/>
      <c r="K26" s="12"/>
      <c r="L26" s="12"/>
      <c r="M26" s="12"/>
      <c r="N26" s="12"/>
    </row>
    <row r="27" spans="1:14" x14ac:dyDescent="0.3">
      <c r="A27">
        <v>390</v>
      </c>
      <c r="B27">
        <f>COUNTIFS(Выдача!$I$2:$I$87,"&gt;"&amp;$A27,Выдача!$L$2:$L$87,"="&amp;"Proteobacteria")</f>
        <v>27</v>
      </c>
      <c r="C27">
        <f>COUNTIFS(Выдача!$I$2:$I$87,"&lt;="&amp;$A27,Выдача!$L$2:$L$87,"="&amp;"Proteobacteria")</f>
        <v>1</v>
      </c>
      <c r="D27">
        <f>COUNTIFS(Выдача!$I$2:$I$87,"&gt;"&amp;$A27,Выдача!$L$2:$L$87,"&lt;&gt;"&amp;"Proteobacteria")</f>
        <v>0</v>
      </c>
      <c r="E27">
        <f>COUNTIFS(Выдача!$I$2:$I$87,"&lt;="&amp;$A27,Выдача!$L$2:$L$87,"&lt;&gt;"&amp;"Proteobacteria")</f>
        <v>58</v>
      </c>
      <c r="F27">
        <f t="shared" ref="F27:F30" si="3">B27/(B27+C27)</f>
        <v>0.9642857142857143</v>
      </c>
      <c r="G27">
        <f t="shared" ref="G27:G30" si="4">E27/(E27+D27)</f>
        <v>1</v>
      </c>
      <c r="H27" s="8">
        <f t="shared" si="2"/>
        <v>0</v>
      </c>
    </row>
    <row r="28" spans="1:14" x14ac:dyDescent="0.3">
      <c r="A28">
        <v>380</v>
      </c>
      <c r="B28">
        <f>COUNTIFS(Выдача!$I$2:$I$87,"&gt;"&amp;$A28,Выдача!$L$2:$L$87,"="&amp;"Proteobacteria")</f>
        <v>27</v>
      </c>
      <c r="C28">
        <f>COUNTIFS(Выдача!$I$2:$I$87,"&lt;="&amp;$A28,Выдача!$L$2:$L$87,"="&amp;"Proteobacteria")</f>
        <v>1</v>
      </c>
      <c r="D28">
        <f>COUNTIFS(Выдача!$I$2:$I$87,"&gt;"&amp;$A28,Выдача!$L$2:$L$87,"&lt;&gt;"&amp;"Proteobacteria")</f>
        <v>1</v>
      </c>
      <c r="E28">
        <f>COUNTIFS(Выдача!$I$2:$I$87,"&lt;="&amp;$A28,Выдача!$L$2:$L$87,"&lt;&gt;"&amp;"Proteobacteria")</f>
        <v>57</v>
      </c>
      <c r="F28">
        <f t="shared" si="3"/>
        <v>0.9642857142857143</v>
      </c>
      <c r="G28">
        <f t="shared" si="4"/>
        <v>0.98275862068965514</v>
      </c>
      <c r="H28" s="8">
        <f t="shared" si="2"/>
        <v>1.7241379310344862E-2</v>
      </c>
    </row>
    <row r="29" spans="1:14" x14ac:dyDescent="0.3">
      <c r="A29">
        <v>370</v>
      </c>
      <c r="B29">
        <f>COUNTIFS(Выдача!$I$2:$I$87,"&gt;"&amp;$A29,Выдача!$L$2:$L$87,"="&amp;"Proteobacteria")</f>
        <v>27</v>
      </c>
      <c r="C29">
        <f>COUNTIFS(Выдача!$I$2:$I$87,"&lt;="&amp;$A29,Выдача!$L$2:$L$87,"="&amp;"Proteobacteria")</f>
        <v>1</v>
      </c>
      <c r="D29">
        <f>COUNTIFS(Выдача!$I$2:$I$87,"&gt;"&amp;$A29,Выдача!$L$2:$L$87,"&lt;&gt;"&amp;"Proteobacteria")</f>
        <v>1</v>
      </c>
      <c r="E29">
        <f>COUNTIFS(Выдача!$I$2:$I$87,"&lt;="&amp;$A29,Выдача!$L$2:$L$87,"&lt;&gt;"&amp;"Proteobacteria")</f>
        <v>57</v>
      </c>
      <c r="F29">
        <f t="shared" si="3"/>
        <v>0.9642857142857143</v>
      </c>
      <c r="G29">
        <f t="shared" si="4"/>
        <v>0.98275862068965514</v>
      </c>
      <c r="H29" s="8">
        <f t="shared" si="2"/>
        <v>1.7241379310344862E-2</v>
      </c>
    </row>
    <row r="30" spans="1:14" x14ac:dyDescent="0.3">
      <c r="A30">
        <v>360</v>
      </c>
      <c r="B30">
        <f>COUNTIFS(Выдача!$I$2:$I$87,"&gt;"&amp;$A30,Выдача!$L$2:$L$87,"="&amp;"Proteobacteria")</f>
        <v>27</v>
      </c>
      <c r="C30">
        <f>COUNTIFS(Выдача!$I$2:$I$87,"&lt;="&amp;$A30,Выдача!$L$2:$L$87,"="&amp;"Proteobacteria")</f>
        <v>1</v>
      </c>
      <c r="D30">
        <f>COUNTIFS(Выдача!$I$2:$I$87,"&gt;"&amp;$A30,Выдача!$L$2:$L$87,"&lt;&gt;"&amp;"Proteobacteria")</f>
        <v>2</v>
      </c>
      <c r="E30">
        <f>COUNTIFS(Выдача!$I$2:$I$87,"&lt;="&amp;$A30,Выдача!$L$2:$L$87,"&lt;&gt;"&amp;"Proteobacteria")</f>
        <v>56</v>
      </c>
      <c r="F30">
        <f t="shared" si="3"/>
        <v>0.9642857142857143</v>
      </c>
      <c r="G30">
        <f t="shared" si="4"/>
        <v>0.96551724137931039</v>
      </c>
      <c r="H30" s="8">
        <f t="shared" si="2"/>
        <v>3.4482758620689613E-2</v>
      </c>
    </row>
    <row r="31" spans="1:14" x14ac:dyDescent="0.3">
      <c r="A31">
        <v>350</v>
      </c>
      <c r="B31">
        <f>COUNTIFS(Выдача!$I$2:$I$87,"&gt;"&amp;$A31,Выдача!$L$2:$L$87,"="&amp;"Proteobacteria")</f>
        <v>27</v>
      </c>
      <c r="C31">
        <f>COUNTIFS(Выдача!$I$2:$I$87,"&lt;="&amp;$A31,Выдача!$L$2:$L$87,"="&amp;"Proteobacteria")</f>
        <v>1</v>
      </c>
      <c r="D31">
        <f>COUNTIFS(Выдача!$I$2:$I$87,"&gt;"&amp;$A31,Выдача!$L$2:$L$87,"&lt;&gt;"&amp;"Proteobacteria")</f>
        <v>2</v>
      </c>
      <c r="E31">
        <f>COUNTIFS(Выдача!$I$2:$I$87,"&lt;="&amp;$A31,Выдача!$L$2:$L$87,"&lt;&gt;"&amp;"Proteobacteria")</f>
        <v>56</v>
      </c>
      <c r="F31">
        <f t="shared" ref="F31:F43" si="5">B31/(B31+C31)</f>
        <v>0.9642857142857143</v>
      </c>
      <c r="G31">
        <f t="shared" ref="G31:G43" si="6">E31/(E31+D31)</f>
        <v>0.96551724137931039</v>
      </c>
      <c r="H31" s="8">
        <f t="shared" ref="H31:H43" si="7">1-G31</f>
        <v>3.4482758620689613E-2</v>
      </c>
    </row>
    <row r="32" spans="1:14" x14ac:dyDescent="0.3">
      <c r="A32">
        <v>300</v>
      </c>
      <c r="B32">
        <f>COUNTIFS(Выдача!$I$2:$I$87,"&gt;"&amp;$A32,Выдача!$L$2:$L$87,"="&amp;"Proteobacteria")</f>
        <v>27</v>
      </c>
      <c r="C32">
        <f>COUNTIFS(Выдача!$I$2:$I$87,"&lt;="&amp;$A32,Выдача!$L$2:$L$87,"="&amp;"Proteobacteria")</f>
        <v>1</v>
      </c>
      <c r="D32">
        <f>COUNTIFS(Выдача!$I$2:$I$87,"&gt;"&amp;$A32,Выдача!$L$2:$L$87,"&lt;&gt;"&amp;"Proteobacteria")</f>
        <v>10</v>
      </c>
      <c r="E32">
        <f>COUNTIFS(Выдача!$I$2:$I$87,"&lt;="&amp;$A32,Выдача!$L$2:$L$87,"&lt;&gt;"&amp;"Proteobacteria")</f>
        <v>48</v>
      </c>
      <c r="F32">
        <f t="shared" si="5"/>
        <v>0.9642857142857143</v>
      </c>
      <c r="G32">
        <f t="shared" si="6"/>
        <v>0.82758620689655171</v>
      </c>
      <c r="H32" s="8">
        <f t="shared" si="7"/>
        <v>0.17241379310344829</v>
      </c>
    </row>
    <row r="33" spans="1:12" x14ac:dyDescent="0.3">
      <c r="A33">
        <v>250</v>
      </c>
      <c r="B33">
        <f>COUNTIFS(Выдача!$I$2:$I$87,"&gt;"&amp;$A33,Выдача!$L$2:$L$87,"="&amp;"Proteobacteria")</f>
        <v>27</v>
      </c>
      <c r="C33">
        <f>COUNTIFS(Выдача!$I$2:$I$87,"&lt;="&amp;$A33,Выдача!$L$2:$L$87,"="&amp;"Proteobacteria")</f>
        <v>1</v>
      </c>
      <c r="D33">
        <f>COUNTIFS(Выдача!$I$2:$I$87,"&gt;"&amp;$A33,Выдача!$L$2:$L$87,"&lt;&gt;"&amp;"Proteobacteria")</f>
        <v>25</v>
      </c>
      <c r="E33">
        <f>COUNTIFS(Выдача!$I$2:$I$87,"&lt;="&amp;$A33,Выдача!$L$2:$L$87,"&lt;&gt;"&amp;"Proteobacteria")</f>
        <v>33</v>
      </c>
      <c r="F33">
        <f t="shared" si="5"/>
        <v>0.9642857142857143</v>
      </c>
      <c r="G33">
        <f t="shared" si="6"/>
        <v>0.56896551724137934</v>
      </c>
      <c r="H33" s="8">
        <f t="shared" si="7"/>
        <v>0.43103448275862066</v>
      </c>
    </row>
    <row r="34" spans="1:12" x14ac:dyDescent="0.3">
      <c r="A34">
        <v>200</v>
      </c>
      <c r="B34">
        <f>COUNTIFS(Выдача!$I$2:$I$87,"&gt;"&amp;$A34,Выдача!$L$2:$L$87,"="&amp;"Proteobacteria")</f>
        <v>28</v>
      </c>
      <c r="C34">
        <f>COUNTIFS(Выдача!$I$2:$I$87,"&lt;="&amp;$A34,Выдача!$L$2:$L$87,"="&amp;"Proteobacteria")</f>
        <v>0</v>
      </c>
      <c r="D34">
        <f>COUNTIFS(Выдача!$I$2:$I$87,"&gt;"&amp;$A34,Выдача!$L$2:$L$87,"&lt;&gt;"&amp;"Proteobacteria")</f>
        <v>33</v>
      </c>
      <c r="E34">
        <f>COUNTIFS(Выдача!$I$2:$I$87,"&lt;="&amp;$A34,Выдача!$L$2:$L$87,"&lt;&gt;"&amp;"Proteobacteria")</f>
        <v>25</v>
      </c>
      <c r="F34">
        <f t="shared" si="5"/>
        <v>1</v>
      </c>
      <c r="G34">
        <f t="shared" si="6"/>
        <v>0.43103448275862066</v>
      </c>
      <c r="H34">
        <f t="shared" si="7"/>
        <v>0.56896551724137934</v>
      </c>
    </row>
    <row r="35" spans="1:12" x14ac:dyDescent="0.3">
      <c r="A35">
        <v>150</v>
      </c>
      <c r="B35">
        <f>COUNTIFS(Выдача!$I$2:$I$87,"&gt;"&amp;$A35,Выдача!$L$2:$L$87,"="&amp;"Proteobacteria")</f>
        <v>28</v>
      </c>
      <c r="C35">
        <f>COUNTIFS(Выдача!$I$2:$I$87,"&lt;="&amp;$A35,Выдача!$L$2:$L$87,"="&amp;"Proteobacteria")</f>
        <v>0</v>
      </c>
      <c r="D35">
        <f>COUNTIFS(Выдача!$I$2:$I$87,"&gt;"&amp;$A35,Выдача!$L$2:$L$87,"&lt;&gt;"&amp;"Proteobacteria")</f>
        <v>38</v>
      </c>
      <c r="E35">
        <f>COUNTIFS(Выдача!$I$2:$I$87,"&lt;="&amp;$A35,Выдача!$L$2:$L$87,"&lt;&gt;"&amp;"Proteobacteria")</f>
        <v>20</v>
      </c>
      <c r="F35">
        <f t="shared" si="5"/>
        <v>1</v>
      </c>
      <c r="G35">
        <f t="shared" si="6"/>
        <v>0.34482758620689657</v>
      </c>
      <c r="H35">
        <f t="shared" si="7"/>
        <v>0.65517241379310343</v>
      </c>
    </row>
    <row r="36" spans="1:12" x14ac:dyDescent="0.3">
      <c r="A36">
        <v>100</v>
      </c>
      <c r="B36">
        <f>COUNTIFS(Выдача!$I$2:$I$87,"&gt;"&amp;$A36,Выдача!$L$2:$L$87,"="&amp;"Proteobacteria")</f>
        <v>28</v>
      </c>
      <c r="C36">
        <f>COUNTIFS(Выдача!$I$2:$I$87,"&lt;="&amp;$A36,Выдача!$L$2:$L$87,"="&amp;"Proteobacteria")</f>
        <v>0</v>
      </c>
      <c r="D36">
        <f>COUNTIFS(Выдача!$I$2:$I$87,"&gt;"&amp;$A36,Выдача!$L$2:$L$87,"&lt;&gt;"&amp;"Proteobacteria")</f>
        <v>43</v>
      </c>
      <c r="E36">
        <f>COUNTIFS(Выдача!$I$2:$I$87,"&lt;="&amp;$A36,Выдача!$L$2:$L$87,"&lt;&gt;"&amp;"Proteobacteria")</f>
        <v>15</v>
      </c>
      <c r="F36">
        <f t="shared" si="5"/>
        <v>1</v>
      </c>
      <c r="G36">
        <f t="shared" si="6"/>
        <v>0.25862068965517243</v>
      </c>
      <c r="H36">
        <f t="shared" si="7"/>
        <v>0.74137931034482762</v>
      </c>
    </row>
    <row r="37" spans="1:12" x14ac:dyDescent="0.3">
      <c r="A37">
        <v>50</v>
      </c>
      <c r="B37">
        <f>COUNTIFS(Выдача!$I$2:$I$87,"&gt;"&amp;$A37,Выдача!$L$2:$L$87,"="&amp;"Proteobacteria")</f>
        <v>28</v>
      </c>
      <c r="C37">
        <f>COUNTIFS(Выдача!$I$2:$I$87,"&lt;="&amp;$A37,Выдача!$L$2:$L$87,"="&amp;"Proteobacteria")</f>
        <v>0</v>
      </c>
      <c r="D37">
        <f>COUNTIFS(Выдача!$I$2:$I$87,"&gt;"&amp;$A37,Выдача!$L$2:$L$87,"&lt;&gt;"&amp;"Proteobacteria")</f>
        <v>50</v>
      </c>
      <c r="E37">
        <f>COUNTIFS(Выдача!$I$2:$I$87,"&lt;="&amp;$A37,Выдача!$L$2:$L$87,"&lt;&gt;"&amp;"Proteobacteria")</f>
        <v>8</v>
      </c>
      <c r="F37">
        <f t="shared" si="5"/>
        <v>1</v>
      </c>
      <c r="G37">
        <f t="shared" si="6"/>
        <v>0.13793103448275862</v>
      </c>
      <c r="H37">
        <f t="shared" si="7"/>
        <v>0.86206896551724133</v>
      </c>
    </row>
    <row r="38" spans="1:12" x14ac:dyDescent="0.3">
      <c r="A38">
        <v>0</v>
      </c>
      <c r="B38">
        <f>COUNTIFS(Выдача!$I$2:$I$87,"&gt;"&amp;$A38,Выдача!$L$2:$L$87,"="&amp;"Proteobacteria")</f>
        <v>28</v>
      </c>
      <c r="C38">
        <f>COUNTIFS(Выдача!$I$2:$I$87,"&lt;="&amp;$A38,Выдача!$L$2:$L$87,"="&amp;"Proteobacteria")</f>
        <v>0</v>
      </c>
      <c r="D38">
        <f>COUNTIFS(Выдача!$I$2:$I$87,"&gt;"&amp;$A38,Выдача!$L$2:$L$87,"&lt;&gt;"&amp;"Proteobacteria")</f>
        <v>55</v>
      </c>
      <c r="E38">
        <f>COUNTIFS(Выдача!$I$2:$I$87,"&lt;="&amp;$A38,Выдача!$L$2:$L$87,"&lt;&gt;"&amp;"Proteobacteria")</f>
        <v>3</v>
      </c>
      <c r="F38">
        <f t="shared" si="5"/>
        <v>1</v>
      </c>
      <c r="G38">
        <f t="shared" si="6"/>
        <v>5.1724137931034482E-2</v>
      </c>
      <c r="H38">
        <f t="shared" si="7"/>
        <v>0.94827586206896552</v>
      </c>
    </row>
    <row r="39" spans="1:12" x14ac:dyDescent="0.3">
      <c r="A39">
        <v>-50</v>
      </c>
      <c r="B39">
        <f>COUNTIFS(Выдача!$I$2:$I$87,"&gt;"&amp;$A39,Выдача!$L$2:$L$87,"="&amp;"Proteobacteria")</f>
        <v>28</v>
      </c>
      <c r="C39">
        <f>COUNTIFS(Выдача!$I$2:$I$87,"&lt;="&amp;$A39,Выдача!$L$2:$L$87,"="&amp;"Proteobacteria")</f>
        <v>0</v>
      </c>
      <c r="D39">
        <f>COUNTIFS(Выдача!$I$2:$I$87,"&gt;"&amp;$A39,Выдача!$L$2:$L$87,"&lt;&gt;"&amp;"Proteobacteria")</f>
        <v>55</v>
      </c>
      <c r="E39">
        <f>COUNTIFS(Выдача!$I$2:$I$87,"&lt;="&amp;$A39,Выдача!$L$2:$L$87,"&lt;&gt;"&amp;"Proteobacteria")</f>
        <v>3</v>
      </c>
      <c r="F39">
        <f t="shared" si="5"/>
        <v>1</v>
      </c>
      <c r="G39">
        <f t="shared" si="6"/>
        <v>5.1724137931034482E-2</v>
      </c>
      <c r="H39">
        <f t="shared" si="7"/>
        <v>0.94827586206896552</v>
      </c>
    </row>
    <row r="40" spans="1:12" x14ac:dyDescent="0.3">
      <c r="A40">
        <v>-100</v>
      </c>
      <c r="B40">
        <f>COUNTIFS(Выдача!$I$2:$I$87,"&gt;"&amp;$A40,Выдача!$L$2:$L$87,"="&amp;"Proteobacteria")</f>
        <v>28</v>
      </c>
      <c r="C40">
        <f>COUNTIFS(Выдача!$I$2:$I$87,"&lt;="&amp;$A40,Выдача!$L$2:$L$87,"="&amp;"Proteobacteria")</f>
        <v>0</v>
      </c>
      <c r="D40">
        <f>COUNTIFS(Выдача!$I$2:$I$87,"&gt;"&amp;$A40,Выдача!$L$2:$L$87,"&lt;&gt;"&amp;"Proteobacteria")</f>
        <v>55</v>
      </c>
      <c r="E40">
        <f>COUNTIFS(Выдача!$I$2:$I$87,"&lt;="&amp;$A40,Выдача!$L$2:$L$87,"&lt;&gt;"&amp;"Proteobacteria")</f>
        <v>3</v>
      </c>
      <c r="F40">
        <f t="shared" si="5"/>
        <v>1</v>
      </c>
      <c r="G40">
        <f t="shared" si="6"/>
        <v>5.1724137931034482E-2</v>
      </c>
      <c r="H40">
        <f t="shared" si="7"/>
        <v>0.94827586206896552</v>
      </c>
    </row>
    <row r="41" spans="1:12" x14ac:dyDescent="0.3">
      <c r="A41">
        <v>-150</v>
      </c>
      <c r="B41">
        <f>COUNTIFS(Выдача!$I$2:$I$87,"&gt;"&amp;$A41,Выдача!$L$2:$L$87,"="&amp;"Proteobacteria")</f>
        <v>28</v>
      </c>
      <c r="C41">
        <f>COUNTIFS(Выдача!$I$2:$I$87,"&lt;="&amp;$A41,Выдача!$L$2:$L$87,"="&amp;"Proteobacteria")</f>
        <v>0</v>
      </c>
      <c r="D41">
        <f>COUNTIFS(Выдача!$I$2:$I$87,"&gt;"&amp;$A41,Выдача!$L$2:$L$87,"&lt;&gt;"&amp;"Proteobacteria")</f>
        <v>55</v>
      </c>
      <c r="E41">
        <f>COUNTIFS(Выдача!$I$2:$I$87,"&lt;="&amp;$A41,Выдача!$L$2:$L$87,"&lt;&gt;"&amp;"Proteobacteria")</f>
        <v>3</v>
      </c>
      <c r="F41">
        <f t="shared" si="5"/>
        <v>1</v>
      </c>
      <c r="G41">
        <f t="shared" si="6"/>
        <v>5.1724137931034482E-2</v>
      </c>
      <c r="H41">
        <f t="shared" si="7"/>
        <v>0.94827586206896552</v>
      </c>
    </row>
    <row r="42" spans="1:12" x14ac:dyDescent="0.3">
      <c r="A42">
        <v>-200</v>
      </c>
      <c r="B42">
        <f>COUNTIFS(Выдача!$I$2:$I$87,"&gt;"&amp;$A42,Выдача!$L$2:$L$87,"="&amp;"Proteobacteria")</f>
        <v>28</v>
      </c>
      <c r="C42">
        <f>COUNTIFS(Выдача!$I$2:$I$87,"&lt;="&amp;$A42,Выдача!$L$2:$L$87,"="&amp;"Proteobacteria")</f>
        <v>0</v>
      </c>
      <c r="D42">
        <f>COUNTIFS(Выдача!$I$2:$I$87,"&gt;"&amp;$A42,Выдача!$L$2:$L$87,"&lt;&gt;"&amp;"Proteobacteria")</f>
        <v>57</v>
      </c>
      <c r="E42">
        <f>COUNTIFS(Выдача!$I$2:$I$87,"&lt;="&amp;$A42,Выдача!$L$2:$L$87,"&lt;&gt;"&amp;"Proteobacteria")</f>
        <v>1</v>
      </c>
      <c r="F42">
        <f t="shared" si="5"/>
        <v>1</v>
      </c>
      <c r="G42">
        <f t="shared" si="6"/>
        <v>1.7241379310344827E-2</v>
      </c>
      <c r="H42">
        <f t="shared" si="7"/>
        <v>0.98275862068965514</v>
      </c>
    </row>
    <row r="43" spans="1:12" x14ac:dyDescent="0.3">
      <c r="A43">
        <v>-250</v>
      </c>
      <c r="B43">
        <f>COUNTIFS(Выдача!$I$2:$I$87,"&gt;"&amp;$A43,Выдача!$L$2:$L$87,"="&amp;"Proteobacteria")</f>
        <v>28</v>
      </c>
      <c r="C43">
        <f>COUNTIFS(Выдача!$I$2:$I$87,"&lt;="&amp;$A43,Выдача!$L$2:$L$87,"="&amp;"Proteobacteria")</f>
        <v>0</v>
      </c>
      <c r="D43">
        <f>COUNTIFS(Выдача!$I$2:$I$87,"&gt;"&amp;$A43,Выдача!$L$2:$L$87,"&lt;&gt;"&amp;"Proteobacteria")</f>
        <v>58</v>
      </c>
      <c r="E43">
        <f>COUNTIFS(Выдача!$I$2:$I$87,"&lt;="&amp;$A43,Выдача!$L$2:$L$87,"&lt;&gt;"&amp;"Proteobacteria")</f>
        <v>0</v>
      </c>
      <c r="F43">
        <f t="shared" si="5"/>
        <v>1</v>
      </c>
      <c r="G43">
        <f t="shared" si="6"/>
        <v>0</v>
      </c>
      <c r="H43">
        <f t="shared" si="7"/>
        <v>1</v>
      </c>
    </row>
    <row r="45" spans="1:12" ht="28.8" x14ac:dyDescent="0.3">
      <c r="K45" s="1" t="s">
        <v>185</v>
      </c>
      <c r="L45" s="1" t="s">
        <v>184</v>
      </c>
    </row>
    <row r="46" spans="1:12" ht="28.8" x14ac:dyDescent="0.3">
      <c r="J46" s="1" t="s">
        <v>186</v>
      </c>
      <c r="K46">
        <f>B26</f>
        <v>27</v>
      </c>
      <c r="L46">
        <f>D26</f>
        <v>0</v>
      </c>
    </row>
    <row r="47" spans="1:12" ht="28.8" x14ac:dyDescent="0.3">
      <c r="J47" s="1" t="s">
        <v>187</v>
      </c>
      <c r="K47">
        <f>C26</f>
        <v>1</v>
      </c>
      <c r="L47">
        <f>E26</f>
        <v>58</v>
      </c>
    </row>
    <row r="48" spans="1:12" x14ac:dyDescent="0.3">
      <c r="J48" t="s">
        <v>188</v>
      </c>
      <c r="K48" t="s">
        <v>189</v>
      </c>
      <c r="L48" t="s">
        <v>190</v>
      </c>
    </row>
    <row r="49" spans="10:12" x14ac:dyDescent="0.3">
      <c r="J49">
        <f>F26</f>
        <v>0.9642857142857143</v>
      </c>
      <c r="K49">
        <f>G26</f>
        <v>1</v>
      </c>
      <c r="L49">
        <f>B26/(B26+D26)</f>
        <v>1</v>
      </c>
    </row>
  </sheetData>
  <mergeCells count="1">
    <mergeCell ref="J23:N2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Seed</vt:lpstr>
      <vt:lpstr>Выдача</vt:lpstr>
      <vt:lpstr>Гистограмма весов</vt:lpstr>
      <vt:lpstr>ROC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2018-04-25T13:33:11Z</dcterms:created>
  <dcterms:modified xsi:type="dcterms:W3CDTF">2018-05-24T20:51:56Z</dcterms:modified>
</cp:coreProperties>
</file>