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27" firstSheet="1" activeTab="3"/>
  </bookViews>
  <sheets>
    <sheet name="aa_residues" sheetId="1" r:id="rId1"/>
    <sheet name="protein_seq" sheetId="2" r:id="rId2"/>
    <sheet name="aa_frequencies" sheetId="3" r:id="rId3"/>
    <sheet name="add_data" sheetId="4" r:id="rId4"/>
    <sheet name="help_1" sheetId="5" r:id="rId5"/>
    <sheet name="aa_frequencies_help" sheetId="6" r:id="rId6"/>
    <sheet name="aa_classes_help" sheetId="7" r:id="rId7"/>
    <sheet name="elements_help" sheetId="8" r:id="rId8"/>
    <sheet name="aa_mass_help" sheetId="9" r:id="rId9"/>
    <sheet name="pro_seq_help" sheetId="10" r:id="rId10"/>
  </sheets>
  <definedNames>
    <definedName name="COAA_ECOLI" localSheetId="9">'pro_seq_help'!$G$2:$Z$18</definedName>
  </definedNames>
  <calcPr fullCalcOnLoad="1"/>
  <pivotCaches>
    <pivotCache cacheId="1" r:id="rId11"/>
  </pivotCaches>
</workbook>
</file>

<file path=xl/comments4.xml><?xml version="1.0" encoding="utf-8"?>
<comments xmlns="http://schemas.openxmlformats.org/spreadsheetml/2006/main">
  <authors>
    <author>Автор</author>
  </authors>
  <commentList>
    <comment ref="A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0"/>
          </rPr>
          <t xml:space="preserve">
Тела Федорова - полиэдры, такие что ими можно замостить пространство без полостей и наложений
</t>
        </r>
      </text>
    </comment>
  </commentList>
</comments>
</file>

<file path=xl/sharedStrings.xml><?xml version="1.0" encoding="utf-8"?>
<sst xmlns="http://schemas.openxmlformats.org/spreadsheetml/2006/main" count="1427" uniqueCount="369">
  <si>
    <t>A</t>
  </si>
  <si>
    <t>Ala</t>
  </si>
  <si>
    <t>Аланин</t>
  </si>
  <si>
    <t>C</t>
  </si>
  <si>
    <t>Cys</t>
  </si>
  <si>
    <t>D</t>
  </si>
  <si>
    <t>Asp</t>
  </si>
  <si>
    <t>Аспарагиновая кислота</t>
  </si>
  <si>
    <t>E</t>
  </si>
  <si>
    <t>Glu</t>
  </si>
  <si>
    <t>Глутаминовая кислота</t>
  </si>
  <si>
    <t>F</t>
  </si>
  <si>
    <t>Phe</t>
  </si>
  <si>
    <t>Фенилаланин</t>
  </si>
  <si>
    <t>G</t>
  </si>
  <si>
    <t>Gly</t>
  </si>
  <si>
    <t>Глицин</t>
  </si>
  <si>
    <t>H</t>
  </si>
  <si>
    <t>His</t>
  </si>
  <si>
    <t>Гистидин</t>
  </si>
  <si>
    <t>I</t>
  </si>
  <si>
    <t>Ile</t>
  </si>
  <si>
    <t>Изолейцин</t>
  </si>
  <si>
    <t>K</t>
  </si>
  <si>
    <t>Lys</t>
  </si>
  <si>
    <t>Лизин</t>
  </si>
  <si>
    <t>L</t>
  </si>
  <si>
    <t>Leu</t>
  </si>
  <si>
    <t>Лейцин</t>
  </si>
  <si>
    <t>M</t>
  </si>
  <si>
    <t>Met</t>
  </si>
  <si>
    <t>Метионин</t>
  </si>
  <si>
    <t>N</t>
  </si>
  <si>
    <t>Asn</t>
  </si>
  <si>
    <t>Аспарагин</t>
  </si>
  <si>
    <t>P</t>
  </si>
  <si>
    <t>Pro</t>
  </si>
  <si>
    <t>Пролин</t>
  </si>
  <si>
    <t>Q</t>
  </si>
  <si>
    <t>Gln</t>
  </si>
  <si>
    <t>Глутамин</t>
  </si>
  <si>
    <t>R</t>
  </si>
  <si>
    <t>Arg</t>
  </si>
  <si>
    <t>Аргинин</t>
  </si>
  <si>
    <t>S</t>
  </si>
  <si>
    <t>Ser</t>
  </si>
  <si>
    <t>Серин</t>
  </si>
  <si>
    <t>T</t>
  </si>
  <si>
    <t>Thr</t>
  </si>
  <si>
    <t>Треонин</t>
  </si>
  <si>
    <t>V</t>
  </si>
  <si>
    <t>Val</t>
  </si>
  <si>
    <t>Валин</t>
  </si>
  <si>
    <t>W</t>
  </si>
  <si>
    <t>Trp</t>
  </si>
  <si>
    <t>Триптофан</t>
  </si>
  <si>
    <t>Y</t>
  </si>
  <si>
    <t>Tyr</t>
  </si>
  <si>
    <t>Тирозин</t>
  </si>
  <si>
    <t>№</t>
  </si>
  <si>
    <t>Код-3</t>
  </si>
  <si>
    <t>Положительно заряжен</t>
  </si>
  <si>
    <t>Отрицательно заряжен</t>
  </si>
  <si>
    <t>X</t>
  </si>
  <si>
    <t>-</t>
  </si>
  <si>
    <t>Заряжен</t>
  </si>
  <si>
    <t>Масса остатка</t>
  </si>
  <si>
    <t>Код -1</t>
  </si>
  <si>
    <t>Гидрофобность</t>
  </si>
  <si>
    <t>Общий итог</t>
  </si>
  <si>
    <t>Молекулярная масса белка =</t>
  </si>
  <si>
    <t>Период 2</t>
  </si>
  <si>
    <t>Период 3,5</t>
  </si>
  <si>
    <t>Alanine</t>
  </si>
  <si>
    <t>Cysteine</t>
  </si>
  <si>
    <t>Цистеин</t>
  </si>
  <si>
    <t>Aspartic Acid</t>
  </si>
  <si>
    <t>Glutamic Acid</t>
  </si>
  <si>
    <t>Phenylalanine</t>
  </si>
  <si>
    <t>Glycine</t>
  </si>
  <si>
    <t>Histidine</t>
  </si>
  <si>
    <t>Isoleucine</t>
  </si>
  <si>
    <t>Lysine</t>
  </si>
  <si>
    <t>Leucine</t>
  </si>
  <si>
    <t>Methionine</t>
  </si>
  <si>
    <t>Asparagine</t>
  </si>
  <si>
    <t>Proline</t>
  </si>
  <si>
    <t>Glutamine</t>
  </si>
  <si>
    <t>Arginine</t>
  </si>
  <si>
    <t>Serine</t>
  </si>
  <si>
    <t>Threonine</t>
  </si>
  <si>
    <t>Valin</t>
  </si>
  <si>
    <t>Tryptophan</t>
  </si>
  <si>
    <t>Tyrosine</t>
  </si>
  <si>
    <t>Residue</t>
  </si>
  <si>
    <t>Остаток</t>
  </si>
  <si>
    <t>Значения</t>
  </si>
  <si>
    <t>Частота(%)</t>
  </si>
  <si>
    <t>В каких белках</t>
  </si>
  <si>
    <t>globular</t>
  </si>
  <si>
    <t>Глобулярные белки = globular</t>
  </si>
  <si>
    <t>Трансмембранные белки = membrain</t>
  </si>
  <si>
    <t>membrane</t>
  </si>
  <si>
    <t>Аминокислотный остаток</t>
  </si>
  <si>
    <t>Гидрофобный - прячется от воды</t>
  </si>
  <si>
    <t xml:space="preserve">Полярный </t>
  </si>
  <si>
    <t>Малюсенький</t>
  </si>
  <si>
    <t>Ароматика</t>
  </si>
  <si>
    <t>Алифатика</t>
  </si>
  <si>
    <t>Атомный номер</t>
  </si>
  <si>
    <t>Атом</t>
  </si>
  <si>
    <t>Обозначение</t>
  </si>
  <si>
    <t>Период</t>
  </si>
  <si>
    <t>Группа</t>
  </si>
  <si>
    <t>Семейство</t>
  </si>
  <si>
    <t>Масса</t>
  </si>
  <si>
    <t>Hydrogen</t>
  </si>
  <si>
    <t xml:space="preserve">Nonmetal </t>
  </si>
  <si>
    <t>Helium</t>
  </si>
  <si>
    <t>He</t>
  </si>
  <si>
    <t>Noble gas</t>
  </si>
  <si>
    <t>Lithium</t>
  </si>
  <si>
    <t>Li</t>
  </si>
  <si>
    <t>Alkali metal</t>
  </si>
  <si>
    <t>Beryllium</t>
  </si>
  <si>
    <t>Be</t>
  </si>
  <si>
    <t>Alkaline earth</t>
  </si>
  <si>
    <t>Boron</t>
  </si>
  <si>
    <t>B</t>
  </si>
  <si>
    <t xml:space="preserve">Metalloid </t>
  </si>
  <si>
    <t>Carbon</t>
  </si>
  <si>
    <t>С</t>
  </si>
  <si>
    <t>Nitrogen</t>
  </si>
  <si>
    <t>Oxygen</t>
  </si>
  <si>
    <t>O</t>
  </si>
  <si>
    <t>Fluorine</t>
  </si>
  <si>
    <t xml:space="preserve">Halogen </t>
  </si>
  <si>
    <t>Neon</t>
  </si>
  <si>
    <t>Ne</t>
  </si>
  <si>
    <t>Sodium</t>
  </si>
  <si>
    <t>Na</t>
  </si>
  <si>
    <t>Magnesium</t>
  </si>
  <si>
    <t>Mg</t>
  </si>
  <si>
    <t>Aluminium</t>
  </si>
  <si>
    <t>Al</t>
  </si>
  <si>
    <t>Poor metal</t>
  </si>
  <si>
    <t>Silicon</t>
  </si>
  <si>
    <t>Si</t>
  </si>
  <si>
    <t>Phosphorus</t>
  </si>
  <si>
    <t>Sulphur</t>
  </si>
  <si>
    <t>Chlorine</t>
  </si>
  <si>
    <t>Cl</t>
  </si>
  <si>
    <t>Argon</t>
  </si>
  <si>
    <t>Ar</t>
  </si>
  <si>
    <t>Potassium</t>
  </si>
  <si>
    <t>Calcium</t>
  </si>
  <si>
    <t>Ca</t>
  </si>
  <si>
    <t>Scandium</t>
  </si>
  <si>
    <t>Sc</t>
  </si>
  <si>
    <t>Transition metal</t>
  </si>
  <si>
    <t>Titanium</t>
  </si>
  <si>
    <t>Ti</t>
  </si>
  <si>
    <t>Vanadium</t>
  </si>
  <si>
    <t>Chromium</t>
  </si>
  <si>
    <t>Cr</t>
  </si>
  <si>
    <t>Manganese</t>
  </si>
  <si>
    <t>Mn</t>
  </si>
  <si>
    <t>Iron</t>
  </si>
  <si>
    <t>Fe</t>
  </si>
  <si>
    <t>Cobalt</t>
  </si>
  <si>
    <t>Co</t>
  </si>
  <si>
    <t>Nickel</t>
  </si>
  <si>
    <t>Ni</t>
  </si>
  <si>
    <t>Copper</t>
  </si>
  <si>
    <t>Cu</t>
  </si>
  <si>
    <t>Zinc</t>
  </si>
  <si>
    <t>Zn</t>
  </si>
  <si>
    <t>Gallium</t>
  </si>
  <si>
    <t>Ga</t>
  </si>
  <si>
    <t>Germanium</t>
  </si>
  <si>
    <t>Ge</t>
  </si>
  <si>
    <t>Arsenic</t>
  </si>
  <si>
    <t>As</t>
  </si>
  <si>
    <t>Selenium</t>
  </si>
  <si>
    <t>Se</t>
  </si>
  <si>
    <t>Bromine</t>
  </si>
  <si>
    <t>Br</t>
  </si>
  <si>
    <t>Krypton</t>
  </si>
  <si>
    <t>Kr</t>
  </si>
  <si>
    <t>Rubidium</t>
  </si>
  <si>
    <t>Rb</t>
  </si>
  <si>
    <t>Strontium</t>
  </si>
  <si>
    <t>Sr</t>
  </si>
  <si>
    <t>Yttrium</t>
  </si>
  <si>
    <t>Zirconium</t>
  </si>
  <si>
    <t>Zr</t>
  </si>
  <si>
    <t>Niobium</t>
  </si>
  <si>
    <t>Nb</t>
  </si>
  <si>
    <t>Molybdenum</t>
  </si>
  <si>
    <t>Mo</t>
  </si>
  <si>
    <t>Technetium</t>
  </si>
  <si>
    <t>Tc</t>
  </si>
  <si>
    <t>Ruthenium</t>
  </si>
  <si>
    <t>Ru</t>
  </si>
  <si>
    <t>Rhodium</t>
  </si>
  <si>
    <t>Rh</t>
  </si>
  <si>
    <t>Palladium</t>
  </si>
  <si>
    <t>Pd</t>
  </si>
  <si>
    <t>Silver</t>
  </si>
  <si>
    <t>Ag</t>
  </si>
  <si>
    <t>Cadmium</t>
  </si>
  <si>
    <t>Cd</t>
  </si>
  <si>
    <t>Indium</t>
  </si>
  <si>
    <t>In</t>
  </si>
  <si>
    <t>Tin</t>
  </si>
  <si>
    <t>Sn</t>
  </si>
  <si>
    <t>Antimony</t>
  </si>
  <si>
    <t>Sb</t>
  </si>
  <si>
    <t>Tellurium</t>
  </si>
  <si>
    <t>Te</t>
  </si>
  <si>
    <t>Iodine</t>
  </si>
  <si>
    <t>Xenon</t>
  </si>
  <si>
    <t>Xe</t>
  </si>
  <si>
    <t>Caesium</t>
  </si>
  <si>
    <t>Cs</t>
  </si>
  <si>
    <t>Barium</t>
  </si>
  <si>
    <t>Ba</t>
  </si>
  <si>
    <t>Lanthanum</t>
  </si>
  <si>
    <t>La</t>
  </si>
  <si>
    <t xml:space="preserve">Lanthanide </t>
  </si>
  <si>
    <t>Cerium</t>
  </si>
  <si>
    <t>Ce</t>
  </si>
  <si>
    <t>Praseodymium</t>
  </si>
  <si>
    <t>Pr</t>
  </si>
  <si>
    <t>Neodymium</t>
  </si>
  <si>
    <t>Nd</t>
  </si>
  <si>
    <t>Promethium</t>
  </si>
  <si>
    <t>Pm</t>
  </si>
  <si>
    <t>Samarium</t>
  </si>
  <si>
    <t>Sm</t>
  </si>
  <si>
    <t>Europium</t>
  </si>
  <si>
    <t>Eu</t>
  </si>
  <si>
    <t>Gadolinium</t>
  </si>
  <si>
    <t>Gd</t>
  </si>
  <si>
    <t>Terbium</t>
  </si>
  <si>
    <t>Tb</t>
  </si>
  <si>
    <t>Dysprosium</t>
  </si>
  <si>
    <t>Dy</t>
  </si>
  <si>
    <t>Holmium</t>
  </si>
  <si>
    <t>Ho</t>
  </si>
  <si>
    <t>Erbium</t>
  </si>
  <si>
    <t>Er</t>
  </si>
  <si>
    <t>Thulium</t>
  </si>
  <si>
    <t>Tm</t>
  </si>
  <si>
    <t>Ytterbium</t>
  </si>
  <si>
    <t>Yb</t>
  </si>
  <si>
    <t>Lutetium</t>
  </si>
  <si>
    <t>Lu</t>
  </si>
  <si>
    <t>Hafnium</t>
  </si>
  <si>
    <t>Hf</t>
  </si>
  <si>
    <t>Tantalum</t>
  </si>
  <si>
    <t>Ta</t>
  </si>
  <si>
    <t>Tungsten</t>
  </si>
  <si>
    <t>Rhenium</t>
  </si>
  <si>
    <t>Re</t>
  </si>
  <si>
    <t>Osmium</t>
  </si>
  <si>
    <t>Os</t>
  </si>
  <si>
    <t>Iridium</t>
  </si>
  <si>
    <t>Ir</t>
  </si>
  <si>
    <t>Platinum</t>
  </si>
  <si>
    <t>Pt</t>
  </si>
  <si>
    <t>Gold</t>
  </si>
  <si>
    <t>Au</t>
  </si>
  <si>
    <t>Mercury</t>
  </si>
  <si>
    <t>Hg</t>
  </si>
  <si>
    <t>Thallium</t>
  </si>
  <si>
    <t>Tl</t>
  </si>
  <si>
    <t>Lead</t>
  </si>
  <si>
    <t>Pb</t>
  </si>
  <si>
    <t>Bismuth</t>
  </si>
  <si>
    <t>Bi</t>
  </si>
  <si>
    <t>Polonium</t>
  </si>
  <si>
    <t>Po</t>
  </si>
  <si>
    <t>Astatine</t>
  </si>
  <si>
    <t>At</t>
  </si>
  <si>
    <t>Radon</t>
  </si>
  <si>
    <t>Rn</t>
  </si>
  <si>
    <t>Francium</t>
  </si>
  <si>
    <t>Fr</t>
  </si>
  <si>
    <t>Radium</t>
  </si>
  <si>
    <t>Ra</t>
  </si>
  <si>
    <t>Actinium</t>
  </si>
  <si>
    <t>Ac</t>
  </si>
  <si>
    <t xml:space="preserve">Actinide </t>
  </si>
  <si>
    <t>Thorium</t>
  </si>
  <si>
    <t>Th</t>
  </si>
  <si>
    <t>Protactinium</t>
  </si>
  <si>
    <t>Pa</t>
  </si>
  <si>
    <t>Uranium</t>
  </si>
  <si>
    <t>U</t>
  </si>
  <si>
    <t>Neptunium</t>
  </si>
  <si>
    <t>Np</t>
  </si>
  <si>
    <t>Plutonium</t>
  </si>
  <si>
    <t>Pu</t>
  </si>
  <si>
    <t>Americium</t>
  </si>
  <si>
    <t>Am</t>
  </si>
  <si>
    <t>Curium</t>
  </si>
  <si>
    <t>Cm</t>
  </si>
  <si>
    <t>Berkelium</t>
  </si>
  <si>
    <t>Bk</t>
  </si>
  <si>
    <t>Californium</t>
  </si>
  <si>
    <t>Cf</t>
  </si>
  <si>
    <t>Einsteinium</t>
  </si>
  <si>
    <t>Es</t>
  </si>
  <si>
    <t>Fermium</t>
  </si>
  <si>
    <t>Fm</t>
  </si>
  <si>
    <t>Mendelevium</t>
  </si>
  <si>
    <t>Md</t>
  </si>
  <si>
    <t>Nobelium</t>
  </si>
  <si>
    <t>No</t>
  </si>
  <si>
    <t>Lawrencium</t>
  </si>
  <si>
    <t>Lr</t>
  </si>
  <si>
    <t>Rutherfordium</t>
  </si>
  <si>
    <t>Rf</t>
  </si>
  <si>
    <t>Dubnium</t>
  </si>
  <si>
    <t>Db</t>
  </si>
  <si>
    <t>Seaborgium</t>
  </si>
  <si>
    <t>Sg</t>
  </si>
  <si>
    <t>Bohrium</t>
  </si>
  <si>
    <t>Bh</t>
  </si>
  <si>
    <t>Hassium</t>
  </si>
  <si>
    <t>Hs</t>
  </si>
  <si>
    <t>Meitnerium</t>
  </si>
  <si>
    <t>Mt</t>
  </si>
  <si>
    <t>Darmstadtium</t>
  </si>
  <si>
    <t>Ds</t>
  </si>
  <si>
    <t>Roentgenium</t>
  </si>
  <si>
    <t>Rg</t>
  </si>
  <si>
    <t>Ununbium</t>
  </si>
  <si>
    <t>Uub</t>
  </si>
  <si>
    <t>Ununtrium</t>
  </si>
  <si>
    <t>Uut</t>
  </si>
  <si>
    <t>Ununquadium</t>
  </si>
  <si>
    <t>Uuq</t>
  </si>
  <si>
    <t>Ununpentium</t>
  </si>
  <si>
    <t>Uup</t>
  </si>
  <si>
    <t>Ununhexium</t>
  </si>
  <si>
    <t>Uuh</t>
  </si>
  <si>
    <t>Ununseptium</t>
  </si>
  <si>
    <t>Uus</t>
  </si>
  <si>
    <t>Ununoctium</t>
  </si>
  <si>
    <t>Uuo</t>
  </si>
  <si>
    <t>Номер п.п.</t>
  </si>
  <si>
    <t>Аминокислота, иминокислота пролин</t>
  </si>
  <si>
    <t>Масса амино-(имино-) кислоты</t>
  </si>
  <si>
    <t>Число атомов в аминокислотном остатке или остатке пролина</t>
  </si>
  <si>
    <t xml:space="preserve"> -</t>
  </si>
  <si>
    <t>Масса амино- (имино-) кислоты*</t>
  </si>
  <si>
    <t>Масса амино-(имино-) кислотного остатка</t>
  </si>
  <si>
    <t>Название (русс.)</t>
  </si>
  <si>
    <t>Код - 1</t>
  </si>
  <si>
    <t>Частота в %</t>
  </si>
  <si>
    <t>Количество</t>
  </si>
  <si>
    <t>Тип белка</t>
  </si>
  <si>
    <t xml:space="preserve">Средняя молекулярная масса амино-(имино-) кислотного остатка = </t>
  </si>
  <si>
    <t xml:space="preserve">Количество гидрофобных остатков = </t>
  </si>
  <si>
    <t>Существуют ли такие белки, что их пространственная структуры могут быть апроксимированны телами Федорова.</t>
  </si>
  <si>
    <t>Величина сродства к глобулярным белкам</t>
  </si>
  <si>
    <t>Величина сродства к трансмембранным белкам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</si>
</sst>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theme="4" tint="0.39998000860214233"/>
      </bottom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left" textRotation="90" wrapText="1"/>
    </xf>
    <xf numFmtId="0" fontId="1" fillId="0" borderId="12" xfId="0" applyFont="1" applyBorder="1" applyAlignment="1">
      <alignment horizontal="left" textRotation="90" wrapText="1"/>
    </xf>
    <xf numFmtId="0" fontId="1" fillId="0" borderId="13" xfId="0" applyFont="1" applyBorder="1" applyAlignment="1">
      <alignment horizontal="left" textRotation="90" wrapText="1"/>
    </xf>
    <xf numFmtId="0" fontId="1" fillId="0" borderId="14" xfId="0" applyFont="1" applyBorder="1" applyAlignment="1">
      <alignment horizontal="left" textRotation="90" wrapText="1"/>
    </xf>
    <xf numFmtId="0" fontId="1" fillId="0" borderId="15" xfId="0" applyFont="1" applyBorder="1" applyAlignment="1">
      <alignment horizontal="left" textRotation="90" wrapText="1"/>
    </xf>
    <xf numFmtId="0" fontId="3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0" xfId="0" applyAlignment="1">
      <alignment textRotation="90" wrapText="1"/>
    </xf>
    <xf numFmtId="0" fontId="0" fillId="0" borderId="0" xfId="0" applyFill="1" applyAlignment="1">
      <alignment textRotation="90" wrapText="1"/>
    </xf>
    <xf numFmtId="1" fontId="0" fillId="0" borderId="0" xfId="0" applyNumberFormat="1" applyFill="1" applyAlignment="1">
      <alignment textRotation="90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6" fillId="0" borderId="24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 wrapText="1"/>
    </xf>
    <xf numFmtId="164" fontId="6" fillId="0" borderId="26" xfId="0" applyNumberFormat="1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top"/>
    </xf>
    <xf numFmtId="0" fontId="6" fillId="0" borderId="28" xfId="0" applyFont="1" applyFill="1" applyBorder="1" applyAlignment="1">
      <alignment horizontal="left" vertical="top"/>
    </xf>
    <xf numFmtId="165" fontId="0" fillId="0" borderId="0" xfId="58" applyNumberFormat="1" applyFont="1" applyFill="1" applyAlignment="1">
      <alignment/>
    </xf>
    <xf numFmtId="0" fontId="0" fillId="0" borderId="24" xfId="0" applyFill="1" applyBorder="1" applyAlignment="1">
      <alignment/>
    </xf>
    <xf numFmtId="0" fontId="6" fillId="0" borderId="25" xfId="0" applyFont="1" applyFill="1" applyBorder="1" applyAlignment="1">
      <alignment horizontal="left" wrapText="1"/>
    </xf>
    <xf numFmtId="2" fontId="0" fillId="0" borderId="0" xfId="0" applyNumberFormat="1" applyFill="1" applyAlignment="1">
      <alignment/>
    </xf>
    <xf numFmtId="0" fontId="6" fillId="0" borderId="24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1" fontId="0" fillId="0" borderId="24" xfId="0" applyNumberFormat="1" applyFill="1" applyBorder="1" applyAlignment="1">
      <alignment horizontal="left" vertical="top" wrapText="1"/>
    </xf>
    <xf numFmtId="0" fontId="31" fillId="0" borderId="29" xfId="0" applyFont="1" applyBorder="1" applyAlignment="1">
      <alignment horizontal="left"/>
    </xf>
    <xf numFmtId="0" fontId="0" fillId="0" borderId="0" xfId="0" applyAlignment="1">
      <alignment horizontal="center" vertical="center" textRotation="90" wrapText="1"/>
    </xf>
    <xf numFmtId="0" fontId="0" fillId="0" borderId="30" xfId="0" applyBorder="1" applyAlignment="1">
      <alignment horizontal="center" vertical="center" wrapText="1"/>
    </xf>
    <xf numFmtId="1" fontId="0" fillId="0" borderId="30" xfId="0" applyNumberFormat="1" applyBorder="1" applyAlignment="1">
      <alignment horizontal="center" vertical="center" wrapText="1"/>
    </xf>
    <xf numFmtId="9" fontId="0" fillId="0" borderId="30" xfId="0" applyNumberFormat="1" applyBorder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317" sheet="protein_seq"/>
  </cacheSource>
  <cacheFields count="3">
    <cacheField name="№">
      <sharedItems containsSemiMixedTypes="0" containsString="0" containsMixedTypes="0" containsNumber="1" containsInteger="1" count="3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</sharedItems>
    </cacheField>
    <cacheField name="Код - 1">
      <sharedItems containsMixedTypes="0" count="19">
        <s v="M"/>
        <s v="S"/>
        <s v="I"/>
        <s v="K"/>
        <s v="E"/>
        <s v="Q"/>
        <s v="T"/>
        <s v="L"/>
        <s v="P"/>
        <s v="Y"/>
        <s v="F"/>
        <s v="D"/>
        <s v="R"/>
        <s v="N"/>
        <s v="W"/>
        <s v="A"/>
        <s v="V"/>
        <s v="G"/>
        <s v="H"/>
      </sharedItems>
    </cacheField>
    <cacheField name="Название (русс.)">
      <sharedItems containsMixedTypes="0" count="19">
        <s v="Метионин"/>
        <s v="Серин"/>
        <s v="Изолейцин"/>
        <s v="Лизин"/>
        <s v="Глутаминовая кислота"/>
        <s v="Глутамин"/>
        <s v="Треонин"/>
        <s v="Лейцин"/>
        <s v="Пролин"/>
        <s v="Тирозин"/>
        <s v="Фенилаланин"/>
        <s v="Аспарагиновая кислота"/>
        <s v="Аргинин"/>
        <s v="Аспарагин"/>
        <s v="Триптофан"/>
        <s v="Аланин"/>
        <s v="Валин"/>
        <s v="Глицин"/>
        <s v="Гистидин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1:C22" firstHeaderRow="1" firstDataRow="2" firstDataCol="1"/>
  <pivotFields count="3">
    <pivotField showAll="0"/>
    <pivotField axis="axisRow" dataField="1" showAll="0">
      <items count="20">
        <item sd="0" x="15"/>
        <item sd="0" x="11"/>
        <item sd="0" x="4"/>
        <item sd="0" x="10"/>
        <item sd="0" x="17"/>
        <item sd="0" x="18"/>
        <item sd="0" x="2"/>
        <item sd="0" x="3"/>
        <item sd="0" x="7"/>
        <item sd="0" x="0"/>
        <item sd="0" x="13"/>
        <item sd="0" x="8"/>
        <item sd="0" x="5"/>
        <item sd="0" x="12"/>
        <item sd="0" x="1"/>
        <item sd="0" x="6"/>
        <item sd="0" x="16"/>
        <item sd="0" x="14"/>
        <item sd="0" x="9"/>
        <item t="default"/>
      </items>
    </pivotField>
    <pivotField axis="axisRow" showAll="0">
      <items count="20">
        <item x="15"/>
        <item x="12"/>
        <item x="13"/>
        <item x="11"/>
        <item x="16"/>
        <item x="18"/>
        <item x="17"/>
        <item x="5"/>
        <item x="4"/>
        <item x="2"/>
        <item x="7"/>
        <item x="3"/>
        <item x="0"/>
        <item x="8"/>
        <item x="1"/>
        <item x="9"/>
        <item x="6"/>
        <item x="14"/>
        <item x="10"/>
        <item t="default"/>
      </items>
    </pivotField>
  </pivotFields>
  <rowFields count="2">
    <field x="1"/>
    <field x="2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Количество" fld="1" subtotal="count" baseField="0" baseItem="0"/>
    <dataField name="Частота в %" fld="1" subtotal="count" showDataAs="percentOfTotal" baseField="0" baseItem="0" numFmtId="1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1" displayName="Таблица1" ref="A1:J21" totalsRowShown="0">
  <autoFilter ref="A1:J21"/>
  <tableColumns count="10">
    <tableColumn id="1" name="№"/>
    <tableColumn id="2" name="Код -1"/>
    <tableColumn id="3" name="Код-3"/>
    <tableColumn id="4" name="Residue"/>
    <tableColumn id="5" name="Остаток"/>
    <tableColumn id="6" name="Гидрофобный - прячется от воды"/>
    <tableColumn id="7" name="Положительно заряжен"/>
    <tableColumn id="8" name="Отрицательно заряжен"/>
    <tableColumn id="9" name="Заряжен"/>
    <tableColumn id="10" name="Масса остатка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F317" totalsRowShown="0">
  <autoFilter ref="A1:F317"/>
  <tableColumns count="6">
    <tableColumn id="1" name="№"/>
    <tableColumn id="2" name="Код - 1"/>
    <tableColumn id="3" name="Название (русс.)"/>
    <tableColumn id="4" name="Гидрофобность"/>
    <tableColumn id="5" name="Период 2"/>
    <tableColumn id="6" name="Период 3,5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20" sqref="E20:E21"/>
    </sheetView>
  </sheetViews>
  <sheetFormatPr defaultColWidth="9.140625" defaultRowHeight="15"/>
  <cols>
    <col min="1" max="1" width="4.421875" style="0" customWidth="1"/>
    <col min="2" max="2" width="4.8515625" style="0" customWidth="1"/>
    <col min="3" max="3" width="6.28125" style="0" customWidth="1"/>
    <col min="4" max="4" width="14.421875" style="0" customWidth="1"/>
    <col min="5" max="5" width="24.7109375" style="0" customWidth="1"/>
    <col min="6" max="6" width="8.140625" style="0" customWidth="1"/>
    <col min="7" max="7" width="8.8515625" style="0" customWidth="1"/>
    <col min="8" max="8" width="9.421875" style="0" customWidth="1"/>
    <col min="9" max="9" width="6.140625" style="0" customWidth="1"/>
    <col min="10" max="10" width="7.00390625" style="0" customWidth="1"/>
  </cols>
  <sheetData>
    <row r="1" spans="1:10" ht="104.25" customHeight="1">
      <c r="A1" s="4" t="s">
        <v>59</v>
      </c>
      <c r="B1" s="48" t="s">
        <v>67</v>
      </c>
      <c r="C1" s="48" t="s">
        <v>60</v>
      </c>
      <c r="D1" s="48" t="s">
        <v>94</v>
      </c>
      <c r="E1" s="48" t="s">
        <v>95</v>
      </c>
      <c r="F1" s="48" t="s">
        <v>104</v>
      </c>
      <c r="G1" s="48" t="s">
        <v>61</v>
      </c>
      <c r="H1" s="48" t="s">
        <v>62</v>
      </c>
      <c r="I1" s="48" t="s">
        <v>65</v>
      </c>
      <c r="J1" s="48" t="s">
        <v>66</v>
      </c>
    </row>
    <row r="2" spans="1:10" ht="15">
      <c r="A2" s="4">
        <v>19</v>
      </c>
      <c r="B2" s="4" t="s">
        <v>53</v>
      </c>
      <c r="C2" s="4" t="s">
        <v>54</v>
      </c>
      <c r="D2" s="4" t="s">
        <v>92</v>
      </c>
      <c r="E2" s="4" t="s">
        <v>55</v>
      </c>
      <c r="F2" s="4" t="str">
        <f>VLOOKUP($C2,aa_classes_help!$A$1:$D$21,2,FALSE)</f>
        <v>X</v>
      </c>
      <c r="G2" s="4" t="str">
        <f>VLOOKUP($C2,aa_classes_help!$A$1:$D$21,3,FALSE)</f>
        <v>-</v>
      </c>
      <c r="H2" s="4" t="str">
        <f>VLOOKUP($C2,aa_classes_help!$A$1:$D$21,4,FALSE)</f>
        <v>-</v>
      </c>
      <c r="I2" s="4" t="str">
        <f aca="true" t="shared" si="0" ref="I2:I21">IF(OR($G2="X",H2="X"),"X","-")</f>
        <v>-</v>
      </c>
      <c r="J2" s="6">
        <f>VLOOKUP($B2,aa_mass_help!$B$3:$E$22,4,FALSE)</f>
        <v>186.2099</v>
      </c>
    </row>
    <row r="3" spans="1:10" ht="15">
      <c r="A3" s="4">
        <v>20</v>
      </c>
      <c r="B3" s="4" t="s">
        <v>56</v>
      </c>
      <c r="C3" s="4" t="s">
        <v>57</v>
      </c>
      <c r="D3" s="4" t="s">
        <v>93</v>
      </c>
      <c r="E3" s="4" t="s">
        <v>58</v>
      </c>
      <c r="F3" s="4" t="str">
        <f>VLOOKUP($C3,aa_classes_help!$A$1:$D$21,2,FALSE)</f>
        <v>X</v>
      </c>
      <c r="G3" s="4" t="str">
        <f>VLOOKUP($C3,aa_classes_help!$A$1:$D$21,3,FALSE)</f>
        <v>-</v>
      </c>
      <c r="H3" s="4" t="str">
        <f>VLOOKUP($C3,aa_classes_help!$A$1:$D$21,4,FALSE)</f>
        <v>-</v>
      </c>
      <c r="I3" s="4" t="str">
        <f t="shared" si="0"/>
        <v>-</v>
      </c>
      <c r="J3" s="6">
        <f>VLOOKUP($B3,aa_mass_help!$B$3:$E$22,4,FALSE)</f>
        <v>163.17326</v>
      </c>
    </row>
    <row r="4" spans="1:10" ht="15">
      <c r="A4" s="4">
        <v>5</v>
      </c>
      <c r="B4" s="4" t="s">
        <v>11</v>
      </c>
      <c r="C4" s="4" t="s">
        <v>12</v>
      </c>
      <c r="D4" s="4" t="s">
        <v>78</v>
      </c>
      <c r="E4" s="4" t="s">
        <v>13</v>
      </c>
      <c r="F4" s="4" t="str">
        <f>VLOOKUP($C4,aa_classes_help!$A$1:$D$21,2,FALSE)</f>
        <v>X</v>
      </c>
      <c r="G4" s="4" t="str">
        <f>VLOOKUP($C4,aa_classes_help!$A$1:$D$21,3,FALSE)</f>
        <v>-</v>
      </c>
      <c r="H4" s="4" t="str">
        <f>VLOOKUP($C4,aa_classes_help!$A$1:$D$21,4,FALSE)</f>
        <v>-</v>
      </c>
      <c r="I4" s="4" t="str">
        <f t="shared" si="0"/>
        <v>-</v>
      </c>
      <c r="J4" s="6">
        <f>VLOOKUP($B4,aa_mass_help!$B$3:$E$22,4,FALSE)</f>
        <v>147.17386000000002</v>
      </c>
    </row>
    <row r="5" spans="1:10" ht="15">
      <c r="A5" s="4">
        <v>11</v>
      </c>
      <c r="B5" s="4" t="s">
        <v>29</v>
      </c>
      <c r="C5" s="4" t="s">
        <v>30</v>
      </c>
      <c r="D5" s="4" t="s">
        <v>84</v>
      </c>
      <c r="E5" s="4" t="s">
        <v>31</v>
      </c>
      <c r="F5" s="4" t="str">
        <f>VLOOKUP($C5,aa_classes_help!$A$1:$D$21,2,FALSE)</f>
        <v>X</v>
      </c>
      <c r="G5" s="4" t="str">
        <f>VLOOKUP($C5,aa_classes_help!$A$1:$D$21,3,FALSE)</f>
        <v>-</v>
      </c>
      <c r="H5" s="4" t="str">
        <f>VLOOKUP($C5,aa_classes_help!$A$1:$D$21,4,FALSE)</f>
        <v>-</v>
      </c>
      <c r="I5" s="4" t="str">
        <f t="shared" si="0"/>
        <v>-</v>
      </c>
      <c r="J5" s="6">
        <f>VLOOKUP($B5,aa_mass_help!$B$3:$E$22,4,FALSE)</f>
        <v>131.19606</v>
      </c>
    </row>
    <row r="6" spans="1:10" ht="15">
      <c r="A6" s="4">
        <v>14</v>
      </c>
      <c r="B6" s="4" t="s">
        <v>38</v>
      </c>
      <c r="C6" s="4" t="s">
        <v>39</v>
      </c>
      <c r="D6" s="4" t="s">
        <v>87</v>
      </c>
      <c r="E6" s="4" t="s">
        <v>40</v>
      </c>
      <c r="F6" s="4" t="str">
        <f>VLOOKUP($C6,aa_classes_help!$A$1:$D$21,2,FALSE)</f>
        <v>-</v>
      </c>
      <c r="G6" s="4" t="str">
        <f>VLOOKUP($C6,aa_classes_help!$A$1:$D$21,3,FALSE)</f>
        <v>-</v>
      </c>
      <c r="H6" s="4" t="str">
        <f>VLOOKUP($C6,aa_classes_help!$A$1:$D$21,4,FALSE)</f>
        <v>-</v>
      </c>
      <c r="I6" s="4" t="str">
        <f t="shared" si="0"/>
        <v>-</v>
      </c>
      <c r="J6" s="6">
        <f>VLOOKUP($B6,aa_mass_help!$B$3:$E$22,4,FALSE)</f>
        <v>128.12922</v>
      </c>
    </row>
    <row r="7" spans="1:10" ht="15">
      <c r="A7" s="4">
        <v>12</v>
      </c>
      <c r="B7" s="4" t="s">
        <v>32</v>
      </c>
      <c r="C7" s="4" t="s">
        <v>33</v>
      </c>
      <c r="D7" s="4" t="s">
        <v>85</v>
      </c>
      <c r="E7" s="4" t="s">
        <v>34</v>
      </c>
      <c r="F7" s="4" t="str">
        <f>VLOOKUP($C7,aa_classes_help!$A$1:$D$21,2,FALSE)</f>
        <v>-</v>
      </c>
      <c r="G7" s="4" t="str">
        <f>VLOOKUP($C7,aa_classes_help!$A$1:$D$21,3,FALSE)</f>
        <v>-</v>
      </c>
      <c r="H7" s="4" t="str">
        <f>VLOOKUP($C7,aa_classes_help!$A$1:$D$21,4,FALSE)</f>
        <v>-</v>
      </c>
      <c r="I7" s="4" t="str">
        <f t="shared" si="0"/>
        <v>-</v>
      </c>
      <c r="J7" s="6">
        <f>VLOOKUP($B7,aa_mass_help!$B$3:$E$22,4,FALSE)</f>
        <v>114.10264000000001</v>
      </c>
    </row>
    <row r="8" spans="1:10" ht="15">
      <c r="A8" s="4">
        <v>8</v>
      </c>
      <c r="B8" s="4" t="s">
        <v>20</v>
      </c>
      <c r="C8" s="4" t="s">
        <v>21</v>
      </c>
      <c r="D8" s="4" t="s">
        <v>81</v>
      </c>
      <c r="E8" s="4" t="s">
        <v>22</v>
      </c>
      <c r="F8" s="4" t="str">
        <f>VLOOKUP($C8,aa_classes_help!$A$1:$D$21,2,FALSE)</f>
        <v>X</v>
      </c>
      <c r="G8" s="4" t="str">
        <f>VLOOKUP($C8,aa_classes_help!$A$1:$D$21,3,FALSE)</f>
        <v>-</v>
      </c>
      <c r="H8" s="4" t="str">
        <f>VLOOKUP($C8,aa_classes_help!$A$1:$D$21,4,FALSE)</f>
        <v>-</v>
      </c>
      <c r="I8" s="4" t="str">
        <f t="shared" si="0"/>
        <v>-</v>
      </c>
      <c r="J8" s="6">
        <f>VLOOKUP($B8,aa_mass_help!$B$3:$E$22,4,FALSE)</f>
        <v>113.15763999999999</v>
      </c>
    </row>
    <row r="9" spans="1:10" ht="15">
      <c r="A9" s="4">
        <v>10</v>
      </c>
      <c r="B9" s="4" t="s">
        <v>26</v>
      </c>
      <c r="C9" s="4" t="s">
        <v>27</v>
      </c>
      <c r="D9" s="4" t="s">
        <v>83</v>
      </c>
      <c r="E9" s="4" t="s">
        <v>28</v>
      </c>
      <c r="F9" s="4" t="str">
        <f>VLOOKUP($C9,aa_classes_help!$A$1:$D$21,2,FALSE)</f>
        <v>X</v>
      </c>
      <c r="G9" s="4" t="str">
        <f>VLOOKUP($C9,aa_classes_help!$A$1:$D$21,3,FALSE)</f>
        <v>-</v>
      </c>
      <c r="H9" s="4" t="str">
        <f>VLOOKUP($C9,aa_classes_help!$A$1:$D$21,4,FALSE)</f>
        <v>-</v>
      </c>
      <c r="I9" s="4" t="str">
        <f t="shared" si="0"/>
        <v>-</v>
      </c>
      <c r="J9" s="6">
        <f>VLOOKUP($B9,aa_mass_help!$B$3:$E$22,4,FALSE)</f>
        <v>113.15763999999999</v>
      </c>
    </row>
    <row r="10" spans="1:10" ht="15">
      <c r="A10" s="4">
        <v>2</v>
      </c>
      <c r="B10" s="4" t="s">
        <v>3</v>
      </c>
      <c r="C10" s="4" t="s">
        <v>4</v>
      </c>
      <c r="D10" s="4" t="s">
        <v>74</v>
      </c>
      <c r="E10" s="4" t="s">
        <v>75</v>
      </c>
      <c r="F10" s="4" t="str">
        <f>VLOOKUP($C10,aa_classes_help!$A$1:$D$21,2,FALSE)</f>
        <v>X</v>
      </c>
      <c r="G10" s="4" t="str">
        <f>VLOOKUP($C10,aa_classes_help!$A$1:$D$21,3,FALSE)</f>
        <v>-</v>
      </c>
      <c r="H10" s="4" t="str">
        <f>VLOOKUP($C10,aa_classes_help!$A$1:$D$21,4,FALSE)</f>
        <v>-</v>
      </c>
      <c r="I10" s="4" t="str">
        <f t="shared" si="0"/>
        <v>-</v>
      </c>
      <c r="J10" s="6">
        <f>VLOOKUP($B10,aa_mass_help!$B$3:$E$22,4,FALSE)</f>
        <v>103.1429</v>
      </c>
    </row>
    <row r="11" spans="1:10" ht="15">
      <c r="A11" s="4">
        <v>17</v>
      </c>
      <c r="B11" s="4" t="s">
        <v>47</v>
      </c>
      <c r="C11" s="4" t="s">
        <v>48</v>
      </c>
      <c r="D11" s="4" t="s">
        <v>90</v>
      </c>
      <c r="E11" s="4" t="s">
        <v>49</v>
      </c>
      <c r="F11" s="4" t="str">
        <f>VLOOKUP($C11,aa_classes_help!$A$1:$D$21,2,FALSE)</f>
        <v>-</v>
      </c>
      <c r="G11" s="4" t="str">
        <f>VLOOKUP($C11,aa_classes_help!$A$1:$D$21,3,FALSE)</f>
        <v>-</v>
      </c>
      <c r="H11" s="4" t="str">
        <f>VLOOKUP($C11,aa_classes_help!$A$1:$D$21,4,FALSE)</f>
        <v>-</v>
      </c>
      <c r="I11" s="4" t="str">
        <f t="shared" si="0"/>
        <v>-</v>
      </c>
      <c r="J11" s="6">
        <f>VLOOKUP($B11,aa_mass_help!$B$3:$E$22,4,FALSE)</f>
        <v>101.10388</v>
      </c>
    </row>
    <row r="12" spans="1:10" ht="15">
      <c r="A12" s="4">
        <v>18</v>
      </c>
      <c r="B12" s="4" t="s">
        <v>50</v>
      </c>
      <c r="C12" s="4" t="s">
        <v>51</v>
      </c>
      <c r="D12" s="4" t="s">
        <v>91</v>
      </c>
      <c r="E12" s="4" t="s">
        <v>52</v>
      </c>
      <c r="F12" s="4" t="str">
        <f>VLOOKUP($C12,aa_classes_help!$A$1:$D$21,2,FALSE)</f>
        <v>X</v>
      </c>
      <c r="G12" s="4" t="str">
        <f>VLOOKUP($C12,aa_classes_help!$A$1:$D$21,3,FALSE)</f>
        <v>-</v>
      </c>
      <c r="H12" s="4" t="str">
        <f>VLOOKUP($C12,aa_classes_help!$A$1:$D$21,4,FALSE)</f>
        <v>-</v>
      </c>
      <c r="I12" s="4" t="str">
        <f t="shared" si="0"/>
        <v>-</v>
      </c>
      <c r="J12" s="6">
        <f>VLOOKUP($B12,aa_mass_help!$B$3:$E$22,4,FALSE)</f>
        <v>99.13105999999999</v>
      </c>
    </row>
    <row r="13" spans="1:10" ht="15">
      <c r="A13" s="4">
        <v>13</v>
      </c>
      <c r="B13" s="4" t="s">
        <v>35</v>
      </c>
      <c r="C13" s="4" t="s">
        <v>36</v>
      </c>
      <c r="D13" s="4" t="s">
        <v>86</v>
      </c>
      <c r="E13" s="4" t="s">
        <v>37</v>
      </c>
      <c r="F13" s="4" t="str">
        <f>VLOOKUP($C13,aa_classes_help!$A$1:$D$21,2,FALSE)</f>
        <v>-</v>
      </c>
      <c r="G13" s="4" t="str">
        <f>VLOOKUP($C13,aa_classes_help!$A$1:$D$21,3,FALSE)</f>
        <v>-</v>
      </c>
      <c r="H13" s="4" t="str">
        <f>VLOOKUP($C13,aa_classes_help!$A$1:$D$21,4,FALSE)</f>
        <v>-</v>
      </c>
      <c r="I13" s="4" t="str">
        <f t="shared" si="0"/>
        <v>-</v>
      </c>
      <c r="J13" s="6">
        <f>VLOOKUP($B13,aa_mass_help!$B$3:$E$22,4,FALSE)</f>
        <v>97.11518</v>
      </c>
    </row>
    <row r="14" spans="1:10" ht="15">
      <c r="A14" s="4">
        <v>16</v>
      </c>
      <c r="B14" s="4" t="s">
        <v>44</v>
      </c>
      <c r="C14" s="4" t="s">
        <v>45</v>
      </c>
      <c r="D14" s="4" t="s">
        <v>89</v>
      </c>
      <c r="E14" s="4" t="s">
        <v>46</v>
      </c>
      <c r="F14" s="4" t="str">
        <f>VLOOKUP($C14,aa_classes_help!$A$1:$D$21,2,FALSE)</f>
        <v>-</v>
      </c>
      <c r="G14" s="4" t="str">
        <f>VLOOKUP($C14,aa_classes_help!$A$1:$D$21,3,FALSE)</f>
        <v>-</v>
      </c>
      <c r="H14" s="4" t="str">
        <f>VLOOKUP($C14,aa_classes_help!$A$1:$D$21,4,FALSE)</f>
        <v>-</v>
      </c>
      <c r="I14" s="4" t="str">
        <f t="shared" si="0"/>
        <v>-</v>
      </c>
      <c r="J14" s="6">
        <f>VLOOKUP($B14,aa_mass_help!$B$3:$E$22,4,FALSE)</f>
        <v>87.0773</v>
      </c>
    </row>
    <row r="15" spans="1:10" ht="15">
      <c r="A15" s="4">
        <v>1</v>
      </c>
      <c r="B15" s="4" t="s">
        <v>0</v>
      </c>
      <c r="C15" s="4" t="s">
        <v>1</v>
      </c>
      <c r="D15" s="4" t="s">
        <v>73</v>
      </c>
      <c r="E15" s="4" t="s">
        <v>2</v>
      </c>
      <c r="F15" s="4" t="str">
        <f>VLOOKUP($C15,aa_classes_help!$A$1:$D$21,2,FALSE)</f>
        <v>X</v>
      </c>
      <c r="G15" s="4" t="str">
        <f>VLOOKUP($C15,aa_classes_help!$A$1:$D$21,3,FALSE)</f>
        <v>-</v>
      </c>
      <c r="H15" s="4" t="str">
        <f>VLOOKUP($C15,aa_classes_help!$A$1:$D$21,4,FALSE)</f>
        <v>-</v>
      </c>
      <c r="I15" s="4" t="str">
        <f t="shared" si="0"/>
        <v>-</v>
      </c>
      <c r="J15" s="6">
        <f>VLOOKUP($B15,aa_mass_help!$B$3:$E$22,4,FALSE)</f>
        <v>71.0779</v>
      </c>
    </row>
    <row r="16" spans="1:10" ht="15">
      <c r="A16" s="4">
        <v>6</v>
      </c>
      <c r="B16" s="4" t="s">
        <v>14</v>
      </c>
      <c r="C16" s="4" t="s">
        <v>15</v>
      </c>
      <c r="D16" s="4" t="s">
        <v>79</v>
      </c>
      <c r="E16" s="4" t="s">
        <v>16</v>
      </c>
      <c r="F16" s="4" t="str">
        <f>VLOOKUP($C16,aa_classes_help!$A$1:$D$21,2,FALSE)</f>
        <v>-</v>
      </c>
      <c r="G16" s="4" t="str">
        <f>VLOOKUP($C16,aa_classes_help!$A$1:$D$21,3,FALSE)</f>
        <v>-</v>
      </c>
      <c r="H16" s="4" t="str">
        <f>VLOOKUP($C16,aa_classes_help!$A$1:$D$21,4,FALSE)</f>
        <v>-</v>
      </c>
      <c r="I16" s="4" t="str">
        <f t="shared" si="0"/>
        <v>-</v>
      </c>
      <c r="J16" s="6">
        <f>VLOOKUP($B16,aa_mass_help!$B$3:$E$22,4,FALSE)</f>
        <v>45.040620000000004</v>
      </c>
    </row>
    <row r="17" spans="1:10" ht="15">
      <c r="A17" s="4">
        <v>15</v>
      </c>
      <c r="B17" s="4" t="s">
        <v>41</v>
      </c>
      <c r="C17" s="4" t="s">
        <v>42</v>
      </c>
      <c r="D17" s="4" t="s">
        <v>88</v>
      </c>
      <c r="E17" s="4" t="s">
        <v>43</v>
      </c>
      <c r="F17" s="4" t="str">
        <f>VLOOKUP($C17,aa_classes_help!$A$1:$D$21,2,FALSE)</f>
        <v>-</v>
      </c>
      <c r="G17" s="4" t="str">
        <f>VLOOKUP($C17,aa_classes_help!$A$1:$D$21,3,FALSE)</f>
        <v>X</v>
      </c>
      <c r="H17" s="4" t="str">
        <f>VLOOKUP($C17,aa_classes_help!$A$1:$D$21,4,FALSE)</f>
        <v>-</v>
      </c>
      <c r="I17" s="4" t="str">
        <f t="shared" si="0"/>
        <v>X</v>
      </c>
      <c r="J17" s="6">
        <f>VLOOKUP($B17,aa_mass_help!$B$3:$E$22,4,FALSE)</f>
        <v>156.18568000000002</v>
      </c>
    </row>
    <row r="18" spans="1:10" ht="15">
      <c r="A18" s="4">
        <v>7</v>
      </c>
      <c r="B18" s="4" t="s">
        <v>17</v>
      </c>
      <c r="C18" s="4" t="s">
        <v>18</v>
      </c>
      <c r="D18" s="4" t="s">
        <v>80</v>
      </c>
      <c r="E18" s="4" t="s">
        <v>19</v>
      </c>
      <c r="F18" s="4" t="str">
        <f>VLOOKUP($C18,aa_classes_help!$A$1:$D$21,2,FALSE)</f>
        <v>-</v>
      </c>
      <c r="G18" s="4" t="str">
        <f>VLOOKUP($C18,aa_classes_help!$A$1:$D$21,3,FALSE)</f>
        <v>X</v>
      </c>
      <c r="H18" s="4" t="str">
        <f>VLOOKUP($C18,aa_classes_help!$A$1:$D$21,4,FALSE)</f>
        <v>-</v>
      </c>
      <c r="I18" s="4" t="str">
        <f t="shared" si="0"/>
        <v>X</v>
      </c>
      <c r="J18" s="6">
        <f>VLOOKUP($B18,aa_mass_help!$B$3:$E$22,4,FALSE)</f>
        <v>137.13928</v>
      </c>
    </row>
    <row r="19" spans="1:10" ht="15">
      <c r="A19" s="4">
        <v>9</v>
      </c>
      <c r="B19" s="4" t="s">
        <v>23</v>
      </c>
      <c r="C19" s="4" t="s">
        <v>24</v>
      </c>
      <c r="D19" s="4" t="s">
        <v>82</v>
      </c>
      <c r="E19" s="4" t="s">
        <v>25</v>
      </c>
      <c r="F19" s="4" t="str">
        <f>VLOOKUP($C19,aa_classes_help!$A$1:$D$21,2,FALSE)</f>
        <v>-</v>
      </c>
      <c r="G19" s="4" t="str">
        <f>VLOOKUP($C19,aa_classes_help!$A$1:$D$21,3,FALSE)</f>
        <v>X</v>
      </c>
      <c r="H19" s="4" t="str">
        <f>VLOOKUP($C19,aa_classes_help!$A$1:$D$21,4,FALSE)</f>
        <v>-</v>
      </c>
      <c r="I19" s="4" t="str">
        <f t="shared" si="0"/>
        <v>X</v>
      </c>
      <c r="J19" s="6">
        <f>VLOOKUP($B19,aa_mass_help!$B$3:$E$22,4,FALSE)</f>
        <v>128.17228</v>
      </c>
    </row>
    <row r="20" spans="1:10" ht="15">
      <c r="A20" s="4">
        <v>4</v>
      </c>
      <c r="B20" s="4" t="s">
        <v>8</v>
      </c>
      <c r="C20" s="4" t="s">
        <v>9</v>
      </c>
      <c r="D20" s="4" t="s">
        <v>77</v>
      </c>
      <c r="E20" s="4" t="s">
        <v>10</v>
      </c>
      <c r="F20" s="4" t="str">
        <f>VLOOKUP($C20,aa_classes_help!$A$1:$D$21,2,FALSE)</f>
        <v>-</v>
      </c>
      <c r="G20" s="4" t="str">
        <f>VLOOKUP($C20,aa_classes_help!$A$1:$D$21,3,FALSE)</f>
        <v>-</v>
      </c>
      <c r="H20" s="4" t="str">
        <f>VLOOKUP($C20,aa_classes_help!$A$1:$D$21,4,FALSE)</f>
        <v>X</v>
      </c>
      <c r="I20" s="4" t="str">
        <f t="shared" si="0"/>
        <v>X</v>
      </c>
      <c r="J20" s="6">
        <f>VLOOKUP($B20,aa_mass_help!$B$3:$E$22,4,FALSE)</f>
        <v>129.11398</v>
      </c>
    </row>
    <row r="21" spans="1:10" ht="15">
      <c r="A21" s="4">
        <v>3</v>
      </c>
      <c r="B21" s="4" t="s">
        <v>5</v>
      </c>
      <c r="C21" s="4" t="s">
        <v>6</v>
      </c>
      <c r="D21" s="4" t="s">
        <v>76</v>
      </c>
      <c r="E21" s="4" t="s">
        <v>7</v>
      </c>
      <c r="F21" s="4" t="str">
        <f>VLOOKUP($C21,aa_classes_help!$A$1:$D$21,2,FALSE)</f>
        <v>-</v>
      </c>
      <c r="G21" s="4" t="str">
        <f>VLOOKUP($C21,aa_classes_help!$A$1:$D$21,3,FALSE)</f>
        <v>-</v>
      </c>
      <c r="H21" s="4" t="str">
        <f>VLOOKUP($C21,aa_classes_help!$A$1:$D$21,4,FALSE)</f>
        <v>X</v>
      </c>
      <c r="I21" s="4" t="str">
        <f t="shared" si="0"/>
        <v>X</v>
      </c>
      <c r="J21" s="6">
        <f>VLOOKUP($B21,aa_mass_help!$B$3:$E$22,4,FALSE)</f>
        <v>115.08739999999999</v>
      </c>
    </row>
  </sheetData>
  <sheetProtection/>
  <printOptions/>
  <pageMargins left="0" right="0" top="0.7480314960629921" bottom="0.7480314960629921" header="0.31496062992125984" footer="0.31496062992125984"/>
  <pageSetup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2:Z318"/>
  <sheetViews>
    <sheetView zoomScalePageLayoutView="0" workbookViewId="0" topLeftCell="A281">
      <selection activeCell="E318" sqref="E318"/>
    </sheetView>
  </sheetViews>
  <sheetFormatPr defaultColWidth="9.140625" defaultRowHeight="15"/>
  <cols>
    <col min="7" max="8" width="2.7109375" style="0" bestFit="1" customWidth="1"/>
    <col min="9" max="9" width="2.8515625" style="0" bestFit="1" customWidth="1"/>
    <col min="10" max="10" width="2.28125" style="0" bestFit="1" customWidth="1"/>
    <col min="11" max="12" width="2.421875" style="0" bestFit="1" customWidth="1"/>
    <col min="13" max="13" width="2.28125" style="0" bestFit="1" customWidth="1"/>
    <col min="14" max="15" width="2.7109375" style="0" bestFit="1" customWidth="1"/>
    <col min="16" max="17" width="2.28125" style="0" bestFit="1" customWidth="1"/>
    <col min="18" max="18" width="2.421875" style="0" bestFit="1" customWidth="1"/>
    <col min="19" max="19" width="2.7109375" style="0" bestFit="1" customWidth="1"/>
    <col min="20" max="20" width="2.421875" style="0" bestFit="1" customWidth="1"/>
    <col min="21" max="21" width="2.8515625" style="0" bestFit="1" customWidth="1"/>
    <col min="22" max="22" width="2.28125" style="0" bestFit="1" customWidth="1"/>
    <col min="23" max="23" width="2.421875" style="0" bestFit="1" customWidth="1"/>
    <col min="24" max="26" width="2.8515625" style="0" bestFit="1" customWidth="1"/>
  </cols>
  <sheetData>
    <row r="2" spans="1:26" ht="15">
      <c r="A2">
        <v>1</v>
      </c>
      <c r="B2">
        <f>INT(($A2-1)/20)+1</f>
        <v>1</v>
      </c>
      <c r="C2">
        <f>MOD((A2-1),20)+1</f>
        <v>1</v>
      </c>
      <c r="D2" t="str">
        <f>INDEX($G$2:$Z$17,$B2,$C2)</f>
        <v>M</v>
      </c>
      <c r="E2">
        <f>VLOOKUP(pro_seq_help!$D2,aa_residues!$B$2:$J$21,9,FALSE)</f>
        <v>131.19606</v>
      </c>
      <c r="G2" t="s">
        <v>29</v>
      </c>
      <c r="H2" t="s">
        <v>44</v>
      </c>
      <c r="I2" t="s">
        <v>20</v>
      </c>
      <c r="J2" t="s">
        <v>23</v>
      </c>
      <c r="K2" t="s">
        <v>8</v>
      </c>
      <c r="L2" t="s">
        <v>38</v>
      </c>
      <c r="M2" t="s">
        <v>47</v>
      </c>
      <c r="N2" t="s">
        <v>26</v>
      </c>
      <c r="O2" t="s">
        <v>29</v>
      </c>
      <c r="P2" t="s">
        <v>47</v>
      </c>
      <c r="Q2" t="s">
        <v>35</v>
      </c>
      <c r="R2" t="s">
        <v>56</v>
      </c>
      <c r="S2" t="s">
        <v>26</v>
      </c>
      <c r="T2" t="s">
        <v>38</v>
      </c>
      <c r="U2" t="s">
        <v>11</v>
      </c>
      <c r="V2" t="s">
        <v>5</v>
      </c>
      <c r="W2" t="s">
        <v>41</v>
      </c>
      <c r="X2" t="s">
        <v>32</v>
      </c>
      <c r="Y2" t="s">
        <v>38</v>
      </c>
      <c r="Z2" t="s">
        <v>53</v>
      </c>
    </row>
    <row r="3" spans="1:26" ht="15">
      <c r="A3">
        <v>2</v>
      </c>
      <c r="B3">
        <f aca="true" t="shared" si="0" ref="B3:B66">INT(($A3-1)/20)+1</f>
        <v>1</v>
      </c>
      <c r="C3">
        <f aca="true" t="shared" si="1" ref="C3:C66">MOD((A3-1),20)+1</f>
        <v>2</v>
      </c>
      <c r="D3" t="str">
        <f aca="true" t="shared" si="2" ref="D3:D66">INDEX($G$2:$Z$17,$B3,$C3)</f>
        <v>S</v>
      </c>
      <c r="E3">
        <f>VLOOKUP(pro_seq_help!$D3,aa_residues!$B$2:$J$21,9,FALSE)</f>
        <v>87.0773</v>
      </c>
      <c r="G3" t="s">
        <v>0</v>
      </c>
      <c r="H3" t="s">
        <v>0</v>
      </c>
      <c r="I3" t="s">
        <v>26</v>
      </c>
      <c r="J3" t="s">
        <v>41</v>
      </c>
      <c r="K3" t="s">
        <v>5</v>
      </c>
      <c r="L3" t="s">
        <v>44</v>
      </c>
      <c r="M3" t="s">
        <v>50</v>
      </c>
      <c r="N3" t="s">
        <v>35</v>
      </c>
      <c r="O3" t="s">
        <v>29</v>
      </c>
      <c r="P3" t="s">
        <v>47</v>
      </c>
      <c r="Q3" t="s">
        <v>26</v>
      </c>
      <c r="R3" t="s">
        <v>44</v>
      </c>
      <c r="S3" t="s">
        <v>8</v>
      </c>
      <c r="T3" t="s">
        <v>5</v>
      </c>
      <c r="U3" t="s">
        <v>8</v>
      </c>
      <c r="V3" t="s">
        <v>20</v>
      </c>
      <c r="W3" t="s">
        <v>0</v>
      </c>
      <c r="X3" t="s">
        <v>41</v>
      </c>
      <c r="Y3" t="s">
        <v>26</v>
      </c>
      <c r="Z3" t="s">
        <v>23</v>
      </c>
    </row>
    <row r="4" spans="1:26" ht="15">
      <c r="A4">
        <v>3</v>
      </c>
      <c r="B4">
        <f t="shared" si="0"/>
        <v>1</v>
      </c>
      <c r="C4">
        <f t="shared" si="1"/>
        <v>3</v>
      </c>
      <c r="D4" t="str">
        <f t="shared" si="2"/>
        <v>I</v>
      </c>
      <c r="E4">
        <f>VLOOKUP(pro_seq_help!$D4,aa_residues!$B$2:$J$21,9,FALSE)</f>
        <v>113.15763999999999</v>
      </c>
      <c r="G4" t="s">
        <v>14</v>
      </c>
      <c r="H4" t="s">
        <v>20</v>
      </c>
      <c r="I4" t="s">
        <v>32</v>
      </c>
      <c r="J4" t="s">
        <v>8</v>
      </c>
      <c r="K4" t="s">
        <v>5</v>
      </c>
      <c r="L4" t="s">
        <v>26</v>
      </c>
      <c r="M4" t="s">
        <v>44</v>
      </c>
      <c r="N4" t="s">
        <v>26</v>
      </c>
      <c r="O4" t="s">
        <v>8</v>
      </c>
      <c r="P4" t="s">
        <v>8</v>
      </c>
      <c r="Q4" t="s">
        <v>50</v>
      </c>
      <c r="R4" t="s">
        <v>0</v>
      </c>
      <c r="S4" t="s">
        <v>8</v>
      </c>
      <c r="T4" t="s">
        <v>20</v>
      </c>
      <c r="U4" t="s">
        <v>56</v>
      </c>
      <c r="V4" t="s">
        <v>26</v>
      </c>
      <c r="W4" t="s">
        <v>35</v>
      </c>
      <c r="X4" t="s">
        <v>26</v>
      </c>
      <c r="Y4" t="s">
        <v>44</v>
      </c>
      <c r="Z4" t="s">
        <v>41</v>
      </c>
    </row>
    <row r="5" spans="1:26" ht="15">
      <c r="A5">
        <v>4</v>
      </c>
      <c r="B5">
        <f t="shared" si="0"/>
        <v>1</v>
      </c>
      <c r="C5">
        <f t="shared" si="1"/>
        <v>4</v>
      </c>
      <c r="D5" t="str">
        <f t="shared" si="2"/>
        <v>K</v>
      </c>
      <c r="E5">
        <f>VLOOKUP(pro_seq_help!$D5,aa_residues!$B$2:$J$21,9,FALSE)</f>
        <v>128.17228</v>
      </c>
      <c r="G5" t="s">
        <v>26</v>
      </c>
      <c r="H5" t="s">
        <v>26</v>
      </c>
      <c r="I5" t="s">
        <v>32</v>
      </c>
      <c r="J5" t="s">
        <v>11</v>
      </c>
      <c r="K5" t="s">
        <v>56</v>
      </c>
      <c r="L5" t="s">
        <v>20</v>
      </c>
      <c r="M5" t="s">
        <v>44</v>
      </c>
      <c r="N5" t="s">
        <v>44</v>
      </c>
      <c r="O5" t="s">
        <v>32</v>
      </c>
      <c r="P5" t="s">
        <v>26</v>
      </c>
      <c r="Q5" t="s">
        <v>41</v>
      </c>
      <c r="R5" t="s">
        <v>41</v>
      </c>
      <c r="S5" t="s">
        <v>38</v>
      </c>
      <c r="T5" t="s">
        <v>0</v>
      </c>
      <c r="U5" t="s">
        <v>50</v>
      </c>
      <c r="V5" t="s">
        <v>26</v>
      </c>
      <c r="W5" t="s">
        <v>8</v>
      </c>
      <c r="X5" t="s">
        <v>38</v>
      </c>
      <c r="Y5" t="s">
        <v>11</v>
      </c>
      <c r="Z5" t="s">
        <v>26</v>
      </c>
    </row>
    <row r="6" spans="1:26" ht="15">
      <c r="A6">
        <v>5</v>
      </c>
      <c r="B6">
        <f t="shared" si="0"/>
        <v>1</v>
      </c>
      <c r="C6">
        <f t="shared" si="1"/>
        <v>5</v>
      </c>
      <c r="D6" t="str">
        <f t="shared" si="2"/>
        <v>E</v>
      </c>
      <c r="E6">
        <f>VLOOKUP(pro_seq_help!$D6,aa_residues!$B$2:$J$21,9,FALSE)</f>
        <v>129.11398</v>
      </c>
      <c r="G6" t="s">
        <v>14</v>
      </c>
      <c r="H6" t="s">
        <v>47</v>
      </c>
      <c r="I6" t="s">
        <v>32</v>
      </c>
      <c r="J6" t="s">
        <v>14</v>
      </c>
      <c r="K6" t="s">
        <v>38</v>
      </c>
      <c r="L6" t="s">
        <v>41</v>
      </c>
      <c r="M6" t="s">
        <v>20</v>
      </c>
      <c r="N6" t="s">
        <v>35</v>
      </c>
      <c r="O6" t="s">
        <v>56</v>
      </c>
      <c r="P6" t="s">
        <v>20</v>
      </c>
      <c r="Q6" t="s">
        <v>20</v>
      </c>
      <c r="R6" t="s">
        <v>44</v>
      </c>
      <c r="S6" t="s">
        <v>20</v>
      </c>
      <c r="T6" t="s">
        <v>0</v>
      </c>
      <c r="U6" t="s">
        <v>14</v>
      </c>
      <c r="V6" t="s">
        <v>44</v>
      </c>
      <c r="W6" t="s">
        <v>50</v>
      </c>
      <c r="X6" t="s">
        <v>0</v>
      </c>
      <c r="Y6" t="s">
        <v>50</v>
      </c>
      <c r="Z6" t="s">
        <v>14</v>
      </c>
    </row>
    <row r="7" spans="1:26" ht="15">
      <c r="A7">
        <v>6</v>
      </c>
      <c r="B7">
        <f t="shared" si="0"/>
        <v>1</v>
      </c>
      <c r="C7">
        <f t="shared" si="1"/>
        <v>6</v>
      </c>
      <c r="D7" t="str">
        <f t="shared" si="2"/>
        <v>Q</v>
      </c>
      <c r="E7">
        <f>VLOOKUP(pro_seq_help!$D7,aa_residues!$B$2:$J$21,9,FALSE)</f>
        <v>128.12922</v>
      </c>
      <c r="G7" t="s">
        <v>23</v>
      </c>
      <c r="H7" t="s">
        <v>44</v>
      </c>
      <c r="I7" t="s">
        <v>47</v>
      </c>
      <c r="J7" t="s">
        <v>47</v>
      </c>
      <c r="K7" t="s">
        <v>0</v>
      </c>
      <c r="L7" t="s">
        <v>41</v>
      </c>
      <c r="M7" t="s">
        <v>50</v>
      </c>
      <c r="N7" t="s">
        <v>26</v>
      </c>
      <c r="O7" t="s">
        <v>38</v>
      </c>
      <c r="P7" t="s">
        <v>0</v>
      </c>
      <c r="Q7" t="s">
        <v>26</v>
      </c>
      <c r="R7" t="s">
        <v>26</v>
      </c>
      <c r="S7" t="s">
        <v>44</v>
      </c>
      <c r="T7" t="s">
        <v>41</v>
      </c>
      <c r="U7" t="s">
        <v>53</v>
      </c>
      <c r="V7" t="s">
        <v>35</v>
      </c>
      <c r="W7" t="s">
        <v>8</v>
      </c>
      <c r="X7" t="s">
        <v>17</v>
      </c>
      <c r="Y7" t="s">
        <v>41</v>
      </c>
      <c r="Z7" t="s">
        <v>41</v>
      </c>
    </row>
    <row r="8" spans="1:26" ht="15">
      <c r="A8">
        <v>7</v>
      </c>
      <c r="B8">
        <f t="shared" si="0"/>
        <v>1</v>
      </c>
      <c r="C8">
        <f t="shared" si="1"/>
        <v>7</v>
      </c>
      <c r="D8" t="str">
        <f t="shared" si="2"/>
        <v>T</v>
      </c>
      <c r="E8">
        <f>VLOOKUP(pro_seq_help!$D8,aa_residues!$B$2:$J$21,9,FALSE)</f>
        <v>101.10388</v>
      </c>
      <c r="G8" t="s">
        <v>50</v>
      </c>
      <c r="H8" t="s">
        <v>8</v>
      </c>
      <c r="I8" t="s">
        <v>26</v>
      </c>
      <c r="J8" t="s">
        <v>20</v>
      </c>
      <c r="K8" t="s">
        <v>47</v>
      </c>
      <c r="L8" t="s">
        <v>47</v>
      </c>
      <c r="M8" t="s">
        <v>5</v>
      </c>
      <c r="N8" t="s">
        <v>14</v>
      </c>
      <c r="O8" t="s">
        <v>11</v>
      </c>
      <c r="P8" t="s">
        <v>26</v>
      </c>
      <c r="Q8" t="s">
        <v>17</v>
      </c>
      <c r="R8" t="s">
        <v>35</v>
      </c>
      <c r="S8" t="s">
        <v>32</v>
      </c>
      <c r="T8" t="s">
        <v>38</v>
      </c>
      <c r="U8" t="s">
        <v>50</v>
      </c>
      <c r="V8" t="s">
        <v>26</v>
      </c>
      <c r="W8" t="s">
        <v>23</v>
      </c>
      <c r="X8" t="s">
        <v>8</v>
      </c>
      <c r="Y8" t="s">
        <v>41</v>
      </c>
      <c r="Z8" t="s">
        <v>14</v>
      </c>
    </row>
    <row r="9" spans="1:26" ht="15">
      <c r="A9">
        <v>8</v>
      </c>
      <c r="B9">
        <f t="shared" si="0"/>
        <v>1</v>
      </c>
      <c r="C9">
        <f t="shared" si="1"/>
        <v>8</v>
      </c>
      <c r="D9" t="str">
        <f t="shared" si="2"/>
        <v>L</v>
      </c>
      <c r="E9">
        <f>VLOOKUP(pro_seq_help!$D9,aa_residues!$B$2:$J$21,9,FALSE)</f>
        <v>113.15763999999999</v>
      </c>
      <c r="G9" t="s">
        <v>26</v>
      </c>
      <c r="H9" t="s">
        <v>29</v>
      </c>
      <c r="I9" t="s">
        <v>23</v>
      </c>
      <c r="J9" t="s">
        <v>23</v>
      </c>
      <c r="K9" t="s">
        <v>23</v>
      </c>
      <c r="L9" t="s">
        <v>14</v>
      </c>
      <c r="M9" t="s">
        <v>11</v>
      </c>
      <c r="N9" t="s">
        <v>35</v>
      </c>
      <c r="O9" t="s">
        <v>8</v>
      </c>
      <c r="P9" t="s">
        <v>44</v>
      </c>
      <c r="Q9" t="s">
        <v>56</v>
      </c>
      <c r="R9" t="s">
        <v>5</v>
      </c>
      <c r="S9" t="s">
        <v>29</v>
      </c>
      <c r="T9" t="s">
        <v>17</v>
      </c>
      <c r="U9" t="s">
        <v>41</v>
      </c>
      <c r="V9" t="s">
        <v>26</v>
      </c>
      <c r="W9" t="s">
        <v>50</v>
      </c>
      <c r="X9" t="s">
        <v>23</v>
      </c>
      <c r="Y9" t="s">
        <v>11</v>
      </c>
      <c r="Z9" t="s">
        <v>50</v>
      </c>
    </row>
    <row r="10" spans="1:26" ht="15">
      <c r="A10">
        <v>9</v>
      </c>
      <c r="B10">
        <f t="shared" si="0"/>
        <v>1</v>
      </c>
      <c r="C10">
        <f t="shared" si="1"/>
        <v>9</v>
      </c>
      <c r="D10" t="str">
        <f t="shared" si="2"/>
        <v>M</v>
      </c>
      <c r="E10">
        <f>VLOOKUP(pro_seq_help!$D10,aa_residues!$B$2:$J$21,9,FALSE)</f>
        <v>131.19606</v>
      </c>
      <c r="G10" t="s">
        <v>44</v>
      </c>
      <c r="H10" t="s">
        <v>5</v>
      </c>
      <c r="I10" t="s">
        <v>26</v>
      </c>
      <c r="J10" t="s">
        <v>23</v>
      </c>
      <c r="K10" t="s">
        <v>44</v>
      </c>
      <c r="L10" t="s">
        <v>14</v>
      </c>
      <c r="M10" t="s">
        <v>50</v>
      </c>
      <c r="N10" t="s">
        <v>35</v>
      </c>
      <c r="O10" t="s">
        <v>32</v>
      </c>
      <c r="P10" t="s">
        <v>50</v>
      </c>
      <c r="Q10" t="s">
        <v>47</v>
      </c>
      <c r="R10" t="s">
        <v>0</v>
      </c>
      <c r="S10" t="s">
        <v>35</v>
      </c>
      <c r="T10" t="s">
        <v>50</v>
      </c>
      <c r="U10" t="s">
        <v>56</v>
      </c>
      <c r="V10" t="s">
        <v>44</v>
      </c>
      <c r="W10" t="s">
        <v>17</v>
      </c>
      <c r="X10" t="s">
        <v>26</v>
      </c>
      <c r="Y10" t="s">
        <v>20</v>
      </c>
      <c r="Z10" t="s">
        <v>56</v>
      </c>
    </row>
    <row r="11" spans="1:26" ht="15">
      <c r="A11">
        <v>10</v>
      </c>
      <c r="B11">
        <f t="shared" si="0"/>
        <v>1</v>
      </c>
      <c r="C11">
        <f t="shared" si="1"/>
        <v>10</v>
      </c>
      <c r="D11" t="str">
        <f t="shared" si="2"/>
        <v>T</v>
      </c>
      <c r="E11">
        <f>VLOOKUP(pro_seq_help!$D11,aa_residues!$B$2:$J$21,9,FALSE)</f>
        <v>101.10388</v>
      </c>
      <c r="G11" t="s">
        <v>5</v>
      </c>
      <c r="H11" t="s">
        <v>50</v>
      </c>
      <c r="I11" t="s">
        <v>20</v>
      </c>
      <c r="J11" t="s">
        <v>35</v>
      </c>
      <c r="K11" t="s">
        <v>5</v>
      </c>
      <c r="L11" t="s">
        <v>14</v>
      </c>
      <c r="M11" t="s">
        <v>5</v>
      </c>
      <c r="N11" t="s">
        <v>23</v>
      </c>
      <c r="O11" t="s">
        <v>47</v>
      </c>
      <c r="P11" t="s">
        <v>50</v>
      </c>
      <c r="Q11" t="s">
        <v>50</v>
      </c>
      <c r="R11" t="s">
        <v>38</v>
      </c>
      <c r="S11" t="s">
        <v>35</v>
      </c>
      <c r="T11" t="s">
        <v>5</v>
      </c>
      <c r="U11" t="s">
        <v>20</v>
      </c>
      <c r="V11" t="s">
        <v>26</v>
      </c>
      <c r="W11" t="s">
        <v>20</v>
      </c>
      <c r="X11" t="s">
        <v>26</v>
      </c>
      <c r="Y11" t="s">
        <v>8</v>
      </c>
      <c r="Z11" t="s">
        <v>14</v>
      </c>
    </row>
    <row r="12" spans="1:26" ht="15">
      <c r="A12">
        <v>11</v>
      </c>
      <c r="B12">
        <f t="shared" si="0"/>
        <v>1</v>
      </c>
      <c r="C12">
        <f t="shared" si="1"/>
        <v>11</v>
      </c>
      <c r="D12" t="str">
        <f t="shared" si="2"/>
        <v>P</v>
      </c>
      <c r="E12">
        <f>VLOOKUP(pro_seq_help!$D12,aa_residues!$B$2:$J$21,9,FALSE)</f>
        <v>97.11518</v>
      </c>
      <c r="G12" t="s">
        <v>26</v>
      </c>
      <c r="H12" t="s">
        <v>32</v>
      </c>
      <c r="I12" t="s">
        <v>50</v>
      </c>
      <c r="J12" t="s">
        <v>26</v>
      </c>
      <c r="K12" t="s">
        <v>38</v>
      </c>
      <c r="L12" t="s">
        <v>44</v>
      </c>
      <c r="M12" t="s">
        <v>14</v>
      </c>
      <c r="N12" t="s">
        <v>29</v>
      </c>
      <c r="O12" t="s">
        <v>5</v>
      </c>
      <c r="P12" t="s">
        <v>56</v>
      </c>
      <c r="Q12" t="s">
        <v>35</v>
      </c>
      <c r="R12" t="s">
        <v>17</v>
      </c>
      <c r="S12" t="s">
        <v>5</v>
      </c>
      <c r="T12" t="s">
        <v>35</v>
      </c>
      <c r="U12" t="s">
        <v>17</v>
      </c>
      <c r="V12" t="s">
        <v>17</v>
      </c>
      <c r="W12" t="s">
        <v>50</v>
      </c>
      <c r="X12" t="s">
        <v>11</v>
      </c>
      <c r="Y12" t="s">
        <v>50</v>
      </c>
      <c r="Z12" t="s">
        <v>44</v>
      </c>
    </row>
    <row r="13" spans="1:26" ht="15">
      <c r="A13">
        <v>12</v>
      </c>
      <c r="B13">
        <f t="shared" si="0"/>
        <v>1</v>
      </c>
      <c r="C13">
        <f t="shared" si="1"/>
        <v>12</v>
      </c>
      <c r="D13" t="str">
        <f t="shared" si="2"/>
        <v>Y</v>
      </c>
      <c r="E13">
        <f>VLOOKUP(pro_seq_help!$D13,aa_residues!$B$2:$J$21,9,FALSE)</f>
        <v>163.17326</v>
      </c>
      <c r="G13" t="s">
        <v>5</v>
      </c>
      <c r="H13" t="s">
        <v>11</v>
      </c>
      <c r="I13" t="s">
        <v>50</v>
      </c>
      <c r="J13" t="s">
        <v>5</v>
      </c>
      <c r="K13" t="s">
        <v>11</v>
      </c>
      <c r="L13" t="s">
        <v>44</v>
      </c>
      <c r="M13" t="s">
        <v>20</v>
      </c>
      <c r="N13" t="s">
        <v>56</v>
      </c>
      <c r="O13" t="s">
        <v>50</v>
      </c>
      <c r="P13" t="s">
        <v>5</v>
      </c>
      <c r="Q13" t="s">
        <v>0</v>
      </c>
      <c r="R13" t="s">
        <v>35</v>
      </c>
      <c r="S13" t="s">
        <v>8</v>
      </c>
      <c r="T13" t="s">
        <v>5</v>
      </c>
      <c r="U13" t="s">
        <v>26</v>
      </c>
      <c r="V13" t="s">
        <v>26</v>
      </c>
      <c r="W13" t="s">
        <v>38</v>
      </c>
      <c r="X13" t="s">
        <v>47</v>
      </c>
      <c r="Y13" t="s">
        <v>53</v>
      </c>
      <c r="Z13" t="s">
        <v>56</v>
      </c>
    </row>
    <row r="14" spans="1:26" ht="15">
      <c r="A14">
        <v>13</v>
      </c>
      <c r="B14">
        <f t="shared" si="0"/>
        <v>1</v>
      </c>
      <c r="C14">
        <f t="shared" si="1"/>
        <v>13</v>
      </c>
      <c r="D14" t="str">
        <f t="shared" si="2"/>
        <v>L</v>
      </c>
      <c r="E14">
        <f>VLOOKUP(pro_seq_help!$D14,aa_residues!$B$2:$J$21,9,FALSE)</f>
        <v>113.15763999999999</v>
      </c>
      <c r="G14" t="s">
        <v>20</v>
      </c>
      <c r="H14" t="s">
        <v>32</v>
      </c>
      <c r="I14" t="s">
        <v>41</v>
      </c>
      <c r="J14" t="s">
        <v>11</v>
      </c>
      <c r="K14" t="s">
        <v>26</v>
      </c>
      <c r="L14" t="s">
        <v>23</v>
      </c>
      <c r="M14" t="s">
        <v>11</v>
      </c>
      <c r="N14" t="s">
        <v>41</v>
      </c>
      <c r="O14" t="s">
        <v>8</v>
      </c>
      <c r="P14" t="s">
        <v>14</v>
      </c>
      <c r="Q14" t="s">
        <v>0</v>
      </c>
      <c r="R14" t="s">
        <v>11</v>
      </c>
      <c r="S14" t="s">
        <v>47</v>
      </c>
      <c r="T14" t="s">
        <v>5</v>
      </c>
      <c r="U14" t="s">
        <v>35</v>
      </c>
      <c r="V14" t="s">
        <v>5</v>
      </c>
      <c r="W14" t="s">
        <v>44</v>
      </c>
      <c r="X14" t="s">
        <v>56</v>
      </c>
      <c r="Y14" t="s">
        <v>11</v>
      </c>
      <c r="Z14" t="s">
        <v>17</v>
      </c>
    </row>
    <row r="15" spans="1:26" ht="15">
      <c r="A15">
        <v>14</v>
      </c>
      <c r="B15">
        <f t="shared" si="0"/>
        <v>1</v>
      </c>
      <c r="C15">
        <f t="shared" si="1"/>
        <v>14</v>
      </c>
      <c r="D15" t="str">
        <f t="shared" si="2"/>
        <v>Q</v>
      </c>
      <c r="E15">
        <f>VLOOKUP(pro_seq_help!$D15,aa_residues!$B$2:$J$21,9,FALSE)</f>
        <v>128.12922</v>
      </c>
      <c r="G15" t="s">
        <v>32</v>
      </c>
      <c r="H15" t="s">
        <v>56</v>
      </c>
      <c r="I15" t="s">
        <v>0</v>
      </c>
      <c r="J15" t="s">
        <v>23</v>
      </c>
      <c r="K15" t="s">
        <v>26</v>
      </c>
      <c r="L15" t="s">
        <v>47</v>
      </c>
      <c r="M15" t="s">
        <v>23</v>
      </c>
      <c r="N15" t="s">
        <v>8</v>
      </c>
      <c r="O15" t="s">
        <v>8</v>
      </c>
      <c r="P15" t="s">
        <v>0</v>
      </c>
      <c r="Q15" t="s">
        <v>20</v>
      </c>
      <c r="R15" t="s">
        <v>23</v>
      </c>
      <c r="S15" t="s">
        <v>47</v>
      </c>
      <c r="T15" t="s">
        <v>0</v>
      </c>
      <c r="U15" t="s">
        <v>29</v>
      </c>
      <c r="V15" t="s">
        <v>47</v>
      </c>
      <c r="W15" t="s">
        <v>26</v>
      </c>
      <c r="X15" t="s">
        <v>53</v>
      </c>
      <c r="Y15" t="s">
        <v>23</v>
      </c>
      <c r="Z15" t="s">
        <v>8</v>
      </c>
    </row>
    <row r="16" spans="1:26" ht="15">
      <c r="A16">
        <v>15</v>
      </c>
      <c r="B16">
        <f t="shared" si="0"/>
        <v>1</v>
      </c>
      <c r="C16">
        <f t="shared" si="1"/>
        <v>15</v>
      </c>
      <c r="D16" t="str">
        <f t="shared" si="2"/>
        <v>F</v>
      </c>
      <c r="E16">
        <f>VLOOKUP(pro_seq_help!$D16,aa_residues!$B$2:$J$21,9,FALSE)</f>
        <v>147.17386000000002</v>
      </c>
      <c r="G16" t="s">
        <v>20</v>
      </c>
      <c r="H16" t="s">
        <v>32</v>
      </c>
      <c r="I16" t="s">
        <v>53</v>
      </c>
      <c r="J16" t="s">
        <v>26</v>
      </c>
      <c r="K16" t="s">
        <v>32</v>
      </c>
      <c r="L16" t="s">
        <v>26</v>
      </c>
      <c r="M16" t="s">
        <v>23</v>
      </c>
      <c r="N16" t="s">
        <v>38</v>
      </c>
      <c r="O16" t="s">
        <v>32</v>
      </c>
      <c r="P16" t="s">
        <v>20</v>
      </c>
      <c r="Q16" t="s">
        <v>26</v>
      </c>
      <c r="R16" t="s">
        <v>35</v>
      </c>
      <c r="S16" t="s">
        <v>47</v>
      </c>
      <c r="T16" t="s">
        <v>41</v>
      </c>
      <c r="U16" t="s">
        <v>8</v>
      </c>
      <c r="V16" t="s">
        <v>41</v>
      </c>
      <c r="W16" t="s">
        <v>0</v>
      </c>
      <c r="X16" t="s">
        <v>44</v>
      </c>
      <c r="Y16" t="s">
        <v>26</v>
      </c>
      <c r="Z16" t="s">
        <v>20</v>
      </c>
    </row>
    <row r="17" spans="1:22" ht="15">
      <c r="A17">
        <v>16</v>
      </c>
      <c r="B17">
        <f t="shared" si="0"/>
        <v>1</v>
      </c>
      <c r="C17">
        <f t="shared" si="1"/>
        <v>16</v>
      </c>
      <c r="D17" t="str">
        <f t="shared" si="2"/>
        <v>D</v>
      </c>
      <c r="E17">
        <f>VLOOKUP(pro_seq_help!$D17,aa_residues!$B$2:$J$21,9,FALSE)</f>
        <v>115.08739999999999</v>
      </c>
      <c r="G17" t="s">
        <v>26</v>
      </c>
      <c r="H17" t="s">
        <v>47</v>
      </c>
      <c r="I17" t="s">
        <v>23</v>
      </c>
      <c r="J17" t="s">
        <v>44</v>
      </c>
      <c r="K17" t="s">
        <v>0</v>
      </c>
      <c r="L17" t="s">
        <v>32</v>
      </c>
      <c r="M17" t="s">
        <v>17</v>
      </c>
      <c r="N17" t="s">
        <v>0</v>
      </c>
      <c r="O17" t="s">
        <v>50</v>
      </c>
      <c r="P17" t="s">
        <v>8</v>
      </c>
      <c r="Q17" t="s">
        <v>8</v>
      </c>
      <c r="R17" t="s">
        <v>50</v>
      </c>
      <c r="S17" t="s">
        <v>41</v>
      </c>
      <c r="T17" t="s">
        <v>26</v>
      </c>
      <c r="U17" t="s">
        <v>41</v>
      </c>
      <c r="V17" t="s">
        <v>23</v>
      </c>
    </row>
    <row r="18" spans="1:5" ht="15">
      <c r="A18">
        <v>17</v>
      </c>
      <c r="B18">
        <f t="shared" si="0"/>
        <v>1</v>
      </c>
      <c r="C18">
        <f t="shared" si="1"/>
        <v>17</v>
      </c>
      <c r="D18" t="str">
        <f t="shared" si="2"/>
        <v>R</v>
      </c>
      <c r="E18">
        <f>VLOOKUP(pro_seq_help!$D18,aa_residues!$B$2:$J$21,9,FALSE)</f>
        <v>156.18568000000002</v>
      </c>
    </row>
    <row r="19" spans="1:5" ht="15">
      <c r="A19">
        <v>18</v>
      </c>
      <c r="B19">
        <f t="shared" si="0"/>
        <v>1</v>
      </c>
      <c r="C19">
        <f t="shared" si="1"/>
        <v>18</v>
      </c>
      <c r="D19" t="str">
        <f t="shared" si="2"/>
        <v>N</v>
      </c>
      <c r="E19">
        <f>VLOOKUP(pro_seq_help!$D19,aa_residues!$B$2:$J$21,9,FALSE)</f>
        <v>114.10264000000001</v>
      </c>
    </row>
    <row r="20" spans="1:5" ht="15">
      <c r="A20">
        <v>19</v>
      </c>
      <c r="B20">
        <f t="shared" si="0"/>
        <v>1</v>
      </c>
      <c r="C20">
        <f t="shared" si="1"/>
        <v>19</v>
      </c>
      <c r="D20" t="str">
        <f t="shared" si="2"/>
        <v>Q</v>
      </c>
      <c r="E20">
        <f>VLOOKUP(pro_seq_help!$D20,aa_residues!$B$2:$J$21,9,FALSE)</f>
        <v>128.12922</v>
      </c>
    </row>
    <row r="21" spans="1:5" ht="15">
      <c r="A21">
        <v>20</v>
      </c>
      <c r="B21">
        <f t="shared" si="0"/>
        <v>1</v>
      </c>
      <c r="C21">
        <f t="shared" si="1"/>
        <v>20</v>
      </c>
      <c r="D21" t="str">
        <f t="shared" si="2"/>
        <v>W</v>
      </c>
      <c r="E21">
        <f>VLOOKUP(pro_seq_help!$D21,aa_residues!$B$2:$J$21,9,FALSE)</f>
        <v>186.2099</v>
      </c>
    </row>
    <row r="22" spans="1:5" ht="15">
      <c r="A22">
        <v>21</v>
      </c>
      <c r="B22">
        <f t="shared" si="0"/>
        <v>2</v>
      </c>
      <c r="C22">
        <f t="shared" si="1"/>
        <v>1</v>
      </c>
      <c r="D22" t="str">
        <f t="shared" si="2"/>
        <v>A</v>
      </c>
      <c r="E22">
        <f>VLOOKUP(pro_seq_help!$D22,aa_residues!$B$2:$J$21,9,FALSE)</f>
        <v>71.0779</v>
      </c>
    </row>
    <row r="23" spans="1:5" ht="15">
      <c r="A23">
        <v>22</v>
      </c>
      <c r="B23">
        <f t="shared" si="0"/>
        <v>2</v>
      </c>
      <c r="C23">
        <f t="shared" si="1"/>
        <v>2</v>
      </c>
      <c r="D23" t="str">
        <f t="shared" si="2"/>
        <v>A</v>
      </c>
      <c r="E23">
        <f>VLOOKUP(pro_seq_help!$D23,aa_residues!$B$2:$J$21,9,FALSE)</f>
        <v>71.0779</v>
      </c>
    </row>
    <row r="24" spans="1:5" ht="15">
      <c r="A24">
        <v>23</v>
      </c>
      <c r="B24">
        <f t="shared" si="0"/>
        <v>2</v>
      </c>
      <c r="C24">
        <f t="shared" si="1"/>
        <v>3</v>
      </c>
      <c r="D24" t="str">
        <f t="shared" si="2"/>
        <v>L</v>
      </c>
      <c r="E24">
        <f>VLOOKUP(pro_seq_help!$D24,aa_residues!$B$2:$J$21,9,FALSE)</f>
        <v>113.15763999999999</v>
      </c>
    </row>
    <row r="25" spans="1:5" ht="15">
      <c r="A25">
        <v>24</v>
      </c>
      <c r="B25">
        <f t="shared" si="0"/>
        <v>2</v>
      </c>
      <c r="C25">
        <f t="shared" si="1"/>
        <v>4</v>
      </c>
      <c r="D25" t="str">
        <f t="shared" si="2"/>
        <v>R</v>
      </c>
      <c r="E25">
        <f>VLOOKUP(pro_seq_help!$D25,aa_residues!$B$2:$J$21,9,FALSE)</f>
        <v>156.18568000000002</v>
      </c>
    </row>
    <row r="26" spans="1:5" ht="15">
      <c r="A26">
        <v>25</v>
      </c>
      <c r="B26">
        <f t="shared" si="0"/>
        <v>2</v>
      </c>
      <c r="C26">
        <f t="shared" si="1"/>
        <v>5</v>
      </c>
      <c r="D26" t="str">
        <f t="shared" si="2"/>
        <v>D</v>
      </c>
      <c r="E26">
        <f>VLOOKUP(pro_seq_help!$D26,aa_residues!$B$2:$J$21,9,FALSE)</f>
        <v>115.08739999999999</v>
      </c>
    </row>
    <row r="27" spans="1:5" ht="15">
      <c r="A27">
        <v>26</v>
      </c>
      <c r="B27">
        <f t="shared" si="0"/>
        <v>2</v>
      </c>
      <c r="C27">
        <f t="shared" si="1"/>
        <v>6</v>
      </c>
      <c r="D27" t="str">
        <f t="shared" si="2"/>
        <v>S</v>
      </c>
      <c r="E27">
        <f>VLOOKUP(pro_seq_help!$D27,aa_residues!$B$2:$J$21,9,FALSE)</f>
        <v>87.0773</v>
      </c>
    </row>
    <row r="28" spans="1:5" ht="15">
      <c r="A28">
        <v>27</v>
      </c>
      <c r="B28">
        <f t="shared" si="0"/>
        <v>2</v>
      </c>
      <c r="C28">
        <f t="shared" si="1"/>
        <v>7</v>
      </c>
      <c r="D28" t="str">
        <f t="shared" si="2"/>
        <v>V</v>
      </c>
      <c r="E28">
        <f>VLOOKUP(pro_seq_help!$D28,aa_residues!$B$2:$J$21,9,FALSE)</f>
        <v>99.13105999999999</v>
      </c>
    </row>
    <row r="29" spans="1:5" ht="15">
      <c r="A29">
        <v>28</v>
      </c>
      <c r="B29">
        <f t="shared" si="0"/>
        <v>2</v>
      </c>
      <c r="C29">
        <f t="shared" si="1"/>
        <v>8</v>
      </c>
      <c r="D29" t="str">
        <f t="shared" si="2"/>
        <v>P</v>
      </c>
      <c r="E29">
        <f>VLOOKUP(pro_seq_help!$D29,aa_residues!$B$2:$J$21,9,FALSE)</f>
        <v>97.11518</v>
      </c>
    </row>
    <row r="30" spans="1:5" ht="15">
      <c r="A30">
        <v>29</v>
      </c>
      <c r="B30">
        <f t="shared" si="0"/>
        <v>2</v>
      </c>
      <c r="C30">
        <f t="shared" si="1"/>
        <v>9</v>
      </c>
      <c r="D30" t="str">
        <f t="shared" si="2"/>
        <v>M</v>
      </c>
      <c r="E30">
        <f>VLOOKUP(pro_seq_help!$D30,aa_residues!$B$2:$J$21,9,FALSE)</f>
        <v>131.19606</v>
      </c>
    </row>
    <row r="31" spans="1:5" ht="15">
      <c r="A31">
        <v>30</v>
      </c>
      <c r="B31">
        <f t="shared" si="0"/>
        <v>2</v>
      </c>
      <c r="C31">
        <f t="shared" si="1"/>
        <v>10</v>
      </c>
      <c r="D31" t="str">
        <f t="shared" si="2"/>
        <v>T</v>
      </c>
      <c r="E31">
        <f>VLOOKUP(pro_seq_help!$D31,aa_residues!$B$2:$J$21,9,FALSE)</f>
        <v>101.10388</v>
      </c>
    </row>
    <row r="32" spans="1:5" ht="15">
      <c r="A32">
        <v>31</v>
      </c>
      <c r="B32">
        <f t="shared" si="0"/>
        <v>2</v>
      </c>
      <c r="C32">
        <f t="shared" si="1"/>
        <v>11</v>
      </c>
      <c r="D32" t="str">
        <f t="shared" si="2"/>
        <v>L</v>
      </c>
      <c r="E32">
        <f>VLOOKUP(pro_seq_help!$D32,aa_residues!$B$2:$J$21,9,FALSE)</f>
        <v>113.15763999999999</v>
      </c>
    </row>
    <row r="33" spans="1:5" ht="15">
      <c r="A33">
        <v>32</v>
      </c>
      <c r="B33">
        <f t="shared" si="0"/>
        <v>2</v>
      </c>
      <c r="C33">
        <f t="shared" si="1"/>
        <v>12</v>
      </c>
      <c r="D33" t="str">
        <f t="shared" si="2"/>
        <v>S</v>
      </c>
      <c r="E33">
        <f>VLOOKUP(pro_seq_help!$D33,aa_residues!$B$2:$J$21,9,FALSE)</f>
        <v>87.0773</v>
      </c>
    </row>
    <row r="34" spans="1:5" ht="15">
      <c r="A34">
        <v>33</v>
      </c>
      <c r="B34">
        <f t="shared" si="0"/>
        <v>2</v>
      </c>
      <c r="C34">
        <f t="shared" si="1"/>
        <v>13</v>
      </c>
      <c r="D34" t="str">
        <f t="shared" si="2"/>
        <v>E</v>
      </c>
      <c r="E34">
        <f>VLOOKUP(pro_seq_help!$D34,aa_residues!$B$2:$J$21,9,FALSE)</f>
        <v>129.11398</v>
      </c>
    </row>
    <row r="35" spans="1:5" ht="15">
      <c r="A35">
        <v>34</v>
      </c>
      <c r="B35">
        <f t="shared" si="0"/>
        <v>2</v>
      </c>
      <c r="C35">
        <f t="shared" si="1"/>
        <v>14</v>
      </c>
      <c r="D35" t="str">
        <f t="shared" si="2"/>
        <v>D</v>
      </c>
      <c r="E35">
        <f>VLOOKUP(pro_seq_help!$D35,aa_residues!$B$2:$J$21,9,FALSE)</f>
        <v>115.08739999999999</v>
      </c>
    </row>
    <row r="36" spans="1:5" ht="15">
      <c r="A36">
        <v>35</v>
      </c>
      <c r="B36">
        <f t="shared" si="0"/>
        <v>2</v>
      </c>
      <c r="C36">
        <f t="shared" si="1"/>
        <v>15</v>
      </c>
      <c r="D36" t="str">
        <f t="shared" si="2"/>
        <v>E</v>
      </c>
      <c r="E36">
        <f>VLOOKUP(pro_seq_help!$D36,aa_residues!$B$2:$J$21,9,FALSE)</f>
        <v>129.11398</v>
      </c>
    </row>
    <row r="37" spans="1:5" ht="15">
      <c r="A37">
        <v>36</v>
      </c>
      <c r="B37">
        <f t="shared" si="0"/>
        <v>2</v>
      </c>
      <c r="C37">
        <f t="shared" si="1"/>
        <v>16</v>
      </c>
      <c r="D37" t="str">
        <f t="shared" si="2"/>
        <v>I</v>
      </c>
      <c r="E37">
        <f>VLOOKUP(pro_seq_help!$D37,aa_residues!$B$2:$J$21,9,FALSE)</f>
        <v>113.15763999999999</v>
      </c>
    </row>
    <row r="38" spans="1:5" ht="15">
      <c r="A38">
        <v>37</v>
      </c>
      <c r="B38">
        <f t="shared" si="0"/>
        <v>2</v>
      </c>
      <c r="C38">
        <f t="shared" si="1"/>
        <v>17</v>
      </c>
      <c r="D38" t="str">
        <f t="shared" si="2"/>
        <v>A</v>
      </c>
      <c r="E38">
        <f>VLOOKUP(pro_seq_help!$D38,aa_residues!$B$2:$J$21,9,FALSE)</f>
        <v>71.0779</v>
      </c>
    </row>
    <row r="39" spans="1:5" ht="15">
      <c r="A39">
        <v>38</v>
      </c>
      <c r="B39">
        <f t="shared" si="0"/>
        <v>2</v>
      </c>
      <c r="C39">
        <f t="shared" si="1"/>
        <v>18</v>
      </c>
      <c r="D39" t="str">
        <f t="shared" si="2"/>
        <v>R</v>
      </c>
      <c r="E39">
        <f>VLOOKUP(pro_seq_help!$D39,aa_residues!$B$2:$J$21,9,FALSE)</f>
        <v>156.18568000000002</v>
      </c>
    </row>
    <row r="40" spans="1:5" ht="15">
      <c r="A40">
        <v>39</v>
      </c>
      <c r="B40">
        <f t="shared" si="0"/>
        <v>2</v>
      </c>
      <c r="C40">
        <f t="shared" si="1"/>
        <v>19</v>
      </c>
      <c r="D40" t="str">
        <f t="shared" si="2"/>
        <v>L</v>
      </c>
      <c r="E40">
        <f>VLOOKUP(pro_seq_help!$D40,aa_residues!$B$2:$J$21,9,FALSE)</f>
        <v>113.15763999999999</v>
      </c>
    </row>
    <row r="41" spans="1:5" ht="15">
      <c r="A41">
        <v>40</v>
      </c>
      <c r="B41">
        <f t="shared" si="0"/>
        <v>2</v>
      </c>
      <c r="C41">
        <f t="shared" si="1"/>
        <v>20</v>
      </c>
      <c r="D41" t="str">
        <f t="shared" si="2"/>
        <v>K</v>
      </c>
      <c r="E41">
        <f>VLOOKUP(pro_seq_help!$D41,aa_residues!$B$2:$J$21,9,FALSE)</f>
        <v>128.17228</v>
      </c>
    </row>
    <row r="42" spans="1:5" ht="15">
      <c r="A42">
        <v>41</v>
      </c>
      <c r="B42">
        <f t="shared" si="0"/>
        <v>3</v>
      </c>
      <c r="C42">
        <f t="shared" si="1"/>
        <v>1</v>
      </c>
      <c r="D42" t="str">
        <f t="shared" si="2"/>
        <v>G</v>
      </c>
      <c r="E42">
        <f>VLOOKUP(pro_seq_help!$D42,aa_residues!$B$2:$J$21,9,FALSE)</f>
        <v>45.040620000000004</v>
      </c>
    </row>
    <row r="43" spans="1:5" ht="15">
      <c r="A43">
        <v>42</v>
      </c>
      <c r="B43">
        <f t="shared" si="0"/>
        <v>3</v>
      </c>
      <c r="C43">
        <f t="shared" si="1"/>
        <v>2</v>
      </c>
      <c r="D43" t="str">
        <f t="shared" si="2"/>
        <v>I</v>
      </c>
      <c r="E43">
        <f>VLOOKUP(pro_seq_help!$D43,aa_residues!$B$2:$J$21,9,FALSE)</f>
        <v>113.15763999999999</v>
      </c>
    </row>
    <row r="44" spans="1:5" ht="15">
      <c r="A44">
        <v>43</v>
      </c>
      <c r="B44">
        <f t="shared" si="0"/>
        <v>3</v>
      </c>
      <c r="C44">
        <f t="shared" si="1"/>
        <v>3</v>
      </c>
      <c r="D44" t="str">
        <f t="shared" si="2"/>
        <v>N</v>
      </c>
      <c r="E44">
        <f>VLOOKUP(pro_seq_help!$D44,aa_residues!$B$2:$J$21,9,FALSE)</f>
        <v>114.10264000000001</v>
      </c>
    </row>
    <row r="45" spans="1:5" ht="15">
      <c r="A45">
        <v>44</v>
      </c>
      <c r="B45">
        <f t="shared" si="0"/>
        <v>3</v>
      </c>
      <c r="C45">
        <f t="shared" si="1"/>
        <v>4</v>
      </c>
      <c r="D45" t="str">
        <f t="shared" si="2"/>
        <v>E</v>
      </c>
      <c r="E45">
        <f>VLOOKUP(pro_seq_help!$D45,aa_residues!$B$2:$J$21,9,FALSE)</f>
        <v>129.11398</v>
      </c>
    </row>
    <row r="46" spans="1:5" ht="15">
      <c r="A46">
        <v>45</v>
      </c>
      <c r="B46">
        <f t="shared" si="0"/>
        <v>3</v>
      </c>
      <c r="C46">
        <f t="shared" si="1"/>
        <v>5</v>
      </c>
      <c r="D46" t="str">
        <f t="shared" si="2"/>
        <v>D</v>
      </c>
      <c r="E46">
        <f>VLOOKUP(pro_seq_help!$D46,aa_residues!$B$2:$J$21,9,FALSE)</f>
        <v>115.08739999999999</v>
      </c>
    </row>
    <row r="47" spans="1:5" ht="15">
      <c r="A47">
        <v>46</v>
      </c>
      <c r="B47">
        <f t="shared" si="0"/>
        <v>3</v>
      </c>
      <c r="C47">
        <f t="shared" si="1"/>
        <v>6</v>
      </c>
      <c r="D47" t="str">
        <f t="shared" si="2"/>
        <v>L</v>
      </c>
      <c r="E47">
        <f>VLOOKUP(pro_seq_help!$D47,aa_residues!$B$2:$J$21,9,FALSE)</f>
        <v>113.15763999999999</v>
      </c>
    </row>
    <row r="48" spans="1:5" ht="15">
      <c r="A48">
        <v>47</v>
      </c>
      <c r="B48">
        <f t="shared" si="0"/>
        <v>3</v>
      </c>
      <c r="C48">
        <f t="shared" si="1"/>
        <v>7</v>
      </c>
      <c r="D48" t="str">
        <f t="shared" si="2"/>
        <v>S</v>
      </c>
      <c r="E48">
        <f>VLOOKUP(pro_seq_help!$D48,aa_residues!$B$2:$J$21,9,FALSE)</f>
        <v>87.0773</v>
      </c>
    </row>
    <row r="49" spans="1:5" ht="15">
      <c r="A49">
        <v>48</v>
      </c>
      <c r="B49">
        <f t="shared" si="0"/>
        <v>3</v>
      </c>
      <c r="C49">
        <f t="shared" si="1"/>
        <v>8</v>
      </c>
      <c r="D49" t="str">
        <f t="shared" si="2"/>
        <v>L</v>
      </c>
      <c r="E49">
        <f>VLOOKUP(pro_seq_help!$D49,aa_residues!$B$2:$J$21,9,FALSE)</f>
        <v>113.15763999999999</v>
      </c>
    </row>
    <row r="50" spans="1:5" ht="15">
      <c r="A50">
        <v>49</v>
      </c>
      <c r="B50">
        <f t="shared" si="0"/>
        <v>3</v>
      </c>
      <c r="C50">
        <f t="shared" si="1"/>
        <v>9</v>
      </c>
      <c r="D50" t="str">
        <f t="shared" si="2"/>
        <v>E</v>
      </c>
      <c r="E50">
        <f>VLOOKUP(pro_seq_help!$D50,aa_residues!$B$2:$J$21,9,FALSE)</f>
        <v>129.11398</v>
      </c>
    </row>
    <row r="51" spans="1:5" ht="15">
      <c r="A51">
        <v>50</v>
      </c>
      <c r="B51">
        <f t="shared" si="0"/>
        <v>3</v>
      </c>
      <c r="C51">
        <f t="shared" si="1"/>
        <v>10</v>
      </c>
      <c r="D51" t="str">
        <f t="shared" si="2"/>
        <v>E</v>
      </c>
      <c r="E51">
        <f>VLOOKUP(pro_seq_help!$D51,aa_residues!$B$2:$J$21,9,FALSE)</f>
        <v>129.11398</v>
      </c>
    </row>
    <row r="52" spans="1:5" ht="15">
      <c r="A52">
        <v>51</v>
      </c>
      <c r="B52">
        <f t="shared" si="0"/>
        <v>3</v>
      </c>
      <c r="C52">
        <f t="shared" si="1"/>
        <v>11</v>
      </c>
      <c r="D52" t="str">
        <f t="shared" si="2"/>
        <v>V</v>
      </c>
      <c r="E52">
        <f>VLOOKUP(pro_seq_help!$D52,aa_residues!$B$2:$J$21,9,FALSE)</f>
        <v>99.13105999999999</v>
      </c>
    </row>
    <row r="53" spans="1:5" ht="15">
      <c r="A53">
        <v>52</v>
      </c>
      <c r="B53">
        <f t="shared" si="0"/>
        <v>3</v>
      </c>
      <c r="C53">
        <f t="shared" si="1"/>
        <v>12</v>
      </c>
      <c r="D53" t="str">
        <f t="shared" si="2"/>
        <v>A</v>
      </c>
      <c r="E53">
        <f>VLOOKUP(pro_seq_help!$D53,aa_residues!$B$2:$J$21,9,FALSE)</f>
        <v>71.0779</v>
      </c>
    </row>
    <row r="54" spans="1:5" ht="15">
      <c r="A54">
        <v>53</v>
      </c>
      <c r="B54">
        <f t="shared" si="0"/>
        <v>3</v>
      </c>
      <c r="C54">
        <f t="shared" si="1"/>
        <v>13</v>
      </c>
      <c r="D54" t="str">
        <f t="shared" si="2"/>
        <v>E</v>
      </c>
      <c r="E54">
        <f>VLOOKUP(pro_seq_help!$D54,aa_residues!$B$2:$J$21,9,FALSE)</f>
        <v>129.11398</v>
      </c>
    </row>
    <row r="55" spans="1:5" ht="15">
      <c r="A55">
        <v>54</v>
      </c>
      <c r="B55">
        <f t="shared" si="0"/>
        <v>3</v>
      </c>
      <c r="C55">
        <f t="shared" si="1"/>
        <v>14</v>
      </c>
      <c r="D55" t="str">
        <f t="shared" si="2"/>
        <v>I</v>
      </c>
      <c r="E55">
        <f>VLOOKUP(pro_seq_help!$D55,aa_residues!$B$2:$J$21,9,FALSE)</f>
        <v>113.15763999999999</v>
      </c>
    </row>
    <row r="56" spans="1:5" ht="15">
      <c r="A56">
        <v>55</v>
      </c>
      <c r="B56">
        <f t="shared" si="0"/>
        <v>3</v>
      </c>
      <c r="C56">
        <f t="shared" si="1"/>
        <v>15</v>
      </c>
      <c r="D56" t="str">
        <f t="shared" si="2"/>
        <v>Y</v>
      </c>
      <c r="E56">
        <f>VLOOKUP(pro_seq_help!$D56,aa_residues!$B$2:$J$21,9,FALSE)</f>
        <v>163.17326</v>
      </c>
    </row>
    <row r="57" spans="1:5" ht="15">
      <c r="A57">
        <v>56</v>
      </c>
      <c r="B57">
        <f t="shared" si="0"/>
        <v>3</v>
      </c>
      <c r="C57">
        <f t="shared" si="1"/>
        <v>16</v>
      </c>
      <c r="D57" t="str">
        <f t="shared" si="2"/>
        <v>L</v>
      </c>
      <c r="E57">
        <f>VLOOKUP(pro_seq_help!$D57,aa_residues!$B$2:$J$21,9,FALSE)</f>
        <v>113.15763999999999</v>
      </c>
    </row>
    <row r="58" spans="1:5" ht="15">
      <c r="A58">
        <v>57</v>
      </c>
      <c r="B58">
        <f t="shared" si="0"/>
        <v>3</v>
      </c>
      <c r="C58">
        <f t="shared" si="1"/>
        <v>17</v>
      </c>
      <c r="D58" t="str">
        <f t="shared" si="2"/>
        <v>P</v>
      </c>
      <c r="E58">
        <f>VLOOKUP(pro_seq_help!$D58,aa_residues!$B$2:$J$21,9,FALSE)</f>
        <v>97.11518</v>
      </c>
    </row>
    <row r="59" spans="1:5" ht="15">
      <c r="A59">
        <v>58</v>
      </c>
      <c r="B59">
        <f t="shared" si="0"/>
        <v>3</v>
      </c>
      <c r="C59">
        <f t="shared" si="1"/>
        <v>18</v>
      </c>
      <c r="D59" t="str">
        <f t="shared" si="2"/>
        <v>L</v>
      </c>
      <c r="E59">
        <f>VLOOKUP(pro_seq_help!$D59,aa_residues!$B$2:$J$21,9,FALSE)</f>
        <v>113.15763999999999</v>
      </c>
    </row>
    <row r="60" spans="1:5" ht="15">
      <c r="A60">
        <v>59</v>
      </c>
      <c r="B60">
        <f t="shared" si="0"/>
        <v>3</v>
      </c>
      <c r="C60">
        <f t="shared" si="1"/>
        <v>19</v>
      </c>
      <c r="D60" t="str">
        <f t="shared" si="2"/>
        <v>S</v>
      </c>
      <c r="E60">
        <f>VLOOKUP(pro_seq_help!$D60,aa_residues!$B$2:$J$21,9,FALSE)</f>
        <v>87.0773</v>
      </c>
    </row>
    <row r="61" spans="1:5" ht="15">
      <c r="A61">
        <v>60</v>
      </c>
      <c r="B61">
        <f t="shared" si="0"/>
        <v>3</v>
      </c>
      <c r="C61">
        <f t="shared" si="1"/>
        <v>20</v>
      </c>
      <c r="D61" t="str">
        <f t="shared" si="2"/>
        <v>R</v>
      </c>
      <c r="E61">
        <f>VLOOKUP(pro_seq_help!$D61,aa_residues!$B$2:$J$21,9,FALSE)</f>
        <v>156.18568000000002</v>
      </c>
    </row>
    <row r="62" spans="1:5" ht="15">
      <c r="A62">
        <v>61</v>
      </c>
      <c r="B62">
        <f t="shared" si="0"/>
        <v>4</v>
      </c>
      <c r="C62">
        <f t="shared" si="1"/>
        <v>1</v>
      </c>
      <c r="D62" t="str">
        <f t="shared" si="2"/>
        <v>L</v>
      </c>
      <c r="E62">
        <f>VLOOKUP(pro_seq_help!$D62,aa_residues!$B$2:$J$21,9,FALSE)</f>
        <v>113.15763999999999</v>
      </c>
    </row>
    <row r="63" spans="1:5" ht="15">
      <c r="A63">
        <v>62</v>
      </c>
      <c r="B63">
        <f t="shared" si="0"/>
        <v>4</v>
      </c>
      <c r="C63">
        <f t="shared" si="1"/>
        <v>2</v>
      </c>
      <c r="D63" t="str">
        <f t="shared" si="2"/>
        <v>L</v>
      </c>
      <c r="E63">
        <f>VLOOKUP(pro_seq_help!$D63,aa_residues!$B$2:$J$21,9,FALSE)</f>
        <v>113.15763999999999</v>
      </c>
    </row>
    <row r="64" spans="1:5" ht="15">
      <c r="A64">
        <v>63</v>
      </c>
      <c r="B64">
        <f t="shared" si="0"/>
        <v>4</v>
      </c>
      <c r="C64">
        <f t="shared" si="1"/>
        <v>3</v>
      </c>
      <c r="D64" t="str">
        <f t="shared" si="2"/>
        <v>N</v>
      </c>
      <c r="E64">
        <f>VLOOKUP(pro_seq_help!$D64,aa_residues!$B$2:$J$21,9,FALSE)</f>
        <v>114.10264000000001</v>
      </c>
    </row>
    <row r="65" spans="1:5" ht="15">
      <c r="A65">
        <v>64</v>
      </c>
      <c r="B65">
        <f t="shared" si="0"/>
        <v>4</v>
      </c>
      <c r="C65">
        <f t="shared" si="1"/>
        <v>4</v>
      </c>
      <c r="D65" t="str">
        <f t="shared" si="2"/>
        <v>F</v>
      </c>
      <c r="E65">
        <f>VLOOKUP(pro_seq_help!$D65,aa_residues!$B$2:$J$21,9,FALSE)</f>
        <v>147.17386000000002</v>
      </c>
    </row>
    <row r="66" spans="1:5" ht="15">
      <c r="A66">
        <v>65</v>
      </c>
      <c r="B66">
        <f t="shared" si="0"/>
        <v>4</v>
      </c>
      <c r="C66">
        <f t="shared" si="1"/>
        <v>5</v>
      </c>
      <c r="D66" t="str">
        <f t="shared" si="2"/>
        <v>Y</v>
      </c>
      <c r="E66">
        <f>VLOOKUP(pro_seq_help!$D66,aa_residues!$B$2:$J$21,9,FALSE)</f>
        <v>163.17326</v>
      </c>
    </row>
    <row r="67" spans="1:5" ht="15">
      <c r="A67">
        <v>66</v>
      </c>
      <c r="B67">
        <f aca="true" t="shared" si="3" ref="B67:B130">INT(($A67-1)/20)+1</f>
        <v>4</v>
      </c>
      <c r="C67">
        <f aca="true" t="shared" si="4" ref="C67:C130">MOD((A67-1),20)+1</f>
        <v>6</v>
      </c>
      <c r="D67" t="str">
        <f aca="true" t="shared" si="5" ref="D67:D130">INDEX($G$2:$Z$17,$B67,$C67)</f>
        <v>I</v>
      </c>
      <c r="E67">
        <f>VLOOKUP(pro_seq_help!$D67,aa_residues!$B$2:$J$21,9,FALSE)</f>
        <v>113.15763999999999</v>
      </c>
    </row>
    <row r="68" spans="1:5" ht="15">
      <c r="A68">
        <v>67</v>
      </c>
      <c r="B68">
        <f t="shared" si="3"/>
        <v>4</v>
      </c>
      <c r="C68">
        <f t="shared" si="4"/>
        <v>7</v>
      </c>
      <c r="D68" t="str">
        <f t="shared" si="5"/>
        <v>S</v>
      </c>
      <c r="E68">
        <f>VLOOKUP(pro_seq_help!$D68,aa_residues!$B$2:$J$21,9,FALSE)</f>
        <v>87.0773</v>
      </c>
    </row>
    <row r="69" spans="1:5" ht="15">
      <c r="A69">
        <v>68</v>
      </c>
      <c r="B69">
        <f t="shared" si="3"/>
        <v>4</v>
      </c>
      <c r="C69">
        <f t="shared" si="4"/>
        <v>8</v>
      </c>
      <c r="D69" t="str">
        <f t="shared" si="5"/>
        <v>S</v>
      </c>
      <c r="E69">
        <f>VLOOKUP(pro_seq_help!$D69,aa_residues!$B$2:$J$21,9,FALSE)</f>
        <v>87.0773</v>
      </c>
    </row>
    <row r="70" spans="1:5" ht="15">
      <c r="A70">
        <v>69</v>
      </c>
      <c r="B70">
        <f t="shared" si="3"/>
        <v>4</v>
      </c>
      <c r="C70">
        <f t="shared" si="4"/>
        <v>9</v>
      </c>
      <c r="D70" t="str">
        <f t="shared" si="5"/>
        <v>N</v>
      </c>
      <c r="E70">
        <f>VLOOKUP(pro_seq_help!$D70,aa_residues!$B$2:$J$21,9,FALSE)</f>
        <v>114.10264000000001</v>
      </c>
    </row>
    <row r="71" spans="1:5" ht="15">
      <c r="A71">
        <v>70</v>
      </c>
      <c r="B71">
        <f t="shared" si="3"/>
        <v>4</v>
      </c>
      <c r="C71">
        <f t="shared" si="4"/>
        <v>10</v>
      </c>
      <c r="D71" t="str">
        <f t="shared" si="5"/>
        <v>L</v>
      </c>
      <c r="E71">
        <f>VLOOKUP(pro_seq_help!$D71,aa_residues!$B$2:$J$21,9,FALSE)</f>
        <v>113.15763999999999</v>
      </c>
    </row>
    <row r="72" spans="1:5" ht="15">
      <c r="A72">
        <v>71</v>
      </c>
      <c r="B72">
        <f t="shared" si="3"/>
        <v>4</v>
      </c>
      <c r="C72">
        <f t="shared" si="4"/>
        <v>11</v>
      </c>
      <c r="D72" t="str">
        <f t="shared" si="5"/>
        <v>R</v>
      </c>
      <c r="E72">
        <f>VLOOKUP(pro_seq_help!$D72,aa_residues!$B$2:$J$21,9,FALSE)</f>
        <v>156.18568000000002</v>
      </c>
    </row>
    <row r="73" spans="1:5" ht="15">
      <c r="A73">
        <v>72</v>
      </c>
      <c r="B73">
        <f t="shared" si="3"/>
        <v>4</v>
      </c>
      <c r="C73">
        <f t="shared" si="4"/>
        <v>12</v>
      </c>
      <c r="D73" t="str">
        <f t="shared" si="5"/>
        <v>R</v>
      </c>
      <c r="E73">
        <f>VLOOKUP(pro_seq_help!$D73,aa_residues!$B$2:$J$21,9,FALSE)</f>
        <v>156.18568000000002</v>
      </c>
    </row>
    <row r="74" spans="1:5" ht="15">
      <c r="A74">
        <v>73</v>
      </c>
      <c r="B74">
        <f t="shared" si="3"/>
        <v>4</v>
      </c>
      <c r="C74">
        <f t="shared" si="4"/>
        <v>13</v>
      </c>
      <c r="D74" t="str">
        <f t="shared" si="5"/>
        <v>Q</v>
      </c>
      <c r="E74">
        <f>VLOOKUP(pro_seq_help!$D74,aa_residues!$B$2:$J$21,9,FALSE)</f>
        <v>128.12922</v>
      </c>
    </row>
    <row r="75" spans="1:5" ht="15">
      <c r="A75">
        <v>74</v>
      </c>
      <c r="B75">
        <f t="shared" si="3"/>
        <v>4</v>
      </c>
      <c r="C75">
        <f t="shared" si="4"/>
        <v>14</v>
      </c>
      <c r="D75" t="str">
        <f t="shared" si="5"/>
        <v>A</v>
      </c>
      <c r="E75">
        <f>VLOOKUP(pro_seq_help!$D75,aa_residues!$B$2:$J$21,9,FALSE)</f>
        <v>71.0779</v>
      </c>
    </row>
    <row r="76" spans="1:5" ht="15">
      <c r="A76">
        <v>75</v>
      </c>
      <c r="B76">
        <f t="shared" si="3"/>
        <v>4</v>
      </c>
      <c r="C76">
        <f t="shared" si="4"/>
        <v>15</v>
      </c>
      <c r="D76" t="str">
        <f t="shared" si="5"/>
        <v>V</v>
      </c>
      <c r="E76">
        <f>VLOOKUP(pro_seq_help!$D76,aa_residues!$B$2:$J$21,9,FALSE)</f>
        <v>99.13105999999999</v>
      </c>
    </row>
    <row r="77" spans="1:5" ht="15">
      <c r="A77">
        <v>76</v>
      </c>
      <c r="B77">
        <f t="shared" si="3"/>
        <v>4</v>
      </c>
      <c r="C77">
        <f t="shared" si="4"/>
        <v>16</v>
      </c>
      <c r="D77" t="str">
        <f t="shared" si="5"/>
        <v>L</v>
      </c>
      <c r="E77">
        <f>VLOOKUP(pro_seq_help!$D77,aa_residues!$B$2:$J$21,9,FALSE)</f>
        <v>113.15763999999999</v>
      </c>
    </row>
    <row r="78" spans="1:5" ht="15">
      <c r="A78">
        <v>77</v>
      </c>
      <c r="B78">
        <f t="shared" si="3"/>
        <v>4</v>
      </c>
      <c r="C78">
        <f t="shared" si="4"/>
        <v>17</v>
      </c>
      <c r="D78" t="str">
        <f t="shared" si="5"/>
        <v>E</v>
      </c>
      <c r="E78">
        <f>VLOOKUP(pro_seq_help!$D78,aa_residues!$B$2:$J$21,9,FALSE)</f>
        <v>129.11398</v>
      </c>
    </row>
    <row r="79" spans="1:5" ht="15">
      <c r="A79">
        <v>78</v>
      </c>
      <c r="B79">
        <f t="shared" si="3"/>
        <v>4</v>
      </c>
      <c r="C79">
        <f t="shared" si="4"/>
        <v>18</v>
      </c>
      <c r="D79" t="str">
        <f t="shared" si="5"/>
        <v>Q</v>
      </c>
      <c r="E79">
        <f>VLOOKUP(pro_seq_help!$D79,aa_residues!$B$2:$J$21,9,FALSE)</f>
        <v>128.12922</v>
      </c>
    </row>
    <row r="80" spans="1:5" ht="15">
      <c r="A80">
        <v>79</v>
      </c>
      <c r="B80">
        <f t="shared" si="3"/>
        <v>4</v>
      </c>
      <c r="C80">
        <f t="shared" si="4"/>
        <v>19</v>
      </c>
      <c r="D80" t="str">
        <f t="shared" si="5"/>
        <v>F</v>
      </c>
      <c r="E80">
        <f>VLOOKUP(pro_seq_help!$D80,aa_residues!$B$2:$J$21,9,FALSE)</f>
        <v>147.17386000000002</v>
      </c>
    </row>
    <row r="81" spans="1:5" ht="15">
      <c r="A81">
        <v>80</v>
      </c>
      <c r="B81">
        <f t="shared" si="3"/>
        <v>4</v>
      </c>
      <c r="C81">
        <f t="shared" si="4"/>
        <v>20</v>
      </c>
      <c r="D81" t="str">
        <f t="shared" si="5"/>
        <v>L</v>
      </c>
      <c r="E81">
        <f>VLOOKUP(pro_seq_help!$D81,aa_residues!$B$2:$J$21,9,FALSE)</f>
        <v>113.15763999999999</v>
      </c>
    </row>
    <row r="82" spans="1:5" ht="15">
      <c r="A82">
        <v>81</v>
      </c>
      <c r="B82">
        <f t="shared" si="3"/>
        <v>5</v>
      </c>
      <c r="C82">
        <f t="shared" si="4"/>
        <v>1</v>
      </c>
      <c r="D82" t="str">
        <f t="shared" si="5"/>
        <v>G</v>
      </c>
      <c r="E82">
        <f>VLOOKUP(pro_seq_help!$D82,aa_residues!$B$2:$J$21,9,FALSE)</f>
        <v>45.040620000000004</v>
      </c>
    </row>
    <row r="83" spans="1:5" ht="15">
      <c r="A83">
        <v>82</v>
      </c>
      <c r="B83">
        <f t="shared" si="3"/>
        <v>5</v>
      </c>
      <c r="C83">
        <f t="shared" si="4"/>
        <v>2</v>
      </c>
      <c r="D83" t="str">
        <f t="shared" si="5"/>
        <v>T</v>
      </c>
      <c r="E83">
        <f>VLOOKUP(pro_seq_help!$D83,aa_residues!$B$2:$J$21,9,FALSE)</f>
        <v>101.10388</v>
      </c>
    </row>
    <row r="84" spans="1:5" ht="15">
      <c r="A84">
        <v>83</v>
      </c>
      <c r="B84">
        <f t="shared" si="3"/>
        <v>5</v>
      </c>
      <c r="C84">
        <f t="shared" si="4"/>
        <v>3</v>
      </c>
      <c r="D84" t="str">
        <f t="shared" si="5"/>
        <v>N</v>
      </c>
      <c r="E84">
        <f>VLOOKUP(pro_seq_help!$D84,aa_residues!$B$2:$J$21,9,FALSE)</f>
        <v>114.10264000000001</v>
      </c>
    </row>
    <row r="85" spans="1:5" ht="15">
      <c r="A85">
        <v>84</v>
      </c>
      <c r="B85">
        <f t="shared" si="3"/>
        <v>5</v>
      </c>
      <c r="C85">
        <f t="shared" si="4"/>
        <v>4</v>
      </c>
      <c r="D85" t="str">
        <f t="shared" si="5"/>
        <v>G</v>
      </c>
      <c r="E85">
        <f>VLOOKUP(pro_seq_help!$D85,aa_residues!$B$2:$J$21,9,FALSE)</f>
        <v>45.040620000000004</v>
      </c>
    </row>
    <row r="86" spans="1:5" ht="15">
      <c r="A86">
        <v>85</v>
      </c>
      <c r="B86">
        <f t="shared" si="3"/>
        <v>5</v>
      </c>
      <c r="C86">
        <f t="shared" si="4"/>
        <v>5</v>
      </c>
      <c r="D86" t="str">
        <f t="shared" si="5"/>
        <v>Q</v>
      </c>
      <c r="E86">
        <f>VLOOKUP(pro_seq_help!$D86,aa_residues!$B$2:$J$21,9,FALSE)</f>
        <v>128.12922</v>
      </c>
    </row>
    <row r="87" spans="1:5" ht="15">
      <c r="A87">
        <v>86</v>
      </c>
      <c r="B87">
        <f t="shared" si="3"/>
        <v>5</v>
      </c>
      <c r="C87">
        <f t="shared" si="4"/>
        <v>6</v>
      </c>
      <c r="D87" t="str">
        <f t="shared" si="5"/>
        <v>R</v>
      </c>
      <c r="E87">
        <f>VLOOKUP(pro_seq_help!$D87,aa_residues!$B$2:$J$21,9,FALSE)</f>
        <v>156.18568000000002</v>
      </c>
    </row>
    <row r="88" spans="1:5" ht="15">
      <c r="A88">
        <v>87</v>
      </c>
      <c r="B88">
        <f t="shared" si="3"/>
        <v>5</v>
      </c>
      <c r="C88">
        <f t="shared" si="4"/>
        <v>7</v>
      </c>
      <c r="D88" t="str">
        <f t="shared" si="5"/>
        <v>I</v>
      </c>
      <c r="E88">
        <f>VLOOKUP(pro_seq_help!$D88,aa_residues!$B$2:$J$21,9,FALSE)</f>
        <v>113.15763999999999</v>
      </c>
    </row>
    <row r="89" spans="1:5" ht="15">
      <c r="A89">
        <v>88</v>
      </c>
      <c r="B89">
        <f t="shared" si="3"/>
        <v>5</v>
      </c>
      <c r="C89">
        <f t="shared" si="4"/>
        <v>8</v>
      </c>
      <c r="D89" t="str">
        <f t="shared" si="5"/>
        <v>P</v>
      </c>
      <c r="E89">
        <f>VLOOKUP(pro_seq_help!$D89,aa_residues!$B$2:$J$21,9,FALSE)</f>
        <v>97.11518</v>
      </c>
    </row>
    <row r="90" spans="1:5" ht="15">
      <c r="A90">
        <v>89</v>
      </c>
      <c r="B90">
        <f t="shared" si="3"/>
        <v>5</v>
      </c>
      <c r="C90">
        <f t="shared" si="4"/>
        <v>9</v>
      </c>
      <c r="D90" t="str">
        <f t="shared" si="5"/>
        <v>Y</v>
      </c>
      <c r="E90">
        <f>VLOOKUP(pro_seq_help!$D90,aa_residues!$B$2:$J$21,9,FALSE)</f>
        <v>163.17326</v>
      </c>
    </row>
    <row r="91" spans="1:5" ht="15">
      <c r="A91">
        <v>90</v>
      </c>
      <c r="B91">
        <f t="shared" si="3"/>
        <v>5</v>
      </c>
      <c r="C91">
        <f t="shared" si="4"/>
        <v>10</v>
      </c>
      <c r="D91" t="str">
        <f t="shared" si="5"/>
        <v>I</v>
      </c>
      <c r="E91">
        <f>VLOOKUP(pro_seq_help!$D91,aa_residues!$B$2:$J$21,9,FALSE)</f>
        <v>113.15763999999999</v>
      </c>
    </row>
    <row r="92" spans="1:5" ht="15">
      <c r="A92">
        <v>91</v>
      </c>
      <c r="B92">
        <f t="shared" si="3"/>
        <v>5</v>
      </c>
      <c r="C92">
        <f t="shared" si="4"/>
        <v>11</v>
      </c>
      <c r="D92" t="str">
        <f t="shared" si="5"/>
        <v>I</v>
      </c>
      <c r="E92">
        <f>VLOOKUP(pro_seq_help!$D92,aa_residues!$B$2:$J$21,9,FALSE)</f>
        <v>113.15763999999999</v>
      </c>
    </row>
    <row r="93" spans="1:5" ht="15">
      <c r="A93">
        <v>92</v>
      </c>
      <c r="B93">
        <f t="shared" si="3"/>
        <v>5</v>
      </c>
      <c r="C93">
        <f t="shared" si="4"/>
        <v>12</v>
      </c>
      <c r="D93" t="str">
        <f t="shared" si="5"/>
        <v>S</v>
      </c>
      <c r="E93">
        <f>VLOOKUP(pro_seq_help!$D93,aa_residues!$B$2:$J$21,9,FALSE)</f>
        <v>87.0773</v>
      </c>
    </row>
    <row r="94" spans="1:5" ht="15">
      <c r="A94">
        <v>93</v>
      </c>
      <c r="B94">
        <f t="shared" si="3"/>
        <v>5</v>
      </c>
      <c r="C94">
        <f t="shared" si="4"/>
        <v>13</v>
      </c>
      <c r="D94" t="str">
        <f t="shared" si="5"/>
        <v>I</v>
      </c>
      <c r="E94">
        <f>VLOOKUP(pro_seq_help!$D94,aa_residues!$B$2:$J$21,9,FALSE)</f>
        <v>113.15763999999999</v>
      </c>
    </row>
    <row r="95" spans="1:5" ht="15">
      <c r="A95">
        <v>94</v>
      </c>
      <c r="B95">
        <f t="shared" si="3"/>
        <v>5</v>
      </c>
      <c r="C95">
        <f t="shared" si="4"/>
        <v>14</v>
      </c>
      <c r="D95" t="str">
        <f t="shared" si="5"/>
        <v>A</v>
      </c>
      <c r="E95">
        <f>VLOOKUP(pro_seq_help!$D95,aa_residues!$B$2:$J$21,9,FALSE)</f>
        <v>71.0779</v>
      </c>
    </row>
    <row r="96" spans="1:5" ht="15">
      <c r="A96">
        <v>95</v>
      </c>
      <c r="B96">
        <f t="shared" si="3"/>
        <v>5</v>
      </c>
      <c r="C96">
        <f t="shared" si="4"/>
        <v>15</v>
      </c>
      <c r="D96" t="str">
        <f t="shared" si="5"/>
        <v>G</v>
      </c>
      <c r="E96">
        <f>VLOOKUP(pro_seq_help!$D96,aa_residues!$B$2:$J$21,9,FALSE)</f>
        <v>45.040620000000004</v>
      </c>
    </row>
    <row r="97" spans="1:5" ht="15">
      <c r="A97">
        <v>96</v>
      </c>
      <c r="B97">
        <f t="shared" si="3"/>
        <v>5</v>
      </c>
      <c r="C97">
        <f t="shared" si="4"/>
        <v>16</v>
      </c>
      <c r="D97" t="str">
        <f t="shared" si="5"/>
        <v>S</v>
      </c>
      <c r="E97">
        <f>VLOOKUP(pro_seq_help!$D97,aa_residues!$B$2:$J$21,9,FALSE)</f>
        <v>87.0773</v>
      </c>
    </row>
    <row r="98" spans="1:5" ht="15">
      <c r="A98">
        <v>97</v>
      </c>
      <c r="B98">
        <f t="shared" si="3"/>
        <v>5</v>
      </c>
      <c r="C98">
        <f t="shared" si="4"/>
        <v>17</v>
      </c>
      <c r="D98" t="str">
        <f t="shared" si="5"/>
        <v>V</v>
      </c>
      <c r="E98">
        <f>VLOOKUP(pro_seq_help!$D98,aa_residues!$B$2:$J$21,9,FALSE)</f>
        <v>99.13105999999999</v>
      </c>
    </row>
    <row r="99" spans="1:5" ht="15">
      <c r="A99">
        <v>98</v>
      </c>
      <c r="B99">
        <f t="shared" si="3"/>
        <v>5</v>
      </c>
      <c r="C99">
        <f t="shared" si="4"/>
        <v>18</v>
      </c>
      <c r="D99" t="str">
        <f t="shared" si="5"/>
        <v>A</v>
      </c>
      <c r="E99">
        <f>VLOOKUP(pro_seq_help!$D99,aa_residues!$B$2:$J$21,9,FALSE)</f>
        <v>71.0779</v>
      </c>
    </row>
    <row r="100" spans="1:5" ht="15">
      <c r="A100">
        <v>99</v>
      </c>
      <c r="B100">
        <f t="shared" si="3"/>
        <v>5</v>
      </c>
      <c r="C100">
        <f t="shared" si="4"/>
        <v>19</v>
      </c>
      <c r="D100" t="str">
        <f t="shared" si="5"/>
        <v>V</v>
      </c>
      <c r="E100">
        <f>VLOOKUP(pro_seq_help!$D100,aa_residues!$B$2:$J$21,9,FALSE)</f>
        <v>99.13105999999999</v>
      </c>
    </row>
    <row r="101" spans="1:5" ht="15">
      <c r="A101">
        <v>100</v>
      </c>
      <c r="B101">
        <f t="shared" si="3"/>
        <v>5</v>
      </c>
      <c r="C101">
        <f t="shared" si="4"/>
        <v>20</v>
      </c>
      <c r="D101" t="str">
        <f t="shared" si="5"/>
        <v>G</v>
      </c>
      <c r="E101">
        <f>VLOOKUP(pro_seq_help!$D101,aa_residues!$B$2:$J$21,9,FALSE)</f>
        <v>45.040620000000004</v>
      </c>
    </row>
    <row r="102" spans="1:5" ht="15">
      <c r="A102">
        <v>101</v>
      </c>
      <c r="B102">
        <f t="shared" si="3"/>
        <v>6</v>
      </c>
      <c r="C102">
        <f t="shared" si="4"/>
        <v>1</v>
      </c>
      <c r="D102" t="str">
        <f t="shared" si="5"/>
        <v>K</v>
      </c>
      <c r="E102">
        <f>VLOOKUP(pro_seq_help!$D102,aa_residues!$B$2:$J$21,9,FALSE)</f>
        <v>128.17228</v>
      </c>
    </row>
    <row r="103" spans="1:5" ht="15">
      <c r="A103">
        <v>102</v>
      </c>
      <c r="B103">
        <f t="shared" si="3"/>
        <v>6</v>
      </c>
      <c r="C103">
        <f t="shared" si="4"/>
        <v>2</v>
      </c>
      <c r="D103" t="str">
        <f t="shared" si="5"/>
        <v>S</v>
      </c>
      <c r="E103">
        <f>VLOOKUP(pro_seq_help!$D103,aa_residues!$B$2:$J$21,9,FALSE)</f>
        <v>87.0773</v>
      </c>
    </row>
    <row r="104" spans="1:5" ht="15">
      <c r="A104">
        <v>103</v>
      </c>
      <c r="B104">
        <f t="shared" si="3"/>
        <v>6</v>
      </c>
      <c r="C104">
        <f t="shared" si="4"/>
        <v>3</v>
      </c>
      <c r="D104" t="str">
        <f t="shared" si="5"/>
        <v>T</v>
      </c>
      <c r="E104">
        <f>VLOOKUP(pro_seq_help!$D104,aa_residues!$B$2:$J$21,9,FALSE)</f>
        <v>101.10388</v>
      </c>
    </row>
    <row r="105" spans="1:5" ht="15">
      <c r="A105">
        <v>104</v>
      </c>
      <c r="B105">
        <f t="shared" si="3"/>
        <v>6</v>
      </c>
      <c r="C105">
        <f t="shared" si="4"/>
        <v>4</v>
      </c>
      <c r="D105" t="str">
        <f t="shared" si="5"/>
        <v>T</v>
      </c>
      <c r="E105">
        <f>VLOOKUP(pro_seq_help!$D105,aa_residues!$B$2:$J$21,9,FALSE)</f>
        <v>101.10388</v>
      </c>
    </row>
    <row r="106" spans="1:5" ht="15">
      <c r="A106">
        <v>105</v>
      </c>
      <c r="B106">
        <f t="shared" si="3"/>
        <v>6</v>
      </c>
      <c r="C106">
        <f t="shared" si="4"/>
        <v>5</v>
      </c>
      <c r="D106" t="str">
        <f t="shared" si="5"/>
        <v>A</v>
      </c>
      <c r="E106">
        <f>VLOOKUP(pro_seq_help!$D106,aa_residues!$B$2:$J$21,9,FALSE)</f>
        <v>71.0779</v>
      </c>
    </row>
    <row r="107" spans="1:5" ht="15">
      <c r="A107">
        <v>106</v>
      </c>
      <c r="B107">
        <f t="shared" si="3"/>
        <v>6</v>
      </c>
      <c r="C107">
        <f t="shared" si="4"/>
        <v>6</v>
      </c>
      <c r="D107" t="str">
        <f t="shared" si="5"/>
        <v>R</v>
      </c>
      <c r="E107">
        <f>VLOOKUP(pro_seq_help!$D107,aa_residues!$B$2:$J$21,9,FALSE)</f>
        <v>156.18568000000002</v>
      </c>
    </row>
    <row r="108" spans="1:5" ht="15">
      <c r="A108">
        <v>107</v>
      </c>
      <c r="B108">
        <f t="shared" si="3"/>
        <v>6</v>
      </c>
      <c r="C108">
        <f t="shared" si="4"/>
        <v>7</v>
      </c>
      <c r="D108" t="str">
        <f t="shared" si="5"/>
        <v>V</v>
      </c>
      <c r="E108">
        <f>VLOOKUP(pro_seq_help!$D108,aa_residues!$B$2:$J$21,9,FALSE)</f>
        <v>99.13105999999999</v>
      </c>
    </row>
    <row r="109" spans="1:5" ht="15">
      <c r="A109">
        <v>108</v>
      </c>
      <c r="B109">
        <f t="shared" si="3"/>
        <v>6</v>
      </c>
      <c r="C109">
        <f t="shared" si="4"/>
        <v>8</v>
      </c>
      <c r="D109" t="str">
        <f t="shared" si="5"/>
        <v>L</v>
      </c>
      <c r="E109">
        <f>VLOOKUP(pro_seq_help!$D109,aa_residues!$B$2:$J$21,9,FALSE)</f>
        <v>113.15763999999999</v>
      </c>
    </row>
    <row r="110" spans="1:5" ht="15">
      <c r="A110">
        <v>109</v>
      </c>
      <c r="B110">
        <f t="shared" si="3"/>
        <v>6</v>
      </c>
      <c r="C110">
        <f t="shared" si="4"/>
        <v>9</v>
      </c>
      <c r="D110" t="str">
        <f t="shared" si="5"/>
        <v>Q</v>
      </c>
      <c r="E110">
        <f>VLOOKUP(pro_seq_help!$D110,aa_residues!$B$2:$J$21,9,FALSE)</f>
        <v>128.12922</v>
      </c>
    </row>
    <row r="111" spans="1:5" ht="15">
      <c r="A111">
        <v>110</v>
      </c>
      <c r="B111">
        <f t="shared" si="3"/>
        <v>6</v>
      </c>
      <c r="C111">
        <f t="shared" si="4"/>
        <v>10</v>
      </c>
      <c r="D111" t="str">
        <f t="shared" si="5"/>
        <v>A</v>
      </c>
      <c r="E111">
        <f>VLOOKUP(pro_seq_help!$D111,aa_residues!$B$2:$J$21,9,FALSE)</f>
        <v>71.0779</v>
      </c>
    </row>
    <row r="112" spans="1:5" ht="15">
      <c r="A112">
        <v>111</v>
      </c>
      <c r="B112">
        <f t="shared" si="3"/>
        <v>6</v>
      </c>
      <c r="C112">
        <f t="shared" si="4"/>
        <v>11</v>
      </c>
      <c r="D112" t="str">
        <f t="shared" si="5"/>
        <v>L</v>
      </c>
      <c r="E112">
        <f>VLOOKUP(pro_seq_help!$D112,aa_residues!$B$2:$J$21,9,FALSE)</f>
        <v>113.15763999999999</v>
      </c>
    </row>
    <row r="113" spans="1:5" ht="15">
      <c r="A113">
        <v>112</v>
      </c>
      <c r="B113">
        <f t="shared" si="3"/>
        <v>6</v>
      </c>
      <c r="C113">
        <f t="shared" si="4"/>
        <v>12</v>
      </c>
      <c r="D113" t="str">
        <f t="shared" si="5"/>
        <v>L</v>
      </c>
      <c r="E113">
        <f>VLOOKUP(pro_seq_help!$D113,aa_residues!$B$2:$J$21,9,FALSE)</f>
        <v>113.15763999999999</v>
      </c>
    </row>
    <row r="114" spans="1:5" ht="15">
      <c r="A114">
        <v>113</v>
      </c>
      <c r="B114">
        <f t="shared" si="3"/>
        <v>6</v>
      </c>
      <c r="C114">
        <f t="shared" si="4"/>
        <v>13</v>
      </c>
      <c r="D114" t="str">
        <f t="shared" si="5"/>
        <v>S</v>
      </c>
      <c r="E114">
        <f>VLOOKUP(pro_seq_help!$D114,aa_residues!$B$2:$J$21,9,FALSE)</f>
        <v>87.0773</v>
      </c>
    </row>
    <row r="115" spans="1:5" ht="15">
      <c r="A115">
        <v>114</v>
      </c>
      <c r="B115">
        <f t="shared" si="3"/>
        <v>6</v>
      </c>
      <c r="C115">
        <f t="shared" si="4"/>
        <v>14</v>
      </c>
      <c r="D115" t="str">
        <f t="shared" si="5"/>
        <v>R</v>
      </c>
      <c r="E115">
        <f>VLOOKUP(pro_seq_help!$D115,aa_residues!$B$2:$J$21,9,FALSE)</f>
        <v>156.18568000000002</v>
      </c>
    </row>
    <row r="116" spans="1:5" ht="15">
      <c r="A116">
        <v>115</v>
      </c>
      <c r="B116">
        <f t="shared" si="3"/>
        <v>6</v>
      </c>
      <c r="C116">
        <f t="shared" si="4"/>
        <v>15</v>
      </c>
      <c r="D116" t="str">
        <f t="shared" si="5"/>
        <v>W</v>
      </c>
      <c r="E116">
        <f>VLOOKUP(pro_seq_help!$D116,aa_residues!$B$2:$J$21,9,FALSE)</f>
        <v>186.2099</v>
      </c>
    </row>
    <row r="117" spans="1:5" ht="15">
      <c r="A117">
        <v>116</v>
      </c>
      <c r="B117">
        <f t="shared" si="3"/>
        <v>6</v>
      </c>
      <c r="C117">
        <f t="shared" si="4"/>
        <v>16</v>
      </c>
      <c r="D117" t="str">
        <f t="shared" si="5"/>
        <v>P</v>
      </c>
      <c r="E117">
        <f>VLOOKUP(pro_seq_help!$D117,aa_residues!$B$2:$J$21,9,FALSE)</f>
        <v>97.11518</v>
      </c>
    </row>
    <row r="118" spans="1:5" ht="15">
      <c r="A118">
        <v>117</v>
      </c>
      <c r="B118">
        <f t="shared" si="3"/>
        <v>6</v>
      </c>
      <c r="C118">
        <f t="shared" si="4"/>
        <v>17</v>
      </c>
      <c r="D118" t="str">
        <f t="shared" si="5"/>
        <v>E</v>
      </c>
      <c r="E118">
        <f>VLOOKUP(pro_seq_help!$D118,aa_residues!$B$2:$J$21,9,FALSE)</f>
        <v>129.11398</v>
      </c>
    </row>
    <row r="119" spans="1:5" ht="15">
      <c r="A119">
        <v>118</v>
      </c>
      <c r="B119">
        <f t="shared" si="3"/>
        <v>6</v>
      </c>
      <c r="C119">
        <f t="shared" si="4"/>
        <v>18</v>
      </c>
      <c r="D119" t="str">
        <f t="shared" si="5"/>
        <v>H</v>
      </c>
      <c r="E119">
        <f>VLOOKUP(pro_seq_help!$D119,aa_residues!$B$2:$J$21,9,FALSE)</f>
        <v>137.13928</v>
      </c>
    </row>
    <row r="120" spans="1:5" ht="15">
      <c r="A120">
        <v>119</v>
      </c>
      <c r="B120">
        <f t="shared" si="3"/>
        <v>6</v>
      </c>
      <c r="C120">
        <f t="shared" si="4"/>
        <v>19</v>
      </c>
      <c r="D120" t="str">
        <f t="shared" si="5"/>
        <v>R</v>
      </c>
      <c r="E120">
        <f>VLOOKUP(pro_seq_help!$D120,aa_residues!$B$2:$J$21,9,FALSE)</f>
        <v>156.18568000000002</v>
      </c>
    </row>
    <row r="121" spans="1:5" ht="15">
      <c r="A121">
        <v>120</v>
      </c>
      <c r="B121">
        <f t="shared" si="3"/>
        <v>6</v>
      </c>
      <c r="C121">
        <f t="shared" si="4"/>
        <v>20</v>
      </c>
      <c r="D121" t="str">
        <f t="shared" si="5"/>
        <v>R</v>
      </c>
      <c r="E121">
        <f>VLOOKUP(pro_seq_help!$D121,aa_residues!$B$2:$J$21,9,FALSE)</f>
        <v>156.18568000000002</v>
      </c>
    </row>
    <row r="122" spans="1:5" ht="15">
      <c r="A122">
        <v>121</v>
      </c>
      <c r="B122">
        <f t="shared" si="3"/>
        <v>7</v>
      </c>
      <c r="C122">
        <f t="shared" si="4"/>
        <v>1</v>
      </c>
      <c r="D122" t="str">
        <f t="shared" si="5"/>
        <v>V</v>
      </c>
      <c r="E122">
        <f>VLOOKUP(pro_seq_help!$D122,aa_residues!$B$2:$J$21,9,FALSE)</f>
        <v>99.13105999999999</v>
      </c>
    </row>
    <row r="123" spans="1:5" ht="15">
      <c r="A123">
        <v>122</v>
      </c>
      <c r="B123">
        <f t="shared" si="3"/>
        <v>7</v>
      </c>
      <c r="C123">
        <f t="shared" si="4"/>
        <v>2</v>
      </c>
      <c r="D123" t="str">
        <f t="shared" si="5"/>
        <v>E</v>
      </c>
      <c r="E123">
        <f>VLOOKUP(pro_seq_help!$D123,aa_residues!$B$2:$J$21,9,FALSE)</f>
        <v>129.11398</v>
      </c>
    </row>
    <row r="124" spans="1:5" ht="15">
      <c r="A124">
        <v>123</v>
      </c>
      <c r="B124">
        <f t="shared" si="3"/>
        <v>7</v>
      </c>
      <c r="C124">
        <f t="shared" si="4"/>
        <v>3</v>
      </c>
      <c r="D124" t="str">
        <f t="shared" si="5"/>
        <v>L</v>
      </c>
      <c r="E124">
        <f>VLOOKUP(pro_seq_help!$D124,aa_residues!$B$2:$J$21,9,FALSE)</f>
        <v>113.15763999999999</v>
      </c>
    </row>
    <row r="125" spans="1:5" ht="15">
      <c r="A125">
        <v>124</v>
      </c>
      <c r="B125">
        <f t="shared" si="3"/>
        <v>7</v>
      </c>
      <c r="C125">
        <f t="shared" si="4"/>
        <v>4</v>
      </c>
      <c r="D125" t="str">
        <f t="shared" si="5"/>
        <v>I</v>
      </c>
      <c r="E125">
        <f>VLOOKUP(pro_seq_help!$D125,aa_residues!$B$2:$J$21,9,FALSE)</f>
        <v>113.15763999999999</v>
      </c>
    </row>
    <row r="126" spans="1:5" ht="15">
      <c r="A126">
        <v>125</v>
      </c>
      <c r="B126">
        <f t="shared" si="3"/>
        <v>7</v>
      </c>
      <c r="C126">
        <f t="shared" si="4"/>
        <v>5</v>
      </c>
      <c r="D126" t="str">
        <f t="shared" si="5"/>
        <v>T</v>
      </c>
      <c r="E126">
        <f>VLOOKUP(pro_seq_help!$D126,aa_residues!$B$2:$J$21,9,FALSE)</f>
        <v>101.10388</v>
      </c>
    </row>
    <row r="127" spans="1:5" ht="15">
      <c r="A127">
        <v>126</v>
      </c>
      <c r="B127">
        <f t="shared" si="3"/>
        <v>7</v>
      </c>
      <c r="C127">
        <f t="shared" si="4"/>
        <v>6</v>
      </c>
      <c r="D127" t="str">
        <f t="shared" si="5"/>
        <v>T</v>
      </c>
      <c r="E127">
        <f>VLOOKUP(pro_seq_help!$D127,aa_residues!$B$2:$J$21,9,FALSE)</f>
        <v>101.10388</v>
      </c>
    </row>
    <row r="128" spans="1:5" ht="15">
      <c r="A128">
        <v>127</v>
      </c>
      <c r="B128">
        <f t="shared" si="3"/>
        <v>7</v>
      </c>
      <c r="C128">
        <f t="shared" si="4"/>
        <v>7</v>
      </c>
      <c r="D128" t="str">
        <f t="shared" si="5"/>
        <v>D</v>
      </c>
      <c r="E128">
        <f>VLOOKUP(pro_seq_help!$D128,aa_residues!$B$2:$J$21,9,FALSE)</f>
        <v>115.08739999999999</v>
      </c>
    </row>
    <row r="129" spans="1:5" ht="15">
      <c r="A129">
        <v>128</v>
      </c>
      <c r="B129">
        <f t="shared" si="3"/>
        <v>7</v>
      </c>
      <c r="C129">
        <f t="shared" si="4"/>
        <v>8</v>
      </c>
      <c r="D129" t="str">
        <f t="shared" si="5"/>
        <v>G</v>
      </c>
      <c r="E129">
        <f>VLOOKUP(pro_seq_help!$D129,aa_residues!$B$2:$J$21,9,FALSE)</f>
        <v>45.040620000000004</v>
      </c>
    </row>
    <row r="130" spans="1:5" ht="15">
      <c r="A130">
        <v>129</v>
      </c>
      <c r="B130">
        <f t="shared" si="3"/>
        <v>7</v>
      </c>
      <c r="C130">
        <f t="shared" si="4"/>
        <v>9</v>
      </c>
      <c r="D130" t="str">
        <f t="shared" si="5"/>
        <v>F</v>
      </c>
      <c r="E130">
        <f>VLOOKUP(pro_seq_help!$D130,aa_residues!$B$2:$J$21,9,FALSE)</f>
        <v>147.17386000000002</v>
      </c>
    </row>
    <row r="131" spans="1:5" ht="15">
      <c r="A131">
        <v>130</v>
      </c>
      <c r="B131">
        <f aca="true" t="shared" si="6" ref="B131:B194">INT(($A131-1)/20)+1</f>
        <v>7</v>
      </c>
      <c r="C131">
        <f aca="true" t="shared" si="7" ref="C131:C194">MOD((A131-1),20)+1</f>
        <v>10</v>
      </c>
      <c r="D131" t="str">
        <f aca="true" t="shared" si="8" ref="D131:D194">INDEX($G$2:$Z$17,$B131,$C131)</f>
        <v>L</v>
      </c>
      <c r="E131">
        <f>VLOOKUP(pro_seq_help!$D131,aa_residues!$B$2:$J$21,9,FALSE)</f>
        <v>113.15763999999999</v>
      </c>
    </row>
    <row r="132" spans="1:5" ht="15">
      <c r="A132">
        <v>131</v>
      </c>
      <c r="B132">
        <f t="shared" si="6"/>
        <v>7</v>
      </c>
      <c r="C132">
        <f t="shared" si="7"/>
        <v>11</v>
      </c>
      <c r="D132" t="str">
        <f t="shared" si="8"/>
        <v>H</v>
      </c>
      <c r="E132">
        <f>VLOOKUP(pro_seq_help!$D132,aa_residues!$B$2:$J$21,9,FALSE)</f>
        <v>137.13928</v>
      </c>
    </row>
    <row r="133" spans="1:5" ht="15">
      <c r="A133">
        <v>132</v>
      </c>
      <c r="B133">
        <f t="shared" si="6"/>
        <v>7</v>
      </c>
      <c r="C133">
        <f t="shared" si="7"/>
        <v>12</v>
      </c>
      <c r="D133" t="str">
        <f t="shared" si="8"/>
        <v>P</v>
      </c>
      <c r="E133">
        <f>VLOOKUP(pro_seq_help!$D133,aa_residues!$B$2:$J$21,9,FALSE)</f>
        <v>97.11518</v>
      </c>
    </row>
    <row r="134" spans="1:5" ht="15">
      <c r="A134">
        <v>133</v>
      </c>
      <c r="B134">
        <f t="shared" si="6"/>
        <v>7</v>
      </c>
      <c r="C134">
        <f t="shared" si="7"/>
        <v>13</v>
      </c>
      <c r="D134" t="str">
        <f t="shared" si="8"/>
        <v>N</v>
      </c>
      <c r="E134">
        <f>VLOOKUP(pro_seq_help!$D134,aa_residues!$B$2:$J$21,9,FALSE)</f>
        <v>114.10264000000001</v>
      </c>
    </row>
    <row r="135" spans="1:5" ht="15">
      <c r="A135">
        <v>134</v>
      </c>
      <c r="B135">
        <f t="shared" si="6"/>
        <v>7</v>
      </c>
      <c r="C135">
        <f t="shared" si="7"/>
        <v>14</v>
      </c>
      <c r="D135" t="str">
        <f t="shared" si="8"/>
        <v>Q</v>
      </c>
      <c r="E135">
        <f>VLOOKUP(pro_seq_help!$D135,aa_residues!$B$2:$J$21,9,FALSE)</f>
        <v>128.12922</v>
      </c>
    </row>
    <row r="136" spans="1:5" ht="15">
      <c r="A136">
        <v>135</v>
      </c>
      <c r="B136">
        <f t="shared" si="6"/>
        <v>7</v>
      </c>
      <c r="C136">
        <f t="shared" si="7"/>
        <v>15</v>
      </c>
      <c r="D136" t="str">
        <f t="shared" si="8"/>
        <v>V</v>
      </c>
      <c r="E136">
        <f>VLOOKUP(pro_seq_help!$D136,aa_residues!$B$2:$J$21,9,FALSE)</f>
        <v>99.13105999999999</v>
      </c>
    </row>
    <row r="137" spans="1:5" ht="15">
      <c r="A137">
        <v>136</v>
      </c>
      <c r="B137">
        <f t="shared" si="6"/>
        <v>7</v>
      </c>
      <c r="C137">
        <f t="shared" si="7"/>
        <v>16</v>
      </c>
      <c r="D137" t="str">
        <f t="shared" si="8"/>
        <v>L</v>
      </c>
      <c r="E137">
        <f>VLOOKUP(pro_seq_help!$D137,aa_residues!$B$2:$J$21,9,FALSE)</f>
        <v>113.15763999999999</v>
      </c>
    </row>
    <row r="138" spans="1:5" ht="15">
      <c r="A138">
        <v>137</v>
      </c>
      <c r="B138">
        <f t="shared" si="6"/>
        <v>7</v>
      </c>
      <c r="C138">
        <f t="shared" si="7"/>
        <v>17</v>
      </c>
      <c r="D138" t="str">
        <f t="shared" si="8"/>
        <v>K</v>
      </c>
      <c r="E138">
        <f>VLOOKUP(pro_seq_help!$D138,aa_residues!$B$2:$J$21,9,FALSE)</f>
        <v>128.17228</v>
      </c>
    </row>
    <row r="139" spans="1:5" ht="15">
      <c r="A139">
        <v>138</v>
      </c>
      <c r="B139">
        <f t="shared" si="6"/>
        <v>7</v>
      </c>
      <c r="C139">
        <f t="shared" si="7"/>
        <v>18</v>
      </c>
      <c r="D139" t="str">
        <f t="shared" si="8"/>
        <v>E</v>
      </c>
      <c r="E139">
        <f>VLOOKUP(pro_seq_help!$D139,aa_residues!$B$2:$J$21,9,FALSE)</f>
        <v>129.11398</v>
      </c>
    </row>
    <row r="140" spans="1:5" ht="15">
      <c r="A140">
        <v>139</v>
      </c>
      <c r="B140">
        <f t="shared" si="6"/>
        <v>7</v>
      </c>
      <c r="C140">
        <f t="shared" si="7"/>
        <v>19</v>
      </c>
      <c r="D140" t="str">
        <f t="shared" si="8"/>
        <v>R</v>
      </c>
      <c r="E140">
        <f>VLOOKUP(pro_seq_help!$D140,aa_residues!$B$2:$J$21,9,FALSE)</f>
        <v>156.18568000000002</v>
      </c>
    </row>
    <row r="141" spans="1:5" ht="15">
      <c r="A141">
        <v>140</v>
      </c>
      <c r="B141">
        <f t="shared" si="6"/>
        <v>7</v>
      </c>
      <c r="C141">
        <f t="shared" si="7"/>
        <v>20</v>
      </c>
      <c r="D141" t="str">
        <f t="shared" si="8"/>
        <v>G</v>
      </c>
      <c r="E141">
        <f>VLOOKUP(pro_seq_help!$D141,aa_residues!$B$2:$J$21,9,FALSE)</f>
        <v>45.040620000000004</v>
      </c>
    </row>
    <row r="142" spans="1:5" ht="15">
      <c r="A142">
        <v>141</v>
      </c>
      <c r="B142">
        <f t="shared" si="6"/>
        <v>8</v>
      </c>
      <c r="C142">
        <f t="shared" si="7"/>
        <v>1</v>
      </c>
      <c r="D142" t="str">
        <f t="shared" si="8"/>
        <v>L</v>
      </c>
      <c r="E142">
        <f>VLOOKUP(pro_seq_help!$D142,aa_residues!$B$2:$J$21,9,FALSE)</f>
        <v>113.15763999999999</v>
      </c>
    </row>
    <row r="143" spans="1:5" ht="15">
      <c r="A143">
        <v>142</v>
      </c>
      <c r="B143">
        <f t="shared" si="6"/>
        <v>8</v>
      </c>
      <c r="C143">
        <f t="shared" si="7"/>
        <v>2</v>
      </c>
      <c r="D143" t="str">
        <f t="shared" si="8"/>
        <v>M</v>
      </c>
      <c r="E143">
        <f>VLOOKUP(pro_seq_help!$D143,aa_residues!$B$2:$J$21,9,FALSE)</f>
        <v>131.19606</v>
      </c>
    </row>
    <row r="144" spans="1:5" ht="15">
      <c r="A144">
        <v>143</v>
      </c>
      <c r="B144">
        <f t="shared" si="6"/>
        <v>8</v>
      </c>
      <c r="C144">
        <f t="shared" si="7"/>
        <v>3</v>
      </c>
      <c r="D144" t="str">
        <f t="shared" si="8"/>
        <v>K</v>
      </c>
      <c r="E144">
        <f>VLOOKUP(pro_seq_help!$D144,aa_residues!$B$2:$J$21,9,FALSE)</f>
        <v>128.17228</v>
      </c>
    </row>
    <row r="145" spans="1:5" ht="15">
      <c r="A145">
        <v>144</v>
      </c>
      <c r="B145">
        <f t="shared" si="6"/>
        <v>8</v>
      </c>
      <c r="C145">
        <f t="shared" si="7"/>
        <v>4</v>
      </c>
      <c r="D145" t="str">
        <f t="shared" si="8"/>
        <v>K</v>
      </c>
      <c r="E145">
        <f>VLOOKUP(pro_seq_help!$D145,aa_residues!$B$2:$J$21,9,FALSE)</f>
        <v>128.17228</v>
      </c>
    </row>
    <row r="146" spans="1:5" ht="15">
      <c r="A146">
        <v>145</v>
      </c>
      <c r="B146">
        <f t="shared" si="6"/>
        <v>8</v>
      </c>
      <c r="C146">
        <f t="shared" si="7"/>
        <v>5</v>
      </c>
      <c r="D146" t="str">
        <f t="shared" si="8"/>
        <v>K</v>
      </c>
      <c r="E146">
        <f>VLOOKUP(pro_seq_help!$D146,aa_residues!$B$2:$J$21,9,FALSE)</f>
        <v>128.17228</v>
      </c>
    </row>
    <row r="147" spans="1:5" ht="15">
      <c r="A147">
        <v>146</v>
      </c>
      <c r="B147">
        <f t="shared" si="6"/>
        <v>8</v>
      </c>
      <c r="C147">
        <f t="shared" si="7"/>
        <v>6</v>
      </c>
      <c r="D147" t="str">
        <f t="shared" si="8"/>
        <v>G</v>
      </c>
      <c r="E147">
        <f>VLOOKUP(pro_seq_help!$D147,aa_residues!$B$2:$J$21,9,FALSE)</f>
        <v>45.040620000000004</v>
      </c>
    </row>
    <row r="148" spans="1:5" ht="15">
      <c r="A148">
        <v>147</v>
      </c>
      <c r="B148">
        <f t="shared" si="6"/>
        <v>8</v>
      </c>
      <c r="C148">
        <f t="shared" si="7"/>
        <v>7</v>
      </c>
      <c r="D148" t="str">
        <f t="shared" si="8"/>
        <v>F</v>
      </c>
      <c r="E148">
        <f>VLOOKUP(pro_seq_help!$D148,aa_residues!$B$2:$J$21,9,FALSE)</f>
        <v>147.17386000000002</v>
      </c>
    </row>
    <row r="149" spans="1:5" ht="15">
      <c r="A149">
        <v>148</v>
      </c>
      <c r="B149">
        <f t="shared" si="6"/>
        <v>8</v>
      </c>
      <c r="C149">
        <f t="shared" si="7"/>
        <v>8</v>
      </c>
      <c r="D149" t="str">
        <f t="shared" si="8"/>
        <v>P</v>
      </c>
      <c r="E149">
        <f>VLOOKUP(pro_seq_help!$D149,aa_residues!$B$2:$J$21,9,FALSE)</f>
        <v>97.11518</v>
      </c>
    </row>
    <row r="150" spans="1:5" ht="15">
      <c r="A150">
        <v>149</v>
      </c>
      <c r="B150">
        <f t="shared" si="6"/>
        <v>8</v>
      </c>
      <c r="C150">
        <f t="shared" si="7"/>
        <v>9</v>
      </c>
      <c r="D150" t="str">
        <f t="shared" si="8"/>
        <v>E</v>
      </c>
      <c r="E150">
        <f>VLOOKUP(pro_seq_help!$D150,aa_residues!$B$2:$J$21,9,FALSE)</f>
        <v>129.11398</v>
      </c>
    </row>
    <row r="151" spans="1:5" ht="15">
      <c r="A151">
        <v>150</v>
      </c>
      <c r="B151">
        <f t="shared" si="6"/>
        <v>8</v>
      </c>
      <c r="C151">
        <f t="shared" si="7"/>
        <v>10</v>
      </c>
      <c r="D151" t="str">
        <f t="shared" si="8"/>
        <v>S</v>
      </c>
      <c r="E151">
        <f>VLOOKUP(pro_seq_help!$D151,aa_residues!$B$2:$J$21,9,FALSE)</f>
        <v>87.0773</v>
      </c>
    </row>
    <row r="152" spans="1:5" ht="15">
      <c r="A152">
        <v>151</v>
      </c>
      <c r="B152">
        <f t="shared" si="6"/>
        <v>8</v>
      </c>
      <c r="C152">
        <f t="shared" si="7"/>
        <v>11</v>
      </c>
      <c r="D152" t="str">
        <f t="shared" si="8"/>
        <v>Y</v>
      </c>
      <c r="E152">
        <f>VLOOKUP(pro_seq_help!$D152,aa_residues!$B$2:$J$21,9,FALSE)</f>
        <v>163.17326</v>
      </c>
    </row>
    <row r="153" spans="1:5" ht="15">
      <c r="A153">
        <v>152</v>
      </c>
      <c r="B153">
        <f t="shared" si="6"/>
        <v>8</v>
      </c>
      <c r="C153">
        <f t="shared" si="7"/>
        <v>12</v>
      </c>
      <c r="D153" t="str">
        <f t="shared" si="8"/>
        <v>D</v>
      </c>
      <c r="E153">
        <f>VLOOKUP(pro_seq_help!$D153,aa_residues!$B$2:$J$21,9,FALSE)</f>
        <v>115.08739999999999</v>
      </c>
    </row>
    <row r="154" spans="1:5" ht="15">
      <c r="A154">
        <v>153</v>
      </c>
      <c r="B154">
        <f t="shared" si="6"/>
        <v>8</v>
      </c>
      <c r="C154">
        <f t="shared" si="7"/>
        <v>13</v>
      </c>
      <c r="D154" t="str">
        <f t="shared" si="8"/>
        <v>M</v>
      </c>
      <c r="E154">
        <f>VLOOKUP(pro_seq_help!$D154,aa_residues!$B$2:$J$21,9,FALSE)</f>
        <v>131.19606</v>
      </c>
    </row>
    <row r="155" spans="1:5" ht="15">
      <c r="A155">
        <v>154</v>
      </c>
      <c r="B155">
        <f t="shared" si="6"/>
        <v>8</v>
      </c>
      <c r="C155">
        <f t="shared" si="7"/>
        <v>14</v>
      </c>
      <c r="D155" t="str">
        <f t="shared" si="8"/>
        <v>H</v>
      </c>
      <c r="E155">
        <f>VLOOKUP(pro_seq_help!$D155,aa_residues!$B$2:$J$21,9,FALSE)</f>
        <v>137.13928</v>
      </c>
    </row>
    <row r="156" spans="1:5" ht="15">
      <c r="A156">
        <v>155</v>
      </c>
      <c r="B156">
        <f t="shared" si="6"/>
        <v>8</v>
      </c>
      <c r="C156">
        <f t="shared" si="7"/>
        <v>15</v>
      </c>
      <c r="D156" t="str">
        <f t="shared" si="8"/>
        <v>R</v>
      </c>
      <c r="E156">
        <f>VLOOKUP(pro_seq_help!$D156,aa_residues!$B$2:$J$21,9,FALSE)</f>
        <v>156.18568000000002</v>
      </c>
    </row>
    <row r="157" spans="1:5" ht="15">
      <c r="A157">
        <v>156</v>
      </c>
      <c r="B157">
        <f t="shared" si="6"/>
        <v>8</v>
      </c>
      <c r="C157">
        <f t="shared" si="7"/>
        <v>16</v>
      </c>
      <c r="D157" t="str">
        <f t="shared" si="8"/>
        <v>L</v>
      </c>
      <c r="E157">
        <f>VLOOKUP(pro_seq_help!$D157,aa_residues!$B$2:$J$21,9,FALSE)</f>
        <v>113.15763999999999</v>
      </c>
    </row>
    <row r="158" spans="1:5" ht="15">
      <c r="A158">
        <v>157</v>
      </c>
      <c r="B158">
        <f t="shared" si="6"/>
        <v>8</v>
      </c>
      <c r="C158">
        <f t="shared" si="7"/>
        <v>17</v>
      </c>
      <c r="D158" t="str">
        <f t="shared" si="8"/>
        <v>V</v>
      </c>
      <c r="E158">
        <f>VLOOKUP(pro_seq_help!$D158,aa_residues!$B$2:$J$21,9,FALSE)</f>
        <v>99.13105999999999</v>
      </c>
    </row>
    <row r="159" spans="1:5" ht="15">
      <c r="A159">
        <v>158</v>
      </c>
      <c r="B159">
        <f t="shared" si="6"/>
        <v>8</v>
      </c>
      <c r="C159">
        <f t="shared" si="7"/>
        <v>18</v>
      </c>
      <c r="D159" t="str">
        <f t="shared" si="8"/>
        <v>K</v>
      </c>
      <c r="E159">
        <f>VLOOKUP(pro_seq_help!$D159,aa_residues!$B$2:$J$21,9,FALSE)</f>
        <v>128.17228</v>
      </c>
    </row>
    <row r="160" spans="1:5" ht="15">
      <c r="A160">
        <v>159</v>
      </c>
      <c r="B160">
        <f t="shared" si="6"/>
        <v>8</v>
      </c>
      <c r="C160">
        <f t="shared" si="7"/>
        <v>19</v>
      </c>
      <c r="D160" t="str">
        <f t="shared" si="8"/>
        <v>F</v>
      </c>
      <c r="E160">
        <f>VLOOKUP(pro_seq_help!$D160,aa_residues!$B$2:$J$21,9,FALSE)</f>
        <v>147.17386000000002</v>
      </c>
    </row>
    <row r="161" spans="1:5" ht="15">
      <c r="A161">
        <v>160</v>
      </c>
      <c r="B161">
        <f t="shared" si="6"/>
        <v>8</v>
      </c>
      <c r="C161">
        <f t="shared" si="7"/>
        <v>20</v>
      </c>
      <c r="D161" t="str">
        <f t="shared" si="8"/>
        <v>V</v>
      </c>
      <c r="E161">
        <f>VLOOKUP(pro_seq_help!$D161,aa_residues!$B$2:$J$21,9,FALSE)</f>
        <v>99.13105999999999</v>
      </c>
    </row>
    <row r="162" spans="1:5" ht="15">
      <c r="A162">
        <v>161</v>
      </c>
      <c r="B162">
        <f t="shared" si="6"/>
        <v>9</v>
      </c>
      <c r="C162">
        <f t="shared" si="7"/>
        <v>1</v>
      </c>
      <c r="D162" t="str">
        <f t="shared" si="8"/>
        <v>S</v>
      </c>
      <c r="E162">
        <f>VLOOKUP(pro_seq_help!$D162,aa_residues!$B$2:$J$21,9,FALSE)</f>
        <v>87.0773</v>
      </c>
    </row>
    <row r="163" spans="1:5" ht="15">
      <c r="A163">
        <v>162</v>
      </c>
      <c r="B163">
        <f t="shared" si="6"/>
        <v>9</v>
      </c>
      <c r="C163">
        <f t="shared" si="7"/>
        <v>2</v>
      </c>
      <c r="D163" t="str">
        <f t="shared" si="8"/>
        <v>D</v>
      </c>
      <c r="E163">
        <f>VLOOKUP(pro_seq_help!$D163,aa_residues!$B$2:$J$21,9,FALSE)</f>
        <v>115.08739999999999</v>
      </c>
    </row>
    <row r="164" spans="1:5" ht="15">
      <c r="A164">
        <v>163</v>
      </c>
      <c r="B164">
        <f t="shared" si="6"/>
        <v>9</v>
      </c>
      <c r="C164">
        <f t="shared" si="7"/>
        <v>3</v>
      </c>
      <c r="D164" t="str">
        <f t="shared" si="8"/>
        <v>L</v>
      </c>
      <c r="E164">
        <f>VLOOKUP(pro_seq_help!$D164,aa_residues!$B$2:$J$21,9,FALSE)</f>
        <v>113.15763999999999</v>
      </c>
    </row>
    <row r="165" spans="1:5" ht="15">
      <c r="A165">
        <v>164</v>
      </c>
      <c r="B165">
        <f t="shared" si="6"/>
        <v>9</v>
      </c>
      <c r="C165">
        <f t="shared" si="7"/>
        <v>4</v>
      </c>
      <c r="D165" t="str">
        <f t="shared" si="8"/>
        <v>K</v>
      </c>
      <c r="E165">
        <f>VLOOKUP(pro_seq_help!$D165,aa_residues!$B$2:$J$21,9,FALSE)</f>
        <v>128.17228</v>
      </c>
    </row>
    <row r="166" spans="1:5" ht="15">
      <c r="A166">
        <v>165</v>
      </c>
      <c r="B166">
        <f t="shared" si="6"/>
        <v>9</v>
      </c>
      <c r="C166">
        <f t="shared" si="7"/>
        <v>5</v>
      </c>
      <c r="D166" t="str">
        <f t="shared" si="8"/>
        <v>S</v>
      </c>
      <c r="E166">
        <f>VLOOKUP(pro_seq_help!$D166,aa_residues!$B$2:$J$21,9,FALSE)</f>
        <v>87.0773</v>
      </c>
    </row>
    <row r="167" spans="1:5" ht="15">
      <c r="A167">
        <v>166</v>
      </c>
      <c r="B167">
        <f t="shared" si="6"/>
        <v>9</v>
      </c>
      <c r="C167">
        <f t="shared" si="7"/>
        <v>6</v>
      </c>
      <c r="D167" t="str">
        <f t="shared" si="8"/>
        <v>G</v>
      </c>
      <c r="E167">
        <f>VLOOKUP(pro_seq_help!$D167,aa_residues!$B$2:$J$21,9,FALSE)</f>
        <v>45.040620000000004</v>
      </c>
    </row>
    <row r="168" spans="1:5" ht="15">
      <c r="A168">
        <v>167</v>
      </c>
      <c r="B168">
        <f t="shared" si="6"/>
        <v>9</v>
      </c>
      <c r="C168">
        <f t="shared" si="7"/>
        <v>7</v>
      </c>
      <c r="D168" t="str">
        <f t="shared" si="8"/>
        <v>V</v>
      </c>
      <c r="E168">
        <f>VLOOKUP(pro_seq_help!$D168,aa_residues!$B$2:$J$21,9,FALSE)</f>
        <v>99.13105999999999</v>
      </c>
    </row>
    <row r="169" spans="1:5" ht="15">
      <c r="A169">
        <v>168</v>
      </c>
      <c r="B169">
        <f t="shared" si="6"/>
        <v>9</v>
      </c>
      <c r="C169">
        <f t="shared" si="7"/>
        <v>8</v>
      </c>
      <c r="D169" t="str">
        <f t="shared" si="8"/>
        <v>P</v>
      </c>
      <c r="E169">
        <f>VLOOKUP(pro_seq_help!$D169,aa_residues!$B$2:$J$21,9,FALSE)</f>
        <v>97.11518</v>
      </c>
    </row>
    <row r="170" spans="1:5" ht="15">
      <c r="A170">
        <v>169</v>
      </c>
      <c r="B170">
        <f t="shared" si="6"/>
        <v>9</v>
      </c>
      <c r="C170">
        <f t="shared" si="7"/>
        <v>9</v>
      </c>
      <c r="D170" t="str">
        <f t="shared" si="8"/>
        <v>N</v>
      </c>
      <c r="E170">
        <f>VLOOKUP(pro_seq_help!$D170,aa_residues!$B$2:$J$21,9,FALSE)</f>
        <v>114.10264000000001</v>
      </c>
    </row>
    <row r="171" spans="1:5" ht="15">
      <c r="A171">
        <v>170</v>
      </c>
      <c r="B171">
        <f t="shared" si="6"/>
        <v>9</v>
      </c>
      <c r="C171">
        <f t="shared" si="7"/>
        <v>10</v>
      </c>
      <c r="D171" t="str">
        <f t="shared" si="8"/>
        <v>V</v>
      </c>
      <c r="E171">
        <f>VLOOKUP(pro_seq_help!$D171,aa_residues!$B$2:$J$21,9,FALSE)</f>
        <v>99.13105999999999</v>
      </c>
    </row>
    <row r="172" spans="1:5" ht="15">
      <c r="A172">
        <v>171</v>
      </c>
      <c r="B172">
        <f t="shared" si="6"/>
        <v>9</v>
      </c>
      <c r="C172">
        <f t="shared" si="7"/>
        <v>11</v>
      </c>
      <c r="D172" t="str">
        <f t="shared" si="8"/>
        <v>T</v>
      </c>
      <c r="E172">
        <f>VLOOKUP(pro_seq_help!$D172,aa_residues!$B$2:$J$21,9,FALSE)</f>
        <v>101.10388</v>
      </c>
    </row>
    <row r="173" spans="1:5" ht="15">
      <c r="A173">
        <v>172</v>
      </c>
      <c r="B173">
        <f t="shared" si="6"/>
        <v>9</v>
      </c>
      <c r="C173">
        <f t="shared" si="7"/>
        <v>12</v>
      </c>
      <c r="D173" t="str">
        <f t="shared" si="8"/>
        <v>A</v>
      </c>
      <c r="E173">
        <f>VLOOKUP(pro_seq_help!$D173,aa_residues!$B$2:$J$21,9,FALSE)</f>
        <v>71.0779</v>
      </c>
    </row>
    <row r="174" spans="1:5" ht="15">
      <c r="A174">
        <v>173</v>
      </c>
      <c r="B174">
        <f t="shared" si="6"/>
        <v>9</v>
      </c>
      <c r="C174">
        <f t="shared" si="7"/>
        <v>13</v>
      </c>
      <c r="D174" t="str">
        <f t="shared" si="8"/>
        <v>P</v>
      </c>
      <c r="E174">
        <f>VLOOKUP(pro_seq_help!$D174,aa_residues!$B$2:$J$21,9,FALSE)</f>
        <v>97.11518</v>
      </c>
    </row>
    <row r="175" spans="1:5" ht="15">
      <c r="A175">
        <v>174</v>
      </c>
      <c r="B175">
        <f t="shared" si="6"/>
        <v>9</v>
      </c>
      <c r="C175">
        <f t="shared" si="7"/>
        <v>14</v>
      </c>
      <c r="D175" t="str">
        <f t="shared" si="8"/>
        <v>V</v>
      </c>
      <c r="E175">
        <f>VLOOKUP(pro_seq_help!$D175,aa_residues!$B$2:$J$21,9,FALSE)</f>
        <v>99.13105999999999</v>
      </c>
    </row>
    <row r="176" spans="1:5" ht="15">
      <c r="A176">
        <v>175</v>
      </c>
      <c r="B176">
        <f t="shared" si="6"/>
        <v>9</v>
      </c>
      <c r="C176">
        <f t="shared" si="7"/>
        <v>15</v>
      </c>
      <c r="D176" t="str">
        <f t="shared" si="8"/>
        <v>Y</v>
      </c>
      <c r="E176">
        <f>VLOOKUP(pro_seq_help!$D176,aa_residues!$B$2:$J$21,9,FALSE)</f>
        <v>163.17326</v>
      </c>
    </row>
    <row r="177" spans="1:5" ht="15">
      <c r="A177">
        <v>176</v>
      </c>
      <c r="B177">
        <f t="shared" si="6"/>
        <v>9</v>
      </c>
      <c r="C177">
        <f t="shared" si="7"/>
        <v>16</v>
      </c>
      <c r="D177" t="str">
        <f t="shared" si="8"/>
        <v>S</v>
      </c>
      <c r="E177">
        <f>VLOOKUP(pro_seq_help!$D177,aa_residues!$B$2:$J$21,9,FALSE)</f>
        <v>87.0773</v>
      </c>
    </row>
    <row r="178" spans="1:5" ht="15">
      <c r="A178">
        <v>177</v>
      </c>
      <c r="B178">
        <f t="shared" si="6"/>
        <v>9</v>
      </c>
      <c r="C178">
        <f t="shared" si="7"/>
        <v>17</v>
      </c>
      <c r="D178" t="str">
        <f t="shared" si="8"/>
        <v>H</v>
      </c>
      <c r="E178">
        <f>VLOOKUP(pro_seq_help!$D178,aa_residues!$B$2:$J$21,9,FALSE)</f>
        <v>137.13928</v>
      </c>
    </row>
    <row r="179" spans="1:5" ht="15">
      <c r="A179">
        <v>178</v>
      </c>
      <c r="B179">
        <f t="shared" si="6"/>
        <v>9</v>
      </c>
      <c r="C179">
        <f t="shared" si="7"/>
        <v>18</v>
      </c>
      <c r="D179" t="str">
        <f t="shared" si="8"/>
        <v>L</v>
      </c>
      <c r="E179">
        <f>VLOOKUP(pro_seq_help!$D179,aa_residues!$B$2:$J$21,9,FALSE)</f>
        <v>113.15763999999999</v>
      </c>
    </row>
    <row r="180" spans="1:5" ht="15">
      <c r="A180">
        <v>179</v>
      </c>
      <c r="B180">
        <f t="shared" si="6"/>
        <v>9</v>
      </c>
      <c r="C180">
        <f t="shared" si="7"/>
        <v>19</v>
      </c>
      <c r="D180" t="str">
        <f t="shared" si="8"/>
        <v>I</v>
      </c>
      <c r="E180">
        <f>VLOOKUP(pro_seq_help!$D180,aa_residues!$B$2:$J$21,9,FALSE)</f>
        <v>113.15763999999999</v>
      </c>
    </row>
    <row r="181" spans="1:5" ht="15">
      <c r="A181">
        <v>180</v>
      </c>
      <c r="B181">
        <f t="shared" si="6"/>
        <v>9</v>
      </c>
      <c r="C181">
        <f t="shared" si="7"/>
        <v>20</v>
      </c>
      <c r="D181" t="str">
        <f t="shared" si="8"/>
        <v>Y</v>
      </c>
      <c r="E181">
        <f>VLOOKUP(pro_seq_help!$D181,aa_residues!$B$2:$J$21,9,FALSE)</f>
        <v>163.17326</v>
      </c>
    </row>
    <row r="182" spans="1:5" ht="15">
      <c r="A182">
        <v>181</v>
      </c>
      <c r="B182">
        <f t="shared" si="6"/>
        <v>10</v>
      </c>
      <c r="C182">
        <f t="shared" si="7"/>
        <v>1</v>
      </c>
      <c r="D182" t="str">
        <f t="shared" si="8"/>
        <v>D</v>
      </c>
      <c r="E182">
        <f>VLOOKUP(pro_seq_help!$D182,aa_residues!$B$2:$J$21,9,FALSE)</f>
        <v>115.08739999999999</v>
      </c>
    </row>
    <row r="183" spans="1:5" ht="15">
      <c r="A183">
        <v>182</v>
      </c>
      <c r="B183">
        <f t="shared" si="6"/>
        <v>10</v>
      </c>
      <c r="C183">
        <f t="shared" si="7"/>
        <v>2</v>
      </c>
      <c r="D183" t="str">
        <f t="shared" si="8"/>
        <v>V</v>
      </c>
      <c r="E183">
        <f>VLOOKUP(pro_seq_help!$D183,aa_residues!$B$2:$J$21,9,FALSE)</f>
        <v>99.13105999999999</v>
      </c>
    </row>
    <row r="184" spans="1:5" ht="15">
      <c r="A184">
        <v>183</v>
      </c>
      <c r="B184">
        <f t="shared" si="6"/>
        <v>10</v>
      </c>
      <c r="C184">
        <f t="shared" si="7"/>
        <v>3</v>
      </c>
      <c r="D184" t="str">
        <f t="shared" si="8"/>
        <v>I</v>
      </c>
      <c r="E184">
        <f>VLOOKUP(pro_seq_help!$D184,aa_residues!$B$2:$J$21,9,FALSE)</f>
        <v>113.15763999999999</v>
      </c>
    </row>
    <row r="185" spans="1:5" ht="15">
      <c r="A185">
        <v>184</v>
      </c>
      <c r="B185">
        <f t="shared" si="6"/>
        <v>10</v>
      </c>
      <c r="C185">
        <f t="shared" si="7"/>
        <v>4</v>
      </c>
      <c r="D185" t="str">
        <f t="shared" si="8"/>
        <v>P</v>
      </c>
      <c r="E185">
        <f>VLOOKUP(pro_seq_help!$D185,aa_residues!$B$2:$J$21,9,FALSE)</f>
        <v>97.11518</v>
      </c>
    </row>
    <row r="186" spans="1:5" ht="15">
      <c r="A186">
        <v>185</v>
      </c>
      <c r="B186">
        <f t="shared" si="6"/>
        <v>10</v>
      </c>
      <c r="C186">
        <f t="shared" si="7"/>
        <v>5</v>
      </c>
      <c r="D186" t="str">
        <f t="shared" si="8"/>
        <v>D</v>
      </c>
      <c r="E186">
        <f>VLOOKUP(pro_seq_help!$D186,aa_residues!$B$2:$J$21,9,FALSE)</f>
        <v>115.08739999999999</v>
      </c>
    </row>
    <row r="187" spans="1:5" ht="15">
      <c r="A187">
        <v>186</v>
      </c>
      <c r="B187">
        <f t="shared" si="6"/>
        <v>10</v>
      </c>
      <c r="C187">
        <f t="shared" si="7"/>
        <v>6</v>
      </c>
      <c r="D187" t="str">
        <f t="shared" si="8"/>
        <v>G</v>
      </c>
      <c r="E187">
        <f>VLOOKUP(pro_seq_help!$D187,aa_residues!$B$2:$J$21,9,FALSE)</f>
        <v>45.040620000000004</v>
      </c>
    </row>
    <row r="188" spans="1:5" ht="15">
      <c r="A188">
        <v>187</v>
      </c>
      <c r="B188">
        <f t="shared" si="6"/>
        <v>10</v>
      </c>
      <c r="C188">
        <f t="shared" si="7"/>
        <v>7</v>
      </c>
      <c r="D188" t="str">
        <f t="shared" si="8"/>
        <v>D</v>
      </c>
      <c r="E188">
        <f>VLOOKUP(pro_seq_help!$D188,aa_residues!$B$2:$J$21,9,FALSE)</f>
        <v>115.08739999999999</v>
      </c>
    </row>
    <row r="189" spans="1:5" ht="15">
      <c r="A189">
        <v>188</v>
      </c>
      <c r="B189">
        <f t="shared" si="6"/>
        <v>10</v>
      </c>
      <c r="C189">
        <f t="shared" si="7"/>
        <v>8</v>
      </c>
      <c r="D189" t="str">
        <f t="shared" si="8"/>
        <v>K</v>
      </c>
      <c r="E189">
        <f>VLOOKUP(pro_seq_help!$D189,aa_residues!$B$2:$J$21,9,FALSE)</f>
        <v>128.17228</v>
      </c>
    </row>
    <row r="190" spans="1:5" ht="15">
      <c r="A190">
        <v>189</v>
      </c>
      <c r="B190">
        <f t="shared" si="6"/>
        <v>10</v>
      </c>
      <c r="C190">
        <f t="shared" si="7"/>
        <v>9</v>
      </c>
      <c r="D190" t="str">
        <f t="shared" si="8"/>
        <v>T</v>
      </c>
      <c r="E190">
        <f>VLOOKUP(pro_seq_help!$D190,aa_residues!$B$2:$J$21,9,FALSE)</f>
        <v>101.10388</v>
      </c>
    </row>
    <row r="191" spans="1:5" ht="15">
      <c r="A191">
        <v>190</v>
      </c>
      <c r="B191">
        <f t="shared" si="6"/>
        <v>10</v>
      </c>
      <c r="C191">
        <f t="shared" si="7"/>
        <v>10</v>
      </c>
      <c r="D191" t="str">
        <f t="shared" si="8"/>
        <v>V</v>
      </c>
      <c r="E191">
        <f>VLOOKUP(pro_seq_help!$D191,aa_residues!$B$2:$J$21,9,FALSE)</f>
        <v>99.13105999999999</v>
      </c>
    </row>
    <row r="192" spans="1:5" ht="15">
      <c r="A192">
        <v>191</v>
      </c>
      <c r="B192">
        <f t="shared" si="6"/>
        <v>10</v>
      </c>
      <c r="C192">
        <f t="shared" si="7"/>
        <v>11</v>
      </c>
      <c r="D192" t="str">
        <f t="shared" si="8"/>
        <v>V</v>
      </c>
      <c r="E192">
        <f>VLOOKUP(pro_seq_help!$D192,aa_residues!$B$2:$J$21,9,FALSE)</f>
        <v>99.13105999999999</v>
      </c>
    </row>
    <row r="193" spans="1:5" ht="15">
      <c r="A193">
        <v>192</v>
      </c>
      <c r="B193">
        <f t="shared" si="6"/>
        <v>10</v>
      </c>
      <c r="C193">
        <f t="shared" si="7"/>
        <v>12</v>
      </c>
      <c r="D193" t="str">
        <f t="shared" si="8"/>
        <v>Q</v>
      </c>
      <c r="E193">
        <f>VLOOKUP(pro_seq_help!$D193,aa_residues!$B$2:$J$21,9,FALSE)</f>
        <v>128.12922</v>
      </c>
    </row>
    <row r="194" spans="1:5" ht="15">
      <c r="A194">
        <v>193</v>
      </c>
      <c r="B194">
        <f t="shared" si="6"/>
        <v>10</v>
      </c>
      <c r="C194">
        <f t="shared" si="7"/>
        <v>13</v>
      </c>
      <c r="D194" t="str">
        <f t="shared" si="8"/>
        <v>P</v>
      </c>
      <c r="E194">
        <f>VLOOKUP(pro_seq_help!$D194,aa_residues!$B$2:$J$21,9,FALSE)</f>
        <v>97.11518</v>
      </c>
    </row>
    <row r="195" spans="1:5" ht="15">
      <c r="A195">
        <v>194</v>
      </c>
      <c r="B195">
        <f aca="true" t="shared" si="9" ref="B195:B258">INT(($A195-1)/20)+1</f>
        <v>10</v>
      </c>
      <c r="C195">
        <f aca="true" t="shared" si="10" ref="C195:C258">MOD((A195-1),20)+1</f>
        <v>14</v>
      </c>
      <c r="D195" t="str">
        <f aca="true" t="shared" si="11" ref="D195:D258">INDEX($G$2:$Z$17,$B195,$C195)</f>
        <v>D</v>
      </c>
      <c r="E195">
        <f>VLOOKUP(pro_seq_help!$D195,aa_residues!$B$2:$J$21,9,FALSE)</f>
        <v>115.08739999999999</v>
      </c>
    </row>
    <row r="196" spans="1:5" ht="15">
      <c r="A196">
        <v>195</v>
      </c>
      <c r="B196">
        <f t="shared" si="9"/>
        <v>10</v>
      </c>
      <c r="C196">
        <f t="shared" si="10"/>
        <v>15</v>
      </c>
      <c r="D196" t="str">
        <f t="shared" si="11"/>
        <v>I</v>
      </c>
      <c r="E196">
        <f>VLOOKUP(pro_seq_help!$D196,aa_residues!$B$2:$J$21,9,FALSE)</f>
        <v>113.15763999999999</v>
      </c>
    </row>
    <row r="197" spans="1:5" ht="15">
      <c r="A197">
        <v>196</v>
      </c>
      <c r="B197">
        <f t="shared" si="9"/>
        <v>10</v>
      </c>
      <c r="C197">
        <f t="shared" si="10"/>
        <v>16</v>
      </c>
      <c r="D197" t="str">
        <f t="shared" si="11"/>
        <v>L</v>
      </c>
      <c r="E197">
        <f>VLOOKUP(pro_seq_help!$D197,aa_residues!$B$2:$J$21,9,FALSE)</f>
        <v>113.15763999999999</v>
      </c>
    </row>
    <row r="198" spans="1:5" ht="15">
      <c r="A198">
        <v>197</v>
      </c>
      <c r="B198">
        <f t="shared" si="9"/>
        <v>10</v>
      </c>
      <c r="C198">
        <f t="shared" si="10"/>
        <v>17</v>
      </c>
      <c r="D198" t="str">
        <f t="shared" si="11"/>
        <v>I</v>
      </c>
      <c r="E198">
        <f>VLOOKUP(pro_seq_help!$D198,aa_residues!$B$2:$J$21,9,FALSE)</f>
        <v>113.15763999999999</v>
      </c>
    </row>
    <row r="199" spans="1:5" ht="15">
      <c r="A199">
        <v>198</v>
      </c>
      <c r="B199">
        <f t="shared" si="9"/>
        <v>10</v>
      </c>
      <c r="C199">
        <f t="shared" si="10"/>
        <v>18</v>
      </c>
      <c r="D199" t="str">
        <f t="shared" si="11"/>
        <v>L</v>
      </c>
      <c r="E199">
        <f>VLOOKUP(pro_seq_help!$D199,aa_residues!$B$2:$J$21,9,FALSE)</f>
        <v>113.15763999999999</v>
      </c>
    </row>
    <row r="200" spans="1:5" ht="15">
      <c r="A200">
        <v>199</v>
      </c>
      <c r="B200">
        <f t="shared" si="9"/>
        <v>10</v>
      </c>
      <c r="C200">
        <f t="shared" si="10"/>
        <v>19</v>
      </c>
      <c r="D200" t="str">
        <f t="shared" si="11"/>
        <v>E</v>
      </c>
      <c r="E200">
        <f>VLOOKUP(pro_seq_help!$D200,aa_residues!$B$2:$J$21,9,FALSE)</f>
        <v>129.11398</v>
      </c>
    </row>
    <row r="201" spans="1:5" ht="15">
      <c r="A201">
        <v>200</v>
      </c>
      <c r="B201">
        <f t="shared" si="9"/>
        <v>10</v>
      </c>
      <c r="C201">
        <f t="shared" si="10"/>
        <v>20</v>
      </c>
      <c r="D201" t="str">
        <f t="shared" si="11"/>
        <v>G</v>
      </c>
      <c r="E201">
        <f>VLOOKUP(pro_seq_help!$D201,aa_residues!$B$2:$J$21,9,FALSE)</f>
        <v>45.040620000000004</v>
      </c>
    </row>
    <row r="202" spans="1:5" ht="15">
      <c r="A202">
        <v>201</v>
      </c>
      <c r="B202">
        <f t="shared" si="9"/>
        <v>11</v>
      </c>
      <c r="C202">
        <f t="shared" si="10"/>
        <v>1</v>
      </c>
      <c r="D202" t="str">
        <f t="shared" si="11"/>
        <v>L</v>
      </c>
      <c r="E202">
        <f>VLOOKUP(pro_seq_help!$D202,aa_residues!$B$2:$J$21,9,FALSE)</f>
        <v>113.15763999999999</v>
      </c>
    </row>
    <row r="203" spans="1:5" ht="15">
      <c r="A203">
        <v>202</v>
      </c>
      <c r="B203">
        <f t="shared" si="9"/>
        <v>11</v>
      </c>
      <c r="C203">
        <f t="shared" si="10"/>
        <v>2</v>
      </c>
      <c r="D203" t="str">
        <f t="shared" si="11"/>
        <v>N</v>
      </c>
      <c r="E203">
        <f>VLOOKUP(pro_seq_help!$D203,aa_residues!$B$2:$J$21,9,FALSE)</f>
        <v>114.10264000000001</v>
      </c>
    </row>
    <row r="204" spans="1:5" ht="15">
      <c r="A204">
        <v>203</v>
      </c>
      <c r="B204">
        <f t="shared" si="9"/>
        <v>11</v>
      </c>
      <c r="C204">
        <f t="shared" si="10"/>
        <v>3</v>
      </c>
      <c r="D204" t="str">
        <f t="shared" si="11"/>
        <v>V</v>
      </c>
      <c r="E204">
        <f>VLOOKUP(pro_seq_help!$D204,aa_residues!$B$2:$J$21,9,FALSE)</f>
        <v>99.13105999999999</v>
      </c>
    </row>
    <row r="205" spans="1:5" ht="15">
      <c r="A205">
        <v>204</v>
      </c>
      <c r="B205">
        <f t="shared" si="9"/>
        <v>11</v>
      </c>
      <c r="C205">
        <f t="shared" si="10"/>
        <v>4</v>
      </c>
      <c r="D205" t="str">
        <f t="shared" si="11"/>
        <v>L</v>
      </c>
      <c r="E205">
        <f>VLOOKUP(pro_seq_help!$D205,aa_residues!$B$2:$J$21,9,FALSE)</f>
        <v>113.15763999999999</v>
      </c>
    </row>
    <row r="206" spans="1:5" ht="15">
      <c r="A206">
        <v>205</v>
      </c>
      <c r="B206">
        <f t="shared" si="9"/>
        <v>11</v>
      </c>
      <c r="C206">
        <f t="shared" si="10"/>
        <v>5</v>
      </c>
      <c r="D206" t="str">
        <f t="shared" si="11"/>
        <v>Q</v>
      </c>
      <c r="E206">
        <f>VLOOKUP(pro_seq_help!$D206,aa_residues!$B$2:$J$21,9,FALSE)</f>
        <v>128.12922</v>
      </c>
    </row>
    <row r="207" spans="1:5" ht="15">
      <c r="A207">
        <v>206</v>
      </c>
      <c r="B207">
        <f t="shared" si="9"/>
        <v>11</v>
      </c>
      <c r="C207">
        <f t="shared" si="10"/>
        <v>6</v>
      </c>
      <c r="D207" t="str">
        <f t="shared" si="11"/>
        <v>S</v>
      </c>
      <c r="E207">
        <f>VLOOKUP(pro_seq_help!$D207,aa_residues!$B$2:$J$21,9,FALSE)</f>
        <v>87.0773</v>
      </c>
    </row>
    <row r="208" spans="1:5" ht="15">
      <c r="A208">
        <v>207</v>
      </c>
      <c r="B208">
        <f t="shared" si="9"/>
        <v>11</v>
      </c>
      <c r="C208">
        <f t="shared" si="10"/>
        <v>7</v>
      </c>
      <c r="D208" t="str">
        <f t="shared" si="11"/>
        <v>G</v>
      </c>
      <c r="E208">
        <f>VLOOKUP(pro_seq_help!$D208,aa_residues!$B$2:$J$21,9,FALSE)</f>
        <v>45.040620000000004</v>
      </c>
    </row>
    <row r="209" spans="1:5" ht="15">
      <c r="A209">
        <v>208</v>
      </c>
      <c r="B209">
        <f t="shared" si="9"/>
        <v>11</v>
      </c>
      <c r="C209">
        <f t="shared" si="10"/>
        <v>8</v>
      </c>
      <c r="D209" t="str">
        <f t="shared" si="11"/>
        <v>M</v>
      </c>
      <c r="E209">
        <f>VLOOKUP(pro_seq_help!$D209,aa_residues!$B$2:$J$21,9,FALSE)</f>
        <v>131.19606</v>
      </c>
    </row>
    <row r="210" spans="1:5" ht="15">
      <c r="A210">
        <v>209</v>
      </c>
      <c r="B210">
        <f t="shared" si="9"/>
        <v>11</v>
      </c>
      <c r="C210">
        <f t="shared" si="10"/>
        <v>9</v>
      </c>
      <c r="D210" t="str">
        <f t="shared" si="11"/>
        <v>D</v>
      </c>
      <c r="E210">
        <f>VLOOKUP(pro_seq_help!$D210,aa_residues!$B$2:$J$21,9,FALSE)</f>
        <v>115.08739999999999</v>
      </c>
    </row>
    <row r="211" spans="1:5" ht="15">
      <c r="A211">
        <v>210</v>
      </c>
      <c r="B211">
        <f t="shared" si="9"/>
        <v>11</v>
      </c>
      <c r="C211">
        <f t="shared" si="10"/>
        <v>10</v>
      </c>
      <c r="D211" t="str">
        <f t="shared" si="11"/>
        <v>Y</v>
      </c>
      <c r="E211">
        <f>VLOOKUP(pro_seq_help!$D211,aa_residues!$B$2:$J$21,9,FALSE)</f>
        <v>163.17326</v>
      </c>
    </row>
    <row r="212" spans="1:5" ht="15">
      <c r="A212">
        <v>211</v>
      </c>
      <c r="B212">
        <f t="shared" si="9"/>
        <v>11</v>
      </c>
      <c r="C212">
        <f t="shared" si="10"/>
        <v>11</v>
      </c>
      <c r="D212" t="str">
        <f t="shared" si="11"/>
        <v>P</v>
      </c>
      <c r="E212">
        <f>VLOOKUP(pro_seq_help!$D212,aa_residues!$B$2:$J$21,9,FALSE)</f>
        <v>97.11518</v>
      </c>
    </row>
    <row r="213" spans="1:5" ht="15">
      <c r="A213">
        <v>212</v>
      </c>
      <c r="B213">
        <f t="shared" si="9"/>
        <v>11</v>
      </c>
      <c r="C213">
        <f t="shared" si="10"/>
        <v>12</v>
      </c>
      <c r="D213" t="str">
        <f t="shared" si="11"/>
        <v>H</v>
      </c>
      <c r="E213">
        <f>VLOOKUP(pro_seq_help!$D213,aa_residues!$B$2:$J$21,9,FALSE)</f>
        <v>137.13928</v>
      </c>
    </row>
    <row r="214" spans="1:5" ht="15">
      <c r="A214">
        <v>213</v>
      </c>
      <c r="B214">
        <f t="shared" si="9"/>
        <v>11</v>
      </c>
      <c r="C214">
        <f t="shared" si="10"/>
        <v>13</v>
      </c>
      <c r="D214" t="str">
        <f t="shared" si="11"/>
        <v>D</v>
      </c>
      <c r="E214">
        <f>VLOOKUP(pro_seq_help!$D214,aa_residues!$B$2:$J$21,9,FALSE)</f>
        <v>115.08739999999999</v>
      </c>
    </row>
    <row r="215" spans="1:5" ht="15">
      <c r="A215">
        <v>214</v>
      </c>
      <c r="B215">
        <f t="shared" si="9"/>
        <v>11</v>
      </c>
      <c r="C215">
        <f t="shared" si="10"/>
        <v>14</v>
      </c>
      <c r="D215" t="str">
        <f t="shared" si="11"/>
        <v>P</v>
      </c>
      <c r="E215">
        <f>VLOOKUP(pro_seq_help!$D215,aa_residues!$B$2:$J$21,9,FALSE)</f>
        <v>97.11518</v>
      </c>
    </row>
    <row r="216" spans="1:5" ht="15">
      <c r="A216">
        <v>215</v>
      </c>
      <c r="B216">
        <f t="shared" si="9"/>
        <v>11</v>
      </c>
      <c r="C216">
        <f t="shared" si="10"/>
        <v>15</v>
      </c>
      <c r="D216" t="str">
        <f t="shared" si="11"/>
        <v>H</v>
      </c>
      <c r="E216">
        <f>VLOOKUP(pro_seq_help!$D216,aa_residues!$B$2:$J$21,9,FALSE)</f>
        <v>137.13928</v>
      </c>
    </row>
    <row r="217" spans="1:5" ht="15">
      <c r="A217">
        <v>216</v>
      </c>
      <c r="B217">
        <f t="shared" si="9"/>
        <v>11</v>
      </c>
      <c r="C217">
        <f t="shared" si="10"/>
        <v>16</v>
      </c>
      <c r="D217" t="str">
        <f t="shared" si="11"/>
        <v>H</v>
      </c>
      <c r="E217">
        <f>VLOOKUP(pro_seq_help!$D217,aa_residues!$B$2:$J$21,9,FALSE)</f>
        <v>137.13928</v>
      </c>
    </row>
    <row r="218" spans="1:5" ht="15">
      <c r="A218">
        <v>217</v>
      </c>
      <c r="B218">
        <f t="shared" si="9"/>
        <v>11</v>
      </c>
      <c r="C218">
        <f t="shared" si="10"/>
        <v>17</v>
      </c>
      <c r="D218" t="str">
        <f t="shared" si="11"/>
        <v>V</v>
      </c>
      <c r="E218">
        <f>VLOOKUP(pro_seq_help!$D218,aa_residues!$B$2:$J$21,9,FALSE)</f>
        <v>99.13105999999999</v>
      </c>
    </row>
    <row r="219" spans="1:5" ht="15">
      <c r="A219">
        <v>218</v>
      </c>
      <c r="B219">
        <f t="shared" si="9"/>
        <v>11</v>
      </c>
      <c r="C219">
        <f t="shared" si="10"/>
        <v>18</v>
      </c>
      <c r="D219" t="str">
        <f t="shared" si="11"/>
        <v>F</v>
      </c>
      <c r="E219">
        <f>VLOOKUP(pro_seq_help!$D219,aa_residues!$B$2:$J$21,9,FALSE)</f>
        <v>147.17386000000002</v>
      </c>
    </row>
    <row r="220" spans="1:5" ht="15">
      <c r="A220">
        <v>219</v>
      </c>
      <c r="B220">
        <f t="shared" si="9"/>
        <v>11</v>
      </c>
      <c r="C220">
        <f t="shared" si="10"/>
        <v>19</v>
      </c>
      <c r="D220" t="str">
        <f t="shared" si="11"/>
        <v>V</v>
      </c>
      <c r="E220">
        <f>VLOOKUP(pro_seq_help!$D220,aa_residues!$B$2:$J$21,9,FALSE)</f>
        <v>99.13105999999999</v>
      </c>
    </row>
    <row r="221" spans="1:5" ht="15">
      <c r="A221">
        <v>220</v>
      </c>
      <c r="B221">
        <f t="shared" si="9"/>
        <v>11</v>
      </c>
      <c r="C221">
        <f t="shared" si="10"/>
        <v>20</v>
      </c>
      <c r="D221" t="str">
        <f t="shared" si="11"/>
        <v>S</v>
      </c>
      <c r="E221">
        <f>VLOOKUP(pro_seq_help!$D221,aa_residues!$B$2:$J$21,9,FALSE)</f>
        <v>87.0773</v>
      </c>
    </row>
    <row r="222" spans="1:5" ht="15">
      <c r="A222">
        <v>221</v>
      </c>
      <c r="B222">
        <f t="shared" si="9"/>
        <v>12</v>
      </c>
      <c r="C222">
        <f t="shared" si="10"/>
        <v>1</v>
      </c>
      <c r="D222" t="str">
        <f t="shared" si="11"/>
        <v>D</v>
      </c>
      <c r="E222">
        <f>VLOOKUP(pro_seq_help!$D222,aa_residues!$B$2:$J$21,9,FALSE)</f>
        <v>115.08739999999999</v>
      </c>
    </row>
    <row r="223" spans="1:5" ht="15">
      <c r="A223">
        <v>222</v>
      </c>
      <c r="B223">
        <f t="shared" si="9"/>
        <v>12</v>
      </c>
      <c r="C223">
        <f t="shared" si="10"/>
        <v>2</v>
      </c>
      <c r="D223" t="str">
        <f t="shared" si="11"/>
        <v>F</v>
      </c>
      <c r="E223">
        <f>VLOOKUP(pro_seq_help!$D223,aa_residues!$B$2:$J$21,9,FALSE)</f>
        <v>147.17386000000002</v>
      </c>
    </row>
    <row r="224" spans="1:5" ht="15">
      <c r="A224">
        <v>223</v>
      </c>
      <c r="B224">
        <f t="shared" si="9"/>
        <v>12</v>
      </c>
      <c r="C224">
        <f t="shared" si="10"/>
        <v>3</v>
      </c>
      <c r="D224" t="str">
        <f t="shared" si="11"/>
        <v>V</v>
      </c>
      <c r="E224">
        <f>VLOOKUP(pro_seq_help!$D224,aa_residues!$B$2:$J$21,9,FALSE)</f>
        <v>99.13105999999999</v>
      </c>
    </row>
    <row r="225" spans="1:5" ht="15">
      <c r="A225">
        <v>224</v>
      </c>
      <c r="B225">
        <f t="shared" si="9"/>
        <v>12</v>
      </c>
      <c r="C225">
        <f t="shared" si="10"/>
        <v>4</v>
      </c>
      <c r="D225" t="str">
        <f t="shared" si="11"/>
        <v>D</v>
      </c>
      <c r="E225">
        <f>VLOOKUP(pro_seq_help!$D225,aa_residues!$B$2:$J$21,9,FALSE)</f>
        <v>115.08739999999999</v>
      </c>
    </row>
    <row r="226" spans="1:5" ht="15">
      <c r="A226">
        <v>225</v>
      </c>
      <c r="B226">
        <f t="shared" si="9"/>
        <v>12</v>
      </c>
      <c r="C226">
        <f t="shared" si="10"/>
        <v>5</v>
      </c>
      <c r="D226" t="str">
        <f t="shared" si="11"/>
        <v>F</v>
      </c>
      <c r="E226">
        <f>VLOOKUP(pro_seq_help!$D226,aa_residues!$B$2:$J$21,9,FALSE)</f>
        <v>147.17386000000002</v>
      </c>
    </row>
    <row r="227" spans="1:5" ht="15">
      <c r="A227">
        <v>226</v>
      </c>
      <c r="B227">
        <f t="shared" si="9"/>
        <v>12</v>
      </c>
      <c r="C227">
        <f t="shared" si="10"/>
        <v>6</v>
      </c>
      <c r="D227" t="str">
        <f t="shared" si="11"/>
        <v>S</v>
      </c>
      <c r="E227">
        <f>VLOOKUP(pro_seq_help!$D227,aa_residues!$B$2:$J$21,9,FALSE)</f>
        <v>87.0773</v>
      </c>
    </row>
    <row r="228" spans="1:5" ht="15">
      <c r="A228">
        <v>227</v>
      </c>
      <c r="B228">
        <f t="shared" si="9"/>
        <v>12</v>
      </c>
      <c r="C228">
        <f t="shared" si="10"/>
        <v>7</v>
      </c>
      <c r="D228" t="str">
        <f t="shared" si="11"/>
        <v>I</v>
      </c>
      <c r="E228">
        <f>VLOOKUP(pro_seq_help!$D228,aa_residues!$B$2:$J$21,9,FALSE)</f>
        <v>113.15763999999999</v>
      </c>
    </row>
    <row r="229" spans="1:5" ht="15">
      <c r="A229">
        <v>228</v>
      </c>
      <c r="B229">
        <f t="shared" si="9"/>
        <v>12</v>
      </c>
      <c r="C229">
        <f t="shared" si="10"/>
        <v>8</v>
      </c>
      <c r="D229" t="str">
        <f t="shared" si="11"/>
        <v>Y</v>
      </c>
      <c r="E229">
        <f>VLOOKUP(pro_seq_help!$D229,aa_residues!$B$2:$J$21,9,FALSE)</f>
        <v>163.17326</v>
      </c>
    </row>
    <row r="230" spans="1:5" ht="15">
      <c r="A230">
        <v>229</v>
      </c>
      <c r="B230">
        <f t="shared" si="9"/>
        <v>12</v>
      </c>
      <c r="C230">
        <f t="shared" si="10"/>
        <v>9</v>
      </c>
      <c r="D230" t="str">
        <f t="shared" si="11"/>
        <v>V</v>
      </c>
      <c r="E230">
        <f>VLOOKUP(pro_seq_help!$D230,aa_residues!$B$2:$J$21,9,FALSE)</f>
        <v>99.13105999999999</v>
      </c>
    </row>
    <row r="231" spans="1:5" ht="15">
      <c r="A231">
        <v>230</v>
      </c>
      <c r="B231">
        <f t="shared" si="9"/>
        <v>12</v>
      </c>
      <c r="C231">
        <f t="shared" si="10"/>
        <v>10</v>
      </c>
      <c r="D231" t="str">
        <f t="shared" si="11"/>
        <v>D</v>
      </c>
      <c r="E231">
        <f>VLOOKUP(pro_seq_help!$D231,aa_residues!$B$2:$J$21,9,FALSE)</f>
        <v>115.08739999999999</v>
      </c>
    </row>
    <row r="232" spans="1:5" ht="15">
      <c r="A232">
        <v>231</v>
      </c>
      <c r="B232">
        <f t="shared" si="9"/>
        <v>12</v>
      </c>
      <c r="C232">
        <f t="shared" si="10"/>
        <v>11</v>
      </c>
      <c r="D232" t="str">
        <f t="shared" si="11"/>
        <v>A</v>
      </c>
      <c r="E232">
        <f>VLOOKUP(pro_seq_help!$D232,aa_residues!$B$2:$J$21,9,FALSE)</f>
        <v>71.0779</v>
      </c>
    </row>
    <row r="233" spans="1:5" ht="15">
      <c r="A233">
        <v>232</v>
      </c>
      <c r="B233">
        <f t="shared" si="9"/>
        <v>12</v>
      </c>
      <c r="C233">
        <f t="shared" si="10"/>
        <v>12</v>
      </c>
      <c r="D233" t="str">
        <f t="shared" si="11"/>
        <v>P</v>
      </c>
      <c r="E233">
        <f>VLOOKUP(pro_seq_help!$D233,aa_residues!$B$2:$J$21,9,FALSE)</f>
        <v>97.11518</v>
      </c>
    </row>
    <row r="234" spans="1:5" ht="15">
      <c r="A234">
        <v>233</v>
      </c>
      <c r="B234">
        <f t="shared" si="9"/>
        <v>12</v>
      </c>
      <c r="C234">
        <f t="shared" si="10"/>
        <v>13</v>
      </c>
      <c r="D234" t="str">
        <f t="shared" si="11"/>
        <v>E</v>
      </c>
      <c r="E234">
        <f>VLOOKUP(pro_seq_help!$D234,aa_residues!$B$2:$J$21,9,FALSE)</f>
        <v>129.11398</v>
      </c>
    </row>
    <row r="235" spans="1:5" ht="15">
      <c r="A235">
        <v>234</v>
      </c>
      <c r="B235">
        <f t="shared" si="9"/>
        <v>12</v>
      </c>
      <c r="C235">
        <f t="shared" si="10"/>
        <v>14</v>
      </c>
      <c r="D235" t="str">
        <f t="shared" si="11"/>
        <v>D</v>
      </c>
      <c r="E235">
        <f>VLOOKUP(pro_seq_help!$D235,aa_residues!$B$2:$J$21,9,FALSE)</f>
        <v>115.08739999999999</v>
      </c>
    </row>
    <row r="236" spans="1:5" ht="15">
      <c r="A236">
        <v>235</v>
      </c>
      <c r="B236">
        <f t="shared" si="9"/>
        <v>12</v>
      </c>
      <c r="C236">
        <f t="shared" si="10"/>
        <v>15</v>
      </c>
      <c r="D236" t="str">
        <f t="shared" si="11"/>
        <v>L</v>
      </c>
      <c r="E236">
        <f>VLOOKUP(pro_seq_help!$D236,aa_residues!$B$2:$J$21,9,FALSE)</f>
        <v>113.15763999999999</v>
      </c>
    </row>
    <row r="237" spans="1:5" ht="15">
      <c r="A237">
        <v>236</v>
      </c>
      <c r="B237">
        <f t="shared" si="9"/>
        <v>12</v>
      </c>
      <c r="C237">
        <f t="shared" si="10"/>
        <v>16</v>
      </c>
      <c r="D237" t="str">
        <f t="shared" si="11"/>
        <v>L</v>
      </c>
      <c r="E237">
        <f>VLOOKUP(pro_seq_help!$D237,aa_residues!$B$2:$J$21,9,FALSE)</f>
        <v>113.15763999999999</v>
      </c>
    </row>
    <row r="238" spans="1:5" ht="15">
      <c r="A238">
        <v>237</v>
      </c>
      <c r="B238">
        <f t="shared" si="9"/>
        <v>12</v>
      </c>
      <c r="C238">
        <f t="shared" si="10"/>
        <v>17</v>
      </c>
      <c r="D238" t="str">
        <f t="shared" si="11"/>
        <v>Q</v>
      </c>
      <c r="E238">
        <f>VLOOKUP(pro_seq_help!$D238,aa_residues!$B$2:$J$21,9,FALSE)</f>
        <v>128.12922</v>
      </c>
    </row>
    <row r="239" spans="1:5" ht="15">
      <c r="A239">
        <v>238</v>
      </c>
      <c r="B239">
        <f t="shared" si="9"/>
        <v>12</v>
      </c>
      <c r="C239">
        <f t="shared" si="10"/>
        <v>18</v>
      </c>
      <c r="D239" t="str">
        <f t="shared" si="11"/>
        <v>T</v>
      </c>
      <c r="E239">
        <f>VLOOKUP(pro_seq_help!$D239,aa_residues!$B$2:$J$21,9,FALSE)</f>
        <v>101.10388</v>
      </c>
    </row>
    <row r="240" spans="1:5" ht="15">
      <c r="A240">
        <v>239</v>
      </c>
      <c r="B240">
        <f t="shared" si="9"/>
        <v>12</v>
      </c>
      <c r="C240">
        <f t="shared" si="10"/>
        <v>19</v>
      </c>
      <c r="D240" t="str">
        <f t="shared" si="11"/>
        <v>W</v>
      </c>
      <c r="E240">
        <f>VLOOKUP(pro_seq_help!$D240,aa_residues!$B$2:$J$21,9,FALSE)</f>
        <v>186.2099</v>
      </c>
    </row>
    <row r="241" spans="1:5" ht="15">
      <c r="A241">
        <v>240</v>
      </c>
      <c r="B241">
        <f t="shared" si="9"/>
        <v>12</v>
      </c>
      <c r="C241">
        <f t="shared" si="10"/>
        <v>20</v>
      </c>
      <c r="D241" t="str">
        <f t="shared" si="11"/>
        <v>Y</v>
      </c>
      <c r="E241">
        <f>VLOOKUP(pro_seq_help!$D241,aa_residues!$B$2:$J$21,9,FALSE)</f>
        <v>163.17326</v>
      </c>
    </row>
    <row r="242" spans="1:5" ht="15">
      <c r="A242">
        <v>241</v>
      </c>
      <c r="B242">
        <f t="shared" si="9"/>
        <v>13</v>
      </c>
      <c r="C242">
        <f t="shared" si="10"/>
        <v>1</v>
      </c>
      <c r="D242" t="str">
        <f t="shared" si="11"/>
        <v>I</v>
      </c>
      <c r="E242">
        <f>VLOOKUP(pro_seq_help!$D242,aa_residues!$B$2:$J$21,9,FALSE)</f>
        <v>113.15763999999999</v>
      </c>
    </row>
    <row r="243" spans="1:5" ht="15">
      <c r="A243">
        <v>242</v>
      </c>
      <c r="B243">
        <f t="shared" si="9"/>
        <v>13</v>
      </c>
      <c r="C243">
        <f t="shared" si="10"/>
        <v>2</v>
      </c>
      <c r="D243" t="str">
        <f t="shared" si="11"/>
        <v>N</v>
      </c>
      <c r="E243">
        <f>VLOOKUP(pro_seq_help!$D243,aa_residues!$B$2:$J$21,9,FALSE)</f>
        <v>114.10264000000001</v>
      </c>
    </row>
    <row r="244" spans="1:5" ht="15">
      <c r="A244">
        <v>243</v>
      </c>
      <c r="B244">
        <f t="shared" si="9"/>
        <v>13</v>
      </c>
      <c r="C244">
        <f t="shared" si="10"/>
        <v>3</v>
      </c>
      <c r="D244" t="str">
        <f t="shared" si="11"/>
        <v>R</v>
      </c>
      <c r="E244">
        <f>VLOOKUP(pro_seq_help!$D244,aa_residues!$B$2:$J$21,9,FALSE)</f>
        <v>156.18568000000002</v>
      </c>
    </row>
    <row r="245" spans="1:5" ht="15">
      <c r="A245">
        <v>244</v>
      </c>
      <c r="B245">
        <f t="shared" si="9"/>
        <v>13</v>
      </c>
      <c r="C245">
        <f t="shared" si="10"/>
        <v>4</v>
      </c>
      <c r="D245" t="str">
        <f t="shared" si="11"/>
        <v>F</v>
      </c>
      <c r="E245">
        <f>VLOOKUP(pro_seq_help!$D245,aa_residues!$B$2:$J$21,9,FALSE)</f>
        <v>147.17386000000002</v>
      </c>
    </row>
    <row r="246" spans="1:5" ht="15">
      <c r="A246">
        <v>245</v>
      </c>
      <c r="B246">
        <f t="shared" si="9"/>
        <v>13</v>
      </c>
      <c r="C246">
        <f t="shared" si="10"/>
        <v>5</v>
      </c>
      <c r="D246" t="str">
        <f t="shared" si="11"/>
        <v>L</v>
      </c>
      <c r="E246">
        <f>VLOOKUP(pro_seq_help!$D246,aa_residues!$B$2:$J$21,9,FALSE)</f>
        <v>113.15763999999999</v>
      </c>
    </row>
    <row r="247" spans="1:5" ht="15">
      <c r="A247">
        <v>246</v>
      </c>
      <c r="B247">
        <f t="shared" si="9"/>
        <v>13</v>
      </c>
      <c r="C247">
        <f t="shared" si="10"/>
        <v>6</v>
      </c>
      <c r="D247" t="str">
        <f t="shared" si="11"/>
        <v>K</v>
      </c>
      <c r="E247">
        <f>VLOOKUP(pro_seq_help!$D247,aa_residues!$B$2:$J$21,9,FALSE)</f>
        <v>128.17228</v>
      </c>
    </row>
    <row r="248" spans="1:5" ht="15">
      <c r="A248">
        <v>247</v>
      </c>
      <c r="B248">
        <f t="shared" si="9"/>
        <v>13</v>
      </c>
      <c r="C248">
        <f t="shared" si="10"/>
        <v>7</v>
      </c>
      <c r="D248" t="str">
        <f t="shared" si="11"/>
        <v>F</v>
      </c>
      <c r="E248">
        <f>VLOOKUP(pro_seq_help!$D248,aa_residues!$B$2:$J$21,9,FALSE)</f>
        <v>147.17386000000002</v>
      </c>
    </row>
    <row r="249" spans="1:5" ht="15">
      <c r="A249">
        <v>248</v>
      </c>
      <c r="B249">
        <f t="shared" si="9"/>
        <v>13</v>
      </c>
      <c r="C249">
        <f t="shared" si="10"/>
        <v>8</v>
      </c>
      <c r="D249" t="str">
        <f t="shared" si="11"/>
        <v>R</v>
      </c>
      <c r="E249">
        <f>VLOOKUP(pro_seq_help!$D249,aa_residues!$B$2:$J$21,9,FALSE)</f>
        <v>156.18568000000002</v>
      </c>
    </row>
    <row r="250" spans="1:5" ht="15">
      <c r="A250">
        <v>249</v>
      </c>
      <c r="B250">
        <f t="shared" si="9"/>
        <v>13</v>
      </c>
      <c r="C250">
        <f t="shared" si="10"/>
        <v>9</v>
      </c>
      <c r="D250" t="str">
        <f t="shared" si="11"/>
        <v>E</v>
      </c>
      <c r="E250">
        <f>VLOOKUP(pro_seq_help!$D250,aa_residues!$B$2:$J$21,9,FALSE)</f>
        <v>129.11398</v>
      </c>
    </row>
    <row r="251" spans="1:5" ht="15">
      <c r="A251">
        <v>250</v>
      </c>
      <c r="B251">
        <f t="shared" si="9"/>
        <v>13</v>
      </c>
      <c r="C251">
        <f t="shared" si="10"/>
        <v>10</v>
      </c>
      <c r="D251" t="str">
        <f t="shared" si="11"/>
        <v>G</v>
      </c>
      <c r="E251">
        <f>VLOOKUP(pro_seq_help!$D251,aa_residues!$B$2:$J$21,9,FALSE)</f>
        <v>45.040620000000004</v>
      </c>
    </row>
    <row r="252" spans="1:5" ht="15">
      <c r="A252">
        <v>251</v>
      </c>
      <c r="B252">
        <f t="shared" si="9"/>
        <v>13</v>
      </c>
      <c r="C252">
        <f t="shared" si="10"/>
        <v>11</v>
      </c>
      <c r="D252" t="str">
        <f t="shared" si="11"/>
        <v>A</v>
      </c>
      <c r="E252">
        <f>VLOOKUP(pro_seq_help!$D252,aa_residues!$B$2:$J$21,9,FALSE)</f>
        <v>71.0779</v>
      </c>
    </row>
    <row r="253" spans="1:5" ht="15">
      <c r="A253">
        <v>252</v>
      </c>
      <c r="B253">
        <f t="shared" si="9"/>
        <v>13</v>
      </c>
      <c r="C253">
        <f t="shared" si="10"/>
        <v>12</v>
      </c>
      <c r="D253" t="str">
        <f t="shared" si="11"/>
        <v>F</v>
      </c>
      <c r="E253">
        <f>VLOOKUP(pro_seq_help!$D253,aa_residues!$B$2:$J$21,9,FALSE)</f>
        <v>147.17386000000002</v>
      </c>
    </row>
    <row r="254" spans="1:5" ht="15">
      <c r="A254">
        <v>253</v>
      </c>
      <c r="B254">
        <f t="shared" si="9"/>
        <v>13</v>
      </c>
      <c r="C254">
        <f t="shared" si="10"/>
        <v>13</v>
      </c>
      <c r="D254" t="str">
        <f t="shared" si="11"/>
        <v>T</v>
      </c>
      <c r="E254">
        <f>VLOOKUP(pro_seq_help!$D254,aa_residues!$B$2:$J$21,9,FALSE)</f>
        <v>101.10388</v>
      </c>
    </row>
    <row r="255" spans="1:5" ht="15">
      <c r="A255">
        <v>254</v>
      </c>
      <c r="B255">
        <f t="shared" si="9"/>
        <v>13</v>
      </c>
      <c r="C255">
        <f t="shared" si="10"/>
        <v>14</v>
      </c>
      <c r="D255" t="str">
        <f t="shared" si="11"/>
        <v>D</v>
      </c>
      <c r="E255">
        <f>VLOOKUP(pro_seq_help!$D255,aa_residues!$B$2:$J$21,9,FALSE)</f>
        <v>115.08739999999999</v>
      </c>
    </row>
    <row r="256" spans="1:5" ht="15">
      <c r="A256">
        <v>255</v>
      </c>
      <c r="B256">
        <f t="shared" si="9"/>
        <v>13</v>
      </c>
      <c r="C256">
        <f t="shared" si="10"/>
        <v>15</v>
      </c>
      <c r="D256" t="str">
        <f t="shared" si="11"/>
        <v>P</v>
      </c>
      <c r="E256">
        <f>VLOOKUP(pro_seq_help!$D256,aa_residues!$B$2:$J$21,9,FALSE)</f>
        <v>97.11518</v>
      </c>
    </row>
    <row r="257" spans="1:5" ht="15">
      <c r="A257">
        <v>256</v>
      </c>
      <c r="B257">
        <f t="shared" si="9"/>
        <v>13</v>
      </c>
      <c r="C257">
        <f t="shared" si="10"/>
        <v>16</v>
      </c>
      <c r="D257" t="str">
        <f t="shared" si="11"/>
        <v>D</v>
      </c>
      <c r="E257">
        <f>VLOOKUP(pro_seq_help!$D257,aa_residues!$B$2:$J$21,9,FALSE)</f>
        <v>115.08739999999999</v>
      </c>
    </row>
    <row r="258" spans="1:5" ht="15">
      <c r="A258">
        <v>257</v>
      </c>
      <c r="B258">
        <f t="shared" si="9"/>
        <v>13</v>
      </c>
      <c r="C258">
        <f t="shared" si="10"/>
        <v>17</v>
      </c>
      <c r="D258" t="str">
        <f t="shared" si="11"/>
        <v>S</v>
      </c>
      <c r="E258">
        <f>VLOOKUP(pro_seq_help!$D258,aa_residues!$B$2:$J$21,9,FALSE)</f>
        <v>87.0773</v>
      </c>
    </row>
    <row r="259" spans="1:5" ht="15">
      <c r="A259">
        <v>258</v>
      </c>
      <c r="B259">
        <f aca="true" t="shared" si="12" ref="B259:B317">INT(($A259-1)/20)+1</f>
        <v>13</v>
      </c>
      <c r="C259">
        <f aca="true" t="shared" si="13" ref="C259:C317">MOD((A259-1),20)+1</f>
        <v>18</v>
      </c>
      <c r="D259" t="str">
        <f aca="true" t="shared" si="14" ref="D259:D317">INDEX($G$2:$Z$17,$B259,$C259)</f>
        <v>Y</v>
      </c>
      <c r="E259">
        <f>VLOOKUP(pro_seq_help!$D259,aa_residues!$B$2:$J$21,9,FALSE)</f>
        <v>163.17326</v>
      </c>
    </row>
    <row r="260" spans="1:5" ht="15">
      <c r="A260">
        <v>259</v>
      </c>
      <c r="B260">
        <f t="shared" si="12"/>
        <v>13</v>
      </c>
      <c r="C260">
        <f t="shared" si="13"/>
        <v>19</v>
      </c>
      <c r="D260" t="str">
        <f t="shared" si="14"/>
        <v>F</v>
      </c>
      <c r="E260">
        <f>VLOOKUP(pro_seq_help!$D260,aa_residues!$B$2:$J$21,9,FALSE)</f>
        <v>147.17386000000002</v>
      </c>
    </row>
    <row r="261" spans="1:5" ht="15">
      <c r="A261">
        <v>260</v>
      </c>
      <c r="B261">
        <f t="shared" si="12"/>
        <v>13</v>
      </c>
      <c r="C261">
        <f t="shared" si="13"/>
        <v>20</v>
      </c>
      <c r="D261" t="str">
        <f t="shared" si="14"/>
        <v>H</v>
      </c>
      <c r="E261">
        <f>VLOOKUP(pro_seq_help!$D261,aa_residues!$B$2:$J$21,9,FALSE)</f>
        <v>137.13928</v>
      </c>
    </row>
    <row r="262" spans="1:5" ht="15">
      <c r="A262">
        <v>261</v>
      </c>
      <c r="B262">
        <f t="shared" si="12"/>
        <v>14</v>
      </c>
      <c r="C262">
        <f t="shared" si="13"/>
        <v>1</v>
      </c>
      <c r="D262" t="str">
        <f t="shared" si="14"/>
        <v>N</v>
      </c>
      <c r="E262">
        <f>VLOOKUP(pro_seq_help!$D262,aa_residues!$B$2:$J$21,9,FALSE)</f>
        <v>114.10264000000001</v>
      </c>
    </row>
    <row r="263" spans="1:5" ht="15">
      <c r="A263">
        <v>262</v>
      </c>
      <c r="B263">
        <f t="shared" si="12"/>
        <v>14</v>
      </c>
      <c r="C263">
        <f t="shared" si="13"/>
        <v>2</v>
      </c>
      <c r="D263" t="str">
        <f t="shared" si="14"/>
        <v>Y</v>
      </c>
      <c r="E263">
        <f>VLOOKUP(pro_seq_help!$D263,aa_residues!$B$2:$J$21,9,FALSE)</f>
        <v>163.17326</v>
      </c>
    </row>
    <row r="264" spans="1:5" ht="15">
      <c r="A264">
        <v>263</v>
      </c>
      <c r="B264">
        <f t="shared" si="12"/>
        <v>14</v>
      </c>
      <c r="C264">
        <f t="shared" si="13"/>
        <v>3</v>
      </c>
      <c r="D264" t="str">
        <f t="shared" si="14"/>
        <v>A</v>
      </c>
      <c r="E264">
        <f>VLOOKUP(pro_seq_help!$D264,aa_residues!$B$2:$J$21,9,FALSE)</f>
        <v>71.0779</v>
      </c>
    </row>
    <row r="265" spans="1:5" ht="15">
      <c r="A265">
        <v>264</v>
      </c>
      <c r="B265">
        <f t="shared" si="12"/>
        <v>14</v>
      </c>
      <c r="C265">
        <f t="shared" si="13"/>
        <v>4</v>
      </c>
      <c r="D265" t="str">
        <f t="shared" si="14"/>
        <v>K</v>
      </c>
      <c r="E265">
        <f>VLOOKUP(pro_seq_help!$D265,aa_residues!$B$2:$J$21,9,FALSE)</f>
        <v>128.17228</v>
      </c>
    </row>
    <row r="266" spans="1:5" ht="15">
      <c r="A266">
        <v>265</v>
      </c>
      <c r="B266">
        <f t="shared" si="12"/>
        <v>14</v>
      </c>
      <c r="C266">
        <f t="shared" si="13"/>
        <v>5</v>
      </c>
      <c r="D266" t="str">
        <f t="shared" si="14"/>
        <v>L</v>
      </c>
      <c r="E266">
        <f>VLOOKUP(pro_seq_help!$D266,aa_residues!$B$2:$J$21,9,FALSE)</f>
        <v>113.15763999999999</v>
      </c>
    </row>
    <row r="267" spans="1:5" ht="15">
      <c r="A267">
        <v>266</v>
      </c>
      <c r="B267">
        <f t="shared" si="12"/>
        <v>14</v>
      </c>
      <c r="C267">
        <f t="shared" si="13"/>
        <v>6</v>
      </c>
      <c r="D267" t="str">
        <f t="shared" si="14"/>
        <v>T</v>
      </c>
      <c r="E267">
        <f>VLOOKUP(pro_seq_help!$D267,aa_residues!$B$2:$J$21,9,FALSE)</f>
        <v>101.10388</v>
      </c>
    </row>
    <row r="268" spans="1:5" ht="15">
      <c r="A268">
        <v>267</v>
      </c>
      <c r="B268">
        <f t="shared" si="12"/>
        <v>14</v>
      </c>
      <c r="C268">
        <f t="shared" si="13"/>
        <v>7</v>
      </c>
      <c r="D268" t="str">
        <f t="shared" si="14"/>
        <v>K</v>
      </c>
      <c r="E268">
        <f>VLOOKUP(pro_seq_help!$D268,aa_residues!$B$2:$J$21,9,FALSE)</f>
        <v>128.17228</v>
      </c>
    </row>
    <row r="269" spans="1:5" ht="15">
      <c r="A269">
        <v>268</v>
      </c>
      <c r="B269">
        <f t="shared" si="12"/>
        <v>14</v>
      </c>
      <c r="C269">
        <f t="shared" si="13"/>
        <v>8</v>
      </c>
      <c r="D269" t="str">
        <f t="shared" si="14"/>
        <v>E</v>
      </c>
      <c r="E269">
        <f>VLOOKUP(pro_seq_help!$D269,aa_residues!$B$2:$J$21,9,FALSE)</f>
        <v>129.11398</v>
      </c>
    </row>
    <row r="270" spans="1:5" ht="15">
      <c r="A270">
        <v>269</v>
      </c>
      <c r="B270">
        <f t="shared" si="12"/>
        <v>14</v>
      </c>
      <c r="C270">
        <f t="shared" si="13"/>
        <v>9</v>
      </c>
      <c r="D270" t="str">
        <f t="shared" si="14"/>
        <v>E</v>
      </c>
      <c r="E270">
        <f>VLOOKUP(pro_seq_help!$D270,aa_residues!$B$2:$J$21,9,FALSE)</f>
        <v>129.11398</v>
      </c>
    </row>
    <row r="271" spans="1:5" ht="15">
      <c r="A271">
        <v>270</v>
      </c>
      <c r="B271">
        <f t="shared" si="12"/>
        <v>14</v>
      </c>
      <c r="C271">
        <f t="shared" si="13"/>
        <v>10</v>
      </c>
      <c r="D271" t="str">
        <f t="shared" si="14"/>
        <v>A</v>
      </c>
      <c r="E271">
        <f>VLOOKUP(pro_seq_help!$D271,aa_residues!$B$2:$J$21,9,FALSE)</f>
        <v>71.0779</v>
      </c>
    </row>
    <row r="272" spans="1:5" ht="15">
      <c r="A272">
        <v>271</v>
      </c>
      <c r="B272">
        <f t="shared" si="12"/>
        <v>14</v>
      </c>
      <c r="C272">
        <f t="shared" si="13"/>
        <v>11</v>
      </c>
      <c r="D272" t="str">
        <f t="shared" si="14"/>
        <v>I</v>
      </c>
      <c r="E272">
        <f>VLOOKUP(pro_seq_help!$D272,aa_residues!$B$2:$J$21,9,FALSE)</f>
        <v>113.15763999999999</v>
      </c>
    </row>
    <row r="273" spans="1:5" ht="15">
      <c r="A273">
        <v>272</v>
      </c>
      <c r="B273">
        <f t="shared" si="12"/>
        <v>14</v>
      </c>
      <c r="C273">
        <f t="shared" si="13"/>
        <v>12</v>
      </c>
      <c r="D273" t="str">
        <f t="shared" si="14"/>
        <v>K</v>
      </c>
      <c r="E273">
        <f>VLOOKUP(pro_seq_help!$D273,aa_residues!$B$2:$J$21,9,FALSE)</f>
        <v>128.17228</v>
      </c>
    </row>
    <row r="274" spans="1:5" ht="15">
      <c r="A274">
        <v>273</v>
      </c>
      <c r="B274">
        <f t="shared" si="12"/>
        <v>14</v>
      </c>
      <c r="C274">
        <f t="shared" si="13"/>
        <v>13</v>
      </c>
      <c r="D274" t="str">
        <f t="shared" si="14"/>
        <v>T</v>
      </c>
      <c r="E274">
        <f>VLOOKUP(pro_seq_help!$D274,aa_residues!$B$2:$J$21,9,FALSE)</f>
        <v>101.10388</v>
      </c>
    </row>
    <row r="275" spans="1:5" ht="15">
      <c r="A275">
        <v>274</v>
      </c>
      <c r="B275">
        <f t="shared" si="12"/>
        <v>14</v>
      </c>
      <c r="C275">
        <f t="shared" si="13"/>
        <v>14</v>
      </c>
      <c r="D275" t="str">
        <f t="shared" si="14"/>
        <v>A</v>
      </c>
      <c r="E275">
        <f>VLOOKUP(pro_seq_help!$D275,aa_residues!$B$2:$J$21,9,FALSE)</f>
        <v>71.0779</v>
      </c>
    </row>
    <row r="276" spans="1:5" ht="15">
      <c r="A276">
        <v>275</v>
      </c>
      <c r="B276">
        <f t="shared" si="12"/>
        <v>14</v>
      </c>
      <c r="C276">
        <f t="shared" si="13"/>
        <v>15</v>
      </c>
      <c r="D276" t="str">
        <f t="shared" si="14"/>
        <v>M</v>
      </c>
      <c r="E276">
        <f>VLOOKUP(pro_seq_help!$D276,aa_residues!$B$2:$J$21,9,FALSE)</f>
        <v>131.19606</v>
      </c>
    </row>
    <row r="277" spans="1:5" ht="15">
      <c r="A277">
        <v>276</v>
      </c>
      <c r="B277">
        <f t="shared" si="12"/>
        <v>14</v>
      </c>
      <c r="C277">
        <f t="shared" si="13"/>
        <v>16</v>
      </c>
      <c r="D277" t="str">
        <f t="shared" si="14"/>
        <v>T</v>
      </c>
      <c r="E277">
        <f>VLOOKUP(pro_seq_help!$D277,aa_residues!$B$2:$J$21,9,FALSE)</f>
        <v>101.10388</v>
      </c>
    </row>
    <row r="278" spans="1:5" ht="15">
      <c r="A278">
        <v>277</v>
      </c>
      <c r="B278">
        <f t="shared" si="12"/>
        <v>14</v>
      </c>
      <c r="C278">
        <f t="shared" si="13"/>
        <v>17</v>
      </c>
      <c r="D278" t="str">
        <f t="shared" si="14"/>
        <v>L</v>
      </c>
      <c r="E278">
        <f>VLOOKUP(pro_seq_help!$D278,aa_residues!$B$2:$J$21,9,FALSE)</f>
        <v>113.15763999999999</v>
      </c>
    </row>
    <row r="279" spans="1:5" ht="15">
      <c r="A279">
        <v>278</v>
      </c>
      <c r="B279">
        <f t="shared" si="12"/>
        <v>14</v>
      </c>
      <c r="C279">
        <f t="shared" si="13"/>
        <v>18</v>
      </c>
      <c r="D279" t="str">
        <f t="shared" si="14"/>
        <v>W</v>
      </c>
      <c r="E279">
        <f>VLOOKUP(pro_seq_help!$D279,aa_residues!$B$2:$J$21,9,FALSE)</f>
        <v>186.2099</v>
      </c>
    </row>
    <row r="280" spans="1:5" ht="15">
      <c r="A280">
        <v>279</v>
      </c>
      <c r="B280">
        <f t="shared" si="12"/>
        <v>14</v>
      </c>
      <c r="C280">
        <f t="shared" si="13"/>
        <v>19</v>
      </c>
      <c r="D280" t="str">
        <f t="shared" si="14"/>
        <v>K</v>
      </c>
      <c r="E280">
        <f>VLOOKUP(pro_seq_help!$D280,aa_residues!$B$2:$J$21,9,FALSE)</f>
        <v>128.17228</v>
      </c>
    </row>
    <row r="281" spans="1:5" ht="15">
      <c r="A281">
        <v>280</v>
      </c>
      <c r="B281">
        <f t="shared" si="12"/>
        <v>14</v>
      </c>
      <c r="C281">
        <f t="shared" si="13"/>
        <v>20</v>
      </c>
      <c r="D281" t="str">
        <f t="shared" si="14"/>
        <v>E</v>
      </c>
      <c r="E281">
        <f>VLOOKUP(pro_seq_help!$D281,aa_residues!$B$2:$J$21,9,FALSE)</f>
        <v>129.11398</v>
      </c>
    </row>
    <row r="282" spans="1:5" ht="15">
      <c r="A282">
        <v>281</v>
      </c>
      <c r="B282">
        <f t="shared" si="12"/>
        <v>15</v>
      </c>
      <c r="C282">
        <f t="shared" si="13"/>
        <v>1</v>
      </c>
      <c r="D282" t="str">
        <f t="shared" si="14"/>
        <v>I</v>
      </c>
      <c r="E282">
        <f>VLOOKUP(pro_seq_help!$D282,aa_residues!$B$2:$J$21,9,FALSE)</f>
        <v>113.15763999999999</v>
      </c>
    </row>
    <row r="283" spans="1:5" ht="15">
      <c r="A283">
        <v>282</v>
      </c>
      <c r="B283">
        <f t="shared" si="12"/>
        <v>15</v>
      </c>
      <c r="C283">
        <f t="shared" si="13"/>
        <v>2</v>
      </c>
      <c r="D283" t="str">
        <f t="shared" si="14"/>
        <v>N</v>
      </c>
      <c r="E283">
        <f>VLOOKUP(pro_seq_help!$D283,aa_residues!$B$2:$J$21,9,FALSE)</f>
        <v>114.10264000000001</v>
      </c>
    </row>
    <row r="284" spans="1:5" ht="15">
      <c r="A284">
        <v>283</v>
      </c>
      <c r="B284">
        <f t="shared" si="12"/>
        <v>15</v>
      </c>
      <c r="C284">
        <f t="shared" si="13"/>
        <v>3</v>
      </c>
      <c r="D284" t="str">
        <f t="shared" si="14"/>
        <v>W</v>
      </c>
      <c r="E284">
        <f>VLOOKUP(pro_seq_help!$D284,aa_residues!$B$2:$J$21,9,FALSE)</f>
        <v>186.2099</v>
      </c>
    </row>
    <row r="285" spans="1:5" ht="15">
      <c r="A285">
        <v>284</v>
      </c>
      <c r="B285">
        <f t="shared" si="12"/>
        <v>15</v>
      </c>
      <c r="C285">
        <f t="shared" si="13"/>
        <v>4</v>
      </c>
      <c r="D285" t="str">
        <f t="shared" si="14"/>
        <v>L</v>
      </c>
      <c r="E285">
        <f>VLOOKUP(pro_seq_help!$D285,aa_residues!$B$2:$J$21,9,FALSE)</f>
        <v>113.15763999999999</v>
      </c>
    </row>
    <row r="286" spans="1:5" ht="15">
      <c r="A286">
        <v>285</v>
      </c>
      <c r="B286">
        <f t="shared" si="12"/>
        <v>15</v>
      </c>
      <c r="C286">
        <f t="shared" si="13"/>
        <v>5</v>
      </c>
      <c r="D286" t="str">
        <f t="shared" si="14"/>
        <v>N</v>
      </c>
      <c r="E286">
        <f>VLOOKUP(pro_seq_help!$D286,aa_residues!$B$2:$J$21,9,FALSE)</f>
        <v>114.10264000000001</v>
      </c>
    </row>
    <row r="287" spans="1:5" ht="15">
      <c r="A287">
        <v>286</v>
      </c>
      <c r="B287">
        <f t="shared" si="12"/>
        <v>15</v>
      </c>
      <c r="C287">
        <f t="shared" si="13"/>
        <v>6</v>
      </c>
      <c r="D287" t="str">
        <f t="shared" si="14"/>
        <v>L</v>
      </c>
      <c r="E287">
        <f>VLOOKUP(pro_seq_help!$D287,aa_residues!$B$2:$J$21,9,FALSE)</f>
        <v>113.15763999999999</v>
      </c>
    </row>
    <row r="288" spans="1:5" ht="15">
      <c r="A288">
        <v>287</v>
      </c>
      <c r="B288">
        <f t="shared" si="12"/>
        <v>15</v>
      </c>
      <c r="C288">
        <f t="shared" si="13"/>
        <v>7</v>
      </c>
      <c r="D288" t="str">
        <f t="shared" si="14"/>
        <v>K</v>
      </c>
      <c r="E288">
        <f>VLOOKUP(pro_seq_help!$D288,aa_residues!$B$2:$J$21,9,FALSE)</f>
        <v>128.17228</v>
      </c>
    </row>
    <row r="289" spans="1:5" ht="15">
      <c r="A289">
        <v>288</v>
      </c>
      <c r="B289">
        <f t="shared" si="12"/>
        <v>15</v>
      </c>
      <c r="C289">
        <f t="shared" si="13"/>
        <v>8</v>
      </c>
      <c r="D289" t="str">
        <f t="shared" si="14"/>
        <v>Q</v>
      </c>
      <c r="E289">
        <f>VLOOKUP(pro_seq_help!$D289,aa_residues!$B$2:$J$21,9,FALSE)</f>
        <v>128.12922</v>
      </c>
    </row>
    <row r="290" spans="1:5" ht="15">
      <c r="A290">
        <v>289</v>
      </c>
      <c r="B290">
        <f t="shared" si="12"/>
        <v>15</v>
      </c>
      <c r="C290">
        <f t="shared" si="13"/>
        <v>9</v>
      </c>
      <c r="D290" t="str">
        <f t="shared" si="14"/>
        <v>N</v>
      </c>
      <c r="E290">
        <f>VLOOKUP(pro_seq_help!$D290,aa_residues!$B$2:$J$21,9,FALSE)</f>
        <v>114.10264000000001</v>
      </c>
    </row>
    <row r="291" spans="1:5" ht="15">
      <c r="A291">
        <v>290</v>
      </c>
      <c r="B291">
        <f t="shared" si="12"/>
        <v>15</v>
      </c>
      <c r="C291">
        <f t="shared" si="13"/>
        <v>10</v>
      </c>
      <c r="D291" t="str">
        <f t="shared" si="14"/>
        <v>I</v>
      </c>
      <c r="E291">
        <f>VLOOKUP(pro_seq_help!$D291,aa_residues!$B$2:$J$21,9,FALSE)</f>
        <v>113.15763999999999</v>
      </c>
    </row>
    <row r="292" spans="1:5" ht="15">
      <c r="A292">
        <v>291</v>
      </c>
      <c r="B292">
        <f t="shared" si="12"/>
        <v>15</v>
      </c>
      <c r="C292">
        <f t="shared" si="13"/>
        <v>11</v>
      </c>
      <c r="D292" t="str">
        <f t="shared" si="14"/>
        <v>L</v>
      </c>
      <c r="E292">
        <f>VLOOKUP(pro_seq_help!$D292,aa_residues!$B$2:$J$21,9,FALSE)</f>
        <v>113.15763999999999</v>
      </c>
    </row>
    <row r="293" spans="1:5" ht="15">
      <c r="A293">
        <v>292</v>
      </c>
      <c r="B293">
        <f t="shared" si="12"/>
        <v>15</v>
      </c>
      <c r="C293">
        <f t="shared" si="13"/>
        <v>12</v>
      </c>
      <c r="D293" t="str">
        <f t="shared" si="14"/>
        <v>P</v>
      </c>
      <c r="E293">
        <f>VLOOKUP(pro_seq_help!$D293,aa_residues!$B$2:$J$21,9,FALSE)</f>
        <v>97.11518</v>
      </c>
    </row>
    <row r="294" spans="1:5" ht="15">
      <c r="A294">
        <v>293</v>
      </c>
      <c r="B294">
        <f t="shared" si="12"/>
        <v>15</v>
      </c>
      <c r="C294">
        <f t="shared" si="13"/>
        <v>13</v>
      </c>
      <c r="D294" t="str">
        <f t="shared" si="14"/>
        <v>T</v>
      </c>
      <c r="E294">
        <f>VLOOKUP(pro_seq_help!$D294,aa_residues!$B$2:$J$21,9,FALSE)</f>
        <v>101.10388</v>
      </c>
    </row>
    <row r="295" spans="1:5" ht="15">
      <c r="A295">
        <v>294</v>
      </c>
      <c r="B295">
        <f t="shared" si="12"/>
        <v>15</v>
      </c>
      <c r="C295">
        <f t="shared" si="13"/>
        <v>14</v>
      </c>
      <c r="D295" t="str">
        <f t="shared" si="14"/>
        <v>R</v>
      </c>
      <c r="E295">
        <f>VLOOKUP(pro_seq_help!$D295,aa_residues!$B$2:$J$21,9,FALSE)</f>
        <v>156.18568000000002</v>
      </c>
    </row>
    <row r="296" spans="1:5" ht="15">
      <c r="A296">
        <v>295</v>
      </c>
      <c r="B296">
        <f t="shared" si="12"/>
        <v>15</v>
      </c>
      <c r="C296">
        <f t="shared" si="13"/>
        <v>15</v>
      </c>
      <c r="D296" t="str">
        <f t="shared" si="14"/>
        <v>E</v>
      </c>
      <c r="E296">
        <f>VLOOKUP(pro_seq_help!$D296,aa_residues!$B$2:$J$21,9,FALSE)</f>
        <v>129.11398</v>
      </c>
    </row>
    <row r="297" spans="1:5" ht="15">
      <c r="A297">
        <v>296</v>
      </c>
      <c r="B297">
        <f t="shared" si="12"/>
        <v>15</v>
      </c>
      <c r="C297">
        <f t="shared" si="13"/>
        <v>16</v>
      </c>
      <c r="D297" t="str">
        <f t="shared" si="14"/>
        <v>R</v>
      </c>
      <c r="E297">
        <f>VLOOKUP(pro_seq_help!$D297,aa_residues!$B$2:$J$21,9,FALSE)</f>
        <v>156.18568000000002</v>
      </c>
    </row>
    <row r="298" spans="1:5" ht="15">
      <c r="A298">
        <v>297</v>
      </c>
      <c r="B298">
        <f t="shared" si="12"/>
        <v>15</v>
      </c>
      <c r="C298">
        <f t="shared" si="13"/>
        <v>17</v>
      </c>
      <c r="D298" t="str">
        <f t="shared" si="14"/>
        <v>A</v>
      </c>
      <c r="E298">
        <f>VLOOKUP(pro_seq_help!$D298,aa_residues!$B$2:$J$21,9,FALSE)</f>
        <v>71.0779</v>
      </c>
    </row>
    <row r="299" spans="1:5" ht="15">
      <c r="A299">
        <v>298</v>
      </c>
      <c r="B299">
        <f t="shared" si="12"/>
        <v>15</v>
      </c>
      <c r="C299">
        <f t="shared" si="13"/>
        <v>18</v>
      </c>
      <c r="D299" t="str">
        <f t="shared" si="14"/>
        <v>S</v>
      </c>
      <c r="E299">
        <f>VLOOKUP(pro_seq_help!$D299,aa_residues!$B$2:$J$21,9,FALSE)</f>
        <v>87.0773</v>
      </c>
    </row>
    <row r="300" spans="1:5" ht="15">
      <c r="A300">
        <v>299</v>
      </c>
      <c r="B300">
        <f t="shared" si="12"/>
        <v>15</v>
      </c>
      <c r="C300">
        <f t="shared" si="13"/>
        <v>19</v>
      </c>
      <c r="D300" t="str">
        <f t="shared" si="14"/>
        <v>L</v>
      </c>
      <c r="E300">
        <f>VLOOKUP(pro_seq_help!$D300,aa_residues!$B$2:$J$21,9,FALSE)</f>
        <v>113.15763999999999</v>
      </c>
    </row>
    <row r="301" spans="1:5" ht="15">
      <c r="A301">
        <v>300</v>
      </c>
      <c r="B301">
        <f t="shared" si="12"/>
        <v>15</v>
      </c>
      <c r="C301">
        <f t="shared" si="13"/>
        <v>20</v>
      </c>
      <c r="D301" t="str">
        <f t="shared" si="14"/>
        <v>I</v>
      </c>
      <c r="E301">
        <f>VLOOKUP(pro_seq_help!$D301,aa_residues!$B$2:$J$21,9,FALSE)</f>
        <v>113.15763999999999</v>
      </c>
    </row>
    <row r="302" spans="1:5" ht="15">
      <c r="A302">
        <v>301</v>
      </c>
      <c r="B302">
        <f t="shared" si="12"/>
        <v>16</v>
      </c>
      <c r="C302">
        <f t="shared" si="13"/>
        <v>1</v>
      </c>
      <c r="D302" t="str">
        <f t="shared" si="14"/>
        <v>L</v>
      </c>
      <c r="E302">
        <f>VLOOKUP(pro_seq_help!$D302,aa_residues!$B$2:$J$21,9,FALSE)</f>
        <v>113.15763999999999</v>
      </c>
    </row>
    <row r="303" spans="1:5" ht="15">
      <c r="A303">
        <v>302</v>
      </c>
      <c r="B303">
        <f t="shared" si="12"/>
        <v>16</v>
      </c>
      <c r="C303">
        <f t="shared" si="13"/>
        <v>2</v>
      </c>
      <c r="D303" t="str">
        <f t="shared" si="14"/>
        <v>T</v>
      </c>
      <c r="E303">
        <f>VLOOKUP(pro_seq_help!$D303,aa_residues!$B$2:$J$21,9,FALSE)</f>
        <v>101.10388</v>
      </c>
    </row>
    <row r="304" spans="1:5" ht="15">
      <c r="A304">
        <v>303</v>
      </c>
      <c r="B304">
        <f t="shared" si="12"/>
        <v>16</v>
      </c>
      <c r="C304">
        <f t="shared" si="13"/>
        <v>3</v>
      </c>
      <c r="D304" t="str">
        <f t="shared" si="14"/>
        <v>K</v>
      </c>
      <c r="E304">
        <f>VLOOKUP(pro_seq_help!$D304,aa_residues!$B$2:$J$21,9,FALSE)</f>
        <v>128.17228</v>
      </c>
    </row>
    <row r="305" spans="1:5" ht="15">
      <c r="A305">
        <v>304</v>
      </c>
      <c r="B305">
        <f t="shared" si="12"/>
        <v>16</v>
      </c>
      <c r="C305">
        <f t="shared" si="13"/>
        <v>4</v>
      </c>
      <c r="D305" t="str">
        <f t="shared" si="14"/>
        <v>S</v>
      </c>
      <c r="E305">
        <f>VLOOKUP(pro_seq_help!$D305,aa_residues!$B$2:$J$21,9,FALSE)</f>
        <v>87.0773</v>
      </c>
    </row>
    <row r="306" spans="1:5" ht="15">
      <c r="A306">
        <v>305</v>
      </c>
      <c r="B306">
        <f t="shared" si="12"/>
        <v>16</v>
      </c>
      <c r="C306">
        <f t="shared" si="13"/>
        <v>5</v>
      </c>
      <c r="D306" t="str">
        <f t="shared" si="14"/>
        <v>A</v>
      </c>
      <c r="E306">
        <f>VLOOKUP(pro_seq_help!$D306,aa_residues!$B$2:$J$21,9,FALSE)</f>
        <v>71.0779</v>
      </c>
    </row>
    <row r="307" spans="1:5" ht="15">
      <c r="A307">
        <v>306</v>
      </c>
      <c r="B307">
        <f t="shared" si="12"/>
        <v>16</v>
      </c>
      <c r="C307">
        <f t="shared" si="13"/>
        <v>6</v>
      </c>
      <c r="D307" t="str">
        <f t="shared" si="14"/>
        <v>N</v>
      </c>
      <c r="E307">
        <f>VLOOKUP(pro_seq_help!$D307,aa_residues!$B$2:$J$21,9,FALSE)</f>
        <v>114.10264000000001</v>
      </c>
    </row>
    <row r="308" spans="1:5" ht="15">
      <c r="A308">
        <v>307</v>
      </c>
      <c r="B308">
        <f t="shared" si="12"/>
        <v>16</v>
      </c>
      <c r="C308">
        <f t="shared" si="13"/>
        <v>7</v>
      </c>
      <c r="D308" t="str">
        <f t="shared" si="14"/>
        <v>H</v>
      </c>
      <c r="E308">
        <f>VLOOKUP(pro_seq_help!$D308,aa_residues!$B$2:$J$21,9,FALSE)</f>
        <v>137.13928</v>
      </c>
    </row>
    <row r="309" spans="1:5" ht="15">
      <c r="A309">
        <v>308</v>
      </c>
      <c r="B309">
        <f t="shared" si="12"/>
        <v>16</v>
      </c>
      <c r="C309">
        <f t="shared" si="13"/>
        <v>8</v>
      </c>
      <c r="D309" t="str">
        <f t="shared" si="14"/>
        <v>A</v>
      </c>
      <c r="E309">
        <f>VLOOKUP(pro_seq_help!$D309,aa_residues!$B$2:$J$21,9,FALSE)</f>
        <v>71.0779</v>
      </c>
    </row>
    <row r="310" spans="1:5" ht="15">
      <c r="A310">
        <v>309</v>
      </c>
      <c r="B310">
        <f t="shared" si="12"/>
        <v>16</v>
      </c>
      <c r="C310">
        <f t="shared" si="13"/>
        <v>9</v>
      </c>
      <c r="D310" t="str">
        <f t="shared" si="14"/>
        <v>V</v>
      </c>
      <c r="E310">
        <f>VLOOKUP(pro_seq_help!$D310,aa_residues!$B$2:$J$21,9,FALSE)</f>
        <v>99.13105999999999</v>
      </c>
    </row>
    <row r="311" spans="1:5" ht="15">
      <c r="A311">
        <v>310</v>
      </c>
      <c r="B311">
        <f t="shared" si="12"/>
        <v>16</v>
      </c>
      <c r="C311">
        <f t="shared" si="13"/>
        <v>10</v>
      </c>
      <c r="D311" t="str">
        <f t="shared" si="14"/>
        <v>E</v>
      </c>
      <c r="E311">
        <f>VLOOKUP(pro_seq_help!$D311,aa_residues!$B$2:$J$21,9,FALSE)</f>
        <v>129.11398</v>
      </c>
    </row>
    <row r="312" spans="1:5" ht="15">
      <c r="A312">
        <v>311</v>
      </c>
      <c r="B312">
        <f t="shared" si="12"/>
        <v>16</v>
      </c>
      <c r="C312">
        <f t="shared" si="13"/>
        <v>11</v>
      </c>
      <c r="D312" t="str">
        <f t="shared" si="14"/>
        <v>E</v>
      </c>
      <c r="E312">
        <f>VLOOKUP(pro_seq_help!$D312,aa_residues!$B$2:$J$21,9,FALSE)</f>
        <v>129.11398</v>
      </c>
    </row>
    <row r="313" spans="1:5" ht="15">
      <c r="A313">
        <v>312</v>
      </c>
      <c r="B313">
        <f t="shared" si="12"/>
        <v>16</v>
      </c>
      <c r="C313">
        <f t="shared" si="13"/>
        <v>12</v>
      </c>
      <c r="D313" t="str">
        <f t="shared" si="14"/>
        <v>V</v>
      </c>
      <c r="E313">
        <f>VLOOKUP(pro_seq_help!$D313,aa_residues!$B$2:$J$21,9,FALSE)</f>
        <v>99.13105999999999</v>
      </c>
    </row>
    <row r="314" spans="1:5" ht="15">
      <c r="A314">
        <v>313</v>
      </c>
      <c r="B314">
        <f t="shared" si="12"/>
        <v>16</v>
      </c>
      <c r="C314">
        <f t="shared" si="13"/>
        <v>13</v>
      </c>
      <c r="D314" t="str">
        <f t="shared" si="14"/>
        <v>R</v>
      </c>
      <c r="E314">
        <f>VLOOKUP(pro_seq_help!$D314,aa_residues!$B$2:$J$21,9,FALSE)</f>
        <v>156.18568000000002</v>
      </c>
    </row>
    <row r="315" spans="1:5" ht="15">
      <c r="A315">
        <v>314</v>
      </c>
      <c r="B315">
        <f t="shared" si="12"/>
        <v>16</v>
      </c>
      <c r="C315">
        <f t="shared" si="13"/>
        <v>14</v>
      </c>
      <c r="D315" t="str">
        <f t="shared" si="14"/>
        <v>L</v>
      </c>
      <c r="E315">
        <f>VLOOKUP(pro_seq_help!$D315,aa_residues!$B$2:$J$21,9,FALSE)</f>
        <v>113.15763999999999</v>
      </c>
    </row>
    <row r="316" spans="1:5" ht="15">
      <c r="A316">
        <v>315</v>
      </c>
      <c r="B316">
        <f t="shared" si="12"/>
        <v>16</v>
      </c>
      <c r="C316">
        <f t="shared" si="13"/>
        <v>15</v>
      </c>
      <c r="D316" t="str">
        <f t="shared" si="14"/>
        <v>R</v>
      </c>
      <c r="E316">
        <f>VLOOKUP(pro_seq_help!$D316,aa_residues!$B$2:$J$21,9,FALSE)</f>
        <v>156.18568000000002</v>
      </c>
    </row>
    <row r="317" spans="1:5" ht="15">
      <c r="A317">
        <v>316</v>
      </c>
      <c r="B317">
        <f t="shared" si="12"/>
        <v>16</v>
      </c>
      <c r="C317">
        <f t="shared" si="13"/>
        <v>16</v>
      </c>
      <c r="D317" t="str">
        <f t="shared" si="14"/>
        <v>K</v>
      </c>
      <c r="E317">
        <f>VLOOKUP(pro_seq_help!$D317,aa_residues!$B$2:$J$21,9,FALSE)</f>
        <v>128.17228</v>
      </c>
    </row>
    <row r="318" ht="15">
      <c r="E318">
        <f>SUM(E2:E317)</f>
        <v>36185.16301999999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2" width="5.57421875" style="0" customWidth="1"/>
    <col min="3" max="3" width="25.00390625" style="0" customWidth="1"/>
    <col min="4" max="4" width="9.57421875" style="0" customWidth="1"/>
    <col min="5" max="5" width="10.00390625" style="0" customWidth="1"/>
    <col min="6" max="6" width="10.7109375" style="0" customWidth="1"/>
  </cols>
  <sheetData>
    <row r="1" spans="1:6" ht="86.25" customHeight="1">
      <c r="A1" s="4" t="s">
        <v>59</v>
      </c>
      <c r="B1" s="48" t="s">
        <v>360</v>
      </c>
      <c r="C1" s="48" t="s">
        <v>359</v>
      </c>
      <c r="D1" s="48" t="s">
        <v>68</v>
      </c>
      <c r="E1" s="48" t="s">
        <v>71</v>
      </c>
      <c r="F1" s="48" t="s">
        <v>72</v>
      </c>
    </row>
    <row r="2" spans="1:6" ht="15">
      <c r="A2" s="4">
        <v>1</v>
      </c>
      <c r="B2" s="4" t="s">
        <v>29</v>
      </c>
      <c r="C2" s="4" t="str">
        <f>VLOOKUP($B2,aa_residues!$B$2:$E$21,4,FALSE)</f>
        <v>Метионин</v>
      </c>
      <c r="D2" s="4" t="str">
        <f>VLOOKUP($B2,aa_residues!$B$2:$F$21,5,FALSE)</f>
        <v>X</v>
      </c>
      <c r="E2" s="4" t="str">
        <f>IF(AND($D2="X",OR($D4="X")),"+","")</f>
        <v>+</v>
      </c>
      <c r="F2" s="4">
        <f>IF(AND($D2="X",OR($D5="X",$D6="X")),"+","")</f>
      </c>
    </row>
    <row r="3" spans="1:6" ht="15">
      <c r="A3" s="4">
        <v>2</v>
      </c>
      <c r="B3" s="4" t="s">
        <v>44</v>
      </c>
      <c r="C3" s="4" t="str">
        <f>VLOOKUP($B3,aa_residues!$B$2:$E$21,4,FALSE)</f>
        <v>Серин</v>
      </c>
      <c r="D3" s="4" t="str">
        <f>VLOOKUP($B3,aa_residues!$B$2:$F$21,5,FALSE)</f>
        <v>-</v>
      </c>
      <c r="E3" s="4">
        <f>IF(AND($D3="X",OR($D1="X",$D5="X")),"+","")</f>
      </c>
      <c r="F3" s="4">
        <f>IF(AND($D3="X",OR($D6="X",$D7="X")),"+","")</f>
      </c>
    </row>
    <row r="4" spans="1:8" ht="15">
      <c r="A4" s="4">
        <v>3</v>
      </c>
      <c r="B4" s="4" t="s">
        <v>20</v>
      </c>
      <c r="C4" s="4" t="str">
        <f>VLOOKUP($B4,aa_residues!$B$2:$E$21,4,FALSE)</f>
        <v>Изолейцин</v>
      </c>
      <c r="D4" s="4" t="str">
        <f>VLOOKUP($B4,aa_residues!$B$2:$F$21,5,FALSE)</f>
        <v>X</v>
      </c>
      <c r="E4" s="4" t="str">
        <f>IF(AND($D4="X",OR($D2="X",$D6="X")),"+","")</f>
        <v>+</v>
      </c>
      <c r="F4" s="4">
        <f>IF(AND($D4="X",OR($D7="X",$D8="X")),"+","")</f>
      </c>
      <c r="G4">
        <f>IF(AND(E4="+",E2="+",E6="+"),"+","")</f>
      </c>
      <c r="H4">
        <f>IF(AND(E4="+",E2="+",E6="+"),"+","")</f>
      </c>
    </row>
    <row r="5" spans="1:8" ht="15">
      <c r="A5" s="4">
        <v>4</v>
      </c>
      <c r="B5" s="4" t="s">
        <v>23</v>
      </c>
      <c r="C5" s="4" t="str">
        <f>VLOOKUP($B5,aa_residues!$B$2:$E$21,4,FALSE)</f>
        <v>Лизин</v>
      </c>
      <c r="D5" s="4" t="str">
        <f>VLOOKUP($B5,aa_residues!$B$2:$F$21,5,FALSE)</f>
        <v>-</v>
      </c>
      <c r="E5" s="4">
        <f>IF(AND($D5="X",OR($D3="X",$D7="X")),"+","")</f>
      </c>
      <c r="F5" s="4">
        <f>IF(AND($D5="X",OR($D2="X",$D1="X",$D8="X",$D9="X")),"+","")</f>
      </c>
      <c r="H5">
        <f aca="true" t="shared" si="0" ref="H5:H68">IF(AND(E5="+",E3="+",E7="+"),"+","")</f>
      </c>
    </row>
    <row r="6" spans="1:8" ht="15">
      <c r="A6" s="4">
        <v>5</v>
      </c>
      <c r="B6" s="4" t="s">
        <v>8</v>
      </c>
      <c r="C6" s="4" t="str">
        <f>VLOOKUP($B6,aa_residues!$B$2:$E$21,4,FALSE)</f>
        <v>Глутаминовая кислота</v>
      </c>
      <c r="D6" s="4" t="str">
        <f>VLOOKUP($B6,aa_residues!$B$2:$F$21,5,FALSE)</f>
        <v>-</v>
      </c>
      <c r="E6" s="4">
        <f aca="true" t="shared" si="1" ref="E6:E69">IF(AND($D6="X",OR($D4="X",$D8="X")),"+","")</f>
      </c>
      <c r="F6" s="4">
        <f aca="true" t="shared" si="2" ref="F6:F69">IF(AND($D6="X",OR($D3="X",$D2="X",$D9="X",$D10="X")),"+","")</f>
      </c>
      <c r="H6">
        <f t="shared" si="0"/>
      </c>
    </row>
    <row r="7" spans="1:8" ht="15">
      <c r="A7" s="4">
        <v>6</v>
      </c>
      <c r="B7" s="4" t="s">
        <v>38</v>
      </c>
      <c r="C7" s="4" t="str">
        <f>VLOOKUP($B7,aa_residues!$B$2:$E$21,4,FALSE)</f>
        <v>Глутамин</v>
      </c>
      <c r="D7" s="4" t="str">
        <f>VLOOKUP($B7,aa_residues!$B$2:$F$21,5,FALSE)</f>
        <v>-</v>
      </c>
      <c r="E7" s="4">
        <f t="shared" si="1"/>
      </c>
      <c r="F7" s="4">
        <f t="shared" si="2"/>
      </c>
      <c r="H7">
        <f t="shared" si="0"/>
      </c>
    </row>
    <row r="8" spans="1:8" ht="15">
      <c r="A8" s="4">
        <v>7</v>
      </c>
      <c r="B8" s="4" t="s">
        <v>47</v>
      </c>
      <c r="C8" s="4" t="str">
        <f>VLOOKUP($B8,aa_residues!$B$2:$E$21,4,FALSE)</f>
        <v>Треонин</v>
      </c>
      <c r="D8" s="4" t="str">
        <f>VLOOKUP($B8,aa_residues!$B$2:$F$21,5,FALSE)</f>
        <v>-</v>
      </c>
      <c r="E8" s="4">
        <f t="shared" si="1"/>
      </c>
      <c r="F8" s="4">
        <f t="shared" si="2"/>
      </c>
      <c r="H8">
        <f t="shared" si="0"/>
      </c>
    </row>
    <row r="9" spans="1:8" ht="15">
      <c r="A9" s="4">
        <v>8</v>
      </c>
      <c r="B9" s="4" t="s">
        <v>26</v>
      </c>
      <c r="C9" s="4" t="str">
        <f>VLOOKUP($B9,aa_residues!$B$2:$E$21,4,FALSE)</f>
        <v>Лейцин</v>
      </c>
      <c r="D9" s="4" t="str">
        <f>VLOOKUP($B9,aa_residues!$B$2:$F$21,5,FALSE)</f>
        <v>X</v>
      </c>
      <c r="E9" s="4">
        <f t="shared" si="1"/>
      </c>
      <c r="F9" s="4" t="str">
        <f t="shared" si="2"/>
        <v>+</v>
      </c>
      <c r="H9">
        <f t="shared" si="0"/>
      </c>
    </row>
    <row r="10" spans="1:8" ht="15">
      <c r="A10" s="4">
        <v>9</v>
      </c>
      <c r="B10" s="4" t="s">
        <v>29</v>
      </c>
      <c r="C10" s="4" t="str">
        <f>VLOOKUP($B10,aa_residues!$B$2:$E$21,4,FALSE)</f>
        <v>Метионин</v>
      </c>
      <c r="D10" s="4" t="str">
        <f>VLOOKUP($B10,aa_residues!$B$2:$F$21,5,FALSE)</f>
        <v>X</v>
      </c>
      <c r="E10" s="4">
        <f t="shared" si="1"/>
      </c>
      <c r="F10" s="4" t="str">
        <f t="shared" si="2"/>
        <v>+</v>
      </c>
      <c r="H10">
        <f t="shared" si="0"/>
      </c>
    </row>
    <row r="11" spans="1:8" ht="15">
      <c r="A11" s="4">
        <v>10</v>
      </c>
      <c r="B11" s="4" t="s">
        <v>47</v>
      </c>
      <c r="C11" s="4" t="str">
        <f>VLOOKUP($B11,aa_residues!$B$2:$E$21,4,FALSE)</f>
        <v>Треонин</v>
      </c>
      <c r="D11" s="4" t="str">
        <f>VLOOKUP($B11,aa_residues!$B$2:$F$21,5,FALSE)</f>
        <v>-</v>
      </c>
      <c r="E11" s="4">
        <f t="shared" si="1"/>
      </c>
      <c r="F11" s="4">
        <f t="shared" si="2"/>
      </c>
      <c r="H11">
        <f t="shared" si="0"/>
      </c>
    </row>
    <row r="12" spans="1:8" ht="15">
      <c r="A12" s="4">
        <v>11</v>
      </c>
      <c r="B12" s="4" t="s">
        <v>35</v>
      </c>
      <c r="C12" s="4" t="str">
        <f>VLOOKUP($B12,aa_residues!$B$2:$E$21,4,FALSE)</f>
        <v>Пролин</v>
      </c>
      <c r="D12" s="4" t="str">
        <f>VLOOKUP($B12,aa_residues!$B$2:$F$21,5,FALSE)</f>
        <v>-</v>
      </c>
      <c r="E12" s="4">
        <f t="shared" si="1"/>
      </c>
      <c r="F12" s="4">
        <f t="shared" si="2"/>
      </c>
      <c r="H12">
        <f t="shared" si="0"/>
      </c>
    </row>
    <row r="13" spans="1:8" ht="15">
      <c r="A13" s="4">
        <v>12</v>
      </c>
      <c r="B13" s="4" t="s">
        <v>56</v>
      </c>
      <c r="C13" s="4" t="str">
        <f>VLOOKUP($B13,aa_residues!$B$2:$E$21,4,FALSE)</f>
        <v>Тирозин</v>
      </c>
      <c r="D13" s="4" t="str">
        <f>VLOOKUP($B13,aa_residues!$B$2:$F$21,5,FALSE)</f>
        <v>X</v>
      </c>
      <c r="E13" s="4">
        <f t="shared" si="1"/>
      </c>
      <c r="F13" s="4" t="str">
        <f t="shared" si="2"/>
        <v>+</v>
      </c>
      <c r="H13">
        <f t="shared" si="0"/>
      </c>
    </row>
    <row r="14" spans="1:8" ht="15">
      <c r="A14" s="4">
        <v>13</v>
      </c>
      <c r="B14" s="4" t="s">
        <v>26</v>
      </c>
      <c r="C14" s="4" t="str">
        <f>VLOOKUP($B14,aa_residues!$B$2:$E$21,4,FALSE)</f>
        <v>Лейцин</v>
      </c>
      <c r="D14" s="4" t="str">
        <f>VLOOKUP($B14,aa_residues!$B$2:$F$21,5,FALSE)</f>
        <v>X</v>
      </c>
      <c r="E14" s="4" t="str">
        <f t="shared" si="1"/>
        <v>+</v>
      </c>
      <c r="F14" s="4" t="str">
        <f t="shared" si="2"/>
        <v>+</v>
      </c>
      <c r="H14">
        <f t="shared" si="0"/>
      </c>
    </row>
    <row r="15" spans="1:8" ht="15">
      <c r="A15" s="4">
        <v>14</v>
      </c>
      <c r="B15" s="4" t="s">
        <v>38</v>
      </c>
      <c r="C15" s="4" t="str">
        <f>VLOOKUP($B15,aa_residues!$B$2:$E$21,4,FALSE)</f>
        <v>Глутамин</v>
      </c>
      <c r="D15" s="4" t="str">
        <f>VLOOKUP($B15,aa_residues!$B$2:$F$21,5,FALSE)</f>
        <v>-</v>
      </c>
      <c r="E15" s="4">
        <f t="shared" si="1"/>
      </c>
      <c r="F15" s="4">
        <f t="shared" si="2"/>
      </c>
      <c r="H15">
        <f t="shared" si="0"/>
      </c>
    </row>
    <row r="16" spans="1:8" ht="15">
      <c r="A16" s="4">
        <v>15</v>
      </c>
      <c r="B16" s="4" t="s">
        <v>11</v>
      </c>
      <c r="C16" s="4" t="str">
        <f>VLOOKUP($B16,aa_residues!$B$2:$E$21,4,FALSE)</f>
        <v>Фенилаланин</v>
      </c>
      <c r="D16" s="4" t="str">
        <f>VLOOKUP($B16,aa_residues!$B$2:$F$21,5,FALSE)</f>
        <v>X</v>
      </c>
      <c r="E16" s="4" t="str">
        <f t="shared" si="1"/>
        <v>+</v>
      </c>
      <c r="F16" s="4" t="str">
        <f t="shared" si="2"/>
        <v>+</v>
      </c>
      <c r="H16">
        <f t="shared" si="0"/>
      </c>
    </row>
    <row r="17" spans="1:8" ht="15">
      <c r="A17" s="4">
        <v>16</v>
      </c>
      <c r="B17" s="4" t="s">
        <v>5</v>
      </c>
      <c r="C17" s="4" t="str">
        <f>VLOOKUP($B17,aa_residues!$B$2:$E$21,4,FALSE)</f>
        <v>Аспарагиновая кислота</v>
      </c>
      <c r="D17" s="4" t="str">
        <f>VLOOKUP($B17,aa_residues!$B$2:$F$21,5,FALSE)</f>
        <v>-</v>
      </c>
      <c r="E17" s="4">
        <f t="shared" si="1"/>
      </c>
      <c r="F17" s="4">
        <f t="shared" si="2"/>
      </c>
      <c r="H17">
        <f t="shared" si="0"/>
      </c>
    </row>
    <row r="18" spans="1:8" ht="15">
      <c r="A18" s="4">
        <v>17</v>
      </c>
      <c r="B18" s="4" t="s">
        <v>41</v>
      </c>
      <c r="C18" s="4" t="str">
        <f>VLOOKUP($B18,aa_residues!$B$2:$E$21,4,FALSE)</f>
        <v>Аргинин</v>
      </c>
      <c r="D18" s="4" t="str">
        <f>VLOOKUP($B18,aa_residues!$B$2:$F$21,5,FALSE)</f>
        <v>-</v>
      </c>
      <c r="E18" s="4">
        <f t="shared" si="1"/>
      </c>
      <c r="F18" s="4">
        <f t="shared" si="2"/>
      </c>
      <c r="H18">
        <f t="shared" si="0"/>
      </c>
    </row>
    <row r="19" spans="1:8" ht="15">
      <c r="A19" s="4">
        <v>18</v>
      </c>
      <c r="B19" s="4" t="s">
        <v>32</v>
      </c>
      <c r="C19" s="4" t="str">
        <f>VLOOKUP($B19,aa_residues!$B$2:$E$21,4,FALSE)</f>
        <v>Аспарагин</v>
      </c>
      <c r="D19" s="4" t="str">
        <f>VLOOKUP($B19,aa_residues!$B$2:$F$21,5,FALSE)</f>
        <v>-</v>
      </c>
      <c r="E19" s="4">
        <f t="shared" si="1"/>
      </c>
      <c r="F19" s="4">
        <f t="shared" si="2"/>
      </c>
      <c r="H19">
        <f t="shared" si="0"/>
      </c>
    </row>
    <row r="20" spans="1:8" ht="15">
      <c r="A20" s="4">
        <v>19</v>
      </c>
      <c r="B20" s="4" t="s">
        <v>38</v>
      </c>
      <c r="C20" s="4" t="str">
        <f>VLOOKUP($B20,aa_residues!$B$2:$E$21,4,FALSE)</f>
        <v>Глутамин</v>
      </c>
      <c r="D20" s="4" t="str">
        <f>VLOOKUP($B20,aa_residues!$B$2:$F$21,5,FALSE)</f>
        <v>-</v>
      </c>
      <c r="E20" s="4">
        <f t="shared" si="1"/>
      </c>
      <c r="F20" s="4">
        <f t="shared" si="2"/>
      </c>
      <c r="H20">
        <f t="shared" si="0"/>
      </c>
    </row>
    <row r="21" spans="1:8" ht="15">
      <c r="A21" s="4">
        <v>20</v>
      </c>
      <c r="B21" s="4" t="s">
        <v>53</v>
      </c>
      <c r="C21" s="4" t="str">
        <f>VLOOKUP($B21,aa_residues!$B$2:$E$21,4,FALSE)</f>
        <v>Триптофан</v>
      </c>
      <c r="D21" s="4" t="str">
        <f>VLOOKUP($B21,aa_residues!$B$2:$F$21,5,FALSE)</f>
        <v>X</v>
      </c>
      <c r="E21" s="4" t="str">
        <f t="shared" si="1"/>
        <v>+</v>
      </c>
      <c r="F21" s="4" t="str">
        <f t="shared" si="2"/>
        <v>+</v>
      </c>
      <c r="H21">
        <f t="shared" si="0"/>
      </c>
    </row>
    <row r="22" spans="1:8" ht="15">
      <c r="A22" s="4">
        <v>21</v>
      </c>
      <c r="B22" s="4" t="s">
        <v>0</v>
      </c>
      <c r="C22" s="4" t="str">
        <f>VLOOKUP($B22,aa_residues!$B$2:$E$21,4,FALSE)</f>
        <v>Аланин</v>
      </c>
      <c r="D22" s="4" t="str">
        <f>VLOOKUP($B22,aa_residues!$B$2:$F$21,5,FALSE)</f>
        <v>X</v>
      </c>
      <c r="E22" s="4" t="str">
        <f t="shared" si="1"/>
        <v>+</v>
      </c>
      <c r="F22" s="4">
        <f t="shared" si="2"/>
      </c>
      <c r="H22">
        <f t="shared" si="0"/>
      </c>
    </row>
    <row r="23" spans="1:8" ht="15">
      <c r="A23" s="4">
        <v>22</v>
      </c>
      <c r="B23" s="4" t="s">
        <v>0</v>
      </c>
      <c r="C23" s="4" t="str">
        <f>VLOOKUP($B23,aa_residues!$B$2:$E$21,4,FALSE)</f>
        <v>Аланин</v>
      </c>
      <c r="D23" s="4" t="str">
        <f>VLOOKUP($B23,aa_residues!$B$2:$F$21,5,FALSE)</f>
        <v>X</v>
      </c>
      <c r="E23" s="4" t="str">
        <f t="shared" si="1"/>
        <v>+</v>
      </c>
      <c r="F23" s="4">
        <f t="shared" si="2"/>
      </c>
      <c r="H23">
        <f t="shared" si="0"/>
      </c>
    </row>
    <row r="24" spans="1:8" ht="15">
      <c r="A24" s="4">
        <v>23</v>
      </c>
      <c r="B24" s="4" t="s">
        <v>26</v>
      </c>
      <c r="C24" s="4" t="str">
        <f>VLOOKUP($B24,aa_residues!$B$2:$E$21,4,FALSE)</f>
        <v>Лейцин</v>
      </c>
      <c r="D24" s="4" t="str">
        <f>VLOOKUP($B24,aa_residues!$B$2:$F$21,5,FALSE)</f>
        <v>X</v>
      </c>
      <c r="E24" s="4" t="str">
        <f t="shared" si="1"/>
        <v>+</v>
      </c>
      <c r="F24" s="4" t="str">
        <f t="shared" si="2"/>
        <v>+</v>
      </c>
      <c r="H24">
        <f t="shared" si="0"/>
      </c>
    </row>
    <row r="25" spans="1:8" ht="15">
      <c r="A25" s="4">
        <v>24</v>
      </c>
      <c r="B25" s="4" t="s">
        <v>41</v>
      </c>
      <c r="C25" s="4" t="str">
        <f>VLOOKUP($B25,aa_residues!$B$2:$E$21,4,FALSE)</f>
        <v>Аргинин</v>
      </c>
      <c r="D25" s="4" t="str">
        <f>VLOOKUP($B25,aa_residues!$B$2:$F$21,5,FALSE)</f>
        <v>-</v>
      </c>
      <c r="E25" s="4">
        <f t="shared" si="1"/>
      </c>
      <c r="F25" s="4">
        <f t="shared" si="2"/>
      </c>
      <c r="H25">
        <f t="shared" si="0"/>
      </c>
    </row>
    <row r="26" spans="1:8" ht="15">
      <c r="A26" s="4">
        <v>25</v>
      </c>
      <c r="B26" s="4" t="s">
        <v>5</v>
      </c>
      <c r="C26" s="4" t="str">
        <f>VLOOKUP($B26,aa_residues!$B$2:$E$21,4,FALSE)</f>
        <v>Аспарагиновая кислота</v>
      </c>
      <c r="D26" s="4" t="str">
        <f>VLOOKUP($B26,aa_residues!$B$2:$F$21,5,FALSE)</f>
        <v>-</v>
      </c>
      <c r="E26" s="4">
        <f t="shared" si="1"/>
      </c>
      <c r="F26" s="4">
        <f t="shared" si="2"/>
      </c>
      <c r="H26">
        <f t="shared" si="0"/>
      </c>
    </row>
    <row r="27" spans="1:8" ht="15">
      <c r="A27" s="4">
        <v>26</v>
      </c>
      <c r="B27" s="4" t="s">
        <v>44</v>
      </c>
      <c r="C27" s="4" t="str">
        <f>VLOOKUP($B27,aa_residues!$B$2:$E$21,4,FALSE)</f>
        <v>Серин</v>
      </c>
      <c r="D27" s="4" t="str">
        <f>VLOOKUP($B27,aa_residues!$B$2:$F$21,5,FALSE)</f>
        <v>-</v>
      </c>
      <c r="E27" s="4">
        <f t="shared" si="1"/>
      </c>
      <c r="F27" s="4">
        <f t="shared" si="2"/>
      </c>
      <c r="H27">
        <f t="shared" si="0"/>
      </c>
    </row>
    <row r="28" spans="1:8" ht="15">
      <c r="A28" s="4">
        <v>27</v>
      </c>
      <c r="B28" s="4" t="s">
        <v>50</v>
      </c>
      <c r="C28" s="4" t="str">
        <f>VLOOKUP($B28,aa_residues!$B$2:$E$21,4,FALSE)</f>
        <v>Валин</v>
      </c>
      <c r="D28" s="4" t="str">
        <f>VLOOKUP($B28,aa_residues!$B$2:$F$21,5,FALSE)</f>
        <v>X</v>
      </c>
      <c r="E28" s="52" t="str">
        <f t="shared" si="1"/>
        <v>+</v>
      </c>
      <c r="F28" s="4" t="str">
        <f t="shared" si="2"/>
        <v>+</v>
      </c>
      <c r="H28">
        <f t="shared" si="0"/>
      </c>
    </row>
    <row r="29" spans="1:8" ht="15">
      <c r="A29" s="4">
        <v>28</v>
      </c>
      <c r="B29" s="4" t="s">
        <v>35</v>
      </c>
      <c r="C29" s="4" t="str">
        <f>VLOOKUP($B29,aa_residues!$B$2:$E$21,4,FALSE)</f>
        <v>Пролин</v>
      </c>
      <c r="D29" s="4" t="str">
        <f>VLOOKUP($B29,aa_residues!$B$2:$F$21,5,FALSE)</f>
        <v>-</v>
      </c>
      <c r="E29" s="52">
        <f t="shared" si="1"/>
      </c>
      <c r="F29" s="4">
        <f t="shared" si="2"/>
      </c>
      <c r="H29">
        <f t="shared" si="0"/>
      </c>
    </row>
    <row r="30" spans="1:8" ht="15">
      <c r="A30" s="4">
        <v>29</v>
      </c>
      <c r="B30" s="4" t="s">
        <v>29</v>
      </c>
      <c r="C30" s="4" t="str">
        <f>VLOOKUP($B30,aa_residues!$B$2:$E$21,4,FALSE)</f>
        <v>Метионин</v>
      </c>
      <c r="D30" s="4" t="str">
        <f>VLOOKUP($B30,aa_residues!$B$2:$F$21,5,FALSE)</f>
        <v>X</v>
      </c>
      <c r="E30" s="52" t="str">
        <f t="shared" si="1"/>
        <v>+</v>
      </c>
      <c r="F30" s="4">
        <f t="shared" si="2"/>
      </c>
      <c r="H30" t="str">
        <f t="shared" si="0"/>
        <v>+</v>
      </c>
    </row>
    <row r="31" spans="1:8" ht="15">
      <c r="A31" s="4">
        <v>30</v>
      </c>
      <c r="B31" s="4" t="s">
        <v>47</v>
      </c>
      <c r="C31" s="4" t="str">
        <f>VLOOKUP($B31,aa_residues!$B$2:$E$21,4,FALSE)</f>
        <v>Треонин</v>
      </c>
      <c r="D31" s="4" t="str">
        <f>VLOOKUP($B31,aa_residues!$B$2:$F$21,5,FALSE)</f>
        <v>-</v>
      </c>
      <c r="E31" s="52">
        <f t="shared" si="1"/>
      </c>
      <c r="F31" s="4">
        <f t="shared" si="2"/>
      </c>
      <c r="H31">
        <f t="shared" si="0"/>
      </c>
    </row>
    <row r="32" spans="1:8" ht="15">
      <c r="A32" s="4">
        <v>31</v>
      </c>
      <c r="B32" s="4" t="s">
        <v>26</v>
      </c>
      <c r="C32" s="4" t="str">
        <f>VLOOKUP($B32,aa_residues!$B$2:$E$21,4,FALSE)</f>
        <v>Лейцин</v>
      </c>
      <c r="D32" s="4" t="str">
        <f>VLOOKUP($B32,aa_residues!$B$2:$F$21,5,FALSE)</f>
        <v>X</v>
      </c>
      <c r="E32" s="52" t="str">
        <f t="shared" si="1"/>
        <v>+</v>
      </c>
      <c r="F32" s="4" t="str">
        <f t="shared" si="2"/>
        <v>+</v>
      </c>
      <c r="H32">
        <f t="shared" si="0"/>
      </c>
    </row>
    <row r="33" spans="1:8" ht="15">
      <c r="A33" s="4">
        <v>32</v>
      </c>
      <c r="B33" s="4" t="s">
        <v>44</v>
      </c>
      <c r="C33" s="4" t="str">
        <f>VLOOKUP($B33,aa_residues!$B$2:$E$21,4,FALSE)</f>
        <v>Серин</v>
      </c>
      <c r="D33" s="4" t="str">
        <f>VLOOKUP($B33,aa_residues!$B$2:$F$21,5,FALSE)</f>
        <v>-</v>
      </c>
      <c r="E33" s="4">
        <f t="shared" si="1"/>
      </c>
      <c r="F33" s="4">
        <f t="shared" si="2"/>
      </c>
      <c r="H33">
        <f t="shared" si="0"/>
      </c>
    </row>
    <row r="34" spans="1:8" ht="15">
      <c r="A34" s="4">
        <v>33</v>
      </c>
      <c r="B34" s="4" t="s">
        <v>8</v>
      </c>
      <c r="C34" s="4" t="str">
        <f>VLOOKUP($B34,aa_residues!$B$2:$E$21,4,FALSE)</f>
        <v>Глутаминовая кислота</v>
      </c>
      <c r="D34" s="4" t="str">
        <f>VLOOKUP($B34,aa_residues!$B$2:$F$21,5,FALSE)</f>
        <v>-</v>
      </c>
      <c r="E34" s="4">
        <f t="shared" si="1"/>
      </c>
      <c r="F34" s="4">
        <f t="shared" si="2"/>
      </c>
      <c r="H34">
        <f t="shared" si="0"/>
      </c>
    </row>
    <row r="35" spans="1:8" ht="15">
      <c r="A35" s="4">
        <v>34</v>
      </c>
      <c r="B35" s="4" t="s">
        <v>5</v>
      </c>
      <c r="C35" s="4" t="str">
        <f>VLOOKUP($B35,aa_residues!$B$2:$E$21,4,FALSE)</f>
        <v>Аспарагиновая кислота</v>
      </c>
      <c r="D35" s="4" t="str">
        <f>VLOOKUP($B35,aa_residues!$B$2:$F$21,5,FALSE)</f>
        <v>-</v>
      </c>
      <c r="E35" s="4">
        <f t="shared" si="1"/>
      </c>
      <c r="F35" s="4">
        <f t="shared" si="2"/>
      </c>
      <c r="H35">
        <f t="shared" si="0"/>
      </c>
    </row>
    <row r="36" spans="1:8" ht="15">
      <c r="A36" s="4">
        <v>35</v>
      </c>
      <c r="B36" s="4" t="s">
        <v>8</v>
      </c>
      <c r="C36" s="4" t="str">
        <f>VLOOKUP($B36,aa_residues!$B$2:$E$21,4,FALSE)</f>
        <v>Глутаминовая кислота</v>
      </c>
      <c r="D36" s="4" t="str">
        <f>VLOOKUP($B36,aa_residues!$B$2:$F$21,5,FALSE)</f>
        <v>-</v>
      </c>
      <c r="E36" s="4">
        <f t="shared" si="1"/>
      </c>
      <c r="F36" s="4">
        <f t="shared" si="2"/>
      </c>
      <c r="H36">
        <f t="shared" si="0"/>
      </c>
    </row>
    <row r="37" spans="1:8" ht="15">
      <c r="A37" s="4">
        <v>36</v>
      </c>
      <c r="B37" s="4" t="s">
        <v>20</v>
      </c>
      <c r="C37" s="4" t="str">
        <f>VLOOKUP($B37,aa_residues!$B$2:$E$21,4,FALSE)</f>
        <v>Изолейцин</v>
      </c>
      <c r="D37" s="4" t="str">
        <f>VLOOKUP($B37,aa_residues!$B$2:$F$21,5,FALSE)</f>
        <v>X</v>
      </c>
      <c r="E37" s="4">
        <f t="shared" si="1"/>
      </c>
      <c r="F37" s="4" t="str">
        <f t="shared" si="2"/>
        <v>+</v>
      </c>
      <c r="H37">
        <f t="shared" si="0"/>
      </c>
    </row>
    <row r="38" spans="1:8" ht="15">
      <c r="A38" s="4">
        <v>37</v>
      </c>
      <c r="B38" s="4" t="s">
        <v>0</v>
      </c>
      <c r="C38" s="4" t="str">
        <f>VLOOKUP($B38,aa_residues!$B$2:$E$21,4,FALSE)</f>
        <v>Аланин</v>
      </c>
      <c r="D38" s="4" t="str">
        <f>VLOOKUP($B38,aa_residues!$B$2:$F$21,5,FALSE)</f>
        <v>X</v>
      </c>
      <c r="E38" s="4" t="str">
        <f t="shared" si="1"/>
        <v>+</v>
      </c>
      <c r="F38" s="4">
        <f t="shared" si="2"/>
      </c>
      <c r="H38">
        <f t="shared" si="0"/>
      </c>
    </row>
    <row r="39" spans="1:8" ht="15">
      <c r="A39" s="4">
        <v>38</v>
      </c>
      <c r="B39" s="4" t="s">
        <v>41</v>
      </c>
      <c r="C39" s="4" t="str">
        <f>VLOOKUP($B39,aa_residues!$B$2:$E$21,4,FALSE)</f>
        <v>Аргинин</v>
      </c>
      <c r="D39" s="4" t="str">
        <f>VLOOKUP($B39,aa_residues!$B$2:$F$21,5,FALSE)</f>
        <v>-</v>
      </c>
      <c r="E39" s="4">
        <f t="shared" si="1"/>
      </c>
      <c r="F39" s="4">
        <f t="shared" si="2"/>
      </c>
      <c r="H39">
        <f t="shared" si="0"/>
      </c>
    </row>
    <row r="40" spans="1:8" ht="15">
      <c r="A40" s="4">
        <v>39</v>
      </c>
      <c r="B40" s="4" t="s">
        <v>26</v>
      </c>
      <c r="C40" s="4" t="str">
        <f>VLOOKUP($B40,aa_residues!$B$2:$E$21,4,FALSE)</f>
        <v>Лейцин</v>
      </c>
      <c r="D40" s="4" t="str">
        <f>VLOOKUP($B40,aa_residues!$B$2:$F$21,5,FALSE)</f>
        <v>X</v>
      </c>
      <c r="E40" s="4" t="str">
        <f t="shared" si="1"/>
        <v>+</v>
      </c>
      <c r="F40" s="4" t="str">
        <f t="shared" si="2"/>
        <v>+</v>
      </c>
      <c r="H40">
        <f t="shared" si="0"/>
      </c>
    </row>
    <row r="41" spans="1:8" ht="15">
      <c r="A41" s="4">
        <v>40</v>
      </c>
      <c r="B41" s="4" t="s">
        <v>23</v>
      </c>
      <c r="C41" s="4" t="str">
        <f>VLOOKUP($B41,aa_residues!$B$2:$E$21,4,FALSE)</f>
        <v>Лизин</v>
      </c>
      <c r="D41" s="4" t="str">
        <f>VLOOKUP($B41,aa_residues!$B$2:$F$21,5,FALSE)</f>
        <v>-</v>
      </c>
      <c r="E41" s="4">
        <f t="shared" si="1"/>
      </c>
      <c r="F41" s="4">
        <f t="shared" si="2"/>
      </c>
      <c r="H41">
        <f t="shared" si="0"/>
      </c>
    </row>
    <row r="42" spans="1:8" ht="15">
      <c r="A42" s="4">
        <v>41</v>
      </c>
      <c r="B42" s="4" t="s">
        <v>14</v>
      </c>
      <c r="C42" s="4" t="str">
        <f>VLOOKUP($B42,aa_residues!$B$2:$E$21,4,FALSE)</f>
        <v>Глицин</v>
      </c>
      <c r="D42" s="4" t="str">
        <f>VLOOKUP($B42,aa_residues!$B$2:$F$21,5,FALSE)</f>
        <v>-</v>
      </c>
      <c r="E42" s="4">
        <f t="shared" si="1"/>
      </c>
      <c r="F42" s="4">
        <f t="shared" si="2"/>
      </c>
      <c r="H42">
        <f t="shared" si="0"/>
      </c>
    </row>
    <row r="43" spans="1:8" ht="15">
      <c r="A43" s="4">
        <v>42</v>
      </c>
      <c r="B43" s="4" t="s">
        <v>20</v>
      </c>
      <c r="C43" s="4" t="str">
        <f>VLOOKUP($B43,aa_residues!$B$2:$E$21,4,FALSE)</f>
        <v>Изолейцин</v>
      </c>
      <c r="D43" s="4" t="str">
        <f>VLOOKUP($B43,aa_residues!$B$2:$F$21,5,FALSE)</f>
        <v>X</v>
      </c>
      <c r="E43" s="4">
        <f t="shared" si="1"/>
      </c>
      <c r="F43" s="4" t="str">
        <f t="shared" si="2"/>
        <v>+</v>
      </c>
      <c r="H43">
        <f t="shared" si="0"/>
      </c>
    </row>
    <row r="44" spans="1:8" ht="15">
      <c r="A44" s="4">
        <v>43</v>
      </c>
      <c r="B44" s="4" t="s">
        <v>32</v>
      </c>
      <c r="C44" s="4" t="str">
        <f>VLOOKUP($B44,aa_residues!$B$2:$E$21,4,FALSE)</f>
        <v>Аспарагин</v>
      </c>
      <c r="D44" s="4" t="str">
        <f>VLOOKUP($B44,aa_residues!$B$2:$F$21,5,FALSE)</f>
        <v>-</v>
      </c>
      <c r="E44" s="4">
        <f t="shared" si="1"/>
      </c>
      <c r="F44" s="4">
        <f t="shared" si="2"/>
      </c>
      <c r="H44">
        <f t="shared" si="0"/>
      </c>
    </row>
    <row r="45" spans="1:8" ht="15">
      <c r="A45" s="4">
        <v>44</v>
      </c>
      <c r="B45" s="4" t="s">
        <v>8</v>
      </c>
      <c r="C45" s="4" t="str">
        <f>VLOOKUP($B45,aa_residues!$B$2:$E$21,4,FALSE)</f>
        <v>Глутаминовая кислота</v>
      </c>
      <c r="D45" s="4" t="str">
        <f>VLOOKUP($B45,aa_residues!$B$2:$F$21,5,FALSE)</f>
        <v>-</v>
      </c>
      <c r="E45" s="4">
        <f t="shared" si="1"/>
      </c>
      <c r="F45" s="4">
        <f t="shared" si="2"/>
      </c>
      <c r="H45">
        <f t="shared" si="0"/>
      </c>
    </row>
    <row r="46" spans="1:8" ht="15">
      <c r="A46" s="4">
        <v>45</v>
      </c>
      <c r="B46" s="4" t="s">
        <v>5</v>
      </c>
      <c r="C46" s="4" t="str">
        <f>VLOOKUP($B46,aa_residues!$B$2:$E$21,4,FALSE)</f>
        <v>Аспарагиновая кислота</v>
      </c>
      <c r="D46" s="4" t="str">
        <f>VLOOKUP($B46,aa_residues!$B$2:$F$21,5,FALSE)</f>
        <v>-</v>
      </c>
      <c r="E46" s="4">
        <f t="shared" si="1"/>
      </c>
      <c r="F46" s="4">
        <f t="shared" si="2"/>
      </c>
      <c r="H46">
        <f t="shared" si="0"/>
      </c>
    </row>
    <row r="47" spans="1:8" ht="15">
      <c r="A47" s="4">
        <v>46</v>
      </c>
      <c r="B47" s="4" t="s">
        <v>26</v>
      </c>
      <c r="C47" s="4" t="str">
        <f>VLOOKUP($B47,aa_residues!$B$2:$E$21,4,FALSE)</f>
        <v>Лейцин</v>
      </c>
      <c r="D47" s="4" t="str">
        <f>VLOOKUP($B47,aa_residues!$B$2:$F$21,5,FALSE)</f>
        <v>X</v>
      </c>
      <c r="E47" s="4" t="str">
        <f t="shared" si="1"/>
        <v>+</v>
      </c>
      <c r="F47" s="4" t="str">
        <f t="shared" si="2"/>
        <v>+</v>
      </c>
      <c r="H47">
        <f t="shared" si="0"/>
      </c>
    </row>
    <row r="48" spans="1:8" ht="15">
      <c r="A48" s="4">
        <v>47</v>
      </c>
      <c r="B48" s="4" t="s">
        <v>44</v>
      </c>
      <c r="C48" s="4" t="str">
        <f>VLOOKUP($B48,aa_residues!$B$2:$E$21,4,FALSE)</f>
        <v>Серин</v>
      </c>
      <c r="D48" s="4" t="str">
        <f>VLOOKUP($B48,aa_residues!$B$2:$F$21,5,FALSE)</f>
        <v>-</v>
      </c>
      <c r="E48" s="4">
        <f t="shared" si="1"/>
      </c>
      <c r="F48" s="4">
        <f t="shared" si="2"/>
      </c>
      <c r="H48">
        <f t="shared" si="0"/>
      </c>
    </row>
    <row r="49" spans="1:8" ht="15">
      <c r="A49" s="4">
        <v>48</v>
      </c>
      <c r="B49" s="4" t="s">
        <v>26</v>
      </c>
      <c r="C49" s="4" t="str">
        <f>VLOOKUP($B49,aa_residues!$B$2:$E$21,4,FALSE)</f>
        <v>Лейцин</v>
      </c>
      <c r="D49" s="4" t="str">
        <f>VLOOKUP($B49,aa_residues!$B$2:$F$21,5,FALSE)</f>
        <v>X</v>
      </c>
      <c r="E49" s="4" t="str">
        <f t="shared" si="1"/>
        <v>+</v>
      </c>
      <c r="F49" s="4" t="str">
        <f t="shared" si="2"/>
        <v>+</v>
      </c>
      <c r="H49">
        <f t="shared" si="0"/>
      </c>
    </row>
    <row r="50" spans="1:8" ht="15">
      <c r="A50" s="4">
        <v>49</v>
      </c>
      <c r="B50" s="4" t="s">
        <v>8</v>
      </c>
      <c r="C50" s="4" t="str">
        <f>VLOOKUP($B50,aa_residues!$B$2:$E$21,4,FALSE)</f>
        <v>Глутаминовая кислота</v>
      </c>
      <c r="D50" s="4" t="str">
        <f>VLOOKUP($B50,aa_residues!$B$2:$F$21,5,FALSE)</f>
        <v>-</v>
      </c>
      <c r="E50" s="4">
        <f t="shared" si="1"/>
      </c>
      <c r="F50" s="4">
        <f t="shared" si="2"/>
      </c>
      <c r="H50">
        <f t="shared" si="0"/>
      </c>
    </row>
    <row r="51" spans="1:8" ht="15">
      <c r="A51" s="4">
        <v>50</v>
      </c>
      <c r="B51" s="4" t="s">
        <v>8</v>
      </c>
      <c r="C51" s="4" t="str">
        <f>VLOOKUP($B51,aa_residues!$B$2:$E$21,4,FALSE)</f>
        <v>Глутаминовая кислота</v>
      </c>
      <c r="D51" s="4" t="str">
        <f>VLOOKUP($B51,aa_residues!$B$2:$F$21,5,FALSE)</f>
        <v>-</v>
      </c>
      <c r="E51" s="4">
        <f t="shared" si="1"/>
      </c>
      <c r="F51" s="4">
        <f t="shared" si="2"/>
      </c>
      <c r="H51">
        <f t="shared" si="0"/>
      </c>
    </row>
    <row r="52" spans="1:8" ht="15">
      <c r="A52" s="4">
        <v>51</v>
      </c>
      <c r="B52" s="4" t="s">
        <v>50</v>
      </c>
      <c r="C52" s="4" t="str">
        <f>VLOOKUP($B52,aa_residues!$B$2:$E$21,4,FALSE)</f>
        <v>Валин</v>
      </c>
      <c r="D52" s="4" t="str">
        <f>VLOOKUP($B52,aa_residues!$B$2:$F$21,5,FALSE)</f>
        <v>X</v>
      </c>
      <c r="E52" s="4">
        <f t="shared" si="1"/>
      </c>
      <c r="F52" s="4" t="str">
        <f t="shared" si="2"/>
        <v>+</v>
      </c>
      <c r="H52">
        <f t="shared" si="0"/>
      </c>
    </row>
    <row r="53" spans="1:8" ht="15">
      <c r="A53" s="4">
        <v>52</v>
      </c>
      <c r="B53" s="4" t="s">
        <v>0</v>
      </c>
      <c r="C53" s="4" t="str">
        <f>VLOOKUP($B53,aa_residues!$B$2:$E$21,4,FALSE)</f>
        <v>Аланин</v>
      </c>
      <c r="D53" s="4" t="str">
        <f>VLOOKUP($B53,aa_residues!$B$2:$F$21,5,FALSE)</f>
        <v>X</v>
      </c>
      <c r="E53" s="52" t="str">
        <f t="shared" si="1"/>
        <v>+</v>
      </c>
      <c r="F53" s="4" t="str">
        <f t="shared" si="2"/>
        <v>+</v>
      </c>
      <c r="H53">
        <f t="shared" si="0"/>
      </c>
    </row>
    <row r="54" spans="1:8" ht="15">
      <c r="A54" s="4">
        <v>53</v>
      </c>
      <c r="B54" s="4" t="s">
        <v>8</v>
      </c>
      <c r="C54" s="4" t="str">
        <f>VLOOKUP($B54,aa_residues!$B$2:$E$21,4,FALSE)</f>
        <v>Глутаминовая кислота</v>
      </c>
      <c r="D54" s="4" t="str">
        <f>VLOOKUP($B54,aa_residues!$B$2:$F$21,5,FALSE)</f>
        <v>-</v>
      </c>
      <c r="E54" s="52">
        <f t="shared" si="1"/>
      </c>
      <c r="F54" s="4">
        <f t="shared" si="2"/>
      </c>
      <c r="H54">
        <f t="shared" si="0"/>
      </c>
    </row>
    <row r="55" spans="1:8" ht="15">
      <c r="A55" s="4">
        <v>54</v>
      </c>
      <c r="B55" s="4" t="s">
        <v>20</v>
      </c>
      <c r="C55" s="4" t="str">
        <f>VLOOKUP($B55,aa_residues!$B$2:$E$21,4,FALSE)</f>
        <v>Изолейцин</v>
      </c>
      <c r="D55" s="4" t="str">
        <f>VLOOKUP($B55,aa_residues!$B$2:$F$21,5,FALSE)</f>
        <v>X</v>
      </c>
      <c r="E55" s="52" t="str">
        <f t="shared" si="1"/>
        <v>+</v>
      </c>
      <c r="F55" s="4" t="str">
        <f t="shared" si="2"/>
        <v>+</v>
      </c>
      <c r="H55" t="str">
        <f t="shared" si="0"/>
        <v>+</v>
      </c>
    </row>
    <row r="56" spans="1:8" ht="15">
      <c r="A56" s="4">
        <v>55</v>
      </c>
      <c r="B56" s="4" t="s">
        <v>56</v>
      </c>
      <c r="C56" s="4" t="str">
        <f>VLOOKUP($B56,aa_residues!$B$2:$E$21,4,FALSE)</f>
        <v>Тирозин</v>
      </c>
      <c r="D56" s="4" t="str">
        <f>VLOOKUP($B56,aa_residues!$B$2:$F$21,5,FALSE)</f>
        <v>X</v>
      </c>
      <c r="E56" s="52">
        <f t="shared" si="1"/>
      </c>
      <c r="F56" s="4" t="str">
        <f t="shared" si="2"/>
        <v>+</v>
      </c>
      <c r="H56">
        <f t="shared" si="0"/>
      </c>
    </row>
    <row r="57" spans="1:8" ht="15">
      <c r="A57" s="4">
        <v>56</v>
      </c>
      <c r="B57" s="4" t="s">
        <v>26</v>
      </c>
      <c r="C57" s="4" t="str">
        <f>VLOOKUP($B57,aa_residues!$B$2:$E$21,4,FALSE)</f>
        <v>Лейцин</v>
      </c>
      <c r="D57" s="4" t="str">
        <f>VLOOKUP($B57,aa_residues!$B$2:$F$21,5,FALSE)</f>
        <v>X</v>
      </c>
      <c r="E57" s="52" t="str">
        <f t="shared" si="1"/>
        <v>+</v>
      </c>
      <c r="F57" s="4" t="str">
        <f t="shared" si="2"/>
        <v>+</v>
      </c>
      <c r="H57" t="str">
        <f t="shared" si="0"/>
        <v>+</v>
      </c>
    </row>
    <row r="58" spans="1:8" ht="15">
      <c r="A58" s="4">
        <v>57</v>
      </c>
      <c r="B58" s="4" t="s">
        <v>35</v>
      </c>
      <c r="C58" s="4" t="str">
        <f>VLOOKUP($B58,aa_residues!$B$2:$E$21,4,FALSE)</f>
        <v>Пролин</v>
      </c>
      <c r="D58" s="4" t="str">
        <f>VLOOKUP($B58,aa_residues!$B$2:$F$21,5,FALSE)</f>
        <v>-</v>
      </c>
      <c r="E58" s="52">
        <f t="shared" si="1"/>
      </c>
      <c r="F58" s="4">
        <f t="shared" si="2"/>
      </c>
      <c r="H58">
        <f t="shared" si="0"/>
      </c>
    </row>
    <row r="59" spans="1:8" ht="15">
      <c r="A59" s="4">
        <v>58</v>
      </c>
      <c r="B59" s="4" t="s">
        <v>26</v>
      </c>
      <c r="C59" s="4" t="str">
        <f>VLOOKUP($B59,aa_residues!$B$2:$E$21,4,FALSE)</f>
        <v>Лейцин</v>
      </c>
      <c r="D59" s="4" t="str">
        <f>VLOOKUP($B59,aa_residues!$B$2:$F$21,5,FALSE)</f>
        <v>X</v>
      </c>
      <c r="E59" s="52" t="str">
        <f t="shared" si="1"/>
        <v>+</v>
      </c>
      <c r="F59" s="4" t="str">
        <f t="shared" si="2"/>
        <v>+</v>
      </c>
      <c r="H59">
        <f t="shared" si="0"/>
      </c>
    </row>
    <row r="60" spans="1:8" ht="15">
      <c r="A60" s="4">
        <v>59</v>
      </c>
      <c r="B60" s="4" t="s">
        <v>44</v>
      </c>
      <c r="C60" s="4" t="str">
        <f>VLOOKUP($B60,aa_residues!$B$2:$E$21,4,FALSE)</f>
        <v>Серин</v>
      </c>
      <c r="D60" s="4" t="str">
        <f>VLOOKUP($B60,aa_residues!$B$2:$F$21,5,FALSE)</f>
        <v>-</v>
      </c>
      <c r="E60" s="4">
        <f t="shared" si="1"/>
      </c>
      <c r="F60" s="4">
        <f t="shared" si="2"/>
      </c>
      <c r="H60">
        <f t="shared" si="0"/>
      </c>
    </row>
    <row r="61" spans="1:8" ht="15">
      <c r="A61" s="4">
        <v>60</v>
      </c>
      <c r="B61" s="4" t="s">
        <v>41</v>
      </c>
      <c r="C61" s="4" t="str">
        <f>VLOOKUP($B61,aa_residues!$B$2:$E$21,4,FALSE)</f>
        <v>Аргинин</v>
      </c>
      <c r="D61" s="4" t="str">
        <f>VLOOKUP($B61,aa_residues!$B$2:$F$21,5,FALSE)</f>
        <v>-</v>
      </c>
      <c r="E61" s="4">
        <f t="shared" si="1"/>
      </c>
      <c r="F61" s="4">
        <f t="shared" si="2"/>
      </c>
      <c r="H61">
        <f t="shared" si="0"/>
      </c>
    </row>
    <row r="62" spans="1:8" ht="15">
      <c r="A62" s="4">
        <v>61</v>
      </c>
      <c r="B62" s="4" t="s">
        <v>26</v>
      </c>
      <c r="C62" s="4" t="str">
        <f>VLOOKUP($B62,aa_residues!$B$2:$E$21,4,FALSE)</f>
        <v>Лейцин</v>
      </c>
      <c r="D62" s="4" t="str">
        <f>VLOOKUP($B62,aa_residues!$B$2:$F$21,5,FALSE)</f>
        <v>X</v>
      </c>
      <c r="E62" s="4">
        <f t="shared" si="1"/>
      </c>
      <c r="F62" s="4" t="str">
        <f t="shared" si="2"/>
        <v>+</v>
      </c>
      <c r="H62">
        <f t="shared" si="0"/>
      </c>
    </row>
    <row r="63" spans="1:8" ht="15">
      <c r="A63" s="4">
        <v>62</v>
      </c>
      <c r="B63" s="4" t="s">
        <v>26</v>
      </c>
      <c r="C63" s="4" t="str">
        <f>VLOOKUP($B63,aa_residues!$B$2:$E$21,4,FALSE)</f>
        <v>Лейцин</v>
      </c>
      <c r="D63" s="4" t="str">
        <f>VLOOKUP($B63,aa_residues!$B$2:$F$21,5,FALSE)</f>
        <v>X</v>
      </c>
      <c r="E63" s="52" t="str">
        <f t="shared" si="1"/>
        <v>+</v>
      </c>
      <c r="F63" s="4" t="str">
        <f t="shared" si="2"/>
        <v>+</v>
      </c>
      <c r="H63">
        <f t="shared" si="0"/>
      </c>
    </row>
    <row r="64" spans="1:8" ht="15">
      <c r="A64" s="4">
        <v>63</v>
      </c>
      <c r="B64" s="4" t="s">
        <v>32</v>
      </c>
      <c r="C64" s="4" t="str">
        <f>VLOOKUP($B64,aa_residues!$B$2:$E$21,4,FALSE)</f>
        <v>Аспарагин</v>
      </c>
      <c r="D64" s="4" t="str">
        <f>VLOOKUP($B64,aa_residues!$B$2:$F$21,5,FALSE)</f>
        <v>-</v>
      </c>
      <c r="E64" s="52">
        <f t="shared" si="1"/>
      </c>
      <c r="F64" s="4">
        <f t="shared" si="2"/>
      </c>
      <c r="H64">
        <f t="shared" si="0"/>
      </c>
    </row>
    <row r="65" spans="1:8" ht="15">
      <c r="A65" s="4">
        <v>64</v>
      </c>
      <c r="B65" s="4" t="s">
        <v>11</v>
      </c>
      <c r="C65" s="4" t="str">
        <f>VLOOKUP($B65,aa_residues!$B$2:$E$21,4,FALSE)</f>
        <v>Фенилаланин</v>
      </c>
      <c r="D65" s="4" t="str">
        <f>VLOOKUP($B65,aa_residues!$B$2:$F$21,5,FALSE)</f>
        <v>X</v>
      </c>
      <c r="E65" s="52" t="str">
        <f t="shared" si="1"/>
        <v>+</v>
      </c>
      <c r="F65" s="4" t="str">
        <f t="shared" si="2"/>
        <v>+</v>
      </c>
      <c r="H65" t="str">
        <f t="shared" si="0"/>
        <v>+</v>
      </c>
    </row>
    <row r="66" spans="1:8" ht="15">
      <c r="A66" s="4">
        <v>65</v>
      </c>
      <c r="B66" s="4" t="s">
        <v>56</v>
      </c>
      <c r="C66" s="4" t="str">
        <f>VLOOKUP($B66,aa_residues!$B$2:$E$21,4,FALSE)</f>
        <v>Тирозин</v>
      </c>
      <c r="D66" s="4" t="str">
        <f>VLOOKUP($B66,aa_residues!$B$2:$F$21,5,FALSE)</f>
        <v>X</v>
      </c>
      <c r="E66" s="52">
        <f t="shared" si="1"/>
      </c>
      <c r="F66" s="4" t="str">
        <f t="shared" si="2"/>
        <v>+</v>
      </c>
      <c r="H66">
        <f t="shared" si="0"/>
      </c>
    </row>
    <row r="67" spans="1:8" ht="15">
      <c r="A67" s="4">
        <v>66</v>
      </c>
      <c r="B67" s="4" t="s">
        <v>20</v>
      </c>
      <c r="C67" s="4" t="str">
        <f>VLOOKUP($B67,aa_residues!$B$2:$E$21,4,FALSE)</f>
        <v>Изолейцин</v>
      </c>
      <c r="D67" s="4" t="str">
        <f>VLOOKUP($B67,aa_residues!$B$2:$F$21,5,FALSE)</f>
        <v>X</v>
      </c>
      <c r="E67" s="52" t="str">
        <f t="shared" si="1"/>
        <v>+</v>
      </c>
      <c r="F67" s="4" t="str">
        <f t="shared" si="2"/>
        <v>+</v>
      </c>
      <c r="H67">
        <f t="shared" si="0"/>
      </c>
    </row>
    <row r="68" spans="1:8" ht="15">
      <c r="A68" s="4">
        <v>67</v>
      </c>
      <c r="B68" s="4" t="s">
        <v>44</v>
      </c>
      <c r="C68" s="4" t="str">
        <f>VLOOKUP($B68,aa_residues!$B$2:$E$21,4,FALSE)</f>
        <v>Серин</v>
      </c>
      <c r="D68" s="4" t="str">
        <f>VLOOKUP($B68,aa_residues!$B$2:$F$21,5,FALSE)</f>
        <v>-</v>
      </c>
      <c r="E68" s="4">
        <f t="shared" si="1"/>
      </c>
      <c r="F68" s="4">
        <f t="shared" si="2"/>
      </c>
      <c r="H68">
        <f t="shared" si="0"/>
      </c>
    </row>
    <row r="69" spans="1:8" ht="15">
      <c r="A69" s="4">
        <v>68</v>
      </c>
      <c r="B69" s="4" t="s">
        <v>44</v>
      </c>
      <c r="C69" s="4" t="str">
        <f>VLOOKUP($B69,aa_residues!$B$2:$E$21,4,FALSE)</f>
        <v>Серин</v>
      </c>
      <c r="D69" s="4" t="str">
        <f>VLOOKUP($B69,aa_residues!$B$2:$F$21,5,FALSE)</f>
        <v>-</v>
      </c>
      <c r="E69" s="4">
        <f t="shared" si="1"/>
      </c>
      <c r="F69" s="4">
        <f t="shared" si="2"/>
      </c>
      <c r="H69">
        <f aca="true" t="shared" si="3" ref="H69:H132">IF(AND(E69="+",E67="+",E71="+"),"+","")</f>
      </c>
    </row>
    <row r="70" spans="1:8" ht="15">
      <c r="A70" s="4">
        <v>69</v>
      </c>
      <c r="B70" s="4" t="s">
        <v>32</v>
      </c>
      <c r="C70" s="4" t="str">
        <f>VLOOKUP($B70,aa_residues!$B$2:$E$21,4,FALSE)</f>
        <v>Аспарагин</v>
      </c>
      <c r="D70" s="4" t="str">
        <f>VLOOKUP($B70,aa_residues!$B$2:$F$21,5,FALSE)</f>
        <v>-</v>
      </c>
      <c r="E70" s="4">
        <f aca="true" t="shared" si="4" ref="E70:E133">IF(AND($D70="X",OR($D68="X",$D72="X")),"+","")</f>
      </c>
      <c r="F70" s="4">
        <f aca="true" t="shared" si="5" ref="F70:F133">IF(AND($D70="X",OR($D67="X",$D66="X",$D73="X",$D74="X")),"+","")</f>
      </c>
      <c r="H70">
        <f t="shared" si="3"/>
      </c>
    </row>
    <row r="71" spans="1:8" ht="15">
      <c r="A71" s="4">
        <v>70</v>
      </c>
      <c r="B71" s="4" t="s">
        <v>26</v>
      </c>
      <c r="C71" s="4" t="str">
        <f>VLOOKUP($B71,aa_residues!$B$2:$E$21,4,FALSE)</f>
        <v>Лейцин</v>
      </c>
      <c r="D71" s="4" t="str">
        <f>VLOOKUP($B71,aa_residues!$B$2:$F$21,5,FALSE)</f>
        <v>X</v>
      </c>
      <c r="E71" s="4">
        <f t="shared" si="4"/>
      </c>
      <c r="F71" s="4" t="str">
        <f t="shared" si="5"/>
        <v>+</v>
      </c>
      <c r="H71">
        <f t="shared" si="3"/>
      </c>
    </row>
    <row r="72" spans="1:8" ht="15">
      <c r="A72" s="4">
        <v>71</v>
      </c>
      <c r="B72" s="4" t="s">
        <v>41</v>
      </c>
      <c r="C72" s="4" t="str">
        <f>VLOOKUP($B72,aa_residues!$B$2:$E$21,4,FALSE)</f>
        <v>Аргинин</v>
      </c>
      <c r="D72" s="4" t="str">
        <f>VLOOKUP($B72,aa_residues!$B$2:$F$21,5,FALSE)</f>
        <v>-</v>
      </c>
      <c r="E72" s="4">
        <f t="shared" si="4"/>
      </c>
      <c r="F72" s="4">
        <f t="shared" si="5"/>
      </c>
      <c r="H72">
        <f t="shared" si="3"/>
      </c>
    </row>
    <row r="73" spans="1:8" ht="15">
      <c r="A73" s="4">
        <v>72</v>
      </c>
      <c r="B73" s="4" t="s">
        <v>41</v>
      </c>
      <c r="C73" s="4" t="str">
        <f>VLOOKUP($B73,aa_residues!$B$2:$E$21,4,FALSE)</f>
        <v>Аргинин</v>
      </c>
      <c r="D73" s="4" t="str">
        <f>VLOOKUP($B73,aa_residues!$B$2:$F$21,5,FALSE)</f>
        <v>-</v>
      </c>
      <c r="E73" s="4">
        <f t="shared" si="4"/>
      </c>
      <c r="F73" s="4">
        <f t="shared" si="5"/>
      </c>
      <c r="H73">
        <f t="shared" si="3"/>
      </c>
    </row>
    <row r="74" spans="1:8" ht="15">
      <c r="A74" s="4">
        <v>73</v>
      </c>
      <c r="B74" s="4" t="s">
        <v>38</v>
      </c>
      <c r="C74" s="4" t="str">
        <f>VLOOKUP($B74,aa_residues!$B$2:$E$21,4,FALSE)</f>
        <v>Глутамин</v>
      </c>
      <c r="D74" s="4" t="str">
        <f>VLOOKUP($B74,aa_residues!$B$2:$F$21,5,FALSE)</f>
        <v>-</v>
      </c>
      <c r="E74" s="4">
        <f t="shared" si="4"/>
      </c>
      <c r="F74" s="4">
        <f t="shared" si="5"/>
      </c>
      <c r="H74">
        <f t="shared" si="3"/>
      </c>
    </row>
    <row r="75" spans="1:8" ht="15">
      <c r="A75" s="4">
        <v>74</v>
      </c>
      <c r="B75" s="4" t="s">
        <v>0</v>
      </c>
      <c r="C75" s="4" t="str">
        <f>VLOOKUP($B75,aa_residues!$B$2:$E$21,4,FALSE)</f>
        <v>Аланин</v>
      </c>
      <c r="D75" s="4" t="str">
        <f>VLOOKUP($B75,aa_residues!$B$2:$F$21,5,FALSE)</f>
        <v>X</v>
      </c>
      <c r="E75" s="4" t="str">
        <f t="shared" si="4"/>
        <v>+</v>
      </c>
      <c r="F75" s="4" t="str">
        <f t="shared" si="5"/>
        <v>+</v>
      </c>
      <c r="H75">
        <f t="shared" si="3"/>
      </c>
    </row>
    <row r="76" spans="1:8" ht="15">
      <c r="A76" s="4">
        <v>75</v>
      </c>
      <c r="B76" s="4" t="s">
        <v>50</v>
      </c>
      <c r="C76" s="4" t="str">
        <f>VLOOKUP($B76,aa_residues!$B$2:$E$21,4,FALSE)</f>
        <v>Валин</v>
      </c>
      <c r="D76" s="4" t="str">
        <f>VLOOKUP($B76,aa_residues!$B$2:$F$21,5,FALSE)</f>
        <v>X</v>
      </c>
      <c r="E76" s="4">
        <f t="shared" si="4"/>
      </c>
      <c r="F76" s="4" t="str">
        <f t="shared" si="5"/>
        <v>+</v>
      </c>
      <c r="H76">
        <f t="shared" si="3"/>
      </c>
    </row>
    <row r="77" spans="1:8" ht="15">
      <c r="A77" s="4">
        <v>76</v>
      </c>
      <c r="B77" s="4" t="s">
        <v>26</v>
      </c>
      <c r="C77" s="4" t="str">
        <f>VLOOKUP($B77,aa_residues!$B$2:$E$21,4,FALSE)</f>
        <v>Лейцин</v>
      </c>
      <c r="D77" s="4" t="str">
        <f>VLOOKUP($B77,aa_residues!$B$2:$F$21,5,FALSE)</f>
        <v>X</v>
      </c>
      <c r="E77" s="4" t="str">
        <f t="shared" si="4"/>
        <v>+</v>
      </c>
      <c r="F77" s="4" t="str">
        <f t="shared" si="5"/>
        <v>+</v>
      </c>
      <c r="H77">
        <f t="shared" si="3"/>
      </c>
    </row>
    <row r="78" spans="1:8" ht="15">
      <c r="A78" s="4">
        <v>77</v>
      </c>
      <c r="B78" s="4" t="s">
        <v>8</v>
      </c>
      <c r="C78" s="4" t="str">
        <f>VLOOKUP($B78,aa_residues!$B$2:$E$21,4,FALSE)</f>
        <v>Глутаминовая кислота</v>
      </c>
      <c r="D78" s="4" t="str">
        <f>VLOOKUP($B78,aa_residues!$B$2:$F$21,5,FALSE)</f>
        <v>-</v>
      </c>
      <c r="E78" s="4">
        <f t="shared" si="4"/>
      </c>
      <c r="F78" s="4">
        <f t="shared" si="5"/>
      </c>
      <c r="H78">
        <f t="shared" si="3"/>
      </c>
    </row>
    <row r="79" spans="1:8" ht="15">
      <c r="A79" s="4">
        <v>78</v>
      </c>
      <c r="B79" s="4" t="s">
        <v>38</v>
      </c>
      <c r="C79" s="4" t="str">
        <f>VLOOKUP($B79,aa_residues!$B$2:$E$21,4,FALSE)</f>
        <v>Глутамин</v>
      </c>
      <c r="D79" s="4" t="str">
        <f>VLOOKUP($B79,aa_residues!$B$2:$F$21,5,FALSE)</f>
        <v>-</v>
      </c>
      <c r="E79" s="4">
        <f t="shared" si="4"/>
      </c>
      <c r="F79" s="4">
        <f t="shared" si="5"/>
      </c>
      <c r="H79">
        <f t="shared" si="3"/>
      </c>
    </row>
    <row r="80" spans="1:8" ht="15">
      <c r="A80" s="4">
        <v>79</v>
      </c>
      <c r="B80" s="4" t="s">
        <v>11</v>
      </c>
      <c r="C80" s="4" t="str">
        <f>VLOOKUP($B80,aa_residues!$B$2:$E$21,4,FALSE)</f>
        <v>Фенилаланин</v>
      </c>
      <c r="D80" s="4" t="str">
        <f>VLOOKUP($B80,aa_residues!$B$2:$F$21,5,FALSE)</f>
        <v>X</v>
      </c>
      <c r="E80" s="4">
        <f t="shared" si="4"/>
      </c>
      <c r="F80" s="4" t="str">
        <f t="shared" si="5"/>
        <v>+</v>
      </c>
      <c r="H80">
        <f t="shared" si="3"/>
      </c>
    </row>
    <row r="81" spans="1:8" ht="15">
      <c r="A81" s="4">
        <v>80</v>
      </c>
      <c r="B81" s="4" t="s">
        <v>26</v>
      </c>
      <c r="C81" s="4" t="str">
        <f>VLOOKUP($B81,aa_residues!$B$2:$E$21,4,FALSE)</f>
        <v>Лейцин</v>
      </c>
      <c r="D81" s="4" t="str">
        <f>VLOOKUP($B81,aa_residues!$B$2:$F$21,5,FALSE)</f>
        <v>X</v>
      </c>
      <c r="E81" s="4">
        <f t="shared" si="4"/>
      </c>
      <c r="F81" s="4" t="str">
        <f t="shared" si="5"/>
        <v>+</v>
      </c>
      <c r="H81">
        <f t="shared" si="3"/>
      </c>
    </row>
    <row r="82" spans="1:8" ht="15">
      <c r="A82" s="4">
        <v>81</v>
      </c>
      <c r="B82" s="4" t="s">
        <v>14</v>
      </c>
      <c r="C82" s="4" t="str">
        <f>VLOOKUP($B82,aa_residues!$B$2:$E$21,4,FALSE)</f>
        <v>Глицин</v>
      </c>
      <c r="D82" s="4" t="str">
        <f>VLOOKUP($B82,aa_residues!$B$2:$F$21,5,FALSE)</f>
        <v>-</v>
      </c>
      <c r="E82" s="4">
        <f t="shared" si="4"/>
      </c>
      <c r="F82" s="4">
        <f t="shared" si="5"/>
      </c>
      <c r="H82">
        <f t="shared" si="3"/>
      </c>
    </row>
    <row r="83" spans="1:8" ht="15">
      <c r="A83" s="4">
        <v>82</v>
      </c>
      <c r="B83" s="4" t="s">
        <v>47</v>
      </c>
      <c r="C83" s="4" t="str">
        <f>VLOOKUP($B83,aa_residues!$B$2:$E$21,4,FALSE)</f>
        <v>Треонин</v>
      </c>
      <c r="D83" s="4" t="str">
        <f>VLOOKUP($B83,aa_residues!$B$2:$F$21,5,FALSE)</f>
        <v>-</v>
      </c>
      <c r="E83" s="4">
        <f t="shared" si="4"/>
      </c>
      <c r="F83" s="4">
        <f t="shared" si="5"/>
      </c>
      <c r="H83">
        <f t="shared" si="3"/>
      </c>
    </row>
    <row r="84" spans="1:8" ht="15">
      <c r="A84" s="4">
        <v>83</v>
      </c>
      <c r="B84" s="4" t="s">
        <v>32</v>
      </c>
      <c r="C84" s="4" t="str">
        <f>VLOOKUP($B84,aa_residues!$B$2:$E$21,4,FALSE)</f>
        <v>Аспарагин</v>
      </c>
      <c r="D84" s="4" t="str">
        <f>VLOOKUP($B84,aa_residues!$B$2:$F$21,5,FALSE)</f>
        <v>-</v>
      </c>
      <c r="E84" s="4">
        <f t="shared" si="4"/>
      </c>
      <c r="F84" s="4">
        <f t="shared" si="5"/>
      </c>
      <c r="H84">
        <f t="shared" si="3"/>
      </c>
    </row>
    <row r="85" spans="1:8" ht="15">
      <c r="A85" s="4">
        <v>84</v>
      </c>
      <c r="B85" s="4" t="s">
        <v>14</v>
      </c>
      <c r="C85" s="4" t="str">
        <f>VLOOKUP($B85,aa_residues!$B$2:$E$21,4,FALSE)</f>
        <v>Глицин</v>
      </c>
      <c r="D85" s="4" t="str">
        <f>VLOOKUP($B85,aa_residues!$B$2:$F$21,5,FALSE)</f>
        <v>-</v>
      </c>
      <c r="E85" s="4">
        <f t="shared" si="4"/>
      </c>
      <c r="F85" s="4">
        <f t="shared" si="5"/>
      </c>
      <c r="H85">
        <f t="shared" si="3"/>
      </c>
    </row>
    <row r="86" spans="1:8" ht="15">
      <c r="A86" s="4">
        <v>85</v>
      </c>
      <c r="B86" s="4" t="s">
        <v>38</v>
      </c>
      <c r="C86" s="4" t="str">
        <f>VLOOKUP($B86,aa_residues!$B$2:$E$21,4,FALSE)</f>
        <v>Глутамин</v>
      </c>
      <c r="D86" s="4" t="str">
        <f>VLOOKUP($B86,aa_residues!$B$2:$F$21,5,FALSE)</f>
        <v>-</v>
      </c>
      <c r="E86" s="4">
        <f t="shared" si="4"/>
      </c>
      <c r="F86" s="4">
        <f t="shared" si="5"/>
      </c>
      <c r="H86">
        <f t="shared" si="3"/>
      </c>
    </row>
    <row r="87" spans="1:8" ht="15">
      <c r="A87" s="4">
        <v>86</v>
      </c>
      <c r="B87" s="4" t="s">
        <v>41</v>
      </c>
      <c r="C87" s="4" t="str">
        <f>VLOOKUP($B87,aa_residues!$B$2:$E$21,4,FALSE)</f>
        <v>Аргинин</v>
      </c>
      <c r="D87" s="4" t="str">
        <f>VLOOKUP($B87,aa_residues!$B$2:$F$21,5,FALSE)</f>
        <v>-</v>
      </c>
      <c r="E87" s="4">
        <f t="shared" si="4"/>
      </c>
      <c r="F87" s="4">
        <f t="shared" si="5"/>
      </c>
      <c r="H87">
        <f t="shared" si="3"/>
      </c>
    </row>
    <row r="88" spans="1:8" ht="15">
      <c r="A88" s="4">
        <v>87</v>
      </c>
      <c r="B88" s="4" t="s">
        <v>20</v>
      </c>
      <c r="C88" s="4" t="str">
        <f>VLOOKUP($B88,aa_residues!$B$2:$E$21,4,FALSE)</f>
        <v>Изолейцин</v>
      </c>
      <c r="D88" s="4" t="str">
        <f>VLOOKUP($B88,aa_residues!$B$2:$F$21,5,FALSE)</f>
        <v>X</v>
      </c>
      <c r="E88" s="52" t="str">
        <f t="shared" si="4"/>
        <v>+</v>
      </c>
      <c r="F88" s="4" t="str">
        <f t="shared" si="5"/>
        <v>+</v>
      </c>
      <c r="H88">
        <f t="shared" si="3"/>
      </c>
    </row>
    <row r="89" spans="1:8" ht="15">
      <c r="A89" s="4">
        <v>88</v>
      </c>
      <c r="B89" s="4" t="s">
        <v>35</v>
      </c>
      <c r="C89" s="4" t="str">
        <f>VLOOKUP($B89,aa_residues!$B$2:$E$21,4,FALSE)</f>
        <v>Пролин</v>
      </c>
      <c r="D89" s="4" t="str">
        <f>VLOOKUP($B89,aa_residues!$B$2:$F$21,5,FALSE)</f>
        <v>-</v>
      </c>
      <c r="E89" s="52">
        <f t="shared" si="4"/>
      </c>
      <c r="F89" s="4">
        <f t="shared" si="5"/>
      </c>
      <c r="H89">
        <f t="shared" si="3"/>
      </c>
    </row>
    <row r="90" spans="1:8" ht="15">
      <c r="A90" s="4">
        <v>89</v>
      </c>
      <c r="B90" s="4" t="s">
        <v>56</v>
      </c>
      <c r="C90" s="4" t="str">
        <f>VLOOKUP($B90,aa_residues!$B$2:$E$21,4,FALSE)</f>
        <v>Тирозин</v>
      </c>
      <c r="D90" s="4" t="str">
        <f>VLOOKUP($B90,aa_residues!$B$2:$F$21,5,FALSE)</f>
        <v>X</v>
      </c>
      <c r="E90" s="52" t="str">
        <f t="shared" si="4"/>
        <v>+</v>
      </c>
      <c r="F90" s="4" t="str">
        <f t="shared" si="5"/>
        <v>+</v>
      </c>
      <c r="H90" t="str">
        <f t="shared" si="3"/>
        <v>+</v>
      </c>
    </row>
    <row r="91" spans="1:8" ht="15">
      <c r="A91" s="4">
        <v>90</v>
      </c>
      <c r="B91" s="4" t="s">
        <v>20</v>
      </c>
      <c r="C91" s="4" t="str">
        <f>VLOOKUP($B91,aa_residues!$B$2:$E$21,4,FALSE)</f>
        <v>Изолейцин</v>
      </c>
      <c r="D91" s="4" t="str">
        <f>VLOOKUP($B91,aa_residues!$B$2:$F$21,5,FALSE)</f>
        <v>X</v>
      </c>
      <c r="E91" s="52">
        <f t="shared" si="4"/>
      </c>
      <c r="F91" s="4" t="str">
        <f t="shared" si="5"/>
        <v>+</v>
      </c>
      <c r="H91">
        <f t="shared" si="3"/>
      </c>
    </row>
    <row r="92" spans="1:8" ht="15">
      <c r="A92" s="4">
        <v>91</v>
      </c>
      <c r="B92" s="4" t="s">
        <v>20</v>
      </c>
      <c r="C92" s="4" t="str">
        <f>VLOOKUP($B92,aa_residues!$B$2:$E$21,4,FALSE)</f>
        <v>Изолейцин</v>
      </c>
      <c r="D92" s="4" t="str">
        <f>VLOOKUP($B92,aa_residues!$B$2:$F$21,5,FALSE)</f>
        <v>X</v>
      </c>
      <c r="E92" s="52" t="str">
        <f t="shared" si="4"/>
        <v>+</v>
      </c>
      <c r="F92" s="4" t="str">
        <f t="shared" si="5"/>
        <v>+</v>
      </c>
      <c r="H92" t="str">
        <f t="shared" si="3"/>
        <v>+</v>
      </c>
    </row>
    <row r="93" spans="1:8" ht="15">
      <c r="A93" s="4">
        <v>92</v>
      </c>
      <c r="B93" s="4" t="s">
        <v>44</v>
      </c>
      <c r="C93" s="4" t="str">
        <f>VLOOKUP($B93,aa_residues!$B$2:$E$21,4,FALSE)</f>
        <v>Серин</v>
      </c>
      <c r="D93" s="4" t="str">
        <f>VLOOKUP($B93,aa_residues!$B$2:$F$21,5,FALSE)</f>
        <v>-</v>
      </c>
      <c r="E93" s="52">
        <f t="shared" si="4"/>
      </c>
      <c r="F93" s="4">
        <f t="shared" si="5"/>
      </c>
      <c r="H93">
        <f t="shared" si="3"/>
      </c>
    </row>
    <row r="94" spans="1:8" ht="15">
      <c r="A94" s="4">
        <v>93</v>
      </c>
      <c r="B94" s="4" t="s">
        <v>20</v>
      </c>
      <c r="C94" s="4" t="str">
        <f>VLOOKUP($B94,aa_residues!$B$2:$E$21,4,FALSE)</f>
        <v>Изолейцин</v>
      </c>
      <c r="D94" s="4" t="str">
        <f>VLOOKUP($B94,aa_residues!$B$2:$F$21,5,FALSE)</f>
        <v>X</v>
      </c>
      <c r="E94" s="52" t="str">
        <f t="shared" si="4"/>
        <v>+</v>
      </c>
      <c r="F94" s="4" t="str">
        <f t="shared" si="5"/>
        <v>+</v>
      </c>
      <c r="H94">
        <f t="shared" si="3"/>
      </c>
    </row>
    <row r="95" spans="1:8" ht="15">
      <c r="A95" s="4">
        <v>94</v>
      </c>
      <c r="B95" s="4" t="s">
        <v>0</v>
      </c>
      <c r="C95" s="4" t="str">
        <f>VLOOKUP($B95,aa_residues!$B$2:$E$21,4,FALSE)</f>
        <v>Аланин</v>
      </c>
      <c r="D95" s="4" t="str">
        <f>VLOOKUP($B95,aa_residues!$B$2:$F$21,5,FALSE)</f>
        <v>X</v>
      </c>
      <c r="E95" s="4">
        <f t="shared" si="4"/>
      </c>
      <c r="F95" s="4" t="str">
        <f t="shared" si="5"/>
        <v>+</v>
      </c>
      <c r="H95">
        <f t="shared" si="3"/>
      </c>
    </row>
    <row r="96" spans="1:8" ht="15">
      <c r="A96" s="4">
        <v>95</v>
      </c>
      <c r="B96" s="4" t="s">
        <v>14</v>
      </c>
      <c r="C96" s="4" t="str">
        <f>VLOOKUP($B96,aa_residues!$B$2:$E$21,4,FALSE)</f>
        <v>Глицин</v>
      </c>
      <c r="D96" s="4" t="str">
        <f>VLOOKUP($B96,aa_residues!$B$2:$F$21,5,FALSE)</f>
        <v>-</v>
      </c>
      <c r="E96" s="4">
        <f t="shared" si="4"/>
      </c>
      <c r="F96" s="4">
        <f t="shared" si="5"/>
      </c>
      <c r="H96">
        <f t="shared" si="3"/>
      </c>
    </row>
    <row r="97" spans="1:8" ht="15">
      <c r="A97" s="4">
        <v>96</v>
      </c>
      <c r="B97" s="4" t="s">
        <v>44</v>
      </c>
      <c r="C97" s="4" t="str">
        <f>VLOOKUP($B97,aa_residues!$B$2:$E$21,4,FALSE)</f>
        <v>Серин</v>
      </c>
      <c r="D97" s="4" t="str">
        <f>VLOOKUP($B97,aa_residues!$B$2:$F$21,5,FALSE)</f>
        <v>-</v>
      </c>
      <c r="E97" s="4">
        <f t="shared" si="4"/>
      </c>
      <c r="F97" s="4">
        <f t="shared" si="5"/>
      </c>
      <c r="H97">
        <f t="shared" si="3"/>
      </c>
    </row>
    <row r="98" spans="1:8" ht="15">
      <c r="A98" s="4">
        <v>97</v>
      </c>
      <c r="B98" s="4" t="s">
        <v>50</v>
      </c>
      <c r="C98" s="4" t="str">
        <f>VLOOKUP($B98,aa_residues!$B$2:$E$21,4,FALSE)</f>
        <v>Валин</v>
      </c>
      <c r="D98" s="4" t="str">
        <f>VLOOKUP($B98,aa_residues!$B$2:$F$21,5,FALSE)</f>
        <v>X</v>
      </c>
      <c r="E98" s="4" t="str">
        <f t="shared" si="4"/>
        <v>+</v>
      </c>
      <c r="F98" s="4" t="str">
        <f t="shared" si="5"/>
        <v>+</v>
      </c>
      <c r="H98">
        <f t="shared" si="3"/>
      </c>
    </row>
    <row r="99" spans="1:8" ht="15">
      <c r="A99" s="4">
        <v>98</v>
      </c>
      <c r="B99" s="4" t="s">
        <v>0</v>
      </c>
      <c r="C99" s="4" t="str">
        <f>VLOOKUP($B99,aa_residues!$B$2:$E$21,4,FALSE)</f>
        <v>Аланин</v>
      </c>
      <c r="D99" s="4" t="str">
        <f>VLOOKUP($B99,aa_residues!$B$2:$F$21,5,FALSE)</f>
        <v>X</v>
      </c>
      <c r="E99" s="4">
        <f t="shared" si="4"/>
      </c>
      <c r="F99" s="4" t="str">
        <f t="shared" si="5"/>
        <v>+</v>
      </c>
      <c r="H99">
        <f t="shared" si="3"/>
      </c>
    </row>
    <row r="100" spans="1:8" ht="15">
      <c r="A100" s="4">
        <v>99</v>
      </c>
      <c r="B100" s="4" t="s">
        <v>50</v>
      </c>
      <c r="C100" s="4" t="str">
        <f>VLOOKUP($B100,aa_residues!$B$2:$E$21,4,FALSE)</f>
        <v>Валин</v>
      </c>
      <c r="D100" s="4" t="str">
        <f>VLOOKUP($B100,aa_residues!$B$2:$F$21,5,FALSE)</f>
        <v>X</v>
      </c>
      <c r="E100" s="4" t="str">
        <f t="shared" si="4"/>
        <v>+</v>
      </c>
      <c r="F100" s="4">
        <f t="shared" si="5"/>
      </c>
      <c r="H100">
        <f t="shared" si="3"/>
      </c>
    </row>
    <row r="101" spans="1:8" ht="15">
      <c r="A101" s="4">
        <v>100</v>
      </c>
      <c r="B101" s="4" t="s">
        <v>14</v>
      </c>
      <c r="C101" s="4" t="str">
        <f>VLOOKUP($B101,aa_residues!$B$2:$E$21,4,FALSE)</f>
        <v>Глицин</v>
      </c>
      <c r="D101" s="4" t="str">
        <f>VLOOKUP($B101,aa_residues!$B$2:$F$21,5,FALSE)</f>
        <v>-</v>
      </c>
      <c r="E101" s="4">
        <f t="shared" si="4"/>
      </c>
      <c r="F101" s="4">
        <f t="shared" si="5"/>
      </c>
      <c r="H101">
        <f t="shared" si="3"/>
      </c>
    </row>
    <row r="102" spans="1:8" ht="15">
      <c r="A102" s="4">
        <v>101</v>
      </c>
      <c r="B102" s="4" t="s">
        <v>23</v>
      </c>
      <c r="C102" s="4" t="str">
        <f>VLOOKUP($B102,aa_residues!$B$2:$E$21,4,FALSE)</f>
        <v>Лизин</v>
      </c>
      <c r="D102" s="4" t="str">
        <f>VLOOKUP($B102,aa_residues!$B$2:$F$21,5,FALSE)</f>
        <v>-</v>
      </c>
      <c r="E102" s="4">
        <f t="shared" si="4"/>
      </c>
      <c r="F102" s="4">
        <f t="shared" si="5"/>
      </c>
      <c r="H102">
        <f t="shared" si="3"/>
      </c>
    </row>
    <row r="103" spans="1:8" ht="15">
      <c r="A103" s="4">
        <v>102</v>
      </c>
      <c r="B103" s="4" t="s">
        <v>44</v>
      </c>
      <c r="C103" s="4" t="str">
        <f>VLOOKUP($B103,aa_residues!$B$2:$E$21,4,FALSE)</f>
        <v>Серин</v>
      </c>
      <c r="D103" s="4" t="str">
        <f>VLOOKUP($B103,aa_residues!$B$2:$F$21,5,FALSE)</f>
        <v>-</v>
      </c>
      <c r="E103" s="4">
        <f t="shared" si="4"/>
      </c>
      <c r="F103" s="4">
        <f t="shared" si="5"/>
      </c>
      <c r="H103">
        <f t="shared" si="3"/>
      </c>
    </row>
    <row r="104" spans="1:8" ht="15">
      <c r="A104" s="4">
        <v>103</v>
      </c>
      <c r="B104" s="4" t="s">
        <v>47</v>
      </c>
      <c r="C104" s="4" t="str">
        <f>VLOOKUP($B104,aa_residues!$B$2:$E$21,4,FALSE)</f>
        <v>Треонин</v>
      </c>
      <c r="D104" s="4" t="str">
        <f>VLOOKUP($B104,aa_residues!$B$2:$F$21,5,FALSE)</f>
        <v>-</v>
      </c>
      <c r="E104" s="4">
        <f t="shared" si="4"/>
      </c>
      <c r="F104" s="4">
        <f t="shared" si="5"/>
      </c>
      <c r="H104">
        <f t="shared" si="3"/>
      </c>
    </row>
    <row r="105" spans="1:8" ht="15">
      <c r="A105" s="4">
        <v>104</v>
      </c>
      <c r="B105" s="4" t="s">
        <v>47</v>
      </c>
      <c r="C105" s="4" t="str">
        <f>VLOOKUP($B105,aa_residues!$B$2:$E$21,4,FALSE)</f>
        <v>Треонин</v>
      </c>
      <c r="D105" s="4" t="str">
        <f>VLOOKUP($B105,aa_residues!$B$2:$F$21,5,FALSE)</f>
        <v>-</v>
      </c>
      <c r="E105" s="4">
        <f t="shared" si="4"/>
      </c>
      <c r="F105" s="4">
        <f t="shared" si="5"/>
      </c>
      <c r="H105">
        <f t="shared" si="3"/>
      </c>
    </row>
    <row r="106" spans="1:8" ht="15">
      <c r="A106" s="4">
        <v>105</v>
      </c>
      <c r="B106" s="4" t="s">
        <v>0</v>
      </c>
      <c r="C106" s="4" t="str">
        <f>VLOOKUP($B106,aa_residues!$B$2:$E$21,4,FALSE)</f>
        <v>Аланин</v>
      </c>
      <c r="D106" s="4" t="str">
        <f>VLOOKUP($B106,aa_residues!$B$2:$F$21,5,FALSE)</f>
        <v>X</v>
      </c>
      <c r="E106" s="4" t="str">
        <f t="shared" si="4"/>
        <v>+</v>
      </c>
      <c r="F106" s="4" t="str">
        <f t="shared" si="5"/>
        <v>+</v>
      </c>
      <c r="H106">
        <f t="shared" si="3"/>
      </c>
    </row>
    <row r="107" spans="1:8" ht="15">
      <c r="A107" s="4">
        <v>106</v>
      </c>
      <c r="B107" s="4" t="s">
        <v>41</v>
      </c>
      <c r="C107" s="4" t="str">
        <f>VLOOKUP($B107,aa_residues!$B$2:$E$21,4,FALSE)</f>
        <v>Аргинин</v>
      </c>
      <c r="D107" s="4" t="str">
        <f>VLOOKUP($B107,aa_residues!$B$2:$F$21,5,FALSE)</f>
        <v>-</v>
      </c>
      <c r="E107" s="4">
        <f t="shared" si="4"/>
      </c>
      <c r="F107" s="4">
        <f t="shared" si="5"/>
      </c>
      <c r="H107">
        <f t="shared" si="3"/>
      </c>
    </row>
    <row r="108" spans="1:8" ht="15">
      <c r="A108" s="4">
        <v>107</v>
      </c>
      <c r="B108" s="4" t="s">
        <v>50</v>
      </c>
      <c r="C108" s="4" t="str">
        <f>VLOOKUP($B108,aa_residues!$B$2:$E$21,4,FALSE)</f>
        <v>Валин</v>
      </c>
      <c r="D108" s="4" t="str">
        <f>VLOOKUP($B108,aa_residues!$B$2:$F$21,5,FALSE)</f>
        <v>X</v>
      </c>
      <c r="E108" s="4" t="str">
        <f t="shared" si="4"/>
        <v>+</v>
      </c>
      <c r="F108" s="4" t="str">
        <f t="shared" si="5"/>
        <v>+</v>
      </c>
      <c r="H108">
        <f t="shared" si="3"/>
      </c>
    </row>
    <row r="109" spans="1:8" ht="15">
      <c r="A109" s="4">
        <v>108</v>
      </c>
      <c r="B109" s="4" t="s">
        <v>26</v>
      </c>
      <c r="C109" s="4" t="str">
        <f>VLOOKUP($B109,aa_residues!$B$2:$E$21,4,FALSE)</f>
        <v>Лейцин</v>
      </c>
      <c r="D109" s="4" t="str">
        <f>VLOOKUP($B109,aa_residues!$B$2:$F$21,5,FALSE)</f>
        <v>X</v>
      </c>
      <c r="E109" s="4" t="str">
        <f t="shared" si="4"/>
        <v>+</v>
      </c>
      <c r="F109" s="4" t="str">
        <f t="shared" si="5"/>
        <v>+</v>
      </c>
      <c r="H109">
        <f t="shared" si="3"/>
      </c>
    </row>
    <row r="110" spans="1:8" ht="15">
      <c r="A110" s="4">
        <v>109</v>
      </c>
      <c r="B110" s="4" t="s">
        <v>38</v>
      </c>
      <c r="C110" s="4" t="str">
        <f>VLOOKUP($B110,aa_residues!$B$2:$E$21,4,FALSE)</f>
        <v>Глутамин</v>
      </c>
      <c r="D110" s="4" t="str">
        <f>VLOOKUP($B110,aa_residues!$B$2:$F$21,5,FALSE)</f>
        <v>-</v>
      </c>
      <c r="E110" s="4">
        <f t="shared" si="4"/>
      </c>
      <c r="F110" s="4">
        <f t="shared" si="5"/>
      </c>
      <c r="H110">
        <f t="shared" si="3"/>
      </c>
    </row>
    <row r="111" spans="1:8" ht="15">
      <c r="A111" s="4">
        <v>110</v>
      </c>
      <c r="B111" s="4" t="s">
        <v>0</v>
      </c>
      <c r="C111" s="4" t="str">
        <f>VLOOKUP($B111,aa_residues!$B$2:$E$21,4,FALSE)</f>
        <v>Аланин</v>
      </c>
      <c r="D111" s="4" t="str">
        <f>VLOOKUP($B111,aa_residues!$B$2:$F$21,5,FALSE)</f>
        <v>X</v>
      </c>
      <c r="E111" s="4" t="str">
        <f t="shared" si="4"/>
        <v>+</v>
      </c>
      <c r="F111" s="4" t="str">
        <f t="shared" si="5"/>
        <v>+</v>
      </c>
      <c r="H111" t="str">
        <f t="shared" si="3"/>
        <v>+</v>
      </c>
    </row>
    <row r="112" spans="1:8" ht="15">
      <c r="A112" s="4">
        <v>111</v>
      </c>
      <c r="B112" s="4" t="s">
        <v>26</v>
      </c>
      <c r="C112" s="4" t="str">
        <f>VLOOKUP($B112,aa_residues!$B$2:$E$21,4,FALSE)</f>
        <v>Лейцин</v>
      </c>
      <c r="D112" s="4" t="str">
        <f>VLOOKUP($B112,aa_residues!$B$2:$F$21,5,FALSE)</f>
        <v>X</v>
      </c>
      <c r="E112" s="4">
        <f t="shared" si="4"/>
      </c>
      <c r="F112" s="4" t="str">
        <f t="shared" si="5"/>
        <v>+</v>
      </c>
      <c r="H112">
        <f t="shared" si="3"/>
      </c>
    </row>
    <row r="113" spans="1:8" ht="15">
      <c r="A113" s="4">
        <v>112</v>
      </c>
      <c r="B113" s="4" t="s">
        <v>26</v>
      </c>
      <c r="C113" s="4" t="str">
        <f>VLOOKUP($B113,aa_residues!$B$2:$E$21,4,FALSE)</f>
        <v>Лейцин</v>
      </c>
      <c r="D113" s="4" t="str">
        <f>VLOOKUP($B113,aa_residues!$B$2:$F$21,5,FALSE)</f>
        <v>X</v>
      </c>
      <c r="E113" s="4" t="str">
        <f t="shared" si="4"/>
        <v>+</v>
      </c>
      <c r="F113" s="4" t="str">
        <f t="shared" si="5"/>
        <v>+</v>
      </c>
      <c r="H113">
        <f t="shared" si="3"/>
      </c>
    </row>
    <row r="114" spans="1:8" ht="15">
      <c r="A114" s="4">
        <v>113</v>
      </c>
      <c r="B114" s="4" t="s">
        <v>44</v>
      </c>
      <c r="C114" s="4" t="str">
        <f>VLOOKUP($B114,aa_residues!$B$2:$E$21,4,FALSE)</f>
        <v>Серин</v>
      </c>
      <c r="D114" s="4" t="str">
        <f>VLOOKUP($B114,aa_residues!$B$2:$F$21,5,FALSE)</f>
        <v>-</v>
      </c>
      <c r="E114" s="4">
        <f t="shared" si="4"/>
      </c>
      <c r="F114" s="4">
        <f t="shared" si="5"/>
      </c>
      <c r="H114">
        <f t="shared" si="3"/>
      </c>
    </row>
    <row r="115" spans="1:8" ht="15">
      <c r="A115" s="4">
        <v>114</v>
      </c>
      <c r="B115" s="4" t="s">
        <v>41</v>
      </c>
      <c r="C115" s="4" t="str">
        <f>VLOOKUP($B115,aa_residues!$B$2:$E$21,4,FALSE)</f>
        <v>Аргинин</v>
      </c>
      <c r="D115" s="4" t="str">
        <f>VLOOKUP($B115,aa_residues!$B$2:$F$21,5,FALSE)</f>
        <v>-</v>
      </c>
      <c r="E115" s="4">
        <f t="shared" si="4"/>
      </c>
      <c r="F115" s="4">
        <f t="shared" si="5"/>
      </c>
      <c r="H115">
        <f t="shared" si="3"/>
      </c>
    </row>
    <row r="116" spans="1:8" ht="15">
      <c r="A116" s="4">
        <v>115</v>
      </c>
      <c r="B116" s="4" t="s">
        <v>53</v>
      </c>
      <c r="C116" s="4" t="str">
        <f>VLOOKUP($B116,aa_residues!$B$2:$E$21,4,FALSE)</f>
        <v>Триптофан</v>
      </c>
      <c r="D116" s="4" t="str">
        <f>VLOOKUP($B116,aa_residues!$B$2:$F$21,5,FALSE)</f>
        <v>X</v>
      </c>
      <c r="E116" s="4">
        <f t="shared" si="4"/>
      </c>
      <c r="F116" s="4" t="str">
        <f t="shared" si="5"/>
        <v>+</v>
      </c>
      <c r="H116">
        <f t="shared" si="3"/>
      </c>
    </row>
    <row r="117" spans="1:8" ht="15">
      <c r="A117" s="4">
        <v>116</v>
      </c>
      <c r="B117" s="4" t="s">
        <v>35</v>
      </c>
      <c r="C117" s="4" t="str">
        <f>VLOOKUP($B117,aa_residues!$B$2:$E$21,4,FALSE)</f>
        <v>Пролин</v>
      </c>
      <c r="D117" s="4" t="str">
        <f>VLOOKUP($B117,aa_residues!$B$2:$F$21,5,FALSE)</f>
        <v>-</v>
      </c>
      <c r="E117" s="4">
        <f t="shared" si="4"/>
      </c>
      <c r="F117" s="4">
        <f t="shared" si="5"/>
      </c>
      <c r="H117">
        <f t="shared" si="3"/>
      </c>
    </row>
    <row r="118" spans="1:8" ht="15">
      <c r="A118" s="4">
        <v>117</v>
      </c>
      <c r="B118" s="4" t="s">
        <v>8</v>
      </c>
      <c r="C118" s="4" t="str">
        <f>VLOOKUP($B118,aa_residues!$B$2:$E$21,4,FALSE)</f>
        <v>Глутаминовая кислота</v>
      </c>
      <c r="D118" s="4" t="str">
        <f>VLOOKUP($B118,aa_residues!$B$2:$F$21,5,FALSE)</f>
        <v>-</v>
      </c>
      <c r="E118" s="4">
        <f t="shared" si="4"/>
      </c>
      <c r="F118" s="4">
        <f t="shared" si="5"/>
      </c>
      <c r="H118">
        <f t="shared" si="3"/>
      </c>
    </row>
    <row r="119" spans="1:8" ht="15">
      <c r="A119" s="4">
        <v>118</v>
      </c>
      <c r="B119" s="4" t="s">
        <v>17</v>
      </c>
      <c r="C119" s="4" t="str">
        <f>VLOOKUP($B119,aa_residues!$B$2:$E$21,4,FALSE)</f>
        <v>Гистидин</v>
      </c>
      <c r="D119" s="4" t="str">
        <f>VLOOKUP($B119,aa_residues!$B$2:$F$21,5,FALSE)</f>
        <v>-</v>
      </c>
      <c r="E119" s="4">
        <f t="shared" si="4"/>
      </c>
      <c r="F119" s="4">
        <f t="shared" si="5"/>
      </c>
      <c r="H119">
        <f t="shared" si="3"/>
      </c>
    </row>
    <row r="120" spans="1:8" ht="15">
      <c r="A120" s="4">
        <v>119</v>
      </c>
      <c r="B120" s="4" t="s">
        <v>41</v>
      </c>
      <c r="C120" s="4" t="str">
        <f>VLOOKUP($B120,aa_residues!$B$2:$E$21,4,FALSE)</f>
        <v>Аргинин</v>
      </c>
      <c r="D120" s="4" t="str">
        <f>VLOOKUP($B120,aa_residues!$B$2:$F$21,5,FALSE)</f>
        <v>-</v>
      </c>
      <c r="E120" s="4">
        <f t="shared" si="4"/>
      </c>
      <c r="F120" s="4">
        <f t="shared" si="5"/>
      </c>
      <c r="H120">
        <f t="shared" si="3"/>
      </c>
    </row>
    <row r="121" spans="1:8" ht="15">
      <c r="A121" s="4">
        <v>120</v>
      </c>
      <c r="B121" s="4" t="s">
        <v>41</v>
      </c>
      <c r="C121" s="4" t="str">
        <f>VLOOKUP($B121,aa_residues!$B$2:$E$21,4,FALSE)</f>
        <v>Аргинин</v>
      </c>
      <c r="D121" s="4" t="str">
        <f>VLOOKUP($B121,aa_residues!$B$2:$F$21,5,FALSE)</f>
        <v>-</v>
      </c>
      <c r="E121" s="4">
        <f t="shared" si="4"/>
      </c>
      <c r="F121" s="4">
        <f t="shared" si="5"/>
      </c>
      <c r="H121">
        <f t="shared" si="3"/>
      </c>
    </row>
    <row r="122" spans="1:8" ht="15">
      <c r="A122" s="4">
        <v>121</v>
      </c>
      <c r="B122" s="4" t="s">
        <v>50</v>
      </c>
      <c r="C122" s="4" t="str">
        <f>VLOOKUP($B122,aa_residues!$B$2:$E$21,4,FALSE)</f>
        <v>Валин</v>
      </c>
      <c r="D122" s="4" t="str">
        <f>VLOOKUP($B122,aa_residues!$B$2:$F$21,5,FALSE)</f>
        <v>X</v>
      </c>
      <c r="E122" s="4" t="str">
        <f t="shared" si="4"/>
        <v>+</v>
      </c>
      <c r="F122" s="4" t="str">
        <f t="shared" si="5"/>
        <v>+</v>
      </c>
      <c r="H122">
        <f t="shared" si="3"/>
      </c>
    </row>
    <row r="123" spans="1:8" ht="15">
      <c r="A123" s="4">
        <v>122</v>
      </c>
      <c r="B123" s="4" t="s">
        <v>8</v>
      </c>
      <c r="C123" s="4" t="str">
        <f>VLOOKUP($B123,aa_residues!$B$2:$E$21,4,FALSE)</f>
        <v>Глутаминовая кислота</v>
      </c>
      <c r="D123" s="4" t="str">
        <f>VLOOKUP($B123,aa_residues!$B$2:$F$21,5,FALSE)</f>
        <v>-</v>
      </c>
      <c r="E123" s="4">
        <f t="shared" si="4"/>
      </c>
      <c r="F123" s="4">
        <f t="shared" si="5"/>
      </c>
      <c r="H123">
        <f t="shared" si="3"/>
      </c>
    </row>
    <row r="124" spans="1:8" ht="15">
      <c r="A124" s="4">
        <v>123</v>
      </c>
      <c r="B124" s="4" t="s">
        <v>26</v>
      </c>
      <c r="C124" s="4" t="str">
        <f>VLOOKUP($B124,aa_residues!$B$2:$E$21,4,FALSE)</f>
        <v>Лейцин</v>
      </c>
      <c r="D124" s="4" t="str">
        <f>VLOOKUP($B124,aa_residues!$B$2:$F$21,5,FALSE)</f>
        <v>X</v>
      </c>
      <c r="E124" s="4" t="str">
        <f t="shared" si="4"/>
        <v>+</v>
      </c>
      <c r="F124" s="4">
        <f t="shared" si="5"/>
      </c>
      <c r="H124">
        <f t="shared" si="3"/>
      </c>
    </row>
    <row r="125" spans="1:8" ht="15">
      <c r="A125" s="4">
        <v>124</v>
      </c>
      <c r="B125" s="4" t="s">
        <v>20</v>
      </c>
      <c r="C125" s="4" t="str">
        <f>VLOOKUP($B125,aa_residues!$B$2:$E$21,4,FALSE)</f>
        <v>Изолейцин</v>
      </c>
      <c r="D125" s="4" t="str">
        <f>VLOOKUP($B125,aa_residues!$B$2:$F$21,5,FALSE)</f>
        <v>X</v>
      </c>
      <c r="E125" s="4">
        <f t="shared" si="4"/>
      </c>
      <c r="F125" s="4" t="str">
        <f t="shared" si="5"/>
        <v>+</v>
      </c>
      <c r="H125">
        <f t="shared" si="3"/>
      </c>
    </row>
    <row r="126" spans="1:8" ht="15">
      <c r="A126" s="4">
        <v>125</v>
      </c>
      <c r="B126" s="4" t="s">
        <v>47</v>
      </c>
      <c r="C126" s="4" t="str">
        <f>VLOOKUP($B126,aa_residues!$B$2:$E$21,4,FALSE)</f>
        <v>Треонин</v>
      </c>
      <c r="D126" s="4" t="str">
        <f>VLOOKUP($B126,aa_residues!$B$2:$F$21,5,FALSE)</f>
        <v>-</v>
      </c>
      <c r="E126" s="4">
        <f t="shared" si="4"/>
      </c>
      <c r="F126" s="4">
        <f t="shared" si="5"/>
      </c>
      <c r="H126">
        <f t="shared" si="3"/>
      </c>
    </row>
    <row r="127" spans="1:8" ht="15">
      <c r="A127" s="4">
        <v>126</v>
      </c>
      <c r="B127" s="4" t="s">
        <v>47</v>
      </c>
      <c r="C127" s="4" t="str">
        <f>VLOOKUP($B127,aa_residues!$B$2:$E$21,4,FALSE)</f>
        <v>Треонин</v>
      </c>
      <c r="D127" s="4" t="str">
        <f>VLOOKUP($B127,aa_residues!$B$2:$F$21,5,FALSE)</f>
        <v>-</v>
      </c>
      <c r="E127" s="4">
        <f t="shared" si="4"/>
      </c>
      <c r="F127" s="4">
        <f t="shared" si="5"/>
      </c>
      <c r="H127">
        <f t="shared" si="3"/>
      </c>
    </row>
    <row r="128" spans="1:8" ht="15">
      <c r="A128" s="4">
        <v>127</v>
      </c>
      <c r="B128" s="4" t="s">
        <v>5</v>
      </c>
      <c r="C128" s="4" t="str">
        <f>VLOOKUP($B128,aa_residues!$B$2:$E$21,4,FALSE)</f>
        <v>Аспарагиновая кислота</v>
      </c>
      <c r="D128" s="4" t="str">
        <f>VLOOKUP($B128,aa_residues!$B$2:$F$21,5,FALSE)</f>
        <v>-</v>
      </c>
      <c r="E128" s="4">
        <f t="shared" si="4"/>
      </c>
      <c r="F128" s="4">
        <f t="shared" si="5"/>
      </c>
      <c r="H128">
        <f t="shared" si="3"/>
      </c>
    </row>
    <row r="129" spans="1:8" ht="15">
      <c r="A129" s="4">
        <v>128</v>
      </c>
      <c r="B129" s="4" t="s">
        <v>14</v>
      </c>
      <c r="C129" s="4" t="str">
        <f>VLOOKUP($B129,aa_residues!$B$2:$E$21,4,FALSE)</f>
        <v>Глицин</v>
      </c>
      <c r="D129" s="4" t="str">
        <f>VLOOKUP($B129,aa_residues!$B$2:$F$21,5,FALSE)</f>
        <v>-</v>
      </c>
      <c r="E129" s="4">
        <f t="shared" si="4"/>
      </c>
      <c r="F129" s="4">
        <f t="shared" si="5"/>
      </c>
      <c r="H129">
        <f t="shared" si="3"/>
      </c>
    </row>
    <row r="130" spans="1:8" ht="15">
      <c r="A130" s="4">
        <v>129</v>
      </c>
      <c r="B130" s="4" t="s">
        <v>11</v>
      </c>
      <c r="C130" s="4" t="str">
        <f>VLOOKUP($B130,aa_residues!$B$2:$E$21,4,FALSE)</f>
        <v>Фенилаланин</v>
      </c>
      <c r="D130" s="4" t="str">
        <f>VLOOKUP($B130,aa_residues!$B$2:$F$21,5,FALSE)</f>
        <v>X</v>
      </c>
      <c r="E130" s="4">
        <f t="shared" si="4"/>
      </c>
      <c r="F130" s="4">
        <f t="shared" si="5"/>
      </c>
      <c r="H130">
        <f t="shared" si="3"/>
      </c>
    </row>
    <row r="131" spans="1:8" ht="15">
      <c r="A131" s="4">
        <v>130</v>
      </c>
      <c r="B131" s="4" t="s">
        <v>26</v>
      </c>
      <c r="C131" s="4" t="str">
        <f>VLOOKUP($B131,aa_residues!$B$2:$E$21,4,FALSE)</f>
        <v>Лейцин</v>
      </c>
      <c r="D131" s="4" t="str">
        <f>VLOOKUP($B131,aa_residues!$B$2:$F$21,5,FALSE)</f>
        <v>X</v>
      </c>
      <c r="E131" s="4">
        <f t="shared" si="4"/>
      </c>
      <c r="F131" s="4">
        <f t="shared" si="5"/>
      </c>
      <c r="H131">
        <f t="shared" si="3"/>
      </c>
    </row>
    <row r="132" spans="1:8" ht="15">
      <c r="A132" s="4">
        <v>131</v>
      </c>
      <c r="B132" s="4" t="s">
        <v>17</v>
      </c>
      <c r="C132" s="4" t="str">
        <f>VLOOKUP($B132,aa_residues!$B$2:$E$21,4,FALSE)</f>
        <v>Гистидин</v>
      </c>
      <c r="D132" s="4" t="str">
        <f>VLOOKUP($B132,aa_residues!$B$2:$F$21,5,FALSE)</f>
        <v>-</v>
      </c>
      <c r="E132" s="4">
        <f t="shared" si="4"/>
      </c>
      <c r="F132" s="4">
        <f t="shared" si="5"/>
      </c>
      <c r="H132">
        <f t="shared" si="3"/>
      </c>
    </row>
    <row r="133" spans="1:8" ht="15">
      <c r="A133" s="4">
        <v>132</v>
      </c>
      <c r="B133" s="4" t="s">
        <v>35</v>
      </c>
      <c r="C133" s="4" t="str">
        <f>VLOOKUP($B133,aa_residues!$B$2:$E$21,4,FALSE)</f>
        <v>Пролин</v>
      </c>
      <c r="D133" s="4" t="str">
        <f>VLOOKUP($B133,aa_residues!$B$2:$F$21,5,FALSE)</f>
        <v>-</v>
      </c>
      <c r="E133" s="4">
        <f t="shared" si="4"/>
      </c>
      <c r="F133" s="4">
        <f t="shared" si="5"/>
      </c>
      <c r="H133">
        <f aca="true" t="shared" si="6" ref="H133:H196">IF(AND(E133="+",E131="+",E135="+"),"+","")</f>
      </c>
    </row>
    <row r="134" spans="1:8" ht="15">
      <c r="A134" s="4">
        <v>133</v>
      </c>
      <c r="B134" s="4" t="s">
        <v>32</v>
      </c>
      <c r="C134" s="4" t="str">
        <f>VLOOKUP($B134,aa_residues!$B$2:$E$21,4,FALSE)</f>
        <v>Аспарагин</v>
      </c>
      <c r="D134" s="4" t="str">
        <f>VLOOKUP($B134,aa_residues!$B$2:$F$21,5,FALSE)</f>
        <v>-</v>
      </c>
      <c r="E134" s="4">
        <f aca="true" t="shared" si="7" ref="E134:E197">IF(AND($D134="X",OR($D132="X",$D136="X")),"+","")</f>
      </c>
      <c r="F134" s="4">
        <f aca="true" t="shared" si="8" ref="F134:F197">IF(AND($D134="X",OR($D131="X",$D130="X",$D137="X",$D138="X")),"+","")</f>
      </c>
      <c r="H134">
        <f t="shared" si="6"/>
      </c>
    </row>
    <row r="135" spans="1:8" ht="15">
      <c r="A135" s="4">
        <v>134</v>
      </c>
      <c r="B135" s="4" t="s">
        <v>38</v>
      </c>
      <c r="C135" s="4" t="str">
        <f>VLOOKUP($B135,aa_residues!$B$2:$E$21,4,FALSE)</f>
        <v>Глутамин</v>
      </c>
      <c r="D135" s="4" t="str">
        <f>VLOOKUP($B135,aa_residues!$B$2:$F$21,5,FALSE)</f>
        <v>-</v>
      </c>
      <c r="E135" s="4">
        <f t="shared" si="7"/>
      </c>
      <c r="F135" s="4">
        <f t="shared" si="8"/>
      </c>
      <c r="H135">
        <f t="shared" si="6"/>
      </c>
    </row>
    <row r="136" spans="1:8" ht="15">
      <c r="A136" s="4">
        <v>135</v>
      </c>
      <c r="B136" s="4" t="s">
        <v>50</v>
      </c>
      <c r="C136" s="4" t="str">
        <f>VLOOKUP($B136,aa_residues!$B$2:$E$21,4,FALSE)</f>
        <v>Валин</v>
      </c>
      <c r="D136" s="4" t="str">
        <f>VLOOKUP($B136,aa_residues!$B$2:$F$21,5,FALSE)</f>
        <v>X</v>
      </c>
      <c r="E136" s="4">
        <f t="shared" si="7"/>
      </c>
      <c r="F136" s="4">
        <f t="shared" si="8"/>
      </c>
      <c r="H136">
        <f t="shared" si="6"/>
      </c>
    </row>
    <row r="137" spans="1:8" ht="15">
      <c r="A137" s="4">
        <v>136</v>
      </c>
      <c r="B137" s="4" t="s">
        <v>26</v>
      </c>
      <c r="C137" s="4" t="str">
        <f>VLOOKUP($B137,aa_residues!$B$2:$E$21,4,FALSE)</f>
        <v>Лейцин</v>
      </c>
      <c r="D137" s="4" t="str">
        <f>VLOOKUP($B137,aa_residues!$B$2:$F$21,5,FALSE)</f>
        <v>X</v>
      </c>
      <c r="E137" s="4">
        <f t="shared" si="7"/>
      </c>
      <c r="F137" s="4">
        <f t="shared" si="8"/>
      </c>
      <c r="H137">
        <f t="shared" si="6"/>
      </c>
    </row>
    <row r="138" spans="1:8" ht="15">
      <c r="A138" s="4">
        <v>137</v>
      </c>
      <c r="B138" s="4" t="s">
        <v>23</v>
      </c>
      <c r="C138" s="4" t="str">
        <f>VLOOKUP($B138,aa_residues!$B$2:$E$21,4,FALSE)</f>
        <v>Лизин</v>
      </c>
      <c r="D138" s="4" t="str">
        <f>VLOOKUP($B138,aa_residues!$B$2:$F$21,5,FALSE)</f>
        <v>-</v>
      </c>
      <c r="E138" s="4">
        <f t="shared" si="7"/>
      </c>
      <c r="F138" s="4">
        <f t="shared" si="8"/>
      </c>
      <c r="H138">
        <f t="shared" si="6"/>
      </c>
    </row>
    <row r="139" spans="1:8" ht="15">
      <c r="A139" s="4">
        <v>138</v>
      </c>
      <c r="B139" s="4" t="s">
        <v>8</v>
      </c>
      <c r="C139" s="4" t="str">
        <f>VLOOKUP($B139,aa_residues!$B$2:$E$21,4,FALSE)</f>
        <v>Глутаминовая кислота</v>
      </c>
      <c r="D139" s="4" t="str">
        <f>VLOOKUP($B139,aa_residues!$B$2:$F$21,5,FALSE)</f>
        <v>-</v>
      </c>
      <c r="E139" s="4">
        <f t="shared" si="7"/>
      </c>
      <c r="F139" s="4">
        <f t="shared" si="8"/>
      </c>
      <c r="H139">
        <f t="shared" si="6"/>
      </c>
    </row>
    <row r="140" spans="1:8" ht="15">
      <c r="A140" s="4">
        <v>139</v>
      </c>
      <c r="B140" s="4" t="s">
        <v>41</v>
      </c>
      <c r="C140" s="4" t="str">
        <f>VLOOKUP($B140,aa_residues!$B$2:$E$21,4,FALSE)</f>
        <v>Аргинин</v>
      </c>
      <c r="D140" s="4" t="str">
        <f>VLOOKUP($B140,aa_residues!$B$2:$F$21,5,FALSE)</f>
        <v>-</v>
      </c>
      <c r="E140" s="4">
        <f t="shared" si="7"/>
      </c>
      <c r="F140" s="4">
        <f t="shared" si="8"/>
      </c>
      <c r="H140">
        <f t="shared" si="6"/>
      </c>
    </row>
    <row r="141" spans="1:8" ht="15">
      <c r="A141" s="4">
        <v>140</v>
      </c>
      <c r="B141" s="4" t="s">
        <v>14</v>
      </c>
      <c r="C141" s="4" t="str">
        <f>VLOOKUP($B141,aa_residues!$B$2:$E$21,4,FALSE)</f>
        <v>Глицин</v>
      </c>
      <c r="D141" s="4" t="str">
        <f>VLOOKUP($B141,aa_residues!$B$2:$F$21,5,FALSE)</f>
        <v>-</v>
      </c>
      <c r="E141" s="4">
        <f t="shared" si="7"/>
      </c>
      <c r="F141" s="4">
        <f t="shared" si="8"/>
      </c>
      <c r="H141">
        <f t="shared" si="6"/>
      </c>
    </row>
    <row r="142" spans="1:8" ht="15">
      <c r="A142" s="4">
        <v>141</v>
      </c>
      <c r="B142" s="4" t="s">
        <v>26</v>
      </c>
      <c r="C142" s="4" t="str">
        <f>VLOOKUP($B142,aa_residues!$B$2:$E$21,4,FALSE)</f>
        <v>Лейцин</v>
      </c>
      <c r="D142" s="4" t="str">
        <f>VLOOKUP($B142,aa_residues!$B$2:$F$21,5,FALSE)</f>
        <v>X</v>
      </c>
      <c r="E142" s="4">
        <f t="shared" si="7"/>
      </c>
      <c r="F142" s="4">
        <f t="shared" si="8"/>
      </c>
      <c r="H142">
        <f t="shared" si="6"/>
      </c>
    </row>
    <row r="143" spans="1:8" ht="15">
      <c r="A143" s="4">
        <v>142</v>
      </c>
      <c r="B143" s="4" t="s">
        <v>29</v>
      </c>
      <c r="C143" s="4" t="str">
        <f>VLOOKUP($B143,aa_residues!$B$2:$E$21,4,FALSE)</f>
        <v>Метионин</v>
      </c>
      <c r="D143" s="4" t="str">
        <f>VLOOKUP($B143,aa_residues!$B$2:$F$21,5,FALSE)</f>
        <v>X</v>
      </c>
      <c r="E143" s="4">
        <f t="shared" si="7"/>
      </c>
      <c r="F143" s="4">
        <f t="shared" si="8"/>
      </c>
      <c r="H143">
        <f t="shared" si="6"/>
      </c>
    </row>
    <row r="144" spans="1:8" ht="15">
      <c r="A144" s="4">
        <v>143</v>
      </c>
      <c r="B144" s="4" t="s">
        <v>23</v>
      </c>
      <c r="C144" s="4" t="str">
        <f>VLOOKUP($B144,aa_residues!$B$2:$E$21,4,FALSE)</f>
        <v>Лизин</v>
      </c>
      <c r="D144" s="4" t="str">
        <f>VLOOKUP($B144,aa_residues!$B$2:$F$21,5,FALSE)</f>
        <v>-</v>
      </c>
      <c r="E144" s="4">
        <f t="shared" si="7"/>
      </c>
      <c r="F144" s="4">
        <f t="shared" si="8"/>
      </c>
      <c r="H144">
        <f t="shared" si="6"/>
      </c>
    </row>
    <row r="145" spans="1:8" ht="15">
      <c r="A145" s="4">
        <v>144</v>
      </c>
      <c r="B145" s="4" t="s">
        <v>23</v>
      </c>
      <c r="C145" s="4" t="str">
        <f>VLOOKUP($B145,aa_residues!$B$2:$E$21,4,FALSE)</f>
        <v>Лизин</v>
      </c>
      <c r="D145" s="4" t="str">
        <f>VLOOKUP($B145,aa_residues!$B$2:$F$21,5,FALSE)</f>
        <v>-</v>
      </c>
      <c r="E145" s="4">
        <f t="shared" si="7"/>
      </c>
      <c r="F145" s="4">
        <f t="shared" si="8"/>
      </c>
      <c r="H145">
        <f t="shared" si="6"/>
      </c>
    </row>
    <row r="146" spans="1:8" ht="15">
      <c r="A146" s="4">
        <v>145</v>
      </c>
      <c r="B146" s="4" t="s">
        <v>23</v>
      </c>
      <c r="C146" s="4" t="str">
        <f>VLOOKUP($B146,aa_residues!$B$2:$E$21,4,FALSE)</f>
        <v>Лизин</v>
      </c>
      <c r="D146" s="4" t="str">
        <f>VLOOKUP($B146,aa_residues!$B$2:$F$21,5,FALSE)</f>
        <v>-</v>
      </c>
      <c r="E146" s="4">
        <f t="shared" si="7"/>
      </c>
      <c r="F146" s="4">
        <f t="shared" si="8"/>
      </c>
      <c r="H146">
        <f t="shared" si="6"/>
      </c>
    </row>
    <row r="147" spans="1:8" ht="15">
      <c r="A147" s="4">
        <v>146</v>
      </c>
      <c r="B147" s="4" t="s">
        <v>14</v>
      </c>
      <c r="C147" s="4" t="str">
        <f>VLOOKUP($B147,aa_residues!$B$2:$E$21,4,FALSE)</f>
        <v>Глицин</v>
      </c>
      <c r="D147" s="4" t="str">
        <f>VLOOKUP($B147,aa_residues!$B$2:$F$21,5,FALSE)</f>
        <v>-</v>
      </c>
      <c r="E147" s="4">
        <f t="shared" si="7"/>
      </c>
      <c r="F147" s="4">
        <f t="shared" si="8"/>
      </c>
      <c r="H147">
        <f t="shared" si="6"/>
      </c>
    </row>
    <row r="148" spans="1:8" ht="15">
      <c r="A148" s="4">
        <v>147</v>
      </c>
      <c r="B148" s="4" t="s">
        <v>11</v>
      </c>
      <c r="C148" s="4" t="str">
        <f>VLOOKUP($B148,aa_residues!$B$2:$E$21,4,FALSE)</f>
        <v>Фенилаланин</v>
      </c>
      <c r="D148" s="4" t="str">
        <f>VLOOKUP($B148,aa_residues!$B$2:$F$21,5,FALSE)</f>
        <v>X</v>
      </c>
      <c r="E148" s="4">
        <f t="shared" si="7"/>
      </c>
      <c r="F148" s="4" t="str">
        <f t="shared" si="8"/>
        <v>+</v>
      </c>
      <c r="H148">
        <f t="shared" si="6"/>
      </c>
    </row>
    <row r="149" spans="1:8" ht="15">
      <c r="A149" s="4">
        <v>148</v>
      </c>
      <c r="B149" s="4" t="s">
        <v>35</v>
      </c>
      <c r="C149" s="4" t="str">
        <f>VLOOKUP($B149,aa_residues!$B$2:$E$21,4,FALSE)</f>
        <v>Пролин</v>
      </c>
      <c r="D149" s="4" t="str">
        <f>VLOOKUP($B149,aa_residues!$B$2:$F$21,5,FALSE)</f>
        <v>-</v>
      </c>
      <c r="E149" s="4">
        <f t="shared" si="7"/>
      </c>
      <c r="F149" s="4">
        <f t="shared" si="8"/>
      </c>
      <c r="H149">
        <f t="shared" si="6"/>
      </c>
    </row>
    <row r="150" spans="1:8" ht="15">
      <c r="A150" s="4">
        <v>149</v>
      </c>
      <c r="B150" s="4" t="s">
        <v>8</v>
      </c>
      <c r="C150" s="4" t="str">
        <f>VLOOKUP($B150,aa_residues!$B$2:$E$21,4,FALSE)</f>
        <v>Глутаминовая кислота</v>
      </c>
      <c r="D150" s="4" t="str">
        <f>VLOOKUP($B150,aa_residues!$B$2:$F$21,5,FALSE)</f>
        <v>-</v>
      </c>
      <c r="E150" s="4">
        <f t="shared" si="7"/>
      </c>
      <c r="F150" s="4">
        <f t="shared" si="8"/>
      </c>
      <c r="H150">
        <f t="shared" si="6"/>
      </c>
    </row>
    <row r="151" spans="1:8" ht="15">
      <c r="A151" s="4">
        <v>150</v>
      </c>
      <c r="B151" s="4" t="s">
        <v>44</v>
      </c>
      <c r="C151" s="4" t="str">
        <f>VLOOKUP($B151,aa_residues!$B$2:$E$21,4,FALSE)</f>
        <v>Серин</v>
      </c>
      <c r="D151" s="4" t="str">
        <f>VLOOKUP($B151,aa_residues!$B$2:$F$21,5,FALSE)</f>
        <v>-</v>
      </c>
      <c r="E151" s="4">
        <f t="shared" si="7"/>
      </c>
      <c r="F151" s="4">
        <f t="shared" si="8"/>
      </c>
      <c r="H151">
        <f t="shared" si="6"/>
      </c>
    </row>
    <row r="152" spans="1:8" ht="15">
      <c r="A152" s="4">
        <v>151</v>
      </c>
      <c r="B152" s="4" t="s">
        <v>56</v>
      </c>
      <c r="C152" s="4" t="str">
        <f>VLOOKUP($B152,aa_residues!$B$2:$E$21,4,FALSE)</f>
        <v>Тирозин</v>
      </c>
      <c r="D152" s="4" t="str">
        <f>VLOOKUP($B152,aa_residues!$B$2:$F$21,5,FALSE)</f>
        <v>X</v>
      </c>
      <c r="E152" s="4" t="str">
        <f t="shared" si="7"/>
        <v>+</v>
      </c>
      <c r="F152" s="4" t="str">
        <f t="shared" si="8"/>
        <v>+</v>
      </c>
      <c r="H152">
        <f t="shared" si="6"/>
      </c>
    </row>
    <row r="153" spans="1:8" ht="15">
      <c r="A153" s="4">
        <v>152</v>
      </c>
      <c r="B153" s="4" t="s">
        <v>5</v>
      </c>
      <c r="C153" s="4" t="str">
        <f>VLOOKUP($B153,aa_residues!$B$2:$E$21,4,FALSE)</f>
        <v>Аспарагиновая кислота</v>
      </c>
      <c r="D153" s="4" t="str">
        <f>VLOOKUP($B153,aa_residues!$B$2:$F$21,5,FALSE)</f>
        <v>-</v>
      </c>
      <c r="E153" s="4">
        <f t="shared" si="7"/>
      </c>
      <c r="F153" s="4">
        <f t="shared" si="8"/>
      </c>
      <c r="H153">
        <f t="shared" si="6"/>
      </c>
    </row>
    <row r="154" spans="1:8" ht="15">
      <c r="A154" s="4">
        <v>153</v>
      </c>
      <c r="B154" s="4" t="s">
        <v>29</v>
      </c>
      <c r="C154" s="4" t="str">
        <f>VLOOKUP($B154,aa_residues!$B$2:$E$21,4,FALSE)</f>
        <v>Метионин</v>
      </c>
      <c r="D154" s="4" t="str">
        <f>VLOOKUP($B154,aa_residues!$B$2:$F$21,5,FALSE)</f>
        <v>X</v>
      </c>
      <c r="E154" s="4" t="str">
        <f t="shared" si="7"/>
        <v>+</v>
      </c>
      <c r="F154" s="4" t="str">
        <f t="shared" si="8"/>
        <v>+</v>
      </c>
      <c r="H154">
        <f t="shared" si="6"/>
      </c>
    </row>
    <row r="155" spans="1:8" ht="15">
      <c r="A155" s="4">
        <v>154</v>
      </c>
      <c r="B155" s="4" t="s">
        <v>17</v>
      </c>
      <c r="C155" s="4" t="str">
        <f>VLOOKUP($B155,aa_residues!$B$2:$E$21,4,FALSE)</f>
        <v>Гистидин</v>
      </c>
      <c r="D155" s="4" t="str">
        <f>VLOOKUP($B155,aa_residues!$B$2:$F$21,5,FALSE)</f>
        <v>-</v>
      </c>
      <c r="E155" s="4">
        <f t="shared" si="7"/>
      </c>
      <c r="F155" s="4">
        <f t="shared" si="8"/>
      </c>
      <c r="H155">
        <f t="shared" si="6"/>
      </c>
    </row>
    <row r="156" spans="1:8" ht="15">
      <c r="A156" s="4">
        <v>155</v>
      </c>
      <c r="B156" s="4" t="s">
        <v>41</v>
      </c>
      <c r="C156" s="4" t="str">
        <f>VLOOKUP($B156,aa_residues!$B$2:$E$21,4,FALSE)</f>
        <v>Аргинин</v>
      </c>
      <c r="D156" s="4" t="str">
        <f>VLOOKUP($B156,aa_residues!$B$2:$F$21,5,FALSE)</f>
        <v>-</v>
      </c>
      <c r="E156" s="4">
        <f t="shared" si="7"/>
      </c>
      <c r="F156" s="4">
        <f t="shared" si="8"/>
      </c>
      <c r="H156">
        <f t="shared" si="6"/>
      </c>
    </row>
    <row r="157" spans="1:8" ht="15">
      <c r="A157" s="4">
        <v>156</v>
      </c>
      <c r="B157" s="4" t="s">
        <v>26</v>
      </c>
      <c r="C157" s="4" t="str">
        <f>VLOOKUP($B157,aa_residues!$B$2:$E$21,4,FALSE)</f>
        <v>Лейцин</v>
      </c>
      <c r="D157" s="4" t="str">
        <f>VLOOKUP($B157,aa_residues!$B$2:$F$21,5,FALSE)</f>
        <v>X</v>
      </c>
      <c r="E157" s="4">
        <f t="shared" si="7"/>
      </c>
      <c r="F157" s="4" t="str">
        <f t="shared" si="8"/>
        <v>+</v>
      </c>
      <c r="H157">
        <f t="shared" si="6"/>
      </c>
    </row>
    <row r="158" spans="1:8" ht="15">
      <c r="A158" s="4">
        <v>157</v>
      </c>
      <c r="B158" s="4" t="s">
        <v>50</v>
      </c>
      <c r="C158" s="4" t="str">
        <f>VLOOKUP($B158,aa_residues!$B$2:$E$21,4,FALSE)</f>
        <v>Валин</v>
      </c>
      <c r="D158" s="4" t="str">
        <f>VLOOKUP($B158,aa_residues!$B$2:$F$21,5,FALSE)</f>
        <v>X</v>
      </c>
      <c r="E158" s="4" t="str">
        <f t="shared" si="7"/>
        <v>+</v>
      </c>
      <c r="F158" s="4" t="str">
        <f t="shared" si="8"/>
        <v>+</v>
      </c>
      <c r="H158">
        <f t="shared" si="6"/>
      </c>
    </row>
    <row r="159" spans="1:8" ht="15">
      <c r="A159" s="4">
        <v>158</v>
      </c>
      <c r="B159" s="4" t="s">
        <v>23</v>
      </c>
      <c r="C159" s="4" t="str">
        <f>VLOOKUP($B159,aa_residues!$B$2:$E$21,4,FALSE)</f>
        <v>Лизин</v>
      </c>
      <c r="D159" s="4" t="str">
        <f>VLOOKUP($B159,aa_residues!$B$2:$F$21,5,FALSE)</f>
        <v>-</v>
      </c>
      <c r="E159" s="4">
        <f t="shared" si="7"/>
      </c>
      <c r="F159" s="4">
        <f t="shared" si="8"/>
      </c>
      <c r="H159">
        <f t="shared" si="6"/>
      </c>
    </row>
    <row r="160" spans="1:8" ht="15">
      <c r="A160" s="4">
        <v>159</v>
      </c>
      <c r="B160" s="4" t="s">
        <v>11</v>
      </c>
      <c r="C160" s="4" t="str">
        <f>VLOOKUP($B160,aa_residues!$B$2:$E$21,4,FALSE)</f>
        <v>Фенилаланин</v>
      </c>
      <c r="D160" s="4" t="str">
        <f>VLOOKUP($B160,aa_residues!$B$2:$F$21,5,FALSE)</f>
        <v>X</v>
      </c>
      <c r="E160" s="4" t="str">
        <f t="shared" si="7"/>
        <v>+</v>
      </c>
      <c r="F160" s="4" t="str">
        <f t="shared" si="8"/>
        <v>+</v>
      </c>
      <c r="H160">
        <f t="shared" si="6"/>
      </c>
    </row>
    <row r="161" spans="1:8" ht="15">
      <c r="A161" s="4">
        <v>160</v>
      </c>
      <c r="B161" s="4" t="s">
        <v>50</v>
      </c>
      <c r="C161" s="4" t="str">
        <f>VLOOKUP($B161,aa_residues!$B$2:$E$21,4,FALSE)</f>
        <v>Валин</v>
      </c>
      <c r="D161" s="4" t="str">
        <f>VLOOKUP($B161,aa_residues!$B$2:$F$21,5,FALSE)</f>
        <v>X</v>
      </c>
      <c r="E161" s="4">
        <f t="shared" si="7"/>
      </c>
      <c r="F161" s="4" t="str">
        <f t="shared" si="8"/>
        <v>+</v>
      </c>
      <c r="H161">
        <f t="shared" si="6"/>
      </c>
    </row>
    <row r="162" spans="1:8" ht="15">
      <c r="A162" s="4">
        <v>161</v>
      </c>
      <c r="B162" s="4" t="s">
        <v>44</v>
      </c>
      <c r="C162" s="4" t="str">
        <f>VLOOKUP($B162,aa_residues!$B$2:$E$21,4,FALSE)</f>
        <v>Серин</v>
      </c>
      <c r="D162" s="4" t="str">
        <f>VLOOKUP($B162,aa_residues!$B$2:$F$21,5,FALSE)</f>
        <v>-</v>
      </c>
      <c r="E162" s="4">
        <f t="shared" si="7"/>
      </c>
      <c r="F162" s="4">
        <f t="shared" si="8"/>
      </c>
      <c r="H162">
        <f t="shared" si="6"/>
      </c>
    </row>
    <row r="163" spans="1:8" ht="15">
      <c r="A163" s="4">
        <v>162</v>
      </c>
      <c r="B163" s="4" t="s">
        <v>5</v>
      </c>
      <c r="C163" s="4" t="str">
        <f>VLOOKUP($B163,aa_residues!$B$2:$E$21,4,FALSE)</f>
        <v>Аспарагиновая кислота</v>
      </c>
      <c r="D163" s="4" t="str">
        <f>VLOOKUP($B163,aa_residues!$B$2:$F$21,5,FALSE)</f>
        <v>-</v>
      </c>
      <c r="E163" s="4">
        <f t="shared" si="7"/>
      </c>
      <c r="F163" s="4">
        <f t="shared" si="8"/>
      </c>
      <c r="H163">
        <f t="shared" si="6"/>
      </c>
    </row>
    <row r="164" spans="1:8" ht="15">
      <c r="A164" s="4">
        <v>163</v>
      </c>
      <c r="B164" s="4" t="s">
        <v>26</v>
      </c>
      <c r="C164" s="4" t="str">
        <f>VLOOKUP($B164,aa_residues!$B$2:$E$21,4,FALSE)</f>
        <v>Лейцин</v>
      </c>
      <c r="D164" s="4" t="str">
        <f>VLOOKUP($B164,aa_residues!$B$2:$F$21,5,FALSE)</f>
        <v>X</v>
      </c>
      <c r="E164" s="4">
        <f t="shared" si="7"/>
      </c>
      <c r="F164" s="4" t="str">
        <f t="shared" si="8"/>
        <v>+</v>
      </c>
      <c r="H164">
        <f t="shared" si="6"/>
      </c>
    </row>
    <row r="165" spans="1:8" ht="15">
      <c r="A165" s="4">
        <v>164</v>
      </c>
      <c r="B165" s="4" t="s">
        <v>23</v>
      </c>
      <c r="C165" s="4" t="str">
        <f>VLOOKUP($B165,aa_residues!$B$2:$E$21,4,FALSE)</f>
        <v>Лизин</v>
      </c>
      <c r="D165" s="4" t="str">
        <f>VLOOKUP($B165,aa_residues!$B$2:$F$21,5,FALSE)</f>
        <v>-</v>
      </c>
      <c r="E165" s="4">
        <f t="shared" si="7"/>
      </c>
      <c r="F165" s="4">
        <f t="shared" si="8"/>
      </c>
      <c r="H165">
        <f t="shared" si="6"/>
      </c>
    </row>
    <row r="166" spans="1:8" ht="15">
      <c r="A166" s="4">
        <v>165</v>
      </c>
      <c r="B166" s="4" t="s">
        <v>44</v>
      </c>
      <c r="C166" s="4" t="str">
        <f>VLOOKUP($B166,aa_residues!$B$2:$E$21,4,FALSE)</f>
        <v>Серин</v>
      </c>
      <c r="D166" s="4" t="str">
        <f>VLOOKUP($B166,aa_residues!$B$2:$F$21,5,FALSE)</f>
        <v>-</v>
      </c>
      <c r="E166" s="4">
        <f t="shared" si="7"/>
      </c>
      <c r="F166" s="4">
        <f t="shared" si="8"/>
      </c>
      <c r="H166">
        <f t="shared" si="6"/>
      </c>
    </row>
    <row r="167" spans="1:8" ht="15">
      <c r="A167" s="4">
        <v>166</v>
      </c>
      <c r="B167" s="4" t="s">
        <v>14</v>
      </c>
      <c r="C167" s="4" t="str">
        <f>VLOOKUP($B167,aa_residues!$B$2:$E$21,4,FALSE)</f>
        <v>Глицин</v>
      </c>
      <c r="D167" s="4" t="str">
        <f>VLOOKUP($B167,aa_residues!$B$2:$F$21,5,FALSE)</f>
        <v>-</v>
      </c>
      <c r="E167" s="4">
        <f t="shared" si="7"/>
      </c>
      <c r="F167" s="4">
        <f t="shared" si="8"/>
      </c>
      <c r="H167">
        <f t="shared" si="6"/>
      </c>
    </row>
    <row r="168" spans="1:8" ht="15">
      <c r="A168" s="4">
        <v>167</v>
      </c>
      <c r="B168" s="4" t="s">
        <v>50</v>
      </c>
      <c r="C168" s="4" t="str">
        <f>VLOOKUP($B168,aa_residues!$B$2:$E$21,4,FALSE)</f>
        <v>Валин</v>
      </c>
      <c r="D168" s="4" t="str">
        <f>VLOOKUP($B168,aa_residues!$B$2:$F$21,5,FALSE)</f>
        <v>X</v>
      </c>
      <c r="E168" s="4">
        <f t="shared" si="7"/>
      </c>
      <c r="F168" s="4" t="str">
        <f t="shared" si="8"/>
        <v>+</v>
      </c>
      <c r="H168">
        <f t="shared" si="6"/>
      </c>
    </row>
    <row r="169" spans="1:8" ht="15">
      <c r="A169" s="4">
        <v>168</v>
      </c>
      <c r="B169" s="4" t="s">
        <v>35</v>
      </c>
      <c r="C169" s="4" t="str">
        <f>VLOOKUP($B169,aa_residues!$B$2:$E$21,4,FALSE)</f>
        <v>Пролин</v>
      </c>
      <c r="D169" s="4" t="str">
        <f>VLOOKUP($B169,aa_residues!$B$2:$F$21,5,FALSE)</f>
        <v>-</v>
      </c>
      <c r="E169" s="4">
        <f t="shared" si="7"/>
      </c>
      <c r="F169" s="4">
        <f t="shared" si="8"/>
      </c>
      <c r="H169">
        <f t="shared" si="6"/>
      </c>
    </row>
    <row r="170" spans="1:8" ht="15">
      <c r="A170" s="4">
        <v>169</v>
      </c>
      <c r="B170" s="4" t="s">
        <v>32</v>
      </c>
      <c r="C170" s="4" t="str">
        <f>VLOOKUP($B170,aa_residues!$B$2:$E$21,4,FALSE)</f>
        <v>Аспарагин</v>
      </c>
      <c r="D170" s="4" t="str">
        <f>VLOOKUP($B170,aa_residues!$B$2:$F$21,5,FALSE)</f>
        <v>-</v>
      </c>
      <c r="E170" s="4">
        <f t="shared" si="7"/>
      </c>
      <c r="F170" s="4">
        <f t="shared" si="8"/>
      </c>
      <c r="H170">
        <f t="shared" si="6"/>
      </c>
    </row>
    <row r="171" spans="1:8" ht="15">
      <c r="A171" s="4">
        <v>170</v>
      </c>
      <c r="B171" s="4" t="s">
        <v>50</v>
      </c>
      <c r="C171" s="4" t="str">
        <f>VLOOKUP($B171,aa_residues!$B$2:$E$21,4,FALSE)</f>
        <v>Валин</v>
      </c>
      <c r="D171" s="4" t="str">
        <f>VLOOKUP($B171,aa_residues!$B$2:$F$21,5,FALSE)</f>
        <v>X</v>
      </c>
      <c r="E171" s="52" t="str">
        <f t="shared" si="7"/>
        <v>+</v>
      </c>
      <c r="F171" s="4" t="str">
        <f t="shared" si="8"/>
        <v>+</v>
      </c>
      <c r="H171">
        <f t="shared" si="6"/>
      </c>
    </row>
    <row r="172" spans="1:8" ht="15">
      <c r="A172" s="4">
        <v>171</v>
      </c>
      <c r="B172" s="4" t="s">
        <v>47</v>
      </c>
      <c r="C172" s="4" t="str">
        <f>VLOOKUP($B172,aa_residues!$B$2:$E$21,4,FALSE)</f>
        <v>Треонин</v>
      </c>
      <c r="D172" s="4" t="str">
        <f>VLOOKUP($B172,aa_residues!$B$2:$F$21,5,FALSE)</f>
        <v>-</v>
      </c>
      <c r="E172" s="52">
        <f t="shared" si="7"/>
      </c>
      <c r="F172" s="4">
        <f t="shared" si="8"/>
      </c>
      <c r="H172">
        <f t="shared" si="6"/>
      </c>
    </row>
    <row r="173" spans="1:8" ht="15">
      <c r="A173" s="4">
        <v>172</v>
      </c>
      <c r="B173" s="4" t="s">
        <v>0</v>
      </c>
      <c r="C173" s="4" t="str">
        <f>VLOOKUP($B173,aa_residues!$B$2:$E$21,4,FALSE)</f>
        <v>Аланин</v>
      </c>
      <c r="D173" s="4" t="str">
        <f>VLOOKUP($B173,aa_residues!$B$2:$F$21,5,FALSE)</f>
        <v>X</v>
      </c>
      <c r="E173" s="52" t="str">
        <f t="shared" si="7"/>
        <v>+</v>
      </c>
      <c r="F173" s="4" t="str">
        <f t="shared" si="8"/>
        <v>+</v>
      </c>
      <c r="H173" t="str">
        <f t="shared" si="6"/>
        <v>+</v>
      </c>
    </row>
    <row r="174" spans="1:8" ht="15">
      <c r="A174" s="4">
        <v>173</v>
      </c>
      <c r="B174" s="4" t="s">
        <v>35</v>
      </c>
      <c r="C174" s="4" t="str">
        <f>VLOOKUP($B174,aa_residues!$B$2:$E$21,4,FALSE)</f>
        <v>Пролин</v>
      </c>
      <c r="D174" s="4" t="str">
        <f>VLOOKUP($B174,aa_residues!$B$2:$F$21,5,FALSE)</f>
        <v>-</v>
      </c>
      <c r="E174" s="52">
        <f t="shared" si="7"/>
      </c>
      <c r="F174" s="4">
        <f t="shared" si="8"/>
      </c>
      <c r="H174">
        <f t="shared" si="6"/>
      </c>
    </row>
    <row r="175" spans="1:8" ht="15">
      <c r="A175" s="4">
        <v>174</v>
      </c>
      <c r="B175" s="4" t="s">
        <v>50</v>
      </c>
      <c r="C175" s="4" t="str">
        <f>VLOOKUP($B175,aa_residues!$B$2:$E$21,4,FALSE)</f>
        <v>Валин</v>
      </c>
      <c r="D175" s="4" t="str">
        <f>VLOOKUP($B175,aa_residues!$B$2:$F$21,5,FALSE)</f>
        <v>X</v>
      </c>
      <c r="E175" s="52" t="str">
        <f t="shared" si="7"/>
        <v>+</v>
      </c>
      <c r="F175" s="4" t="str">
        <f t="shared" si="8"/>
        <v>+</v>
      </c>
      <c r="H175">
        <f t="shared" si="6"/>
      </c>
    </row>
    <row r="176" spans="1:8" ht="15">
      <c r="A176" s="4">
        <v>175</v>
      </c>
      <c r="B176" s="4" t="s">
        <v>56</v>
      </c>
      <c r="C176" s="4" t="str">
        <f>VLOOKUP($B176,aa_residues!$B$2:$E$21,4,FALSE)</f>
        <v>Тирозин</v>
      </c>
      <c r="D176" s="4" t="str">
        <f>VLOOKUP($B176,aa_residues!$B$2:$F$21,5,FALSE)</f>
        <v>X</v>
      </c>
      <c r="E176" s="4">
        <f t="shared" si="7"/>
      </c>
      <c r="F176" s="4" t="str">
        <f t="shared" si="8"/>
        <v>+</v>
      </c>
      <c r="H176">
        <f t="shared" si="6"/>
      </c>
    </row>
    <row r="177" spans="1:8" ht="15">
      <c r="A177" s="4">
        <v>176</v>
      </c>
      <c r="B177" s="4" t="s">
        <v>44</v>
      </c>
      <c r="C177" s="4" t="str">
        <f>VLOOKUP($B177,aa_residues!$B$2:$E$21,4,FALSE)</f>
        <v>Серин</v>
      </c>
      <c r="D177" s="4" t="str">
        <f>VLOOKUP($B177,aa_residues!$B$2:$F$21,5,FALSE)</f>
        <v>-</v>
      </c>
      <c r="E177" s="4">
        <f t="shared" si="7"/>
      </c>
      <c r="F177" s="4">
        <f t="shared" si="8"/>
      </c>
      <c r="H177">
        <f t="shared" si="6"/>
      </c>
    </row>
    <row r="178" spans="1:8" ht="15">
      <c r="A178" s="4">
        <v>177</v>
      </c>
      <c r="B178" s="4" t="s">
        <v>17</v>
      </c>
      <c r="C178" s="4" t="str">
        <f>VLOOKUP($B178,aa_residues!$B$2:$E$21,4,FALSE)</f>
        <v>Гистидин</v>
      </c>
      <c r="D178" s="4" t="str">
        <f>VLOOKUP($B178,aa_residues!$B$2:$F$21,5,FALSE)</f>
        <v>-</v>
      </c>
      <c r="E178" s="4">
        <f t="shared" si="7"/>
      </c>
      <c r="F178" s="4">
        <f t="shared" si="8"/>
      </c>
      <c r="H178">
        <f t="shared" si="6"/>
      </c>
    </row>
    <row r="179" spans="1:8" ht="15">
      <c r="A179" s="4">
        <v>178</v>
      </c>
      <c r="B179" s="4" t="s">
        <v>26</v>
      </c>
      <c r="C179" s="4" t="str">
        <f>VLOOKUP($B179,aa_residues!$B$2:$E$21,4,FALSE)</f>
        <v>Лейцин</v>
      </c>
      <c r="D179" s="4" t="str">
        <f>VLOOKUP($B179,aa_residues!$B$2:$F$21,5,FALSE)</f>
        <v>X</v>
      </c>
      <c r="E179" s="52" t="str">
        <f t="shared" si="7"/>
        <v>+</v>
      </c>
      <c r="F179" s="4" t="str">
        <f t="shared" si="8"/>
        <v>+</v>
      </c>
      <c r="H179">
        <f t="shared" si="6"/>
      </c>
    </row>
    <row r="180" spans="1:8" ht="15">
      <c r="A180" s="4">
        <v>179</v>
      </c>
      <c r="B180" s="4" t="s">
        <v>20</v>
      </c>
      <c r="C180" s="4" t="str">
        <f>VLOOKUP($B180,aa_residues!$B$2:$E$21,4,FALSE)</f>
        <v>Изолейцин</v>
      </c>
      <c r="D180" s="4" t="str">
        <f>VLOOKUP($B180,aa_residues!$B$2:$F$21,5,FALSE)</f>
        <v>X</v>
      </c>
      <c r="E180" s="52">
        <f t="shared" si="7"/>
      </c>
      <c r="F180" s="4" t="str">
        <f t="shared" si="8"/>
        <v>+</v>
      </c>
      <c r="H180">
        <f t="shared" si="6"/>
      </c>
    </row>
    <row r="181" spans="1:8" ht="15">
      <c r="A181" s="4">
        <v>180</v>
      </c>
      <c r="B181" s="4" t="s">
        <v>56</v>
      </c>
      <c r="C181" s="4" t="str">
        <f>VLOOKUP($B181,aa_residues!$B$2:$E$21,4,FALSE)</f>
        <v>Тирозин</v>
      </c>
      <c r="D181" s="4" t="str">
        <f>VLOOKUP($B181,aa_residues!$B$2:$F$21,5,FALSE)</f>
        <v>X</v>
      </c>
      <c r="E181" s="52" t="str">
        <f t="shared" si="7"/>
        <v>+</v>
      </c>
      <c r="F181" s="4" t="str">
        <f t="shared" si="8"/>
        <v>+</v>
      </c>
      <c r="H181" t="str">
        <f t="shared" si="6"/>
        <v>+</v>
      </c>
    </row>
    <row r="182" spans="1:8" ht="15">
      <c r="A182" s="4">
        <v>181</v>
      </c>
      <c r="B182" s="4" t="s">
        <v>5</v>
      </c>
      <c r="C182" s="4" t="str">
        <f>VLOOKUP($B182,aa_residues!$B$2:$E$21,4,FALSE)</f>
        <v>Аспарагиновая кислота</v>
      </c>
      <c r="D182" s="4" t="str">
        <f>VLOOKUP($B182,aa_residues!$B$2:$F$21,5,FALSE)</f>
        <v>-</v>
      </c>
      <c r="E182" s="52">
        <f t="shared" si="7"/>
      </c>
      <c r="F182" s="4">
        <f t="shared" si="8"/>
      </c>
      <c r="H182">
        <f t="shared" si="6"/>
      </c>
    </row>
    <row r="183" spans="1:8" ht="15">
      <c r="A183" s="4">
        <v>182</v>
      </c>
      <c r="B183" s="4" t="s">
        <v>50</v>
      </c>
      <c r="C183" s="4" t="str">
        <f>VLOOKUP($B183,aa_residues!$B$2:$E$21,4,FALSE)</f>
        <v>Валин</v>
      </c>
      <c r="D183" s="4" t="str">
        <f>VLOOKUP($B183,aa_residues!$B$2:$F$21,5,FALSE)</f>
        <v>X</v>
      </c>
      <c r="E183" s="52" t="str">
        <f t="shared" si="7"/>
        <v>+</v>
      </c>
      <c r="F183" s="4" t="str">
        <f t="shared" si="8"/>
        <v>+</v>
      </c>
      <c r="H183">
        <f t="shared" si="6"/>
      </c>
    </row>
    <row r="184" spans="1:8" ht="15">
      <c r="A184" s="4">
        <v>183</v>
      </c>
      <c r="B184" s="4" t="s">
        <v>20</v>
      </c>
      <c r="C184" s="4" t="str">
        <f>VLOOKUP($B184,aa_residues!$B$2:$E$21,4,FALSE)</f>
        <v>Изолейцин</v>
      </c>
      <c r="D184" s="4" t="str">
        <f>VLOOKUP($B184,aa_residues!$B$2:$F$21,5,FALSE)</f>
        <v>X</v>
      </c>
      <c r="E184" s="4">
        <f t="shared" si="7"/>
      </c>
      <c r="F184" s="4" t="str">
        <f t="shared" si="8"/>
        <v>+</v>
      </c>
      <c r="H184">
        <f t="shared" si="6"/>
      </c>
    </row>
    <row r="185" spans="1:8" ht="15">
      <c r="A185" s="4">
        <v>184</v>
      </c>
      <c r="B185" s="4" t="s">
        <v>35</v>
      </c>
      <c r="C185" s="4" t="str">
        <f>VLOOKUP($B185,aa_residues!$B$2:$E$21,4,FALSE)</f>
        <v>Пролин</v>
      </c>
      <c r="D185" s="4" t="str">
        <f>VLOOKUP($B185,aa_residues!$B$2:$F$21,5,FALSE)</f>
        <v>-</v>
      </c>
      <c r="E185" s="4">
        <f t="shared" si="7"/>
      </c>
      <c r="F185" s="4">
        <f t="shared" si="8"/>
      </c>
      <c r="H185">
        <f t="shared" si="6"/>
      </c>
    </row>
    <row r="186" spans="1:8" ht="15">
      <c r="A186" s="4">
        <v>185</v>
      </c>
      <c r="B186" s="4" t="s">
        <v>5</v>
      </c>
      <c r="C186" s="4" t="str">
        <f>VLOOKUP($B186,aa_residues!$B$2:$E$21,4,FALSE)</f>
        <v>Аспарагиновая кислота</v>
      </c>
      <c r="D186" s="4" t="str">
        <f>VLOOKUP($B186,aa_residues!$B$2:$F$21,5,FALSE)</f>
        <v>-</v>
      </c>
      <c r="E186" s="4">
        <f t="shared" si="7"/>
      </c>
      <c r="F186" s="4">
        <f t="shared" si="8"/>
      </c>
      <c r="H186">
        <f t="shared" si="6"/>
      </c>
    </row>
    <row r="187" spans="1:8" ht="15">
      <c r="A187" s="4">
        <v>186</v>
      </c>
      <c r="B187" s="4" t="s">
        <v>14</v>
      </c>
      <c r="C187" s="4" t="str">
        <f>VLOOKUP($B187,aa_residues!$B$2:$E$21,4,FALSE)</f>
        <v>Глицин</v>
      </c>
      <c r="D187" s="4" t="str">
        <f>VLOOKUP($B187,aa_residues!$B$2:$F$21,5,FALSE)</f>
        <v>-</v>
      </c>
      <c r="E187" s="4">
        <f t="shared" si="7"/>
      </c>
      <c r="F187" s="4">
        <f t="shared" si="8"/>
      </c>
      <c r="H187">
        <f t="shared" si="6"/>
      </c>
    </row>
    <row r="188" spans="1:8" ht="15">
      <c r="A188" s="4">
        <v>187</v>
      </c>
      <c r="B188" s="4" t="s">
        <v>5</v>
      </c>
      <c r="C188" s="4" t="str">
        <f>VLOOKUP($B188,aa_residues!$B$2:$E$21,4,FALSE)</f>
        <v>Аспарагиновая кислота</v>
      </c>
      <c r="D188" s="4" t="str">
        <f>VLOOKUP($B188,aa_residues!$B$2:$F$21,5,FALSE)</f>
        <v>-</v>
      </c>
      <c r="E188" s="4">
        <f t="shared" si="7"/>
      </c>
      <c r="F188" s="4">
        <f t="shared" si="8"/>
      </c>
      <c r="H188">
        <f t="shared" si="6"/>
      </c>
    </row>
    <row r="189" spans="1:8" ht="15">
      <c r="A189" s="4">
        <v>188</v>
      </c>
      <c r="B189" s="4" t="s">
        <v>23</v>
      </c>
      <c r="C189" s="4" t="str">
        <f>VLOOKUP($B189,aa_residues!$B$2:$E$21,4,FALSE)</f>
        <v>Лизин</v>
      </c>
      <c r="D189" s="4" t="str">
        <f>VLOOKUP($B189,aa_residues!$B$2:$F$21,5,FALSE)</f>
        <v>-</v>
      </c>
      <c r="E189" s="4">
        <f t="shared" si="7"/>
      </c>
      <c r="F189" s="4">
        <f t="shared" si="8"/>
      </c>
      <c r="H189">
        <f t="shared" si="6"/>
      </c>
    </row>
    <row r="190" spans="1:8" ht="15">
      <c r="A190" s="4">
        <v>189</v>
      </c>
      <c r="B190" s="4" t="s">
        <v>47</v>
      </c>
      <c r="C190" s="4" t="str">
        <f>VLOOKUP($B190,aa_residues!$B$2:$E$21,4,FALSE)</f>
        <v>Треонин</v>
      </c>
      <c r="D190" s="4" t="str">
        <f>VLOOKUP($B190,aa_residues!$B$2:$F$21,5,FALSE)</f>
        <v>-</v>
      </c>
      <c r="E190" s="4">
        <f t="shared" si="7"/>
      </c>
      <c r="F190" s="4">
        <f t="shared" si="8"/>
      </c>
      <c r="H190">
        <f t="shared" si="6"/>
      </c>
    </row>
    <row r="191" spans="1:8" ht="15">
      <c r="A191" s="4">
        <v>190</v>
      </c>
      <c r="B191" s="4" t="s">
        <v>50</v>
      </c>
      <c r="C191" s="4" t="str">
        <f>VLOOKUP($B191,aa_residues!$B$2:$E$21,4,FALSE)</f>
        <v>Валин</v>
      </c>
      <c r="D191" s="4" t="str">
        <f>VLOOKUP($B191,aa_residues!$B$2:$F$21,5,FALSE)</f>
        <v>X</v>
      </c>
      <c r="E191" s="4">
        <f t="shared" si="7"/>
      </c>
      <c r="F191" s="4">
        <f t="shared" si="8"/>
      </c>
      <c r="H191">
        <f t="shared" si="6"/>
      </c>
    </row>
    <row r="192" spans="1:8" ht="15">
      <c r="A192" s="4">
        <v>191</v>
      </c>
      <c r="B192" s="4" t="s">
        <v>50</v>
      </c>
      <c r="C192" s="4" t="str">
        <f>VLOOKUP($B192,aa_residues!$B$2:$E$21,4,FALSE)</f>
        <v>Валин</v>
      </c>
      <c r="D192" s="4" t="str">
        <f>VLOOKUP($B192,aa_residues!$B$2:$F$21,5,FALSE)</f>
        <v>X</v>
      </c>
      <c r="E192" s="4">
        <f t="shared" si="7"/>
      </c>
      <c r="F192" s="4" t="str">
        <f t="shared" si="8"/>
        <v>+</v>
      </c>
      <c r="H192">
        <f t="shared" si="6"/>
      </c>
    </row>
    <row r="193" spans="1:8" ht="15">
      <c r="A193" s="4">
        <v>192</v>
      </c>
      <c r="B193" s="4" t="s">
        <v>38</v>
      </c>
      <c r="C193" s="4" t="str">
        <f>VLOOKUP($B193,aa_residues!$B$2:$E$21,4,FALSE)</f>
        <v>Глутамин</v>
      </c>
      <c r="D193" s="4" t="str">
        <f>VLOOKUP($B193,aa_residues!$B$2:$F$21,5,FALSE)</f>
        <v>-</v>
      </c>
      <c r="E193" s="4">
        <f t="shared" si="7"/>
      </c>
      <c r="F193" s="4">
        <f t="shared" si="8"/>
      </c>
      <c r="H193">
        <f t="shared" si="6"/>
      </c>
    </row>
    <row r="194" spans="1:8" ht="15">
      <c r="A194" s="4">
        <v>193</v>
      </c>
      <c r="B194" s="4" t="s">
        <v>35</v>
      </c>
      <c r="C194" s="4" t="str">
        <f>VLOOKUP($B194,aa_residues!$B$2:$E$21,4,FALSE)</f>
        <v>Пролин</v>
      </c>
      <c r="D194" s="4" t="str">
        <f>VLOOKUP($B194,aa_residues!$B$2:$F$21,5,FALSE)</f>
        <v>-</v>
      </c>
      <c r="E194" s="4">
        <f t="shared" si="7"/>
      </c>
      <c r="F194" s="4">
        <f t="shared" si="8"/>
      </c>
      <c r="H194">
        <f t="shared" si="6"/>
      </c>
    </row>
    <row r="195" spans="1:8" ht="15">
      <c r="A195" s="4">
        <v>194</v>
      </c>
      <c r="B195" s="4" t="s">
        <v>5</v>
      </c>
      <c r="C195" s="4" t="str">
        <f>VLOOKUP($B195,aa_residues!$B$2:$E$21,4,FALSE)</f>
        <v>Аспарагиновая кислота</v>
      </c>
      <c r="D195" s="4" t="str">
        <f>VLOOKUP($B195,aa_residues!$B$2:$F$21,5,FALSE)</f>
        <v>-</v>
      </c>
      <c r="E195" s="4">
        <f t="shared" si="7"/>
      </c>
      <c r="F195" s="4">
        <f t="shared" si="8"/>
      </c>
      <c r="H195">
        <f t="shared" si="6"/>
      </c>
    </row>
    <row r="196" spans="1:8" ht="15">
      <c r="A196" s="4">
        <v>195</v>
      </c>
      <c r="B196" s="4" t="s">
        <v>20</v>
      </c>
      <c r="C196" s="4" t="str">
        <f>VLOOKUP($B196,aa_residues!$B$2:$E$21,4,FALSE)</f>
        <v>Изолейцин</v>
      </c>
      <c r="D196" s="4" t="str">
        <f>VLOOKUP($B196,aa_residues!$B$2:$F$21,5,FALSE)</f>
        <v>X</v>
      </c>
      <c r="E196" s="4" t="str">
        <f t="shared" si="7"/>
        <v>+</v>
      </c>
      <c r="F196" s="4" t="str">
        <f t="shared" si="8"/>
        <v>+</v>
      </c>
      <c r="H196">
        <f t="shared" si="6"/>
      </c>
    </row>
    <row r="197" spans="1:8" ht="15">
      <c r="A197" s="4">
        <v>196</v>
      </c>
      <c r="B197" s="4" t="s">
        <v>26</v>
      </c>
      <c r="C197" s="4" t="str">
        <f>VLOOKUP($B197,aa_residues!$B$2:$E$21,4,FALSE)</f>
        <v>Лейцин</v>
      </c>
      <c r="D197" s="4" t="str">
        <f>VLOOKUP($B197,aa_residues!$B$2:$F$21,5,FALSE)</f>
        <v>X</v>
      </c>
      <c r="E197" s="4" t="str">
        <f t="shared" si="7"/>
        <v>+</v>
      </c>
      <c r="F197" s="4">
        <f t="shared" si="8"/>
      </c>
      <c r="H197">
        <f aca="true" t="shared" si="9" ref="H197:H260">IF(AND(E197="+",E195="+",E199="+"),"+","")</f>
      </c>
    </row>
    <row r="198" spans="1:8" ht="15">
      <c r="A198" s="4">
        <v>197</v>
      </c>
      <c r="B198" s="4" t="s">
        <v>20</v>
      </c>
      <c r="C198" s="4" t="str">
        <f>VLOOKUP($B198,aa_residues!$B$2:$E$21,4,FALSE)</f>
        <v>Изолейцин</v>
      </c>
      <c r="D198" s="4" t="str">
        <f>VLOOKUP($B198,aa_residues!$B$2:$F$21,5,FALSE)</f>
        <v>X</v>
      </c>
      <c r="E198" s="4" t="str">
        <f aca="true" t="shared" si="10" ref="E198:E261">IF(AND($D198="X",OR($D196="X",$D200="X")),"+","")</f>
        <v>+</v>
      </c>
      <c r="F198" s="4" t="str">
        <f aca="true" t="shared" si="11" ref="F198:F261">IF(AND($D198="X",OR($D195="X",$D194="X",$D201="X",$D202="X")),"+","")</f>
        <v>+</v>
      </c>
      <c r="H198">
        <f t="shared" si="9"/>
      </c>
    </row>
    <row r="199" spans="1:8" ht="15">
      <c r="A199" s="4">
        <v>198</v>
      </c>
      <c r="B199" s="4" t="s">
        <v>26</v>
      </c>
      <c r="C199" s="4" t="str">
        <f>VLOOKUP($B199,aa_residues!$B$2:$E$21,4,FALSE)</f>
        <v>Лейцин</v>
      </c>
      <c r="D199" s="4" t="str">
        <f>VLOOKUP($B199,aa_residues!$B$2:$F$21,5,FALSE)</f>
        <v>X</v>
      </c>
      <c r="E199" s="4" t="str">
        <f t="shared" si="10"/>
        <v>+</v>
      </c>
      <c r="F199" s="4" t="str">
        <f t="shared" si="11"/>
        <v>+</v>
      </c>
      <c r="H199">
        <f t="shared" si="9"/>
      </c>
    </row>
    <row r="200" spans="1:8" ht="15">
      <c r="A200" s="4">
        <v>199</v>
      </c>
      <c r="B200" s="4" t="s">
        <v>8</v>
      </c>
      <c r="C200" s="4" t="str">
        <f>VLOOKUP($B200,aa_residues!$B$2:$E$21,4,FALSE)</f>
        <v>Глутаминовая кислота</v>
      </c>
      <c r="D200" s="4" t="str">
        <f>VLOOKUP($B200,aa_residues!$B$2:$F$21,5,FALSE)</f>
        <v>-</v>
      </c>
      <c r="E200" s="4">
        <f t="shared" si="10"/>
      </c>
      <c r="F200" s="4">
        <f t="shared" si="11"/>
      </c>
      <c r="H200">
        <f t="shared" si="9"/>
      </c>
    </row>
    <row r="201" spans="1:8" ht="15">
      <c r="A201" s="4">
        <v>200</v>
      </c>
      <c r="B201" s="4" t="s">
        <v>14</v>
      </c>
      <c r="C201" s="4" t="str">
        <f>VLOOKUP($B201,aa_residues!$B$2:$E$21,4,FALSE)</f>
        <v>Глицин</v>
      </c>
      <c r="D201" s="4" t="str">
        <f>VLOOKUP($B201,aa_residues!$B$2:$F$21,5,FALSE)</f>
        <v>-</v>
      </c>
      <c r="E201" s="4">
        <f t="shared" si="10"/>
      </c>
      <c r="F201" s="4">
        <f t="shared" si="11"/>
      </c>
      <c r="H201">
        <f t="shared" si="9"/>
      </c>
    </row>
    <row r="202" spans="1:8" ht="15">
      <c r="A202" s="4">
        <v>201</v>
      </c>
      <c r="B202" s="4" t="s">
        <v>26</v>
      </c>
      <c r="C202" s="4" t="str">
        <f>VLOOKUP($B202,aa_residues!$B$2:$E$21,4,FALSE)</f>
        <v>Лейцин</v>
      </c>
      <c r="D202" s="4" t="str">
        <f>VLOOKUP($B202,aa_residues!$B$2:$F$21,5,FALSE)</f>
        <v>X</v>
      </c>
      <c r="E202" s="4" t="str">
        <f t="shared" si="10"/>
        <v>+</v>
      </c>
      <c r="F202" s="4" t="str">
        <f t="shared" si="11"/>
        <v>+</v>
      </c>
      <c r="H202">
        <f t="shared" si="9"/>
      </c>
    </row>
    <row r="203" spans="1:8" ht="15">
      <c r="A203" s="4">
        <v>202</v>
      </c>
      <c r="B203" s="4" t="s">
        <v>32</v>
      </c>
      <c r="C203" s="4" t="str">
        <f>VLOOKUP($B203,aa_residues!$B$2:$E$21,4,FALSE)</f>
        <v>Аспарагин</v>
      </c>
      <c r="D203" s="4" t="str">
        <f>VLOOKUP($B203,aa_residues!$B$2:$F$21,5,FALSE)</f>
        <v>-</v>
      </c>
      <c r="E203" s="4">
        <f t="shared" si="10"/>
      </c>
      <c r="F203" s="4">
        <f t="shared" si="11"/>
      </c>
      <c r="H203">
        <f t="shared" si="9"/>
      </c>
    </row>
    <row r="204" spans="1:8" ht="15">
      <c r="A204" s="4">
        <v>203</v>
      </c>
      <c r="B204" s="4" t="s">
        <v>50</v>
      </c>
      <c r="C204" s="4" t="str">
        <f>VLOOKUP($B204,aa_residues!$B$2:$E$21,4,FALSE)</f>
        <v>Валин</v>
      </c>
      <c r="D204" s="4" t="str">
        <f>VLOOKUP($B204,aa_residues!$B$2:$F$21,5,FALSE)</f>
        <v>X</v>
      </c>
      <c r="E204" s="4" t="str">
        <f t="shared" si="10"/>
        <v>+</v>
      </c>
      <c r="F204" s="4">
        <f t="shared" si="11"/>
      </c>
      <c r="H204">
        <f t="shared" si="9"/>
      </c>
    </row>
    <row r="205" spans="1:8" ht="15">
      <c r="A205" s="4">
        <v>204</v>
      </c>
      <c r="B205" s="4" t="s">
        <v>26</v>
      </c>
      <c r="C205" s="4" t="str">
        <f>VLOOKUP($B205,aa_residues!$B$2:$E$21,4,FALSE)</f>
        <v>Лейцин</v>
      </c>
      <c r="D205" s="4" t="str">
        <f>VLOOKUP($B205,aa_residues!$B$2:$F$21,5,FALSE)</f>
        <v>X</v>
      </c>
      <c r="E205" s="4">
        <f t="shared" si="10"/>
      </c>
      <c r="F205" s="4" t="str">
        <f t="shared" si="11"/>
        <v>+</v>
      </c>
      <c r="H205">
        <f t="shared" si="9"/>
      </c>
    </row>
    <row r="206" spans="1:8" ht="15">
      <c r="A206" s="4">
        <v>205</v>
      </c>
      <c r="B206" s="4" t="s">
        <v>38</v>
      </c>
      <c r="C206" s="4" t="str">
        <f>VLOOKUP($B206,aa_residues!$B$2:$E$21,4,FALSE)</f>
        <v>Глутамин</v>
      </c>
      <c r="D206" s="4" t="str">
        <f>VLOOKUP($B206,aa_residues!$B$2:$F$21,5,FALSE)</f>
        <v>-</v>
      </c>
      <c r="E206" s="4">
        <f t="shared" si="10"/>
      </c>
      <c r="F206" s="4">
        <f t="shared" si="11"/>
      </c>
      <c r="H206">
        <f t="shared" si="9"/>
      </c>
    </row>
    <row r="207" spans="1:8" ht="15">
      <c r="A207" s="4">
        <v>206</v>
      </c>
      <c r="B207" s="4" t="s">
        <v>44</v>
      </c>
      <c r="C207" s="4" t="str">
        <f>VLOOKUP($B207,aa_residues!$B$2:$E$21,4,FALSE)</f>
        <v>Серин</v>
      </c>
      <c r="D207" s="4" t="str">
        <f>VLOOKUP($B207,aa_residues!$B$2:$F$21,5,FALSE)</f>
        <v>-</v>
      </c>
      <c r="E207" s="4">
        <f t="shared" si="10"/>
      </c>
      <c r="F207" s="4">
        <f t="shared" si="11"/>
      </c>
      <c r="H207">
        <f t="shared" si="9"/>
      </c>
    </row>
    <row r="208" spans="1:8" ht="15">
      <c r="A208" s="4">
        <v>207</v>
      </c>
      <c r="B208" s="4" t="s">
        <v>14</v>
      </c>
      <c r="C208" s="4" t="str">
        <f>VLOOKUP($B208,aa_residues!$B$2:$E$21,4,FALSE)</f>
        <v>Глицин</v>
      </c>
      <c r="D208" s="4" t="str">
        <f>VLOOKUP($B208,aa_residues!$B$2:$F$21,5,FALSE)</f>
        <v>-</v>
      </c>
      <c r="E208" s="4">
        <f t="shared" si="10"/>
      </c>
      <c r="F208" s="4">
        <f t="shared" si="11"/>
      </c>
      <c r="H208">
        <f t="shared" si="9"/>
      </c>
    </row>
    <row r="209" spans="1:8" ht="15">
      <c r="A209" s="4">
        <v>208</v>
      </c>
      <c r="B209" s="4" t="s">
        <v>29</v>
      </c>
      <c r="C209" s="4" t="str">
        <f>VLOOKUP($B209,aa_residues!$B$2:$E$21,4,FALSE)</f>
        <v>Метионин</v>
      </c>
      <c r="D209" s="4" t="str">
        <f>VLOOKUP($B209,aa_residues!$B$2:$F$21,5,FALSE)</f>
        <v>X</v>
      </c>
      <c r="E209" s="4" t="str">
        <f t="shared" si="10"/>
        <v>+</v>
      </c>
      <c r="F209" s="4" t="str">
        <f t="shared" si="11"/>
        <v>+</v>
      </c>
      <c r="H209">
        <f t="shared" si="9"/>
      </c>
    </row>
    <row r="210" spans="1:8" ht="15">
      <c r="A210" s="4">
        <v>209</v>
      </c>
      <c r="B210" s="4" t="s">
        <v>5</v>
      </c>
      <c r="C210" s="4" t="str">
        <f>VLOOKUP($B210,aa_residues!$B$2:$E$21,4,FALSE)</f>
        <v>Аспарагиновая кислота</v>
      </c>
      <c r="D210" s="4" t="str">
        <f>VLOOKUP($B210,aa_residues!$B$2:$F$21,5,FALSE)</f>
        <v>-</v>
      </c>
      <c r="E210" s="4">
        <f t="shared" si="10"/>
      </c>
      <c r="F210" s="4">
        <f t="shared" si="11"/>
      </c>
      <c r="H210">
        <f t="shared" si="9"/>
      </c>
    </row>
    <row r="211" spans="1:8" ht="15">
      <c r="A211" s="4">
        <v>210</v>
      </c>
      <c r="B211" s="4" t="s">
        <v>56</v>
      </c>
      <c r="C211" s="4" t="str">
        <f>VLOOKUP($B211,aa_residues!$B$2:$E$21,4,FALSE)</f>
        <v>Тирозин</v>
      </c>
      <c r="D211" s="4" t="str">
        <f>VLOOKUP($B211,aa_residues!$B$2:$F$21,5,FALSE)</f>
        <v>X</v>
      </c>
      <c r="E211" s="4" t="str">
        <f t="shared" si="10"/>
        <v>+</v>
      </c>
      <c r="F211" s="4">
        <f t="shared" si="11"/>
      </c>
      <c r="H211">
        <f t="shared" si="9"/>
      </c>
    </row>
    <row r="212" spans="1:8" ht="15">
      <c r="A212" s="4">
        <v>211</v>
      </c>
      <c r="B212" s="4" t="s">
        <v>35</v>
      </c>
      <c r="C212" s="4" t="str">
        <f>VLOOKUP($B212,aa_residues!$B$2:$E$21,4,FALSE)</f>
        <v>Пролин</v>
      </c>
      <c r="D212" s="4" t="str">
        <f>VLOOKUP($B212,aa_residues!$B$2:$F$21,5,FALSE)</f>
        <v>-</v>
      </c>
      <c r="E212" s="4">
        <f t="shared" si="10"/>
      </c>
      <c r="F212" s="4">
        <f t="shared" si="11"/>
      </c>
      <c r="H212">
        <f t="shared" si="9"/>
      </c>
    </row>
    <row r="213" spans="1:8" ht="15">
      <c r="A213" s="4">
        <v>212</v>
      </c>
      <c r="B213" s="4" t="s">
        <v>17</v>
      </c>
      <c r="C213" s="4" t="str">
        <f>VLOOKUP($B213,aa_residues!$B$2:$E$21,4,FALSE)</f>
        <v>Гистидин</v>
      </c>
      <c r="D213" s="4" t="str">
        <f>VLOOKUP($B213,aa_residues!$B$2:$F$21,5,FALSE)</f>
        <v>-</v>
      </c>
      <c r="E213" s="4">
        <f t="shared" si="10"/>
      </c>
      <c r="F213" s="4">
        <f t="shared" si="11"/>
      </c>
      <c r="H213">
        <f t="shared" si="9"/>
      </c>
    </row>
    <row r="214" spans="1:8" ht="15">
      <c r="A214" s="4">
        <v>213</v>
      </c>
      <c r="B214" s="4" t="s">
        <v>5</v>
      </c>
      <c r="C214" s="4" t="str">
        <f>VLOOKUP($B214,aa_residues!$B$2:$E$21,4,FALSE)</f>
        <v>Аспарагиновая кислота</v>
      </c>
      <c r="D214" s="4" t="str">
        <f>VLOOKUP($B214,aa_residues!$B$2:$F$21,5,FALSE)</f>
        <v>-</v>
      </c>
      <c r="E214" s="4">
        <f t="shared" si="10"/>
      </c>
      <c r="F214" s="4">
        <f t="shared" si="11"/>
      </c>
      <c r="H214">
        <f t="shared" si="9"/>
      </c>
    </row>
    <row r="215" spans="1:8" ht="15">
      <c r="A215" s="4">
        <v>214</v>
      </c>
      <c r="B215" s="4" t="s">
        <v>35</v>
      </c>
      <c r="C215" s="4" t="str">
        <f>VLOOKUP($B215,aa_residues!$B$2:$E$21,4,FALSE)</f>
        <v>Пролин</v>
      </c>
      <c r="D215" s="4" t="str">
        <f>VLOOKUP($B215,aa_residues!$B$2:$F$21,5,FALSE)</f>
        <v>-</v>
      </c>
      <c r="E215" s="4">
        <f t="shared" si="10"/>
      </c>
      <c r="F215" s="4">
        <f t="shared" si="11"/>
      </c>
      <c r="H215">
        <f t="shared" si="9"/>
      </c>
    </row>
    <row r="216" spans="1:8" ht="15">
      <c r="A216" s="4">
        <v>215</v>
      </c>
      <c r="B216" s="4" t="s">
        <v>17</v>
      </c>
      <c r="C216" s="4" t="str">
        <f>VLOOKUP($B216,aa_residues!$B$2:$E$21,4,FALSE)</f>
        <v>Гистидин</v>
      </c>
      <c r="D216" s="4" t="str">
        <f>VLOOKUP($B216,aa_residues!$B$2:$F$21,5,FALSE)</f>
        <v>-</v>
      </c>
      <c r="E216" s="4">
        <f t="shared" si="10"/>
      </c>
      <c r="F216" s="4">
        <f t="shared" si="11"/>
      </c>
      <c r="H216">
        <f t="shared" si="9"/>
      </c>
    </row>
    <row r="217" spans="1:8" ht="15">
      <c r="A217" s="4">
        <v>216</v>
      </c>
      <c r="B217" s="4" t="s">
        <v>17</v>
      </c>
      <c r="C217" s="4" t="str">
        <f>VLOOKUP($B217,aa_residues!$B$2:$E$21,4,FALSE)</f>
        <v>Гистидин</v>
      </c>
      <c r="D217" s="4" t="str">
        <f>VLOOKUP($B217,aa_residues!$B$2:$F$21,5,FALSE)</f>
        <v>-</v>
      </c>
      <c r="E217" s="4">
        <f t="shared" si="10"/>
      </c>
      <c r="F217" s="4">
        <f t="shared" si="11"/>
      </c>
      <c r="H217">
        <f t="shared" si="9"/>
      </c>
    </row>
    <row r="218" spans="1:8" ht="15">
      <c r="A218" s="4">
        <v>217</v>
      </c>
      <c r="B218" s="4" t="s">
        <v>50</v>
      </c>
      <c r="C218" s="4" t="str">
        <f>VLOOKUP($B218,aa_residues!$B$2:$E$21,4,FALSE)</f>
        <v>Валин</v>
      </c>
      <c r="D218" s="4" t="str">
        <f>VLOOKUP($B218,aa_residues!$B$2:$F$21,5,FALSE)</f>
        <v>X</v>
      </c>
      <c r="E218" s="4" t="str">
        <f t="shared" si="10"/>
        <v>+</v>
      </c>
      <c r="F218" s="4">
        <f t="shared" si="11"/>
      </c>
      <c r="H218">
        <f t="shared" si="9"/>
      </c>
    </row>
    <row r="219" spans="1:8" ht="15">
      <c r="A219" s="4">
        <v>218</v>
      </c>
      <c r="B219" s="4" t="s">
        <v>11</v>
      </c>
      <c r="C219" s="4" t="str">
        <f>VLOOKUP($B219,aa_residues!$B$2:$E$21,4,FALSE)</f>
        <v>Фенилаланин</v>
      </c>
      <c r="D219" s="4" t="str">
        <f>VLOOKUP($B219,aa_residues!$B$2:$F$21,5,FALSE)</f>
        <v>X</v>
      </c>
      <c r="E219" s="4">
        <f t="shared" si="10"/>
      </c>
      <c r="F219" s="4" t="str">
        <f t="shared" si="11"/>
        <v>+</v>
      </c>
      <c r="H219">
        <f t="shared" si="9"/>
      </c>
    </row>
    <row r="220" spans="1:8" ht="15">
      <c r="A220" s="4">
        <v>219</v>
      </c>
      <c r="B220" s="4" t="s">
        <v>50</v>
      </c>
      <c r="C220" s="4" t="str">
        <f>VLOOKUP($B220,aa_residues!$B$2:$E$21,4,FALSE)</f>
        <v>Валин</v>
      </c>
      <c r="D220" s="4" t="str">
        <f>VLOOKUP($B220,aa_residues!$B$2:$F$21,5,FALSE)</f>
        <v>X</v>
      </c>
      <c r="E220" s="4" t="str">
        <f t="shared" si="10"/>
        <v>+</v>
      </c>
      <c r="F220" s="4" t="str">
        <f t="shared" si="11"/>
        <v>+</v>
      </c>
      <c r="H220">
        <f t="shared" si="9"/>
      </c>
    </row>
    <row r="221" spans="1:8" ht="15">
      <c r="A221" s="4">
        <v>220</v>
      </c>
      <c r="B221" s="4" t="s">
        <v>44</v>
      </c>
      <c r="C221" s="4" t="str">
        <f>VLOOKUP($B221,aa_residues!$B$2:$E$21,4,FALSE)</f>
        <v>Серин</v>
      </c>
      <c r="D221" s="4" t="str">
        <f>VLOOKUP($B221,aa_residues!$B$2:$F$21,5,FALSE)</f>
        <v>-</v>
      </c>
      <c r="E221" s="4">
        <f t="shared" si="10"/>
      </c>
      <c r="F221" s="4">
        <f t="shared" si="11"/>
      </c>
      <c r="H221">
        <f t="shared" si="9"/>
      </c>
    </row>
    <row r="222" spans="1:8" ht="15">
      <c r="A222" s="4">
        <v>221</v>
      </c>
      <c r="B222" s="4" t="s">
        <v>5</v>
      </c>
      <c r="C222" s="4" t="str">
        <f>VLOOKUP($B222,aa_residues!$B$2:$E$21,4,FALSE)</f>
        <v>Аспарагиновая кислота</v>
      </c>
      <c r="D222" s="4" t="str">
        <f>VLOOKUP($B222,aa_residues!$B$2:$F$21,5,FALSE)</f>
        <v>-</v>
      </c>
      <c r="E222" s="4">
        <f t="shared" si="10"/>
      </c>
      <c r="F222" s="4">
        <f t="shared" si="11"/>
      </c>
      <c r="H222">
        <f t="shared" si="9"/>
      </c>
    </row>
    <row r="223" spans="1:8" ht="15">
      <c r="A223" s="4">
        <v>222</v>
      </c>
      <c r="B223" s="4" t="s">
        <v>11</v>
      </c>
      <c r="C223" s="4" t="str">
        <f>VLOOKUP($B223,aa_residues!$B$2:$E$21,4,FALSE)</f>
        <v>Фенилаланин</v>
      </c>
      <c r="D223" s="4" t="str">
        <f>VLOOKUP($B223,aa_residues!$B$2:$F$21,5,FALSE)</f>
        <v>X</v>
      </c>
      <c r="E223" s="4">
        <f t="shared" si="10"/>
      </c>
      <c r="F223" s="4" t="str">
        <f t="shared" si="11"/>
        <v>+</v>
      </c>
      <c r="H223">
        <f t="shared" si="9"/>
      </c>
    </row>
    <row r="224" spans="1:8" ht="15">
      <c r="A224" s="4">
        <v>223</v>
      </c>
      <c r="B224" s="4" t="s">
        <v>50</v>
      </c>
      <c r="C224" s="4" t="str">
        <f>VLOOKUP($B224,aa_residues!$B$2:$E$21,4,FALSE)</f>
        <v>Валин</v>
      </c>
      <c r="D224" s="4" t="str">
        <f>VLOOKUP($B224,aa_residues!$B$2:$F$21,5,FALSE)</f>
        <v>X</v>
      </c>
      <c r="E224" s="52" t="str">
        <f t="shared" si="10"/>
        <v>+</v>
      </c>
      <c r="F224" s="4" t="str">
        <f t="shared" si="11"/>
        <v>+</v>
      </c>
      <c r="H224">
        <f t="shared" si="9"/>
      </c>
    </row>
    <row r="225" spans="1:8" ht="15">
      <c r="A225" s="4">
        <v>224</v>
      </c>
      <c r="B225" s="4" t="s">
        <v>5</v>
      </c>
      <c r="C225" s="4" t="str">
        <f>VLOOKUP($B225,aa_residues!$B$2:$E$21,4,FALSE)</f>
        <v>Аспарагиновая кислота</v>
      </c>
      <c r="D225" s="4" t="str">
        <f>VLOOKUP($B225,aa_residues!$B$2:$F$21,5,FALSE)</f>
        <v>-</v>
      </c>
      <c r="E225" s="52">
        <f t="shared" si="10"/>
      </c>
      <c r="F225" s="4">
        <f t="shared" si="11"/>
      </c>
      <c r="H225">
        <f t="shared" si="9"/>
      </c>
    </row>
    <row r="226" spans="1:8" ht="15">
      <c r="A226" s="4">
        <v>225</v>
      </c>
      <c r="B226" s="4" t="s">
        <v>11</v>
      </c>
      <c r="C226" s="4" t="str">
        <f>VLOOKUP($B226,aa_residues!$B$2:$E$21,4,FALSE)</f>
        <v>Фенилаланин</v>
      </c>
      <c r="D226" s="4" t="str">
        <f>VLOOKUP($B226,aa_residues!$B$2:$F$21,5,FALSE)</f>
        <v>X</v>
      </c>
      <c r="E226" s="52" t="str">
        <f t="shared" si="10"/>
        <v>+</v>
      </c>
      <c r="F226" s="4" t="str">
        <f t="shared" si="11"/>
        <v>+</v>
      </c>
      <c r="H226" t="str">
        <f t="shared" si="9"/>
        <v>+</v>
      </c>
    </row>
    <row r="227" spans="1:8" ht="15">
      <c r="A227" s="4">
        <v>226</v>
      </c>
      <c r="B227" s="4" t="s">
        <v>44</v>
      </c>
      <c r="C227" s="4" t="str">
        <f>VLOOKUP($B227,aa_residues!$B$2:$E$21,4,FALSE)</f>
        <v>Серин</v>
      </c>
      <c r="D227" s="4" t="str">
        <f>VLOOKUP($B227,aa_residues!$B$2:$F$21,5,FALSE)</f>
        <v>-</v>
      </c>
      <c r="E227" s="52">
        <f t="shared" si="10"/>
      </c>
      <c r="F227" s="4">
        <f t="shared" si="11"/>
      </c>
      <c r="H227">
        <f t="shared" si="9"/>
      </c>
    </row>
    <row r="228" spans="1:8" ht="15">
      <c r="A228" s="4">
        <v>227</v>
      </c>
      <c r="B228" s="4" t="s">
        <v>20</v>
      </c>
      <c r="C228" s="4" t="str">
        <f>VLOOKUP($B228,aa_residues!$B$2:$E$21,4,FALSE)</f>
        <v>Изолейцин</v>
      </c>
      <c r="D228" s="4" t="str">
        <f>VLOOKUP($B228,aa_residues!$B$2:$F$21,5,FALSE)</f>
        <v>X</v>
      </c>
      <c r="E228" s="52" t="str">
        <f t="shared" si="10"/>
        <v>+</v>
      </c>
      <c r="F228" s="4" t="str">
        <f t="shared" si="11"/>
        <v>+</v>
      </c>
      <c r="H228" t="str">
        <f t="shared" si="9"/>
        <v>+</v>
      </c>
    </row>
    <row r="229" spans="1:8" ht="15">
      <c r="A229" s="4">
        <v>228</v>
      </c>
      <c r="B229" s="4" t="s">
        <v>56</v>
      </c>
      <c r="C229" s="4" t="str">
        <f>VLOOKUP($B229,aa_residues!$B$2:$E$21,4,FALSE)</f>
        <v>Тирозин</v>
      </c>
      <c r="D229" s="4" t="str">
        <f>VLOOKUP($B229,aa_residues!$B$2:$F$21,5,FALSE)</f>
        <v>X</v>
      </c>
      <c r="E229" s="52">
        <f t="shared" si="10"/>
      </c>
      <c r="F229" s="4" t="str">
        <f t="shared" si="11"/>
        <v>+</v>
      </c>
      <c r="H229">
        <f t="shared" si="9"/>
      </c>
    </row>
    <row r="230" spans="1:8" ht="15">
      <c r="A230" s="4">
        <v>229</v>
      </c>
      <c r="B230" s="4" t="s">
        <v>50</v>
      </c>
      <c r="C230" s="4" t="str">
        <f>VLOOKUP($B230,aa_residues!$B$2:$E$21,4,FALSE)</f>
        <v>Валин</v>
      </c>
      <c r="D230" s="4" t="str">
        <f>VLOOKUP($B230,aa_residues!$B$2:$F$21,5,FALSE)</f>
        <v>X</v>
      </c>
      <c r="E230" s="52" t="str">
        <f t="shared" si="10"/>
        <v>+</v>
      </c>
      <c r="F230" s="4" t="str">
        <f t="shared" si="11"/>
        <v>+</v>
      </c>
      <c r="H230" t="str">
        <f t="shared" si="9"/>
        <v>+</v>
      </c>
    </row>
    <row r="231" spans="1:8" ht="15">
      <c r="A231" s="4">
        <v>230</v>
      </c>
      <c r="B231" s="4" t="s">
        <v>5</v>
      </c>
      <c r="C231" s="4" t="str">
        <f>VLOOKUP($B231,aa_residues!$B$2:$E$21,4,FALSE)</f>
        <v>Аспарагиновая кислота</v>
      </c>
      <c r="D231" s="4" t="str">
        <f>VLOOKUP($B231,aa_residues!$B$2:$F$21,5,FALSE)</f>
        <v>-</v>
      </c>
      <c r="E231" s="52">
        <f t="shared" si="10"/>
      </c>
      <c r="F231" s="4">
        <f t="shared" si="11"/>
      </c>
      <c r="H231">
        <f t="shared" si="9"/>
      </c>
    </row>
    <row r="232" spans="1:8" ht="15">
      <c r="A232" s="4">
        <v>231</v>
      </c>
      <c r="B232" s="4" t="s">
        <v>0</v>
      </c>
      <c r="C232" s="4" t="str">
        <f>VLOOKUP($B232,aa_residues!$B$2:$E$21,4,FALSE)</f>
        <v>Аланин</v>
      </c>
      <c r="D232" s="4" t="str">
        <f>VLOOKUP($B232,aa_residues!$B$2:$F$21,5,FALSE)</f>
        <v>X</v>
      </c>
      <c r="E232" s="52" t="str">
        <f t="shared" si="10"/>
        <v>+</v>
      </c>
      <c r="F232" s="4" t="str">
        <f t="shared" si="11"/>
        <v>+</v>
      </c>
      <c r="H232">
        <f t="shared" si="9"/>
      </c>
    </row>
    <row r="233" spans="1:8" ht="15">
      <c r="A233" s="4">
        <v>232</v>
      </c>
      <c r="B233" s="4" t="s">
        <v>35</v>
      </c>
      <c r="C233" s="4" t="str">
        <f>VLOOKUP($B233,aa_residues!$B$2:$E$21,4,FALSE)</f>
        <v>Пролин</v>
      </c>
      <c r="D233" s="4" t="str">
        <f>VLOOKUP($B233,aa_residues!$B$2:$F$21,5,FALSE)</f>
        <v>-</v>
      </c>
      <c r="E233" s="4">
        <f t="shared" si="10"/>
      </c>
      <c r="F233" s="4">
        <f t="shared" si="11"/>
      </c>
      <c r="H233">
        <f t="shared" si="9"/>
      </c>
    </row>
    <row r="234" spans="1:8" ht="15">
      <c r="A234" s="4">
        <v>233</v>
      </c>
      <c r="B234" s="4" t="s">
        <v>8</v>
      </c>
      <c r="C234" s="4" t="str">
        <f>VLOOKUP($B234,aa_residues!$B$2:$E$21,4,FALSE)</f>
        <v>Глутаминовая кислота</v>
      </c>
      <c r="D234" s="4" t="str">
        <f>VLOOKUP($B234,aa_residues!$B$2:$F$21,5,FALSE)</f>
        <v>-</v>
      </c>
      <c r="E234" s="4">
        <f t="shared" si="10"/>
      </c>
      <c r="F234" s="4">
        <f t="shared" si="11"/>
      </c>
      <c r="H234">
        <f t="shared" si="9"/>
      </c>
    </row>
    <row r="235" spans="1:8" ht="15">
      <c r="A235" s="4">
        <v>234</v>
      </c>
      <c r="B235" s="4" t="s">
        <v>5</v>
      </c>
      <c r="C235" s="4" t="str">
        <f>VLOOKUP($B235,aa_residues!$B$2:$E$21,4,FALSE)</f>
        <v>Аспарагиновая кислота</v>
      </c>
      <c r="D235" s="4" t="str">
        <f>VLOOKUP($B235,aa_residues!$B$2:$F$21,5,FALSE)</f>
        <v>-</v>
      </c>
      <c r="E235" s="4">
        <f t="shared" si="10"/>
      </c>
      <c r="F235" s="4">
        <f t="shared" si="11"/>
      </c>
      <c r="H235">
        <f t="shared" si="9"/>
      </c>
    </row>
    <row r="236" spans="1:8" ht="15">
      <c r="A236" s="4">
        <v>235</v>
      </c>
      <c r="B236" s="4" t="s">
        <v>26</v>
      </c>
      <c r="C236" s="4" t="str">
        <f>VLOOKUP($B236,aa_residues!$B$2:$E$21,4,FALSE)</f>
        <v>Лейцин</v>
      </c>
      <c r="D236" s="4" t="str">
        <f>VLOOKUP($B236,aa_residues!$B$2:$F$21,5,FALSE)</f>
        <v>X</v>
      </c>
      <c r="E236" s="4">
        <f t="shared" si="10"/>
      </c>
      <c r="F236" s="4" t="str">
        <f t="shared" si="11"/>
        <v>+</v>
      </c>
      <c r="H236">
        <f t="shared" si="9"/>
      </c>
    </row>
    <row r="237" spans="1:8" ht="15">
      <c r="A237" s="4">
        <v>236</v>
      </c>
      <c r="B237" s="4" t="s">
        <v>26</v>
      </c>
      <c r="C237" s="4" t="str">
        <f>VLOOKUP($B237,aa_residues!$B$2:$E$21,4,FALSE)</f>
        <v>Лейцин</v>
      </c>
      <c r="D237" s="4" t="str">
        <f>VLOOKUP($B237,aa_residues!$B$2:$F$21,5,FALSE)</f>
        <v>X</v>
      </c>
      <c r="E237" s="4">
        <f t="shared" si="10"/>
      </c>
      <c r="F237" s="4" t="str">
        <f t="shared" si="11"/>
        <v>+</v>
      </c>
      <c r="H237">
        <f t="shared" si="9"/>
      </c>
    </row>
    <row r="238" spans="1:8" ht="15">
      <c r="A238" s="4">
        <v>237</v>
      </c>
      <c r="B238" s="4" t="s">
        <v>38</v>
      </c>
      <c r="C238" s="4" t="str">
        <f>VLOOKUP($B238,aa_residues!$B$2:$E$21,4,FALSE)</f>
        <v>Глутамин</v>
      </c>
      <c r="D238" s="4" t="str">
        <f>VLOOKUP($B238,aa_residues!$B$2:$F$21,5,FALSE)</f>
        <v>-</v>
      </c>
      <c r="E238" s="4">
        <f t="shared" si="10"/>
      </c>
      <c r="F238" s="4">
        <f t="shared" si="11"/>
      </c>
      <c r="H238">
        <f t="shared" si="9"/>
      </c>
    </row>
    <row r="239" spans="1:8" ht="15">
      <c r="A239" s="4">
        <v>238</v>
      </c>
      <c r="B239" s="4" t="s">
        <v>47</v>
      </c>
      <c r="C239" s="4" t="str">
        <f>VLOOKUP($B239,aa_residues!$B$2:$E$21,4,FALSE)</f>
        <v>Треонин</v>
      </c>
      <c r="D239" s="4" t="str">
        <f>VLOOKUP($B239,aa_residues!$B$2:$F$21,5,FALSE)</f>
        <v>-</v>
      </c>
      <c r="E239" s="4">
        <f t="shared" si="10"/>
      </c>
      <c r="F239" s="4">
        <f t="shared" si="11"/>
      </c>
      <c r="H239">
        <f t="shared" si="9"/>
      </c>
    </row>
    <row r="240" spans="1:8" ht="15">
      <c r="A240" s="4">
        <v>239</v>
      </c>
      <c r="B240" s="4" t="s">
        <v>53</v>
      </c>
      <c r="C240" s="4" t="str">
        <f>VLOOKUP($B240,aa_residues!$B$2:$E$21,4,FALSE)</f>
        <v>Триптофан</v>
      </c>
      <c r="D240" s="4" t="str">
        <f>VLOOKUP($B240,aa_residues!$B$2:$F$21,5,FALSE)</f>
        <v>X</v>
      </c>
      <c r="E240" s="4" t="str">
        <f t="shared" si="10"/>
        <v>+</v>
      </c>
      <c r="F240" s="4" t="str">
        <f t="shared" si="11"/>
        <v>+</v>
      </c>
      <c r="H240">
        <f t="shared" si="9"/>
      </c>
    </row>
    <row r="241" spans="1:8" ht="15">
      <c r="A241" s="4">
        <v>240</v>
      </c>
      <c r="B241" s="4" t="s">
        <v>56</v>
      </c>
      <c r="C241" s="4" t="str">
        <f>VLOOKUP($B241,aa_residues!$B$2:$E$21,4,FALSE)</f>
        <v>Тирозин</v>
      </c>
      <c r="D241" s="4" t="str">
        <f>VLOOKUP($B241,aa_residues!$B$2:$F$21,5,FALSE)</f>
        <v>X</v>
      </c>
      <c r="E241" s="4">
        <f t="shared" si="10"/>
      </c>
      <c r="F241" s="4" t="str">
        <f t="shared" si="11"/>
        <v>+</v>
      </c>
      <c r="H241">
        <f t="shared" si="9"/>
      </c>
    </row>
    <row r="242" spans="1:8" ht="15">
      <c r="A242" s="4">
        <v>241</v>
      </c>
      <c r="B242" s="4" t="s">
        <v>20</v>
      </c>
      <c r="C242" s="4" t="str">
        <f>VLOOKUP($B242,aa_residues!$B$2:$E$21,4,FALSE)</f>
        <v>Изолейцин</v>
      </c>
      <c r="D242" s="4" t="str">
        <f>VLOOKUP($B242,aa_residues!$B$2:$F$21,5,FALSE)</f>
        <v>X</v>
      </c>
      <c r="E242" s="4" t="str">
        <f t="shared" si="10"/>
        <v>+</v>
      </c>
      <c r="F242" s="4" t="str">
        <f t="shared" si="11"/>
        <v>+</v>
      </c>
      <c r="H242">
        <f t="shared" si="9"/>
      </c>
    </row>
    <row r="243" spans="1:8" ht="15">
      <c r="A243" s="4">
        <v>242</v>
      </c>
      <c r="B243" s="4" t="s">
        <v>32</v>
      </c>
      <c r="C243" s="4" t="str">
        <f>VLOOKUP($B243,aa_residues!$B$2:$E$21,4,FALSE)</f>
        <v>Аспарагин</v>
      </c>
      <c r="D243" s="4" t="str">
        <f>VLOOKUP($B243,aa_residues!$B$2:$F$21,5,FALSE)</f>
        <v>-</v>
      </c>
      <c r="E243" s="4">
        <f t="shared" si="10"/>
      </c>
      <c r="F243" s="4">
        <f t="shared" si="11"/>
      </c>
      <c r="H243">
        <f t="shared" si="9"/>
      </c>
    </row>
    <row r="244" spans="1:8" ht="15">
      <c r="A244" s="4">
        <v>243</v>
      </c>
      <c r="B244" s="4" t="s">
        <v>41</v>
      </c>
      <c r="C244" s="4" t="str">
        <f>VLOOKUP($B244,aa_residues!$B$2:$E$21,4,FALSE)</f>
        <v>Аргинин</v>
      </c>
      <c r="D244" s="4" t="str">
        <f>VLOOKUP($B244,aa_residues!$B$2:$F$21,5,FALSE)</f>
        <v>-</v>
      </c>
      <c r="E244" s="4">
        <f t="shared" si="10"/>
      </c>
      <c r="F244" s="4">
        <f t="shared" si="11"/>
      </c>
      <c r="H244">
        <f t="shared" si="9"/>
      </c>
    </row>
    <row r="245" spans="1:8" ht="15">
      <c r="A245" s="4">
        <v>244</v>
      </c>
      <c r="B245" s="4" t="s">
        <v>11</v>
      </c>
      <c r="C245" s="4" t="str">
        <f>VLOOKUP($B245,aa_residues!$B$2:$E$21,4,FALSE)</f>
        <v>Фенилаланин</v>
      </c>
      <c r="D245" s="4" t="str">
        <f>VLOOKUP($B245,aa_residues!$B$2:$F$21,5,FALSE)</f>
        <v>X</v>
      </c>
      <c r="E245" s="4">
        <f t="shared" si="10"/>
      </c>
      <c r="F245" s="4" t="str">
        <f t="shared" si="11"/>
        <v>+</v>
      </c>
      <c r="H245">
        <f t="shared" si="9"/>
      </c>
    </row>
    <row r="246" spans="1:8" ht="15">
      <c r="A246" s="4">
        <v>245</v>
      </c>
      <c r="B246" s="4" t="s">
        <v>26</v>
      </c>
      <c r="C246" s="4" t="str">
        <f>VLOOKUP($B246,aa_residues!$B$2:$E$21,4,FALSE)</f>
        <v>Лейцин</v>
      </c>
      <c r="D246" s="4" t="str">
        <f>VLOOKUP($B246,aa_residues!$B$2:$F$21,5,FALSE)</f>
        <v>X</v>
      </c>
      <c r="E246" s="4" t="str">
        <f t="shared" si="10"/>
        <v>+</v>
      </c>
      <c r="F246" s="4" t="str">
        <f t="shared" si="11"/>
        <v>+</v>
      </c>
      <c r="H246">
        <f t="shared" si="9"/>
      </c>
    </row>
    <row r="247" spans="1:8" ht="15">
      <c r="A247" s="4">
        <v>246</v>
      </c>
      <c r="B247" s="4" t="s">
        <v>23</v>
      </c>
      <c r="C247" s="4" t="str">
        <f>VLOOKUP($B247,aa_residues!$B$2:$E$21,4,FALSE)</f>
        <v>Лизин</v>
      </c>
      <c r="D247" s="4" t="str">
        <f>VLOOKUP($B247,aa_residues!$B$2:$F$21,5,FALSE)</f>
        <v>-</v>
      </c>
      <c r="E247" s="4">
        <f t="shared" si="10"/>
      </c>
      <c r="F247" s="4">
        <f t="shared" si="11"/>
      </c>
      <c r="H247">
        <f t="shared" si="9"/>
      </c>
    </row>
    <row r="248" spans="1:8" ht="15">
      <c r="A248" s="4">
        <v>247</v>
      </c>
      <c r="B248" s="4" t="s">
        <v>11</v>
      </c>
      <c r="C248" s="4" t="str">
        <f>VLOOKUP($B248,aa_residues!$B$2:$E$21,4,FALSE)</f>
        <v>Фенилаланин</v>
      </c>
      <c r="D248" s="4" t="str">
        <f>VLOOKUP($B248,aa_residues!$B$2:$F$21,5,FALSE)</f>
        <v>X</v>
      </c>
      <c r="E248" s="4" t="str">
        <f t="shared" si="10"/>
        <v>+</v>
      </c>
      <c r="F248" s="4" t="str">
        <f t="shared" si="11"/>
        <v>+</v>
      </c>
      <c r="H248">
        <f t="shared" si="9"/>
      </c>
    </row>
    <row r="249" spans="1:8" ht="15">
      <c r="A249" s="4">
        <v>248</v>
      </c>
      <c r="B249" s="4" t="s">
        <v>41</v>
      </c>
      <c r="C249" s="4" t="str">
        <f>VLOOKUP($B249,aa_residues!$B$2:$E$21,4,FALSE)</f>
        <v>Аргинин</v>
      </c>
      <c r="D249" s="4" t="str">
        <f>VLOOKUP($B249,aa_residues!$B$2:$F$21,5,FALSE)</f>
        <v>-</v>
      </c>
      <c r="E249" s="4">
        <f t="shared" si="10"/>
      </c>
      <c r="F249" s="4">
        <f t="shared" si="11"/>
      </c>
      <c r="H249">
        <f t="shared" si="9"/>
      </c>
    </row>
    <row r="250" spans="1:8" ht="15">
      <c r="A250" s="4">
        <v>249</v>
      </c>
      <c r="B250" s="4" t="s">
        <v>8</v>
      </c>
      <c r="C250" s="4" t="str">
        <f>VLOOKUP($B250,aa_residues!$B$2:$E$21,4,FALSE)</f>
        <v>Глутаминовая кислота</v>
      </c>
      <c r="D250" s="4" t="str">
        <f>VLOOKUP($B250,aa_residues!$B$2:$F$21,5,FALSE)</f>
        <v>-</v>
      </c>
      <c r="E250" s="4">
        <f t="shared" si="10"/>
      </c>
      <c r="F250" s="4">
        <f t="shared" si="11"/>
      </c>
      <c r="H250">
        <f t="shared" si="9"/>
      </c>
    </row>
    <row r="251" spans="1:8" ht="15">
      <c r="A251" s="4">
        <v>250</v>
      </c>
      <c r="B251" s="4" t="s">
        <v>14</v>
      </c>
      <c r="C251" s="4" t="str">
        <f>VLOOKUP($B251,aa_residues!$B$2:$E$21,4,FALSE)</f>
        <v>Глицин</v>
      </c>
      <c r="D251" s="4" t="str">
        <f>VLOOKUP($B251,aa_residues!$B$2:$F$21,5,FALSE)</f>
        <v>-</v>
      </c>
      <c r="E251" s="4">
        <f t="shared" si="10"/>
      </c>
      <c r="F251" s="4">
        <f t="shared" si="11"/>
      </c>
      <c r="H251">
        <f t="shared" si="9"/>
      </c>
    </row>
    <row r="252" spans="1:8" ht="15">
      <c r="A252" s="4">
        <v>251</v>
      </c>
      <c r="B252" s="4" t="s">
        <v>0</v>
      </c>
      <c r="C252" s="4" t="str">
        <f>VLOOKUP($B252,aa_residues!$B$2:$E$21,4,FALSE)</f>
        <v>Аланин</v>
      </c>
      <c r="D252" s="4" t="str">
        <f>VLOOKUP($B252,aa_residues!$B$2:$F$21,5,FALSE)</f>
        <v>X</v>
      </c>
      <c r="E252" s="4">
        <f t="shared" si="10"/>
      </c>
      <c r="F252" s="4" t="str">
        <f t="shared" si="11"/>
        <v>+</v>
      </c>
      <c r="H252">
        <f t="shared" si="9"/>
      </c>
    </row>
    <row r="253" spans="1:8" ht="15">
      <c r="A253" s="4">
        <v>252</v>
      </c>
      <c r="B253" s="4" t="s">
        <v>11</v>
      </c>
      <c r="C253" s="4" t="str">
        <f>VLOOKUP($B253,aa_residues!$B$2:$E$21,4,FALSE)</f>
        <v>Фенилаланин</v>
      </c>
      <c r="D253" s="4" t="str">
        <f>VLOOKUP($B253,aa_residues!$B$2:$F$21,5,FALSE)</f>
        <v>X</v>
      </c>
      <c r="E253" s="4">
        <f t="shared" si="10"/>
      </c>
      <c r="F253" s="4">
        <f t="shared" si="11"/>
      </c>
      <c r="H253">
        <f t="shared" si="9"/>
      </c>
    </row>
    <row r="254" spans="1:8" ht="15">
      <c r="A254" s="4">
        <v>253</v>
      </c>
      <c r="B254" s="4" t="s">
        <v>47</v>
      </c>
      <c r="C254" s="4" t="str">
        <f>VLOOKUP($B254,aa_residues!$B$2:$E$21,4,FALSE)</f>
        <v>Треонин</v>
      </c>
      <c r="D254" s="4" t="str">
        <f>VLOOKUP($B254,aa_residues!$B$2:$F$21,5,FALSE)</f>
        <v>-</v>
      </c>
      <c r="E254" s="4">
        <f t="shared" si="10"/>
      </c>
      <c r="F254" s="4">
        <f t="shared" si="11"/>
      </c>
      <c r="H254">
        <f t="shared" si="9"/>
      </c>
    </row>
    <row r="255" spans="1:8" ht="15">
      <c r="A255" s="4">
        <v>254</v>
      </c>
      <c r="B255" s="4" t="s">
        <v>5</v>
      </c>
      <c r="C255" s="4" t="str">
        <f>VLOOKUP($B255,aa_residues!$B$2:$E$21,4,FALSE)</f>
        <v>Аспарагиновая кислота</v>
      </c>
      <c r="D255" s="4" t="str">
        <f>VLOOKUP($B255,aa_residues!$B$2:$F$21,5,FALSE)</f>
        <v>-</v>
      </c>
      <c r="E255" s="4">
        <f t="shared" si="10"/>
      </c>
      <c r="F255" s="4">
        <f t="shared" si="11"/>
      </c>
      <c r="H255">
        <f t="shared" si="9"/>
      </c>
    </row>
    <row r="256" spans="1:8" ht="15">
      <c r="A256" s="4">
        <v>255</v>
      </c>
      <c r="B256" s="4" t="s">
        <v>35</v>
      </c>
      <c r="C256" s="4" t="str">
        <f>VLOOKUP($B256,aa_residues!$B$2:$E$21,4,FALSE)</f>
        <v>Пролин</v>
      </c>
      <c r="D256" s="4" t="str">
        <f>VLOOKUP($B256,aa_residues!$B$2:$F$21,5,FALSE)</f>
        <v>-</v>
      </c>
      <c r="E256" s="4">
        <f t="shared" si="10"/>
      </c>
      <c r="F256" s="4">
        <f t="shared" si="11"/>
      </c>
      <c r="H256">
        <f t="shared" si="9"/>
      </c>
    </row>
    <row r="257" spans="1:8" ht="15">
      <c r="A257" s="4">
        <v>256</v>
      </c>
      <c r="B257" s="4" t="s">
        <v>5</v>
      </c>
      <c r="C257" s="4" t="str">
        <f>VLOOKUP($B257,aa_residues!$B$2:$E$21,4,FALSE)</f>
        <v>Аспарагиновая кислота</v>
      </c>
      <c r="D257" s="4" t="str">
        <f>VLOOKUP($B257,aa_residues!$B$2:$F$21,5,FALSE)</f>
        <v>-</v>
      </c>
      <c r="E257" s="4">
        <f t="shared" si="10"/>
      </c>
      <c r="F257" s="4">
        <f t="shared" si="11"/>
      </c>
      <c r="H257">
        <f t="shared" si="9"/>
      </c>
    </row>
    <row r="258" spans="1:8" ht="15">
      <c r="A258" s="4">
        <v>257</v>
      </c>
      <c r="B258" s="4" t="s">
        <v>44</v>
      </c>
      <c r="C258" s="4" t="str">
        <f>VLOOKUP($B258,aa_residues!$B$2:$E$21,4,FALSE)</f>
        <v>Серин</v>
      </c>
      <c r="D258" s="4" t="str">
        <f>VLOOKUP($B258,aa_residues!$B$2:$F$21,5,FALSE)</f>
        <v>-</v>
      </c>
      <c r="E258" s="4">
        <f t="shared" si="10"/>
      </c>
      <c r="F258" s="4">
        <f t="shared" si="11"/>
      </c>
      <c r="H258">
        <f t="shared" si="9"/>
      </c>
    </row>
    <row r="259" spans="1:8" ht="15">
      <c r="A259" s="4">
        <v>258</v>
      </c>
      <c r="B259" s="4" t="s">
        <v>56</v>
      </c>
      <c r="C259" s="4" t="str">
        <f>VLOOKUP($B259,aa_residues!$B$2:$E$21,4,FALSE)</f>
        <v>Тирозин</v>
      </c>
      <c r="D259" s="4" t="str">
        <f>VLOOKUP($B259,aa_residues!$B$2:$F$21,5,FALSE)</f>
        <v>X</v>
      </c>
      <c r="E259" s="4">
        <f t="shared" si="10"/>
      </c>
      <c r="F259" s="4" t="str">
        <f t="shared" si="11"/>
        <v>+</v>
      </c>
      <c r="H259">
        <f t="shared" si="9"/>
      </c>
    </row>
    <row r="260" spans="1:8" ht="15">
      <c r="A260" s="4">
        <v>259</v>
      </c>
      <c r="B260" s="4" t="s">
        <v>11</v>
      </c>
      <c r="C260" s="4" t="str">
        <f>VLOOKUP($B260,aa_residues!$B$2:$E$21,4,FALSE)</f>
        <v>Фенилаланин</v>
      </c>
      <c r="D260" s="4" t="str">
        <f>VLOOKUP($B260,aa_residues!$B$2:$F$21,5,FALSE)</f>
        <v>X</v>
      </c>
      <c r="E260" s="4">
        <f t="shared" si="10"/>
      </c>
      <c r="F260" s="4" t="str">
        <f t="shared" si="11"/>
        <v>+</v>
      </c>
      <c r="H260">
        <f t="shared" si="9"/>
      </c>
    </row>
    <row r="261" spans="1:8" ht="15">
      <c r="A261" s="4">
        <v>260</v>
      </c>
      <c r="B261" s="4" t="s">
        <v>17</v>
      </c>
      <c r="C261" s="4" t="str">
        <f>VLOOKUP($B261,aa_residues!$B$2:$E$21,4,FALSE)</f>
        <v>Гистидин</v>
      </c>
      <c r="D261" s="4" t="str">
        <f>VLOOKUP($B261,aa_residues!$B$2:$F$21,5,FALSE)</f>
        <v>-</v>
      </c>
      <c r="E261" s="4">
        <f t="shared" si="10"/>
      </c>
      <c r="F261" s="4">
        <f t="shared" si="11"/>
      </c>
      <c r="H261">
        <f aca="true" t="shared" si="12" ref="H261:H317">IF(AND(E261="+",E259="+",E263="+"),"+","")</f>
      </c>
    </row>
    <row r="262" spans="1:8" ht="15">
      <c r="A262" s="4">
        <v>261</v>
      </c>
      <c r="B262" s="4" t="s">
        <v>32</v>
      </c>
      <c r="C262" s="4" t="str">
        <f>VLOOKUP($B262,aa_residues!$B$2:$E$21,4,FALSE)</f>
        <v>Аспарагин</v>
      </c>
      <c r="D262" s="4" t="str">
        <f>VLOOKUP($B262,aa_residues!$B$2:$F$21,5,FALSE)</f>
        <v>-</v>
      </c>
      <c r="E262" s="4">
        <f aca="true" t="shared" si="13" ref="E262:E317">IF(AND($D262="X",OR($D260="X",$D264="X")),"+","")</f>
      </c>
      <c r="F262" s="4">
        <f aca="true" t="shared" si="14" ref="F262:F317">IF(AND($D262="X",OR($D259="X",$D258="X",$D265="X",$D266="X")),"+","")</f>
      </c>
      <c r="H262">
        <f t="shared" si="12"/>
      </c>
    </row>
    <row r="263" spans="1:8" ht="15">
      <c r="A263" s="4">
        <v>262</v>
      </c>
      <c r="B263" s="4" t="s">
        <v>56</v>
      </c>
      <c r="C263" s="4" t="str">
        <f>VLOOKUP($B263,aa_residues!$B$2:$E$21,4,FALSE)</f>
        <v>Тирозин</v>
      </c>
      <c r="D263" s="4" t="str">
        <f>VLOOKUP($B263,aa_residues!$B$2:$F$21,5,FALSE)</f>
        <v>X</v>
      </c>
      <c r="E263" s="4">
        <f t="shared" si="13"/>
      </c>
      <c r="F263" s="4" t="str">
        <f t="shared" si="14"/>
        <v>+</v>
      </c>
      <c r="H263">
        <f t="shared" si="12"/>
      </c>
    </row>
    <row r="264" spans="1:8" ht="15">
      <c r="A264" s="4">
        <v>263</v>
      </c>
      <c r="B264" s="4" t="s">
        <v>0</v>
      </c>
      <c r="C264" s="4" t="str">
        <f>VLOOKUP($B264,aa_residues!$B$2:$E$21,4,FALSE)</f>
        <v>Аланин</v>
      </c>
      <c r="D264" s="4" t="str">
        <f>VLOOKUP($B264,aa_residues!$B$2:$F$21,5,FALSE)</f>
        <v>X</v>
      </c>
      <c r="E264" s="4" t="str">
        <f t="shared" si="13"/>
        <v>+</v>
      </c>
      <c r="F264" s="4" t="str">
        <f t="shared" si="14"/>
        <v>+</v>
      </c>
      <c r="H264">
        <f t="shared" si="12"/>
      </c>
    </row>
    <row r="265" spans="1:8" ht="15">
      <c r="A265" s="4">
        <v>264</v>
      </c>
      <c r="B265" s="4" t="s">
        <v>23</v>
      </c>
      <c r="C265" s="4" t="str">
        <f>VLOOKUP($B265,aa_residues!$B$2:$E$21,4,FALSE)</f>
        <v>Лизин</v>
      </c>
      <c r="D265" s="4" t="str">
        <f>VLOOKUP($B265,aa_residues!$B$2:$F$21,5,FALSE)</f>
        <v>-</v>
      </c>
      <c r="E265" s="4">
        <f t="shared" si="13"/>
      </c>
      <c r="F265" s="4">
        <f t="shared" si="14"/>
      </c>
      <c r="H265">
        <f t="shared" si="12"/>
      </c>
    </row>
    <row r="266" spans="1:8" ht="15">
      <c r="A266" s="4">
        <v>265</v>
      </c>
      <c r="B266" s="4" t="s">
        <v>26</v>
      </c>
      <c r="C266" s="4" t="str">
        <f>VLOOKUP($B266,aa_residues!$B$2:$E$21,4,FALSE)</f>
        <v>Лейцин</v>
      </c>
      <c r="D266" s="4" t="str">
        <f>VLOOKUP($B266,aa_residues!$B$2:$F$21,5,FALSE)</f>
        <v>X</v>
      </c>
      <c r="E266" s="4" t="str">
        <f t="shared" si="13"/>
        <v>+</v>
      </c>
      <c r="F266" s="4" t="str">
        <f t="shared" si="14"/>
        <v>+</v>
      </c>
      <c r="H266">
        <f t="shared" si="12"/>
      </c>
    </row>
    <row r="267" spans="1:8" ht="15">
      <c r="A267" s="4">
        <v>266</v>
      </c>
      <c r="B267" s="4" t="s">
        <v>47</v>
      </c>
      <c r="C267" s="4" t="str">
        <f>VLOOKUP($B267,aa_residues!$B$2:$E$21,4,FALSE)</f>
        <v>Треонин</v>
      </c>
      <c r="D267" s="4" t="str">
        <f>VLOOKUP($B267,aa_residues!$B$2:$F$21,5,FALSE)</f>
        <v>-</v>
      </c>
      <c r="E267" s="4">
        <f t="shared" si="13"/>
      </c>
      <c r="F267" s="4">
        <f t="shared" si="14"/>
      </c>
      <c r="H267">
        <f t="shared" si="12"/>
      </c>
    </row>
    <row r="268" spans="1:8" ht="15">
      <c r="A268" s="4">
        <v>267</v>
      </c>
      <c r="B268" s="4" t="s">
        <v>23</v>
      </c>
      <c r="C268" s="4" t="str">
        <f>VLOOKUP($B268,aa_residues!$B$2:$E$21,4,FALSE)</f>
        <v>Лизин</v>
      </c>
      <c r="D268" s="4" t="str">
        <f>VLOOKUP($B268,aa_residues!$B$2:$F$21,5,FALSE)</f>
        <v>-</v>
      </c>
      <c r="E268" s="4">
        <f t="shared" si="13"/>
      </c>
      <c r="F268" s="4">
        <f t="shared" si="14"/>
      </c>
      <c r="H268">
        <f t="shared" si="12"/>
      </c>
    </row>
    <row r="269" spans="1:8" ht="15">
      <c r="A269" s="4">
        <v>268</v>
      </c>
      <c r="B269" s="4" t="s">
        <v>8</v>
      </c>
      <c r="C269" s="4" t="str">
        <f>VLOOKUP($B269,aa_residues!$B$2:$E$21,4,FALSE)</f>
        <v>Глутаминовая кислота</v>
      </c>
      <c r="D269" s="4" t="str">
        <f>VLOOKUP($B269,aa_residues!$B$2:$F$21,5,FALSE)</f>
        <v>-</v>
      </c>
      <c r="E269" s="4">
        <f t="shared" si="13"/>
      </c>
      <c r="F269" s="4">
        <f t="shared" si="14"/>
      </c>
      <c r="H269">
        <f t="shared" si="12"/>
      </c>
    </row>
    <row r="270" spans="1:8" ht="15">
      <c r="A270" s="4">
        <v>269</v>
      </c>
      <c r="B270" s="4" t="s">
        <v>8</v>
      </c>
      <c r="C270" s="4" t="str">
        <f>VLOOKUP($B270,aa_residues!$B$2:$E$21,4,FALSE)</f>
        <v>Глутаминовая кислота</v>
      </c>
      <c r="D270" s="4" t="str">
        <f>VLOOKUP($B270,aa_residues!$B$2:$F$21,5,FALSE)</f>
        <v>-</v>
      </c>
      <c r="E270" s="4">
        <f t="shared" si="13"/>
      </c>
      <c r="F270" s="4">
        <f t="shared" si="14"/>
      </c>
      <c r="H270">
        <f t="shared" si="12"/>
      </c>
    </row>
    <row r="271" spans="1:8" ht="15">
      <c r="A271" s="4">
        <v>270</v>
      </c>
      <c r="B271" s="4" t="s">
        <v>0</v>
      </c>
      <c r="C271" s="4" t="str">
        <f>VLOOKUP($B271,aa_residues!$B$2:$E$21,4,FALSE)</f>
        <v>Аланин</v>
      </c>
      <c r="D271" s="4" t="str">
        <f>VLOOKUP($B271,aa_residues!$B$2:$F$21,5,FALSE)</f>
        <v>X</v>
      </c>
      <c r="E271" s="4">
        <f t="shared" si="13"/>
      </c>
      <c r="F271" s="4" t="str">
        <f t="shared" si="14"/>
        <v>+</v>
      </c>
      <c r="H271">
        <f t="shared" si="12"/>
      </c>
    </row>
    <row r="272" spans="1:8" ht="15">
      <c r="A272" s="4">
        <v>271</v>
      </c>
      <c r="B272" s="4" t="s">
        <v>20</v>
      </c>
      <c r="C272" s="4" t="str">
        <f>VLOOKUP($B272,aa_residues!$B$2:$E$21,4,FALSE)</f>
        <v>Изолейцин</v>
      </c>
      <c r="D272" s="4" t="str">
        <f>VLOOKUP($B272,aa_residues!$B$2:$F$21,5,FALSE)</f>
        <v>X</v>
      </c>
      <c r="E272" s="4">
        <f t="shared" si="13"/>
      </c>
      <c r="F272" s="4" t="str">
        <f t="shared" si="14"/>
        <v>+</v>
      </c>
      <c r="H272">
        <f t="shared" si="12"/>
      </c>
    </row>
    <row r="273" spans="1:8" ht="15">
      <c r="A273" s="4">
        <v>272</v>
      </c>
      <c r="B273" s="4" t="s">
        <v>23</v>
      </c>
      <c r="C273" s="4" t="str">
        <f>VLOOKUP($B273,aa_residues!$B$2:$E$21,4,FALSE)</f>
        <v>Лизин</v>
      </c>
      <c r="D273" s="4" t="str">
        <f>VLOOKUP($B273,aa_residues!$B$2:$F$21,5,FALSE)</f>
        <v>-</v>
      </c>
      <c r="E273" s="4">
        <f t="shared" si="13"/>
      </c>
      <c r="F273" s="4">
        <f t="shared" si="14"/>
      </c>
      <c r="H273">
        <f t="shared" si="12"/>
      </c>
    </row>
    <row r="274" spans="1:8" ht="15">
      <c r="A274" s="4">
        <v>273</v>
      </c>
      <c r="B274" s="4" t="s">
        <v>47</v>
      </c>
      <c r="C274" s="4" t="str">
        <f>VLOOKUP($B274,aa_residues!$B$2:$E$21,4,FALSE)</f>
        <v>Треонин</v>
      </c>
      <c r="D274" s="4" t="str">
        <f>VLOOKUP($B274,aa_residues!$B$2:$F$21,5,FALSE)</f>
        <v>-</v>
      </c>
      <c r="E274" s="4">
        <f t="shared" si="13"/>
      </c>
      <c r="F274" s="4">
        <f t="shared" si="14"/>
      </c>
      <c r="H274">
        <f t="shared" si="12"/>
      </c>
    </row>
    <row r="275" spans="1:8" ht="15">
      <c r="A275" s="4">
        <v>274</v>
      </c>
      <c r="B275" s="4" t="s">
        <v>0</v>
      </c>
      <c r="C275" s="4" t="str">
        <f>VLOOKUP($B275,aa_residues!$B$2:$E$21,4,FALSE)</f>
        <v>Аланин</v>
      </c>
      <c r="D275" s="4" t="str">
        <f>VLOOKUP($B275,aa_residues!$B$2:$F$21,5,FALSE)</f>
        <v>X</v>
      </c>
      <c r="E275" s="4">
        <f t="shared" si="13"/>
      </c>
      <c r="F275" s="4" t="str">
        <f t="shared" si="14"/>
        <v>+</v>
      </c>
      <c r="H275">
        <f t="shared" si="12"/>
      </c>
    </row>
    <row r="276" spans="1:8" ht="15">
      <c r="A276" s="4">
        <v>275</v>
      </c>
      <c r="B276" s="4" t="s">
        <v>29</v>
      </c>
      <c r="C276" s="4" t="str">
        <f>VLOOKUP($B276,aa_residues!$B$2:$E$21,4,FALSE)</f>
        <v>Метионин</v>
      </c>
      <c r="D276" s="4" t="str">
        <f>VLOOKUP($B276,aa_residues!$B$2:$F$21,5,FALSE)</f>
        <v>X</v>
      </c>
      <c r="E276" s="4" t="str">
        <f t="shared" si="13"/>
        <v>+</v>
      </c>
      <c r="F276" s="4" t="str">
        <f t="shared" si="14"/>
        <v>+</v>
      </c>
      <c r="H276">
        <f t="shared" si="12"/>
      </c>
    </row>
    <row r="277" spans="1:8" ht="15">
      <c r="A277" s="4">
        <v>276</v>
      </c>
      <c r="B277" s="4" t="s">
        <v>47</v>
      </c>
      <c r="C277" s="4" t="str">
        <f>VLOOKUP($B277,aa_residues!$B$2:$E$21,4,FALSE)</f>
        <v>Треонин</v>
      </c>
      <c r="D277" s="4" t="str">
        <f>VLOOKUP($B277,aa_residues!$B$2:$F$21,5,FALSE)</f>
        <v>-</v>
      </c>
      <c r="E277" s="4">
        <f t="shared" si="13"/>
      </c>
      <c r="F277" s="4">
        <f t="shared" si="14"/>
      </c>
      <c r="H277">
        <f t="shared" si="12"/>
      </c>
    </row>
    <row r="278" spans="1:8" ht="15">
      <c r="A278" s="4">
        <v>277</v>
      </c>
      <c r="B278" s="4" t="s">
        <v>26</v>
      </c>
      <c r="C278" s="4" t="str">
        <f>VLOOKUP($B278,aa_residues!$B$2:$E$21,4,FALSE)</f>
        <v>Лейцин</v>
      </c>
      <c r="D278" s="4" t="str">
        <f>VLOOKUP($B278,aa_residues!$B$2:$F$21,5,FALSE)</f>
        <v>X</v>
      </c>
      <c r="E278" s="4" t="str">
        <f t="shared" si="13"/>
        <v>+</v>
      </c>
      <c r="F278" s="4" t="str">
        <f t="shared" si="14"/>
        <v>+</v>
      </c>
      <c r="H278">
        <f t="shared" si="12"/>
      </c>
    </row>
    <row r="279" spans="1:8" ht="15">
      <c r="A279" s="4">
        <v>278</v>
      </c>
      <c r="B279" s="4" t="s">
        <v>53</v>
      </c>
      <c r="C279" s="4" t="str">
        <f>VLOOKUP($B279,aa_residues!$B$2:$E$21,4,FALSE)</f>
        <v>Триптофан</v>
      </c>
      <c r="D279" s="4" t="str">
        <f>VLOOKUP($B279,aa_residues!$B$2:$F$21,5,FALSE)</f>
        <v>X</v>
      </c>
      <c r="E279" s="4">
        <f t="shared" si="13"/>
      </c>
      <c r="F279" s="4" t="str">
        <f t="shared" si="14"/>
        <v>+</v>
      </c>
      <c r="H279">
        <f t="shared" si="12"/>
      </c>
    </row>
    <row r="280" spans="1:8" ht="15">
      <c r="A280" s="4">
        <v>279</v>
      </c>
      <c r="B280" s="4" t="s">
        <v>23</v>
      </c>
      <c r="C280" s="4" t="str">
        <f>VLOOKUP($B280,aa_residues!$B$2:$E$21,4,FALSE)</f>
        <v>Лизин</v>
      </c>
      <c r="D280" s="4" t="str">
        <f>VLOOKUP($B280,aa_residues!$B$2:$F$21,5,FALSE)</f>
        <v>-</v>
      </c>
      <c r="E280" s="4">
        <f t="shared" si="13"/>
      </c>
      <c r="F280" s="4">
        <f t="shared" si="14"/>
      </c>
      <c r="H280">
        <f t="shared" si="12"/>
      </c>
    </row>
    <row r="281" spans="1:8" ht="15">
      <c r="A281" s="4">
        <v>280</v>
      </c>
      <c r="B281" s="4" t="s">
        <v>8</v>
      </c>
      <c r="C281" s="4" t="str">
        <f>VLOOKUP($B281,aa_residues!$B$2:$E$21,4,FALSE)</f>
        <v>Глутаминовая кислота</v>
      </c>
      <c r="D281" s="4" t="str">
        <f>VLOOKUP($B281,aa_residues!$B$2:$F$21,5,FALSE)</f>
        <v>-</v>
      </c>
      <c r="E281" s="4">
        <f t="shared" si="13"/>
      </c>
      <c r="F281" s="4">
        <f t="shared" si="14"/>
      </c>
      <c r="H281">
        <f t="shared" si="12"/>
      </c>
    </row>
    <row r="282" spans="1:8" ht="15">
      <c r="A282" s="4">
        <v>281</v>
      </c>
      <c r="B282" s="4" t="s">
        <v>20</v>
      </c>
      <c r="C282" s="4" t="str">
        <f>VLOOKUP($B282,aa_residues!$B$2:$E$21,4,FALSE)</f>
        <v>Изолейцин</v>
      </c>
      <c r="D282" s="4" t="str">
        <f>VLOOKUP($B282,aa_residues!$B$2:$F$21,5,FALSE)</f>
        <v>X</v>
      </c>
      <c r="E282" s="4" t="str">
        <f t="shared" si="13"/>
        <v>+</v>
      </c>
      <c r="F282" s="4" t="str">
        <f t="shared" si="14"/>
        <v>+</v>
      </c>
      <c r="H282">
        <f t="shared" si="12"/>
      </c>
    </row>
    <row r="283" spans="1:8" ht="15">
      <c r="A283" s="4">
        <v>282</v>
      </c>
      <c r="B283" s="4" t="s">
        <v>32</v>
      </c>
      <c r="C283" s="4" t="str">
        <f>VLOOKUP($B283,aa_residues!$B$2:$E$21,4,FALSE)</f>
        <v>Аспарагин</v>
      </c>
      <c r="D283" s="4" t="str">
        <f>VLOOKUP($B283,aa_residues!$B$2:$F$21,5,FALSE)</f>
        <v>-</v>
      </c>
      <c r="E283" s="4">
        <f t="shared" si="13"/>
      </c>
      <c r="F283" s="4">
        <f t="shared" si="14"/>
      </c>
      <c r="H283">
        <f t="shared" si="12"/>
      </c>
    </row>
    <row r="284" spans="1:8" ht="15">
      <c r="A284" s="4">
        <v>283</v>
      </c>
      <c r="B284" s="4" t="s">
        <v>53</v>
      </c>
      <c r="C284" s="4" t="str">
        <f>VLOOKUP($B284,aa_residues!$B$2:$E$21,4,FALSE)</f>
        <v>Триптофан</v>
      </c>
      <c r="D284" s="4" t="str">
        <f>VLOOKUP($B284,aa_residues!$B$2:$F$21,5,FALSE)</f>
        <v>X</v>
      </c>
      <c r="E284" s="4" t="str">
        <f t="shared" si="13"/>
        <v>+</v>
      </c>
      <c r="F284" s="4" t="str">
        <f t="shared" si="14"/>
        <v>+</v>
      </c>
      <c r="H284">
        <f t="shared" si="12"/>
      </c>
    </row>
    <row r="285" spans="1:8" ht="15">
      <c r="A285" s="4">
        <v>284</v>
      </c>
      <c r="B285" s="4" t="s">
        <v>26</v>
      </c>
      <c r="C285" s="4" t="str">
        <f>VLOOKUP($B285,aa_residues!$B$2:$E$21,4,FALSE)</f>
        <v>Лейцин</v>
      </c>
      <c r="D285" s="4" t="str">
        <f>VLOOKUP($B285,aa_residues!$B$2:$F$21,5,FALSE)</f>
        <v>X</v>
      </c>
      <c r="E285" s="4" t="str">
        <f t="shared" si="13"/>
        <v>+</v>
      </c>
      <c r="F285" s="4" t="str">
        <f t="shared" si="14"/>
        <v>+</v>
      </c>
      <c r="H285">
        <f t="shared" si="12"/>
      </c>
    </row>
    <row r="286" spans="1:8" ht="15">
      <c r="A286" s="4">
        <v>285</v>
      </c>
      <c r="B286" s="4" t="s">
        <v>32</v>
      </c>
      <c r="C286" s="4" t="str">
        <f>VLOOKUP($B286,aa_residues!$B$2:$E$21,4,FALSE)</f>
        <v>Аспарагин</v>
      </c>
      <c r="D286" s="4" t="str">
        <f>VLOOKUP($B286,aa_residues!$B$2:$F$21,5,FALSE)</f>
        <v>-</v>
      </c>
      <c r="E286" s="4">
        <f t="shared" si="13"/>
      </c>
      <c r="F286" s="4">
        <f t="shared" si="14"/>
      </c>
      <c r="H286">
        <f t="shared" si="12"/>
      </c>
    </row>
    <row r="287" spans="1:8" ht="15">
      <c r="A287" s="4">
        <v>286</v>
      </c>
      <c r="B287" s="4" t="s">
        <v>26</v>
      </c>
      <c r="C287" s="4" t="str">
        <f>VLOOKUP($B287,aa_residues!$B$2:$E$21,4,FALSE)</f>
        <v>Лейцин</v>
      </c>
      <c r="D287" s="4" t="str">
        <f>VLOOKUP($B287,aa_residues!$B$2:$F$21,5,FALSE)</f>
        <v>X</v>
      </c>
      <c r="E287" s="4" t="str">
        <f t="shared" si="13"/>
        <v>+</v>
      </c>
      <c r="F287" s="4" t="str">
        <f t="shared" si="14"/>
        <v>+</v>
      </c>
      <c r="H287">
        <f t="shared" si="12"/>
      </c>
    </row>
    <row r="288" spans="1:8" ht="15">
      <c r="A288" s="4">
        <v>287</v>
      </c>
      <c r="B288" s="4" t="s">
        <v>23</v>
      </c>
      <c r="C288" s="4" t="str">
        <f>VLOOKUP($B288,aa_residues!$B$2:$E$21,4,FALSE)</f>
        <v>Лизин</v>
      </c>
      <c r="D288" s="4" t="str">
        <f>VLOOKUP($B288,aa_residues!$B$2:$F$21,5,FALSE)</f>
        <v>-</v>
      </c>
      <c r="E288" s="4">
        <f t="shared" si="13"/>
      </c>
      <c r="F288" s="4">
        <f t="shared" si="14"/>
      </c>
      <c r="H288">
        <f t="shared" si="12"/>
      </c>
    </row>
    <row r="289" spans="1:8" ht="15">
      <c r="A289" s="4">
        <v>288</v>
      </c>
      <c r="B289" s="4" t="s">
        <v>38</v>
      </c>
      <c r="C289" s="4" t="str">
        <f>VLOOKUP($B289,aa_residues!$B$2:$E$21,4,FALSE)</f>
        <v>Глутамин</v>
      </c>
      <c r="D289" s="4" t="str">
        <f>VLOOKUP($B289,aa_residues!$B$2:$F$21,5,FALSE)</f>
        <v>-</v>
      </c>
      <c r="E289" s="4">
        <f t="shared" si="13"/>
      </c>
      <c r="F289" s="4">
        <f t="shared" si="14"/>
      </c>
      <c r="H289">
        <f t="shared" si="12"/>
      </c>
    </row>
    <row r="290" spans="1:8" ht="15">
      <c r="A290" s="4">
        <v>289</v>
      </c>
      <c r="B290" s="4" t="s">
        <v>32</v>
      </c>
      <c r="C290" s="4" t="str">
        <f>VLOOKUP($B290,aa_residues!$B$2:$E$21,4,FALSE)</f>
        <v>Аспарагин</v>
      </c>
      <c r="D290" s="4" t="str">
        <f>VLOOKUP($B290,aa_residues!$B$2:$F$21,5,FALSE)</f>
        <v>-</v>
      </c>
      <c r="E290" s="4">
        <f t="shared" si="13"/>
      </c>
      <c r="F290" s="4">
        <f t="shared" si="14"/>
      </c>
      <c r="H290">
        <f t="shared" si="12"/>
      </c>
    </row>
    <row r="291" spans="1:8" ht="15">
      <c r="A291" s="4">
        <v>290</v>
      </c>
      <c r="B291" s="4" t="s">
        <v>20</v>
      </c>
      <c r="C291" s="4" t="str">
        <f>VLOOKUP($B291,aa_residues!$B$2:$E$21,4,FALSE)</f>
        <v>Изолейцин</v>
      </c>
      <c r="D291" s="4" t="str">
        <f>VLOOKUP($B291,aa_residues!$B$2:$F$21,5,FALSE)</f>
        <v>X</v>
      </c>
      <c r="E291" s="4">
        <f t="shared" si="13"/>
      </c>
      <c r="F291" s="4" t="str">
        <f t="shared" si="14"/>
        <v>+</v>
      </c>
      <c r="H291">
        <f t="shared" si="12"/>
      </c>
    </row>
    <row r="292" spans="1:8" ht="15">
      <c r="A292" s="4">
        <v>291</v>
      </c>
      <c r="B292" s="4" t="s">
        <v>26</v>
      </c>
      <c r="C292" s="4" t="str">
        <f>VLOOKUP($B292,aa_residues!$B$2:$E$21,4,FALSE)</f>
        <v>Лейцин</v>
      </c>
      <c r="D292" s="4" t="str">
        <f>VLOOKUP($B292,aa_residues!$B$2:$F$21,5,FALSE)</f>
        <v>X</v>
      </c>
      <c r="E292" s="4">
        <f t="shared" si="13"/>
      </c>
      <c r="F292" s="4">
        <f t="shared" si="14"/>
      </c>
      <c r="H292">
        <f t="shared" si="12"/>
      </c>
    </row>
    <row r="293" spans="1:8" ht="15">
      <c r="A293" s="4">
        <v>292</v>
      </c>
      <c r="B293" s="4" t="s">
        <v>35</v>
      </c>
      <c r="C293" s="4" t="str">
        <f>VLOOKUP($B293,aa_residues!$B$2:$E$21,4,FALSE)</f>
        <v>Пролин</v>
      </c>
      <c r="D293" s="4" t="str">
        <f>VLOOKUP($B293,aa_residues!$B$2:$F$21,5,FALSE)</f>
        <v>-</v>
      </c>
      <c r="E293" s="4">
        <f t="shared" si="13"/>
      </c>
      <c r="F293" s="4">
        <f t="shared" si="14"/>
      </c>
      <c r="H293">
        <f t="shared" si="12"/>
      </c>
    </row>
    <row r="294" spans="1:8" ht="15">
      <c r="A294" s="4">
        <v>293</v>
      </c>
      <c r="B294" s="4" t="s">
        <v>47</v>
      </c>
      <c r="C294" s="4" t="str">
        <f>VLOOKUP($B294,aa_residues!$B$2:$E$21,4,FALSE)</f>
        <v>Треонин</v>
      </c>
      <c r="D294" s="4" t="str">
        <f>VLOOKUP($B294,aa_residues!$B$2:$F$21,5,FALSE)</f>
        <v>-</v>
      </c>
      <c r="E294" s="4">
        <f t="shared" si="13"/>
      </c>
      <c r="F294" s="4">
        <f t="shared" si="14"/>
      </c>
      <c r="H294">
        <f t="shared" si="12"/>
      </c>
    </row>
    <row r="295" spans="1:8" ht="15">
      <c r="A295" s="4">
        <v>294</v>
      </c>
      <c r="B295" s="4" t="s">
        <v>41</v>
      </c>
      <c r="C295" s="4" t="str">
        <f>VLOOKUP($B295,aa_residues!$B$2:$E$21,4,FALSE)</f>
        <v>Аргинин</v>
      </c>
      <c r="D295" s="4" t="str">
        <f>VLOOKUP($B295,aa_residues!$B$2:$F$21,5,FALSE)</f>
        <v>-</v>
      </c>
      <c r="E295" s="4">
        <f t="shared" si="13"/>
      </c>
      <c r="F295" s="4">
        <f t="shared" si="14"/>
      </c>
      <c r="H295">
        <f t="shared" si="12"/>
      </c>
    </row>
    <row r="296" spans="1:8" ht="15">
      <c r="A296" s="4">
        <v>295</v>
      </c>
      <c r="B296" s="4" t="s">
        <v>8</v>
      </c>
      <c r="C296" s="4" t="str">
        <f>VLOOKUP($B296,aa_residues!$B$2:$E$21,4,FALSE)</f>
        <v>Глутаминовая кислота</v>
      </c>
      <c r="D296" s="4" t="str">
        <f>VLOOKUP($B296,aa_residues!$B$2:$F$21,5,FALSE)</f>
        <v>-</v>
      </c>
      <c r="E296" s="4">
        <f t="shared" si="13"/>
      </c>
      <c r="F296" s="4">
        <f t="shared" si="14"/>
      </c>
      <c r="H296">
        <f t="shared" si="12"/>
      </c>
    </row>
    <row r="297" spans="1:8" ht="15">
      <c r="A297" s="4">
        <v>296</v>
      </c>
      <c r="B297" s="4" t="s">
        <v>41</v>
      </c>
      <c r="C297" s="4" t="str">
        <f>VLOOKUP($B297,aa_residues!$B$2:$E$21,4,FALSE)</f>
        <v>Аргинин</v>
      </c>
      <c r="D297" s="4" t="str">
        <f>VLOOKUP($B297,aa_residues!$B$2:$F$21,5,FALSE)</f>
        <v>-</v>
      </c>
      <c r="E297" s="4">
        <f t="shared" si="13"/>
      </c>
      <c r="F297" s="4">
        <f t="shared" si="14"/>
      </c>
      <c r="H297">
        <f t="shared" si="12"/>
      </c>
    </row>
    <row r="298" spans="1:8" ht="15">
      <c r="A298" s="4">
        <v>297</v>
      </c>
      <c r="B298" s="4" t="s">
        <v>0</v>
      </c>
      <c r="C298" s="4" t="str">
        <f>VLOOKUP($B298,aa_residues!$B$2:$E$21,4,FALSE)</f>
        <v>Аланин</v>
      </c>
      <c r="D298" s="4" t="str">
        <f>VLOOKUP($B298,aa_residues!$B$2:$F$21,5,FALSE)</f>
        <v>X</v>
      </c>
      <c r="E298" s="52" t="str">
        <f t="shared" si="13"/>
        <v>+</v>
      </c>
      <c r="F298" s="4" t="str">
        <f t="shared" si="14"/>
        <v>+</v>
      </c>
      <c r="H298">
        <f t="shared" si="12"/>
      </c>
    </row>
    <row r="299" spans="1:8" ht="15">
      <c r="A299" s="4">
        <v>298</v>
      </c>
      <c r="B299" s="4" t="s">
        <v>44</v>
      </c>
      <c r="C299" s="4" t="str">
        <f>VLOOKUP($B299,aa_residues!$B$2:$E$21,4,FALSE)</f>
        <v>Серин</v>
      </c>
      <c r="D299" s="4" t="str">
        <f>VLOOKUP($B299,aa_residues!$B$2:$F$21,5,FALSE)</f>
        <v>-</v>
      </c>
      <c r="E299" s="52">
        <f t="shared" si="13"/>
      </c>
      <c r="F299" s="4">
        <f t="shared" si="14"/>
      </c>
      <c r="H299">
        <f t="shared" si="12"/>
      </c>
    </row>
    <row r="300" spans="1:8" ht="15">
      <c r="A300" s="4">
        <v>299</v>
      </c>
      <c r="B300" s="4" t="s">
        <v>26</v>
      </c>
      <c r="C300" s="4" t="str">
        <f>VLOOKUP($B300,aa_residues!$B$2:$E$21,4,FALSE)</f>
        <v>Лейцин</v>
      </c>
      <c r="D300" s="4" t="str">
        <f>VLOOKUP($B300,aa_residues!$B$2:$F$21,5,FALSE)</f>
        <v>X</v>
      </c>
      <c r="E300" s="52" t="str">
        <f t="shared" si="13"/>
        <v>+</v>
      </c>
      <c r="F300" s="4">
        <f t="shared" si="14"/>
      </c>
      <c r="H300" t="str">
        <f t="shared" si="12"/>
        <v>+</v>
      </c>
    </row>
    <row r="301" spans="1:8" ht="15">
      <c r="A301" s="4">
        <v>300</v>
      </c>
      <c r="B301" s="4" t="s">
        <v>20</v>
      </c>
      <c r="C301" s="4" t="str">
        <f>VLOOKUP($B301,aa_residues!$B$2:$E$21,4,FALSE)</f>
        <v>Изолейцин</v>
      </c>
      <c r="D301" s="4" t="str">
        <f>VLOOKUP($B301,aa_residues!$B$2:$F$21,5,FALSE)</f>
        <v>X</v>
      </c>
      <c r="E301" s="52">
        <f t="shared" si="13"/>
      </c>
      <c r="F301" s="4" t="str">
        <f t="shared" si="14"/>
        <v>+</v>
      </c>
      <c r="H301">
        <f t="shared" si="12"/>
      </c>
    </row>
    <row r="302" spans="1:8" ht="15">
      <c r="A302" s="4">
        <v>301</v>
      </c>
      <c r="B302" s="4" t="s">
        <v>26</v>
      </c>
      <c r="C302" s="4" t="str">
        <f>VLOOKUP($B302,aa_residues!$B$2:$E$21,4,FALSE)</f>
        <v>Лейцин</v>
      </c>
      <c r="D302" s="4" t="str">
        <f>VLOOKUP($B302,aa_residues!$B$2:$F$21,5,FALSE)</f>
        <v>X</v>
      </c>
      <c r="E302" s="52" t="str">
        <f t="shared" si="13"/>
        <v>+</v>
      </c>
      <c r="F302" s="4" t="str">
        <f t="shared" si="14"/>
        <v>+</v>
      </c>
      <c r="H302">
        <f t="shared" si="12"/>
      </c>
    </row>
    <row r="303" spans="1:8" ht="15">
      <c r="A303" s="4">
        <v>302</v>
      </c>
      <c r="B303" s="4" t="s">
        <v>47</v>
      </c>
      <c r="C303" s="4" t="str">
        <f>VLOOKUP($B303,aa_residues!$B$2:$E$21,4,FALSE)</f>
        <v>Треонин</v>
      </c>
      <c r="D303" s="4" t="str">
        <f>VLOOKUP($B303,aa_residues!$B$2:$F$21,5,FALSE)</f>
        <v>-</v>
      </c>
      <c r="E303" s="4">
        <f t="shared" si="13"/>
      </c>
      <c r="F303" s="4">
        <f t="shared" si="14"/>
      </c>
      <c r="H303">
        <f t="shared" si="12"/>
      </c>
    </row>
    <row r="304" spans="1:8" ht="15">
      <c r="A304" s="4">
        <v>303</v>
      </c>
      <c r="B304" s="4" t="s">
        <v>23</v>
      </c>
      <c r="C304" s="4" t="str">
        <f>VLOOKUP($B304,aa_residues!$B$2:$E$21,4,FALSE)</f>
        <v>Лизин</v>
      </c>
      <c r="D304" s="4" t="str">
        <f>VLOOKUP($B304,aa_residues!$B$2:$F$21,5,FALSE)</f>
        <v>-</v>
      </c>
      <c r="E304" s="4">
        <f t="shared" si="13"/>
      </c>
      <c r="F304" s="4">
        <f t="shared" si="14"/>
      </c>
      <c r="H304">
        <f t="shared" si="12"/>
      </c>
    </row>
    <row r="305" spans="1:8" ht="15">
      <c r="A305" s="4">
        <v>304</v>
      </c>
      <c r="B305" s="4" t="s">
        <v>44</v>
      </c>
      <c r="C305" s="4" t="str">
        <f>VLOOKUP($B305,aa_residues!$B$2:$E$21,4,FALSE)</f>
        <v>Серин</v>
      </c>
      <c r="D305" s="4" t="str">
        <f>VLOOKUP($B305,aa_residues!$B$2:$F$21,5,FALSE)</f>
        <v>-</v>
      </c>
      <c r="E305" s="4">
        <f t="shared" si="13"/>
      </c>
      <c r="F305" s="4">
        <f t="shared" si="14"/>
      </c>
      <c r="H305">
        <f t="shared" si="12"/>
      </c>
    </row>
    <row r="306" spans="1:8" ht="15">
      <c r="A306" s="4">
        <v>305</v>
      </c>
      <c r="B306" s="4" t="s">
        <v>0</v>
      </c>
      <c r="C306" s="4" t="str">
        <f>VLOOKUP($B306,aa_residues!$B$2:$E$21,4,FALSE)</f>
        <v>Аланин</v>
      </c>
      <c r="D306" s="4" t="str">
        <f>VLOOKUP($B306,aa_residues!$B$2:$F$21,5,FALSE)</f>
        <v>X</v>
      </c>
      <c r="E306" s="4">
        <f t="shared" si="13"/>
      </c>
      <c r="F306" s="4" t="str">
        <f t="shared" si="14"/>
        <v>+</v>
      </c>
      <c r="H306">
        <f t="shared" si="12"/>
      </c>
    </row>
    <row r="307" spans="1:8" ht="15">
      <c r="A307" s="4">
        <v>306</v>
      </c>
      <c r="B307" s="4" t="s">
        <v>32</v>
      </c>
      <c r="C307" s="4" t="str">
        <f>VLOOKUP($B307,aa_residues!$B$2:$E$21,4,FALSE)</f>
        <v>Аспарагин</v>
      </c>
      <c r="D307" s="4" t="str">
        <f>VLOOKUP($B307,aa_residues!$B$2:$F$21,5,FALSE)</f>
        <v>-</v>
      </c>
      <c r="E307" s="4">
        <f t="shared" si="13"/>
      </c>
      <c r="F307" s="4">
        <f t="shared" si="14"/>
      </c>
      <c r="H307">
        <f t="shared" si="12"/>
      </c>
    </row>
    <row r="308" spans="1:8" ht="15">
      <c r="A308" s="4">
        <v>307</v>
      </c>
      <c r="B308" s="4" t="s">
        <v>17</v>
      </c>
      <c r="C308" s="4" t="str">
        <f>VLOOKUP($B308,aa_residues!$B$2:$E$21,4,FALSE)</f>
        <v>Гистидин</v>
      </c>
      <c r="D308" s="4" t="str">
        <f>VLOOKUP($B308,aa_residues!$B$2:$F$21,5,FALSE)</f>
        <v>-</v>
      </c>
      <c r="E308" s="4">
        <f t="shared" si="13"/>
      </c>
      <c r="F308" s="4">
        <f t="shared" si="14"/>
      </c>
      <c r="H308">
        <f t="shared" si="12"/>
      </c>
    </row>
    <row r="309" spans="1:8" ht="15">
      <c r="A309" s="4">
        <v>308</v>
      </c>
      <c r="B309" s="4" t="s">
        <v>0</v>
      </c>
      <c r="C309" s="4" t="str">
        <f>VLOOKUP($B309,aa_residues!$B$2:$E$21,4,FALSE)</f>
        <v>Аланин</v>
      </c>
      <c r="D309" s="4" t="str">
        <f>VLOOKUP($B309,aa_residues!$B$2:$F$21,5,FALSE)</f>
        <v>X</v>
      </c>
      <c r="E309" s="4">
        <f t="shared" si="13"/>
      </c>
      <c r="F309" s="4" t="str">
        <f t="shared" si="14"/>
        <v>+</v>
      </c>
      <c r="H309">
        <f t="shared" si="12"/>
      </c>
    </row>
    <row r="310" spans="1:8" ht="15">
      <c r="A310" s="4">
        <v>309</v>
      </c>
      <c r="B310" s="4" t="s">
        <v>50</v>
      </c>
      <c r="C310" s="4" t="str">
        <f>VLOOKUP($B310,aa_residues!$B$2:$E$21,4,FALSE)</f>
        <v>Валин</v>
      </c>
      <c r="D310" s="4" t="str">
        <f>VLOOKUP($B310,aa_residues!$B$2:$F$21,5,FALSE)</f>
        <v>X</v>
      </c>
      <c r="E310" s="4">
        <f t="shared" si="13"/>
      </c>
      <c r="F310" s="4" t="str">
        <f t="shared" si="14"/>
        <v>+</v>
      </c>
      <c r="H310">
        <f t="shared" si="12"/>
      </c>
    </row>
    <row r="311" spans="1:8" ht="15">
      <c r="A311" s="4">
        <v>310</v>
      </c>
      <c r="B311" s="4" t="s">
        <v>8</v>
      </c>
      <c r="C311" s="4" t="str">
        <f>VLOOKUP($B311,aa_residues!$B$2:$E$21,4,FALSE)</f>
        <v>Глутаминовая кислота</v>
      </c>
      <c r="D311" s="4" t="str">
        <f>VLOOKUP($B311,aa_residues!$B$2:$F$21,5,FALSE)</f>
        <v>-</v>
      </c>
      <c r="E311" s="4">
        <f t="shared" si="13"/>
      </c>
      <c r="F311" s="4">
        <f t="shared" si="14"/>
      </c>
      <c r="H311">
        <f t="shared" si="12"/>
      </c>
    </row>
    <row r="312" spans="1:8" ht="15">
      <c r="A312" s="4">
        <v>311</v>
      </c>
      <c r="B312" s="4" t="s">
        <v>8</v>
      </c>
      <c r="C312" s="4" t="str">
        <f>VLOOKUP($B312,aa_residues!$B$2:$E$21,4,FALSE)</f>
        <v>Глутаминовая кислота</v>
      </c>
      <c r="D312" s="4" t="str">
        <f>VLOOKUP($B312,aa_residues!$B$2:$F$21,5,FALSE)</f>
        <v>-</v>
      </c>
      <c r="E312" s="4">
        <f t="shared" si="13"/>
      </c>
      <c r="F312" s="4">
        <f t="shared" si="14"/>
      </c>
      <c r="H312">
        <f t="shared" si="12"/>
      </c>
    </row>
    <row r="313" spans="1:8" ht="15">
      <c r="A313" s="4">
        <v>312</v>
      </c>
      <c r="B313" s="4" t="s">
        <v>50</v>
      </c>
      <c r="C313" s="4" t="str">
        <f>VLOOKUP($B313,aa_residues!$B$2:$E$21,4,FALSE)</f>
        <v>Валин</v>
      </c>
      <c r="D313" s="4" t="str">
        <f>VLOOKUP($B313,aa_residues!$B$2:$F$21,5,FALSE)</f>
        <v>X</v>
      </c>
      <c r="E313" s="4" t="str">
        <f t="shared" si="13"/>
        <v>+</v>
      </c>
      <c r="F313" s="4" t="str">
        <f t="shared" si="14"/>
        <v>+</v>
      </c>
      <c r="H313">
        <f t="shared" si="12"/>
      </c>
    </row>
    <row r="314" spans="1:8" ht="15">
      <c r="A314" s="4">
        <v>313</v>
      </c>
      <c r="B314" s="4" t="s">
        <v>41</v>
      </c>
      <c r="C314" s="4" t="str">
        <f>VLOOKUP($B314,aa_residues!$B$2:$E$21,4,FALSE)</f>
        <v>Аргинин</v>
      </c>
      <c r="D314" s="4" t="str">
        <f>VLOOKUP($B314,aa_residues!$B$2:$F$21,5,FALSE)</f>
        <v>-</v>
      </c>
      <c r="E314" s="4">
        <f t="shared" si="13"/>
      </c>
      <c r="F314" s="4">
        <f t="shared" si="14"/>
      </c>
      <c r="H314">
        <f t="shared" si="12"/>
      </c>
    </row>
    <row r="315" spans="1:8" ht="15">
      <c r="A315" s="4">
        <v>314</v>
      </c>
      <c r="B315" s="4" t="s">
        <v>26</v>
      </c>
      <c r="C315" s="4" t="str">
        <f>VLOOKUP($B315,aa_residues!$B$2:$E$21,4,FALSE)</f>
        <v>Лейцин</v>
      </c>
      <c r="D315" s="4" t="str">
        <f>VLOOKUP($B315,aa_residues!$B$2:$F$21,5,FALSE)</f>
        <v>X</v>
      </c>
      <c r="E315" s="4" t="str">
        <f t="shared" si="13"/>
        <v>+</v>
      </c>
      <c r="F315" s="4">
        <f t="shared" si="14"/>
      </c>
      <c r="H315">
        <f t="shared" si="12"/>
      </c>
    </row>
    <row r="316" spans="1:8" ht="15">
      <c r="A316" s="4">
        <v>315</v>
      </c>
      <c r="B316" s="4" t="s">
        <v>41</v>
      </c>
      <c r="C316" s="4" t="str">
        <f>VLOOKUP($B316,aa_residues!$B$2:$E$21,4,FALSE)</f>
        <v>Аргинин</v>
      </c>
      <c r="D316" s="4" t="str">
        <f>VLOOKUP($B316,aa_residues!$B$2:$F$21,5,FALSE)</f>
        <v>-</v>
      </c>
      <c r="E316" s="4">
        <f t="shared" si="13"/>
      </c>
      <c r="F316" s="4">
        <f t="shared" si="14"/>
      </c>
      <c r="H316">
        <f t="shared" si="12"/>
      </c>
    </row>
    <row r="317" spans="1:8" ht="15">
      <c r="A317" s="4">
        <v>316</v>
      </c>
      <c r="B317" s="4" t="s">
        <v>23</v>
      </c>
      <c r="C317" s="4" t="str">
        <f>VLOOKUP($B317,aa_residues!$B$2:$E$21,4,FALSE)</f>
        <v>Лизин</v>
      </c>
      <c r="D317" s="4" t="str">
        <f>VLOOKUP($B317,aa_residues!$B$2:$F$21,5,FALSE)</f>
        <v>-</v>
      </c>
      <c r="E317" s="4">
        <f t="shared" si="13"/>
      </c>
      <c r="F317" s="4">
        <f t="shared" si="14"/>
      </c>
      <c r="H317">
        <f t="shared" si="12"/>
      </c>
    </row>
  </sheetData>
  <sheetProtection/>
  <printOptions/>
  <pageMargins left="0" right="0" top="0.7480314960629921" bottom="0.7480314960629921" header="0.31496062992125984" footer="0.31496062992125984"/>
  <pageSetup orientation="portrait" paperSize="9" r:id="rId2"/>
  <ignoredErrors>
    <ignoredError sqref="E2:F37 E38:F317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7.28125" style="0" customWidth="1"/>
    <col min="2" max="2" width="11.8515625" style="0" bestFit="1" customWidth="1"/>
    <col min="3" max="3" width="11.421875" style="0" bestFit="1" customWidth="1"/>
  </cols>
  <sheetData>
    <row r="1" ht="15">
      <c r="B1" s="1" t="s">
        <v>96</v>
      </c>
    </row>
    <row r="2" spans="1:3" ht="15">
      <c r="A2" s="1" t="s">
        <v>103</v>
      </c>
      <c r="B2" t="s">
        <v>362</v>
      </c>
      <c r="C2" t="s">
        <v>361</v>
      </c>
    </row>
    <row r="3" spans="1:3" ht="15">
      <c r="A3" s="2" t="s">
        <v>0</v>
      </c>
      <c r="B3" s="5">
        <v>18</v>
      </c>
      <c r="C3" s="3">
        <v>0.056962025316455694</v>
      </c>
    </row>
    <row r="4" spans="1:3" ht="15">
      <c r="A4" s="2" t="s">
        <v>5</v>
      </c>
      <c r="B4" s="5">
        <v>19</v>
      </c>
      <c r="C4" s="3">
        <v>0.060126582278481014</v>
      </c>
    </row>
    <row r="5" spans="1:3" ht="15">
      <c r="A5" s="2" t="s">
        <v>8</v>
      </c>
      <c r="B5" s="5">
        <v>21</v>
      </c>
      <c r="C5" s="3">
        <v>0.06645569620253164</v>
      </c>
    </row>
    <row r="6" spans="1:3" ht="15">
      <c r="A6" s="2" t="s">
        <v>11</v>
      </c>
      <c r="B6" s="5">
        <v>13</v>
      </c>
      <c r="C6" s="3">
        <v>0.04113924050632911</v>
      </c>
    </row>
    <row r="7" spans="1:3" ht="15">
      <c r="A7" s="2" t="s">
        <v>14</v>
      </c>
      <c r="B7" s="5">
        <v>13</v>
      </c>
      <c r="C7" s="3">
        <v>0.04113924050632911</v>
      </c>
    </row>
    <row r="8" spans="1:3" ht="15">
      <c r="A8" s="2" t="s">
        <v>17</v>
      </c>
      <c r="B8" s="5">
        <v>9</v>
      </c>
      <c r="C8" s="3">
        <v>0.028481012658227847</v>
      </c>
    </row>
    <row r="9" spans="1:3" ht="15">
      <c r="A9" s="2" t="s">
        <v>20</v>
      </c>
      <c r="B9" s="5">
        <v>20</v>
      </c>
      <c r="C9" s="3">
        <v>0.06329113924050633</v>
      </c>
    </row>
    <row r="10" spans="1:3" ht="15">
      <c r="A10" s="2" t="s">
        <v>23</v>
      </c>
      <c r="B10" s="5">
        <v>18</v>
      </c>
      <c r="C10" s="3">
        <v>0.056962025316455694</v>
      </c>
    </row>
    <row r="11" spans="1:3" ht="15">
      <c r="A11" s="2" t="s">
        <v>26</v>
      </c>
      <c r="B11" s="5">
        <v>39</v>
      </c>
      <c r="C11" s="3">
        <v>0.12341772151898735</v>
      </c>
    </row>
    <row r="12" spans="1:3" ht="15">
      <c r="A12" s="2" t="s">
        <v>29</v>
      </c>
      <c r="B12" s="5">
        <v>7</v>
      </c>
      <c r="C12" s="3">
        <v>0.022151898734177215</v>
      </c>
    </row>
    <row r="13" spans="1:3" ht="15">
      <c r="A13" s="2" t="s">
        <v>32</v>
      </c>
      <c r="B13" s="5">
        <v>14</v>
      </c>
      <c r="C13" s="3">
        <v>0.04430379746835443</v>
      </c>
    </row>
    <row r="14" spans="1:3" ht="15">
      <c r="A14" s="2" t="s">
        <v>35</v>
      </c>
      <c r="B14" s="5">
        <v>16</v>
      </c>
      <c r="C14" s="3">
        <v>0.05063291139240506</v>
      </c>
    </row>
    <row r="15" spans="1:3" ht="15">
      <c r="A15" s="2" t="s">
        <v>38</v>
      </c>
      <c r="B15" s="5">
        <v>12</v>
      </c>
      <c r="C15" s="3">
        <v>0.0379746835443038</v>
      </c>
    </row>
    <row r="16" spans="1:3" ht="15">
      <c r="A16" s="2" t="s">
        <v>41</v>
      </c>
      <c r="B16" s="5">
        <v>19</v>
      </c>
      <c r="C16" s="3">
        <v>0.060126582278481014</v>
      </c>
    </row>
    <row r="17" spans="1:3" ht="15">
      <c r="A17" s="2" t="s">
        <v>44</v>
      </c>
      <c r="B17" s="5">
        <v>21</v>
      </c>
      <c r="C17" s="3">
        <v>0.06645569620253164</v>
      </c>
    </row>
    <row r="18" spans="1:3" ht="15">
      <c r="A18" s="2" t="s">
        <v>47</v>
      </c>
      <c r="B18" s="5">
        <v>17</v>
      </c>
      <c r="C18" s="3">
        <v>0.05379746835443038</v>
      </c>
    </row>
    <row r="19" spans="1:3" ht="15">
      <c r="A19" s="2" t="s">
        <v>50</v>
      </c>
      <c r="B19" s="5">
        <v>23</v>
      </c>
      <c r="C19" s="3">
        <v>0.07278481012658228</v>
      </c>
    </row>
    <row r="20" spans="1:3" ht="15">
      <c r="A20" s="2" t="s">
        <v>53</v>
      </c>
      <c r="B20" s="5">
        <v>5</v>
      </c>
      <c r="C20" s="3">
        <v>0.015822784810126583</v>
      </c>
    </row>
    <row r="21" spans="1:3" ht="15">
      <c r="A21" s="2" t="s">
        <v>56</v>
      </c>
      <c r="B21" s="5">
        <v>12</v>
      </c>
      <c r="C21" s="3">
        <v>0.0379746835443038</v>
      </c>
    </row>
    <row r="22" spans="1:3" ht="15">
      <c r="A22" s="2" t="s">
        <v>69</v>
      </c>
      <c r="B22" s="5">
        <v>316</v>
      </c>
      <c r="C22" s="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46.00390625" style="0" customWidth="1"/>
    <col min="2" max="2" width="16.8515625" style="0" customWidth="1"/>
  </cols>
  <sheetData>
    <row r="1" spans="1:2" ht="23.25" customHeight="1">
      <c r="A1" s="49" t="s">
        <v>70</v>
      </c>
      <c r="B1" s="50">
        <f>pro_seq_help!E318+18</f>
        <v>36203.16301999999</v>
      </c>
    </row>
    <row r="2" spans="1:2" ht="30">
      <c r="A2" s="49" t="s">
        <v>364</v>
      </c>
      <c r="B2" s="50">
        <f>pro_seq_help!E318/316</f>
        <v>114.510009556962</v>
      </c>
    </row>
    <row r="3" spans="1:2" ht="15">
      <c r="A3" s="49" t="s">
        <v>365</v>
      </c>
      <c r="B3" s="51">
        <f>COUNTIF(protein_seq!$D$2:$D$317,"=X")/316</f>
        <v>0.43354430379746833</v>
      </c>
    </row>
    <row r="4" spans="1:2" ht="15">
      <c r="A4" s="49" t="s">
        <v>363</v>
      </c>
      <c r="B4" s="49" t="str">
        <f>IF((SQRT(SUM(aa_frequencies_help!$E$2:$E$21)/20)-SQRT(SUM(aa_frequencies_help!$E$22:$E$41)/20)&gt;0),"Трансмембранный","Глобулярный")</f>
        <v>Глобулярный</v>
      </c>
    </row>
    <row r="5" spans="1:2" ht="30">
      <c r="A5" s="53" t="s">
        <v>367</v>
      </c>
      <c r="B5" s="54">
        <f>SQRT(SUM(aa_frequencies_help!$E$2:$E$21)/20)</f>
        <v>0.020751451152724698</v>
      </c>
    </row>
    <row r="6" spans="1:2" ht="15">
      <c r="A6" s="54" t="s">
        <v>368</v>
      </c>
      <c r="B6" s="54">
        <f>SQRT(SUM(aa_frequencies_help!$E$22:$E$41)/20)</f>
        <v>0.042155468081666765</v>
      </c>
    </row>
    <row r="7" spans="1:2" ht="45">
      <c r="A7" s="53" t="s">
        <v>366</v>
      </c>
      <c r="B7" s="54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" sqref="B1:B19"/>
    </sheetView>
  </sheetViews>
  <sheetFormatPr defaultColWidth="9.140625" defaultRowHeight="15"/>
  <sheetData>
    <row r="1" spans="1:4" ht="15">
      <c r="A1" s="47" t="s">
        <v>0</v>
      </c>
      <c r="B1" t="str">
        <f>VLOOKUP($A1,aa_residues!$B$2:$C$21,2,FALSE)</f>
        <v>Ala</v>
      </c>
      <c r="C1">
        <v>0.056962025316455694</v>
      </c>
      <c r="D1">
        <f aca="true" t="shared" si="0" ref="D1:D19">C1*100</f>
        <v>5.69620253164557</v>
      </c>
    </row>
    <row r="2" spans="1:4" ht="15">
      <c r="A2" s="47" t="s">
        <v>5</v>
      </c>
      <c r="B2" t="str">
        <f>VLOOKUP($A2,aa_residues!$B$2:$C$21,2,FALSE)</f>
        <v>Asp</v>
      </c>
      <c r="C2">
        <v>0.060126582278481014</v>
      </c>
      <c r="D2">
        <f t="shared" si="0"/>
        <v>6.012658227848101</v>
      </c>
    </row>
    <row r="3" spans="1:4" ht="15">
      <c r="A3" s="47" t="s">
        <v>8</v>
      </c>
      <c r="B3" t="str">
        <f>VLOOKUP($A3,aa_residues!$B$2:$C$21,2,FALSE)</f>
        <v>Glu</v>
      </c>
      <c r="C3">
        <v>0.06645569620253164</v>
      </c>
      <c r="D3">
        <f t="shared" si="0"/>
        <v>6.645569620253164</v>
      </c>
    </row>
    <row r="4" spans="1:4" ht="15">
      <c r="A4" s="47" t="s">
        <v>11</v>
      </c>
      <c r="B4" t="str">
        <f>VLOOKUP($A4,aa_residues!$B$2:$C$21,2,FALSE)</f>
        <v>Phe</v>
      </c>
      <c r="C4">
        <v>0.04113924050632911</v>
      </c>
      <c r="D4">
        <f t="shared" si="0"/>
        <v>4.113924050632911</v>
      </c>
    </row>
    <row r="5" spans="1:4" ht="15">
      <c r="A5" s="47" t="s">
        <v>14</v>
      </c>
      <c r="B5" t="str">
        <f>VLOOKUP($A5,aa_residues!$B$2:$C$21,2,FALSE)</f>
        <v>Gly</v>
      </c>
      <c r="C5">
        <v>0.04113924050632911</v>
      </c>
      <c r="D5">
        <f t="shared" si="0"/>
        <v>4.113924050632911</v>
      </c>
    </row>
    <row r="6" spans="1:4" ht="15">
      <c r="A6" s="47" t="s">
        <v>17</v>
      </c>
      <c r="B6" t="str">
        <f>VLOOKUP($A6,aa_residues!$B$2:$C$21,2,FALSE)</f>
        <v>His</v>
      </c>
      <c r="C6">
        <v>0.028481012658227847</v>
      </c>
      <c r="D6">
        <f t="shared" si="0"/>
        <v>2.848101265822785</v>
      </c>
    </row>
    <row r="7" spans="1:4" ht="15">
      <c r="A7" s="47" t="s">
        <v>20</v>
      </c>
      <c r="B7" t="str">
        <f>VLOOKUP($A7,aa_residues!$B$2:$C$21,2,FALSE)</f>
        <v>Ile</v>
      </c>
      <c r="C7">
        <v>0.06329113924050633</v>
      </c>
      <c r="D7">
        <f t="shared" si="0"/>
        <v>6.329113924050633</v>
      </c>
    </row>
    <row r="8" spans="1:4" ht="15">
      <c r="A8" s="47" t="s">
        <v>23</v>
      </c>
      <c r="B8" t="str">
        <f>VLOOKUP($A8,aa_residues!$B$2:$C$21,2,FALSE)</f>
        <v>Lys</v>
      </c>
      <c r="C8">
        <v>0.056962025316455694</v>
      </c>
      <c r="D8">
        <f t="shared" si="0"/>
        <v>5.69620253164557</v>
      </c>
    </row>
    <row r="9" spans="1:4" ht="15">
      <c r="A9" s="47" t="s">
        <v>26</v>
      </c>
      <c r="B9" t="str">
        <f>VLOOKUP($A9,aa_residues!$B$2:$C$21,2,FALSE)</f>
        <v>Leu</v>
      </c>
      <c r="C9">
        <v>0.12341772151898735</v>
      </c>
      <c r="D9">
        <f t="shared" si="0"/>
        <v>12.341772151898734</v>
      </c>
    </row>
    <row r="10" spans="1:4" ht="15">
      <c r="A10" s="47" t="s">
        <v>29</v>
      </c>
      <c r="B10" t="str">
        <f>VLOOKUP($A10,aa_residues!$B$2:$C$21,2,FALSE)</f>
        <v>Met</v>
      </c>
      <c r="C10">
        <v>0.022151898734177215</v>
      </c>
      <c r="D10">
        <f t="shared" si="0"/>
        <v>2.2151898734177213</v>
      </c>
    </row>
    <row r="11" spans="1:4" ht="15">
      <c r="A11" s="47" t="s">
        <v>32</v>
      </c>
      <c r="B11" t="str">
        <f>VLOOKUP($A11,aa_residues!$B$2:$C$21,2,FALSE)</f>
        <v>Asn</v>
      </c>
      <c r="C11">
        <v>0.04430379746835443</v>
      </c>
      <c r="D11">
        <f t="shared" si="0"/>
        <v>4.430379746835443</v>
      </c>
    </row>
    <row r="12" spans="1:4" ht="15">
      <c r="A12" s="47" t="s">
        <v>35</v>
      </c>
      <c r="B12" t="str">
        <f>VLOOKUP($A12,aa_residues!$B$2:$C$21,2,FALSE)</f>
        <v>Pro</v>
      </c>
      <c r="C12">
        <v>0.05063291139240506</v>
      </c>
      <c r="D12">
        <f t="shared" si="0"/>
        <v>5.063291139240507</v>
      </c>
    </row>
    <row r="13" spans="1:4" ht="15">
      <c r="A13" s="47" t="s">
        <v>38</v>
      </c>
      <c r="B13" t="str">
        <f>VLOOKUP($A13,aa_residues!$B$2:$C$21,2,FALSE)</f>
        <v>Gln</v>
      </c>
      <c r="C13">
        <v>0.0379746835443038</v>
      </c>
      <c r="D13">
        <f t="shared" si="0"/>
        <v>3.79746835443038</v>
      </c>
    </row>
    <row r="14" spans="1:4" ht="15">
      <c r="A14" s="47" t="s">
        <v>41</v>
      </c>
      <c r="B14" t="str">
        <f>VLOOKUP($A14,aa_residues!$B$2:$C$21,2,FALSE)</f>
        <v>Arg</v>
      </c>
      <c r="C14">
        <v>0.060126582278481014</v>
      </c>
      <c r="D14">
        <f t="shared" si="0"/>
        <v>6.012658227848101</v>
      </c>
    </row>
    <row r="15" spans="1:4" ht="15">
      <c r="A15" s="47" t="s">
        <v>44</v>
      </c>
      <c r="B15" t="str">
        <f>VLOOKUP($A15,aa_residues!$B$2:$C$21,2,FALSE)</f>
        <v>Ser</v>
      </c>
      <c r="C15">
        <v>0.06645569620253164</v>
      </c>
      <c r="D15">
        <f t="shared" si="0"/>
        <v>6.645569620253164</v>
      </c>
    </row>
    <row r="16" spans="1:4" ht="15">
      <c r="A16" s="47" t="s">
        <v>47</v>
      </c>
      <c r="B16" t="str">
        <f>VLOOKUP($A16,aa_residues!$B$2:$C$21,2,FALSE)</f>
        <v>Thr</v>
      </c>
      <c r="C16">
        <v>0.05379746835443038</v>
      </c>
      <c r="D16">
        <f t="shared" si="0"/>
        <v>5.379746835443038</v>
      </c>
    </row>
    <row r="17" spans="1:4" ht="15">
      <c r="A17" s="47" t="s">
        <v>50</v>
      </c>
      <c r="B17" t="str">
        <f>VLOOKUP($A17,aa_residues!$B$2:$C$21,2,FALSE)</f>
        <v>Val</v>
      </c>
      <c r="C17">
        <v>0.07278481012658228</v>
      </c>
      <c r="D17">
        <f t="shared" si="0"/>
        <v>7.2784810126582276</v>
      </c>
    </row>
    <row r="18" spans="1:4" ht="15">
      <c r="A18" s="47" t="s">
        <v>53</v>
      </c>
      <c r="B18" t="str">
        <f>VLOOKUP($A18,aa_residues!$B$2:$C$21,2,FALSE)</f>
        <v>Trp</v>
      </c>
      <c r="C18">
        <v>0.015822784810126583</v>
      </c>
      <c r="D18">
        <f t="shared" si="0"/>
        <v>1.5822784810126582</v>
      </c>
    </row>
    <row r="19" spans="1:4" ht="15">
      <c r="A19" s="47" t="s">
        <v>56</v>
      </c>
      <c r="B19" t="str">
        <f>VLOOKUP($A19,aa_residues!$B$2:$C$21,2,FALSE)</f>
        <v>Tyr</v>
      </c>
      <c r="C19">
        <v>0.0379746835443038</v>
      </c>
      <c r="D19">
        <f t="shared" si="0"/>
        <v>3.79746835443038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2" sqref="E2"/>
    </sheetView>
  </sheetViews>
  <sheetFormatPr defaultColWidth="9.140625" defaultRowHeight="15"/>
  <cols>
    <col min="2" max="2" width="11.00390625" style="0" customWidth="1"/>
    <col min="3" max="3" width="12.00390625" style="0" customWidth="1"/>
    <col min="5" max="5" width="10.00390625" style="0" customWidth="1"/>
  </cols>
  <sheetData>
    <row r="1" spans="1:5" ht="15">
      <c r="A1" s="7" t="s">
        <v>95</v>
      </c>
      <c r="B1" s="7" t="s">
        <v>97</v>
      </c>
      <c r="C1" s="7" t="s">
        <v>98</v>
      </c>
      <c r="D1" s="8"/>
      <c r="E1" s="8"/>
    </row>
    <row r="2" spans="1:7" ht="15">
      <c r="A2" s="9" t="s">
        <v>1</v>
      </c>
      <c r="B2" s="10">
        <v>9.585</v>
      </c>
      <c r="C2" s="7" t="s">
        <v>99</v>
      </c>
      <c r="D2" s="8">
        <f>VLOOKUP($A2,help_1!$B$1:$D$19,3,FALSE)/100</f>
        <v>0.056962025316455694</v>
      </c>
      <c r="E2" s="8">
        <f>(B2/100-D2)^2</f>
        <v>0.001512274574987983</v>
      </c>
      <c r="G2" t="s">
        <v>100</v>
      </c>
    </row>
    <row r="3" spans="1:7" ht="15">
      <c r="A3" s="9" t="s">
        <v>42</v>
      </c>
      <c r="B3" s="10">
        <v>3.005</v>
      </c>
      <c r="C3" s="7" t="s">
        <v>99</v>
      </c>
      <c r="D3" s="8">
        <f>VLOOKUP($A3,help_1!$B$1:$D$19,3,FALSE)/100</f>
        <v>0.060126582278481014</v>
      </c>
      <c r="E3" s="8">
        <f aca="true" t="shared" si="0" ref="E3:E41">(B3/100-D3)^2</f>
        <v>0.0009046008015542381</v>
      </c>
      <c r="G3" t="s">
        <v>101</v>
      </c>
    </row>
    <row r="4" spans="1:5" ht="15">
      <c r="A4" s="9" t="s">
        <v>33</v>
      </c>
      <c r="B4" s="10">
        <v>4.345000000000001</v>
      </c>
      <c r="C4" s="7" t="s">
        <v>99</v>
      </c>
      <c r="D4" s="8">
        <f>VLOOKUP($A4,help_1!$B$1:$D$19,3,FALSE)/100</f>
        <v>0.044303797468354424</v>
      </c>
      <c r="E4" s="8">
        <f t="shared" si="0"/>
        <v>7.289701169684069E-07</v>
      </c>
    </row>
    <row r="5" spans="1:5" ht="15">
      <c r="A5" s="9" t="s">
        <v>6</v>
      </c>
      <c r="B5" s="10">
        <v>5.9350000000000005</v>
      </c>
      <c r="C5" s="7" t="s">
        <v>99</v>
      </c>
      <c r="D5" s="8">
        <f>VLOOKUP($A5,help_1!$B$1:$D$19,3,FALSE)/100</f>
        <v>0.060126582278481014</v>
      </c>
      <c r="E5" s="8">
        <f t="shared" si="0"/>
        <v>6.030800352507522E-07</v>
      </c>
    </row>
    <row r="6" spans="1:5" ht="15">
      <c r="A6" s="9" t="s">
        <v>4</v>
      </c>
      <c r="B6" s="10">
        <v>2.5949999999999998</v>
      </c>
      <c r="C6" s="7" t="s">
        <v>99</v>
      </c>
      <c r="D6" s="8">
        <v>0</v>
      </c>
      <c r="E6" s="8">
        <f t="shared" si="0"/>
        <v>0.0006734024999999999</v>
      </c>
    </row>
    <row r="7" spans="1:5" ht="15">
      <c r="A7" s="9" t="s">
        <v>39</v>
      </c>
      <c r="B7" s="10">
        <v>3.725</v>
      </c>
      <c r="C7" s="7" t="s">
        <v>99</v>
      </c>
      <c r="D7" s="8">
        <f>VLOOKUP($A7,help_1!$B$1:$D$19,3,FALSE)/100</f>
        <v>0.0379746835443038</v>
      </c>
      <c r="E7" s="8">
        <f t="shared" si="0"/>
        <v>5.25166239384718E-07</v>
      </c>
    </row>
    <row r="8" spans="1:5" ht="15">
      <c r="A8" s="9" t="s">
        <v>9</v>
      </c>
      <c r="B8" s="10">
        <v>5.135</v>
      </c>
      <c r="C8" s="7" t="s">
        <v>99</v>
      </c>
      <c r="D8" s="8">
        <f>VLOOKUP($A8,help_1!$B$1:$D$19,3,FALSE)/100</f>
        <v>0.06645569620253164</v>
      </c>
      <c r="E8" s="8">
        <f t="shared" si="0"/>
        <v>0.0002281820577631788</v>
      </c>
    </row>
    <row r="9" spans="1:5" ht="15">
      <c r="A9" s="9" t="s">
        <v>15</v>
      </c>
      <c r="B9" s="10">
        <v>8.765</v>
      </c>
      <c r="C9" s="7" t="s">
        <v>99</v>
      </c>
      <c r="D9" s="8">
        <f>VLOOKUP($A9,help_1!$B$1:$D$19,3,FALSE)/100</f>
        <v>0.04113924050632911</v>
      </c>
      <c r="E9" s="8">
        <f t="shared" si="0"/>
        <v>0.002163250748678097</v>
      </c>
    </row>
    <row r="10" spans="1:5" ht="15">
      <c r="A10" s="9" t="s">
        <v>18</v>
      </c>
      <c r="B10" s="10">
        <v>2.215</v>
      </c>
      <c r="C10" s="7" t="s">
        <v>99</v>
      </c>
      <c r="D10" s="8">
        <f>VLOOKUP($A10,help_1!$B$1:$D$19,3,FALSE)/100</f>
        <v>0.028481012658227847</v>
      </c>
      <c r="E10" s="8">
        <f t="shared" si="0"/>
        <v>4.0081721278641236E-05</v>
      </c>
    </row>
    <row r="11" spans="1:5" ht="15">
      <c r="A11" s="9" t="s">
        <v>21</v>
      </c>
      <c r="B11" s="10">
        <v>4.24</v>
      </c>
      <c r="C11" s="7" t="s">
        <v>99</v>
      </c>
      <c r="D11" s="8">
        <f>VLOOKUP($A11,help_1!$B$1:$D$19,3,FALSE)/100</f>
        <v>0.06329113924050633</v>
      </c>
      <c r="E11" s="8">
        <f t="shared" si="0"/>
        <v>0.00043643969876622354</v>
      </c>
    </row>
    <row r="12" spans="1:5" ht="15">
      <c r="A12" s="9" t="s">
        <v>27</v>
      </c>
      <c r="B12" s="10">
        <v>7.790000000000001</v>
      </c>
      <c r="C12" s="7" t="s">
        <v>99</v>
      </c>
      <c r="D12" s="8">
        <f>VLOOKUP($A12,help_1!$B$1:$D$19,3,FALSE)/100</f>
        <v>0.12341772151898735</v>
      </c>
      <c r="E12" s="8">
        <f t="shared" si="0"/>
        <v>0.0020718629722800827</v>
      </c>
    </row>
    <row r="13" spans="1:5" ht="15">
      <c r="A13" s="9" t="s">
        <v>24</v>
      </c>
      <c r="B13" s="10">
        <v>7.38</v>
      </c>
      <c r="C13" s="7" t="s">
        <v>99</v>
      </c>
      <c r="D13" s="8">
        <f>VLOOKUP($A13,help_1!$B$1:$D$19,3,FALSE)/100</f>
        <v>0.056962025316455694</v>
      </c>
      <c r="E13" s="8">
        <f t="shared" si="0"/>
        <v>0.0002835173914436791</v>
      </c>
    </row>
    <row r="14" spans="1:5" ht="15">
      <c r="A14" s="9" t="s">
        <v>30</v>
      </c>
      <c r="B14" s="10">
        <v>1.83</v>
      </c>
      <c r="C14" s="7" t="s">
        <v>99</v>
      </c>
      <c r="D14" s="8">
        <f>VLOOKUP($A14,help_1!$B$1:$D$19,3,FALSE)/100</f>
        <v>0.022151898734177212</v>
      </c>
      <c r="E14" s="8">
        <f t="shared" si="0"/>
        <v>1.4837123858356004E-05</v>
      </c>
    </row>
    <row r="15" spans="1:5" ht="15">
      <c r="A15" s="9" t="s">
        <v>12</v>
      </c>
      <c r="B15" s="10">
        <v>3.8949999999999996</v>
      </c>
      <c r="C15" s="7" t="s">
        <v>99</v>
      </c>
      <c r="D15" s="8">
        <f>VLOOKUP($A15,help_1!$B$1:$D$19,3,FALSE)/100</f>
        <v>0.04113924050632911</v>
      </c>
      <c r="E15" s="8">
        <f t="shared" si="0"/>
        <v>4.792773994552149E-06</v>
      </c>
    </row>
    <row r="16" spans="1:5" ht="15">
      <c r="A16" s="9" t="s">
        <v>36</v>
      </c>
      <c r="B16" s="10">
        <v>4.5200000000000005</v>
      </c>
      <c r="C16" s="7" t="s">
        <v>99</v>
      </c>
      <c r="D16" s="8">
        <f>VLOOKUP($A16,help_1!$B$1:$D$19,3,FALSE)/100</f>
        <v>0.05063291139240507</v>
      </c>
      <c r="E16" s="8">
        <f t="shared" si="0"/>
        <v>2.9516526197724746E-05</v>
      </c>
    </row>
    <row r="17" spans="1:5" ht="15">
      <c r="A17" s="9" t="s">
        <v>45</v>
      </c>
      <c r="B17" s="10">
        <v>7.470000000000001</v>
      </c>
      <c r="C17" s="7" t="s">
        <v>99</v>
      </c>
      <c r="D17" s="8">
        <f>VLOOKUP($A17,help_1!$B$1:$D$19,3,FALSE)/100</f>
        <v>0.06645569620253164</v>
      </c>
      <c r="E17" s="8">
        <f t="shared" si="0"/>
        <v>6.796854510495129E-05</v>
      </c>
    </row>
    <row r="18" spans="1:5" ht="15">
      <c r="A18" s="9" t="s">
        <v>48</v>
      </c>
      <c r="B18" s="10">
        <v>6.37</v>
      </c>
      <c r="C18" s="7" t="s">
        <v>99</v>
      </c>
      <c r="D18" s="8">
        <f>VLOOKUP($A18,help_1!$B$1:$D$19,3,FALSE)/100</f>
        <v>0.05379746835443038</v>
      </c>
      <c r="E18" s="8">
        <f t="shared" si="0"/>
        <v>9.806013299150785E-05</v>
      </c>
    </row>
    <row r="19" spans="1:5" ht="15">
      <c r="A19" s="9" t="s">
        <v>54</v>
      </c>
      <c r="B19" s="10">
        <v>1.325</v>
      </c>
      <c r="C19" s="7" t="s">
        <v>99</v>
      </c>
      <c r="D19" s="8">
        <f>VLOOKUP($A19,help_1!$B$1:$D$19,3,FALSE)/100</f>
        <v>0.015822784810126583</v>
      </c>
      <c r="E19" s="8">
        <f t="shared" si="0"/>
        <v>6.619221679218081E-06</v>
      </c>
    </row>
    <row r="20" spans="1:5" ht="15">
      <c r="A20" s="9" t="s">
        <v>57</v>
      </c>
      <c r="B20" s="10">
        <v>3.11</v>
      </c>
      <c r="C20" s="7" t="s">
        <v>99</v>
      </c>
      <c r="D20" s="8">
        <f>VLOOKUP($A20,help_1!$B$1:$D$19,3,FALSE)/100</f>
        <v>0.0379746835443038</v>
      </c>
      <c r="E20" s="8">
        <f t="shared" si="0"/>
        <v>4.726127383432145E-05</v>
      </c>
    </row>
    <row r="21" spans="1:5" ht="15">
      <c r="A21" s="9" t="s">
        <v>51</v>
      </c>
      <c r="B21" s="10">
        <v>6.75</v>
      </c>
      <c r="C21" s="7" t="s">
        <v>99</v>
      </c>
      <c r="D21" s="8">
        <f>VLOOKUP($A21,help_1!$B$1:$D$19,3,FALSE)/100</f>
        <v>0.07278481012658228</v>
      </c>
      <c r="E21" s="8">
        <f t="shared" si="0"/>
        <v>2.7929218074026545E-05</v>
      </c>
    </row>
    <row r="22" spans="1:5" ht="15">
      <c r="A22" s="9" t="s">
        <v>1</v>
      </c>
      <c r="B22" s="10">
        <v>12.8</v>
      </c>
      <c r="C22" s="7" t="s">
        <v>102</v>
      </c>
      <c r="D22" s="8">
        <f>VLOOKUP($A22,help_1!$B$1:$D$19,3,FALSE)/100</f>
        <v>0.056962025316455694</v>
      </c>
      <c r="E22" s="8">
        <f t="shared" si="0"/>
        <v>0.005046393847139882</v>
      </c>
    </row>
    <row r="23" spans="1:5" ht="15">
      <c r="A23" s="9" t="s">
        <v>42</v>
      </c>
      <c r="B23" s="10">
        <v>0.59</v>
      </c>
      <c r="C23" s="7" t="s">
        <v>102</v>
      </c>
      <c r="D23" s="8">
        <f>VLOOKUP($A23,help_1!$B$1:$D$19,3,FALSE)/100</f>
        <v>0.060126582278481014</v>
      </c>
      <c r="E23" s="8">
        <f t="shared" si="0"/>
        <v>0.002940522225604871</v>
      </c>
    </row>
    <row r="24" spans="1:5" ht="15">
      <c r="A24" s="9" t="s">
        <v>33</v>
      </c>
      <c r="B24" s="10">
        <v>1.13</v>
      </c>
      <c r="C24" s="7" t="s">
        <v>102</v>
      </c>
      <c r="D24" s="8">
        <f>VLOOKUP($A24,help_1!$B$1:$D$19,3,FALSE)/100</f>
        <v>0.044303797468354424</v>
      </c>
      <c r="E24" s="8">
        <f t="shared" si="0"/>
        <v>0.001089250647332158</v>
      </c>
    </row>
    <row r="25" spans="1:5" ht="15">
      <c r="A25" s="9" t="s">
        <v>6</v>
      </c>
      <c r="B25" s="10">
        <v>0.4</v>
      </c>
      <c r="C25" s="7" t="s">
        <v>102</v>
      </c>
      <c r="D25" s="8">
        <f>VLOOKUP($A25,help_1!$B$1:$D$19,3,FALSE)/100</f>
        <v>0.060126582278481014</v>
      </c>
      <c r="E25" s="8">
        <f t="shared" si="0"/>
        <v>0.0031501932382630984</v>
      </c>
    </row>
    <row r="26" spans="1:5" ht="15">
      <c r="A26" s="9" t="s">
        <v>4</v>
      </c>
      <c r="B26" s="10">
        <v>1.3</v>
      </c>
      <c r="C26" s="7" t="s">
        <v>102</v>
      </c>
      <c r="D26" s="8">
        <v>0</v>
      </c>
      <c r="E26" s="8">
        <f t="shared" si="0"/>
        <v>0.00016900000000000004</v>
      </c>
    </row>
    <row r="27" spans="1:5" ht="15">
      <c r="A27" s="9" t="s">
        <v>39</v>
      </c>
      <c r="B27" s="10">
        <v>0.79</v>
      </c>
      <c r="C27" s="7" t="s">
        <v>102</v>
      </c>
      <c r="D27" s="8">
        <f>VLOOKUP($A27,help_1!$B$1:$D$19,3,FALSE)/100</f>
        <v>0.0379746835443038</v>
      </c>
      <c r="E27" s="8">
        <f t="shared" si="0"/>
        <v>0.0009044865902900176</v>
      </c>
    </row>
    <row r="28" spans="1:5" ht="15">
      <c r="A28" s="9" t="s">
        <v>9</v>
      </c>
      <c r="B28" s="10">
        <v>0.42</v>
      </c>
      <c r="C28" s="7" t="s">
        <v>102</v>
      </c>
      <c r="D28" s="8">
        <f>VLOOKUP($A28,help_1!$B$1:$D$19,3,FALSE)/100</f>
        <v>0.06645569620253164</v>
      </c>
      <c r="E28" s="8">
        <f t="shared" si="0"/>
        <v>0.003875771709661912</v>
      </c>
    </row>
    <row r="29" spans="1:5" ht="15">
      <c r="A29" s="9" t="s">
        <v>15</v>
      </c>
      <c r="B29" s="10">
        <v>9.77</v>
      </c>
      <c r="C29" s="7" t="s">
        <v>102</v>
      </c>
      <c r="D29" s="8">
        <f>VLOOKUP($A29,help_1!$B$1:$D$19,3,FALSE)/100</f>
        <v>0.04113924050632911</v>
      </c>
      <c r="E29" s="8">
        <f t="shared" si="0"/>
        <v>0.003199119514500881</v>
      </c>
    </row>
    <row r="30" spans="1:5" ht="15">
      <c r="A30" s="9" t="s">
        <v>18</v>
      </c>
      <c r="B30" s="10">
        <v>0.32</v>
      </c>
      <c r="C30" s="7" t="s">
        <v>102</v>
      </c>
      <c r="D30" s="8">
        <f>VLOOKUP($A30,help_1!$B$1:$D$19,3,FALSE)/100</f>
        <v>0.028481012658227847</v>
      </c>
      <c r="E30" s="8">
        <f t="shared" si="0"/>
        <v>0.0006391296010254766</v>
      </c>
    </row>
    <row r="31" spans="1:5" ht="15">
      <c r="A31" s="9" t="s">
        <v>21</v>
      </c>
      <c r="B31" s="10">
        <v>11.93</v>
      </c>
      <c r="C31" s="7" t="s">
        <v>102</v>
      </c>
      <c r="D31" s="8">
        <f>VLOOKUP($A31,help_1!$B$1:$D$19,3,FALSE)/100</f>
        <v>0.06329113924050633</v>
      </c>
      <c r="E31" s="8">
        <f t="shared" si="0"/>
        <v>0.00313699248357635</v>
      </c>
    </row>
    <row r="32" spans="1:5" ht="15">
      <c r="A32" s="9" t="s">
        <v>27</v>
      </c>
      <c r="B32" s="10">
        <v>18.37</v>
      </c>
      <c r="C32" s="7" t="s">
        <v>102</v>
      </c>
      <c r="D32" s="8">
        <f>VLOOKUP($A32,help_1!$B$1:$D$19,3,FALSE)/100</f>
        <v>0.12341772151898735</v>
      </c>
      <c r="E32" s="8">
        <f t="shared" si="0"/>
        <v>0.0036339530988623615</v>
      </c>
    </row>
    <row r="33" spans="1:5" ht="15">
      <c r="A33" s="9" t="s">
        <v>24</v>
      </c>
      <c r="B33" s="10">
        <v>0.44999999999999996</v>
      </c>
      <c r="C33" s="7" t="s">
        <v>102</v>
      </c>
      <c r="D33" s="8">
        <f>VLOOKUP($A33,help_1!$B$1:$D$19,3,FALSE)/100</f>
        <v>0.056962025316455694</v>
      </c>
      <c r="E33" s="8">
        <f t="shared" si="0"/>
        <v>0.0027522641003044387</v>
      </c>
    </row>
    <row r="34" spans="1:5" ht="15">
      <c r="A34" s="9" t="s">
        <v>30</v>
      </c>
      <c r="B34" s="10">
        <v>4.31</v>
      </c>
      <c r="C34" s="7" t="s">
        <v>102</v>
      </c>
      <c r="D34" s="8">
        <f>VLOOKUP($A34,help_1!$B$1:$D$19,3,FALSE)/100</f>
        <v>0.022151898734177212</v>
      </c>
      <c r="E34" s="8">
        <f t="shared" si="0"/>
        <v>0.00043882294664316626</v>
      </c>
    </row>
    <row r="35" spans="1:5" ht="15">
      <c r="A35" s="9" t="s">
        <v>12</v>
      </c>
      <c r="B35" s="10">
        <v>8.37</v>
      </c>
      <c r="C35" s="7" t="s">
        <v>102</v>
      </c>
      <c r="D35" s="8">
        <f>VLOOKUP($A35,help_1!$B$1:$D$19,3,FALSE)/100</f>
        <v>0.04113924050632911</v>
      </c>
      <c r="E35" s="8">
        <f t="shared" si="0"/>
        <v>0.0018114182486780963</v>
      </c>
    </row>
    <row r="36" spans="1:5" ht="15">
      <c r="A36" s="9" t="s">
        <v>36</v>
      </c>
      <c r="B36" s="10">
        <v>2.63</v>
      </c>
      <c r="C36" s="7" t="s">
        <v>102</v>
      </c>
      <c r="D36" s="8">
        <f>VLOOKUP($A36,help_1!$B$1:$D$19,3,FALSE)/100</f>
        <v>0.05063291139240507</v>
      </c>
      <c r="E36" s="8">
        <f t="shared" si="0"/>
        <v>0.0005920905768306364</v>
      </c>
    </row>
    <row r="37" spans="1:5" ht="15">
      <c r="A37" s="9" t="s">
        <v>45</v>
      </c>
      <c r="B37" s="10">
        <v>5.21</v>
      </c>
      <c r="C37" s="7" t="s">
        <v>102</v>
      </c>
      <c r="D37" s="8">
        <f>VLOOKUP($A37,help_1!$B$1:$D$19,3,FALSE)/100</f>
        <v>0.06645569620253164</v>
      </c>
      <c r="E37" s="8">
        <f t="shared" si="0"/>
        <v>0.0002060860134593813</v>
      </c>
    </row>
    <row r="38" spans="1:5" ht="15">
      <c r="A38" s="9" t="s">
        <v>48</v>
      </c>
      <c r="B38" s="10">
        <v>5.41</v>
      </c>
      <c r="C38" s="7" t="s">
        <v>102</v>
      </c>
      <c r="D38" s="8">
        <f>VLOOKUP($A38,help_1!$B$1:$D$19,3,FALSE)/100</f>
        <v>0.05379746835443038</v>
      </c>
      <c r="E38" s="8">
        <f t="shared" si="0"/>
        <v>9.152539657106236E-08</v>
      </c>
    </row>
    <row r="39" spans="1:5" ht="15">
      <c r="A39" s="9" t="s">
        <v>54</v>
      </c>
      <c r="B39" s="10">
        <v>1.7000000000000002</v>
      </c>
      <c r="C39" s="7" t="s">
        <v>102</v>
      </c>
      <c r="D39" s="8">
        <f>VLOOKUP($A39,help_1!$B$1:$D$19,3,FALSE)/100</f>
        <v>0.015822784810126583</v>
      </c>
      <c r="E39" s="8">
        <f t="shared" si="0"/>
        <v>1.3858356032687072E-06</v>
      </c>
    </row>
    <row r="40" spans="1:5" ht="15">
      <c r="A40" s="9" t="s">
        <v>57</v>
      </c>
      <c r="B40" s="10">
        <v>2.62</v>
      </c>
      <c r="C40" s="7" t="s">
        <v>102</v>
      </c>
      <c r="D40" s="8">
        <f>VLOOKUP($A40,help_1!$B$1:$D$19,3,FALSE)/100</f>
        <v>0.0379746835443038</v>
      </c>
      <c r="E40" s="8">
        <f t="shared" si="0"/>
        <v>0.00013864317256849864</v>
      </c>
    </row>
    <row r="41" spans="1:5" ht="15">
      <c r="A41" s="9" t="s">
        <v>51</v>
      </c>
      <c r="B41" s="10">
        <v>11.540000000000001</v>
      </c>
      <c r="C41" s="7" t="s">
        <v>102</v>
      </c>
      <c r="D41" s="8">
        <f>VLOOKUP($A41,help_1!$B$1:$D$19,3,FALSE)/100</f>
        <v>0.07278481012658228</v>
      </c>
      <c r="E41" s="8">
        <f t="shared" si="0"/>
        <v>0.0018160544079474446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33" sqref="F33"/>
    </sheetView>
  </sheetViews>
  <sheetFormatPr defaultColWidth="9.140625" defaultRowHeight="15"/>
  <sheetData>
    <row r="1" spans="1:8" ht="88.5">
      <c r="A1" s="11" t="s">
        <v>103</v>
      </c>
      <c r="B1" s="12" t="s">
        <v>104</v>
      </c>
      <c r="C1" s="13" t="s">
        <v>61</v>
      </c>
      <c r="D1" s="13" t="s">
        <v>62</v>
      </c>
      <c r="E1" s="13" t="s">
        <v>105</v>
      </c>
      <c r="F1" s="14" t="s">
        <v>106</v>
      </c>
      <c r="G1" s="15" t="s">
        <v>107</v>
      </c>
      <c r="H1" s="14" t="s">
        <v>108</v>
      </c>
    </row>
    <row r="2" spans="1:8" ht="15.75">
      <c r="A2" s="16" t="s">
        <v>1</v>
      </c>
      <c r="B2" s="17" t="s">
        <v>63</v>
      </c>
      <c r="C2" s="18" t="s">
        <v>64</v>
      </c>
      <c r="D2" s="18" t="s">
        <v>64</v>
      </c>
      <c r="E2" s="18" t="s">
        <v>64</v>
      </c>
      <c r="F2" s="19" t="s">
        <v>63</v>
      </c>
      <c r="G2" s="18" t="s">
        <v>64</v>
      </c>
      <c r="H2" s="20" t="s">
        <v>64</v>
      </c>
    </row>
    <row r="3" spans="1:8" ht="15.75">
      <c r="A3" s="16" t="s">
        <v>4</v>
      </c>
      <c r="B3" s="17" t="s">
        <v>63</v>
      </c>
      <c r="C3" s="18" t="s">
        <v>64</v>
      </c>
      <c r="D3" s="18" t="s">
        <v>64</v>
      </c>
      <c r="E3" s="18" t="s">
        <v>64</v>
      </c>
      <c r="F3" s="18" t="s">
        <v>64</v>
      </c>
      <c r="G3" s="18" t="s">
        <v>64</v>
      </c>
      <c r="H3" s="20" t="s">
        <v>64</v>
      </c>
    </row>
    <row r="4" spans="1:8" ht="15.75">
      <c r="A4" s="16" t="s">
        <v>6</v>
      </c>
      <c r="B4" s="21" t="s">
        <v>64</v>
      </c>
      <c r="C4" s="18" t="s">
        <v>64</v>
      </c>
      <c r="D4" s="19" t="s">
        <v>63</v>
      </c>
      <c r="E4" s="19" t="s">
        <v>63</v>
      </c>
      <c r="F4" s="18" t="s">
        <v>64</v>
      </c>
      <c r="G4" s="18" t="s">
        <v>64</v>
      </c>
      <c r="H4" s="20" t="s">
        <v>64</v>
      </c>
    </row>
    <row r="5" spans="1:8" ht="15.75">
      <c r="A5" s="16" t="s">
        <v>9</v>
      </c>
      <c r="B5" s="21" t="s">
        <v>64</v>
      </c>
      <c r="C5" s="18" t="s">
        <v>64</v>
      </c>
      <c r="D5" s="19" t="s">
        <v>63</v>
      </c>
      <c r="E5" s="19" t="s">
        <v>63</v>
      </c>
      <c r="F5" s="18" t="s">
        <v>64</v>
      </c>
      <c r="G5" s="18" t="s">
        <v>64</v>
      </c>
      <c r="H5" s="20" t="s">
        <v>64</v>
      </c>
    </row>
    <row r="6" spans="1:8" ht="15.75">
      <c r="A6" s="16" t="s">
        <v>12</v>
      </c>
      <c r="B6" s="17" t="s">
        <v>63</v>
      </c>
      <c r="C6" s="18" t="s">
        <v>64</v>
      </c>
      <c r="D6" s="18" t="s">
        <v>64</v>
      </c>
      <c r="E6" s="18" t="s">
        <v>64</v>
      </c>
      <c r="F6" s="18" t="s">
        <v>64</v>
      </c>
      <c r="G6" s="19" t="s">
        <v>63</v>
      </c>
      <c r="H6" s="20" t="s">
        <v>64</v>
      </c>
    </row>
    <row r="7" spans="1:8" ht="15.75">
      <c r="A7" s="16" t="s">
        <v>15</v>
      </c>
      <c r="B7" s="21" t="s">
        <v>64</v>
      </c>
      <c r="C7" s="18" t="s">
        <v>64</v>
      </c>
      <c r="D7" s="18" t="s">
        <v>64</v>
      </c>
      <c r="E7" s="18" t="s">
        <v>64</v>
      </c>
      <c r="F7" s="19" t="s">
        <v>63</v>
      </c>
      <c r="G7" s="18" t="s">
        <v>64</v>
      </c>
      <c r="H7" s="20" t="s">
        <v>64</v>
      </c>
    </row>
    <row r="8" spans="1:8" ht="15.75">
      <c r="A8" s="16" t="s">
        <v>18</v>
      </c>
      <c r="B8" s="21" t="s">
        <v>64</v>
      </c>
      <c r="C8" s="19" t="s">
        <v>63</v>
      </c>
      <c r="D8" s="18" t="s">
        <v>64</v>
      </c>
      <c r="E8" s="19" t="s">
        <v>63</v>
      </c>
      <c r="F8" s="18" t="s">
        <v>64</v>
      </c>
      <c r="G8" s="19" t="s">
        <v>63</v>
      </c>
      <c r="H8" s="20" t="s">
        <v>64</v>
      </c>
    </row>
    <row r="9" spans="1:8" ht="15.75">
      <c r="A9" s="16" t="s">
        <v>24</v>
      </c>
      <c r="B9" s="21" t="s">
        <v>64</v>
      </c>
      <c r="C9" s="19" t="s">
        <v>63</v>
      </c>
      <c r="D9" s="18" t="s">
        <v>64</v>
      </c>
      <c r="E9" s="19" t="s">
        <v>63</v>
      </c>
      <c r="F9" s="18" t="s">
        <v>64</v>
      </c>
      <c r="G9" s="18" t="s">
        <v>64</v>
      </c>
      <c r="H9" s="20" t="s">
        <v>64</v>
      </c>
    </row>
    <row r="10" spans="1:8" ht="15.75">
      <c r="A10" s="16" t="s">
        <v>21</v>
      </c>
      <c r="B10" s="17" t="s">
        <v>63</v>
      </c>
      <c r="C10" s="18" t="s">
        <v>64</v>
      </c>
      <c r="D10" s="18" t="s">
        <v>64</v>
      </c>
      <c r="E10" s="18" t="s">
        <v>64</v>
      </c>
      <c r="F10" s="18" t="s">
        <v>64</v>
      </c>
      <c r="G10" s="18" t="s">
        <v>64</v>
      </c>
      <c r="H10" s="22" t="s">
        <v>63</v>
      </c>
    </row>
    <row r="11" spans="1:8" ht="15.75">
      <c r="A11" s="16" t="s">
        <v>27</v>
      </c>
      <c r="B11" s="17" t="s">
        <v>63</v>
      </c>
      <c r="C11" s="18" t="s">
        <v>64</v>
      </c>
      <c r="D11" s="18" t="s">
        <v>64</v>
      </c>
      <c r="E11" s="18" t="s">
        <v>64</v>
      </c>
      <c r="F11" s="18" t="s">
        <v>64</v>
      </c>
      <c r="G11" s="18" t="s">
        <v>64</v>
      </c>
      <c r="H11" s="22" t="s">
        <v>63</v>
      </c>
    </row>
    <row r="12" spans="1:8" ht="15.75">
      <c r="A12" s="16" t="s">
        <v>30</v>
      </c>
      <c r="B12" s="17" t="s">
        <v>63</v>
      </c>
      <c r="C12" s="18" t="s">
        <v>64</v>
      </c>
      <c r="D12" s="18" t="s">
        <v>64</v>
      </c>
      <c r="E12" s="18" t="s">
        <v>64</v>
      </c>
      <c r="F12" s="18" t="s">
        <v>64</v>
      </c>
      <c r="G12" s="18" t="s">
        <v>64</v>
      </c>
      <c r="H12" s="20" t="s">
        <v>64</v>
      </c>
    </row>
    <row r="13" spans="1:8" ht="15.75">
      <c r="A13" s="16" t="s">
        <v>33</v>
      </c>
      <c r="B13" s="21" t="s">
        <v>64</v>
      </c>
      <c r="C13" s="18" t="s">
        <v>64</v>
      </c>
      <c r="D13" s="18" t="s">
        <v>64</v>
      </c>
      <c r="E13" s="19" t="s">
        <v>63</v>
      </c>
      <c r="F13" s="18" t="s">
        <v>64</v>
      </c>
      <c r="G13" s="18" t="s">
        <v>64</v>
      </c>
      <c r="H13" s="20" t="s">
        <v>64</v>
      </c>
    </row>
    <row r="14" spans="1:8" ht="15.75">
      <c r="A14" s="16" t="s">
        <v>36</v>
      </c>
      <c r="B14" s="21" t="s">
        <v>64</v>
      </c>
      <c r="C14" s="18" t="s">
        <v>64</v>
      </c>
      <c r="D14" s="18" t="s">
        <v>64</v>
      </c>
      <c r="E14" s="18" t="s">
        <v>64</v>
      </c>
      <c r="F14" s="18" t="s">
        <v>64</v>
      </c>
      <c r="G14" s="18" t="s">
        <v>64</v>
      </c>
      <c r="H14" s="20" t="s">
        <v>64</v>
      </c>
    </row>
    <row r="15" spans="1:8" ht="15.75">
      <c r="A15" s="16" t="s">
        <v>39</v>
      </c>
      <c r="B15" s="21" t="s">
        <v>64</v>
      </c>
      <c r="C15" s="18" t="s">
        <v>64</v>
      </c>
      <c r="D15" s="18" t="s">
        <v>64</v>
      </c>
      <c r="E15" s="19" t="s">
        <v>63</v>
      </c>
      <c r="F15" s="18" t="s">
        <v>64</v>
      </c>
      <c r="G15" s="18" t="s">
        <v>64</v>
      </c>
      <c r="H15" s="20" t="s">
        <v>64</v>
      </c>
    </row>
    <row r="16" spans="1:8" ht="15.75">
      <c r="A16" s="16" t="s">
        <v>42</v>
      </c>
      <c r="B16" s="21" t="s">
        <v>64</v>
      </c>
      <c r="C16" s="19" t="s">
        <v>63</v>
      </c>
      <c r="D16" s="18" t="s">
        <v>64</v>
      </c>
      <c r="E16" s="19" t="s">
        <v>63</v>
      </c>
      <c r="F16" s="18" t="s">
        <v>64</v>
      </c>
      <c r="G16" s="18" t="s">
        <v>64</v>
      </c>
      <c r="H16" s="20" t="s">
        <v>64</v>
      </c>
    </row>
    <row r="17" spans="1:8" ht="15.75">
      <c r="A17" s="16" t="s">
        <v>45</v>
      </c>
      <c r="B17" s="21" t="s">
        <v>64</v>
      </c>
      <c r="C17" s="18" t="s">
        <v>64</v>
      </c>
      <c r="D17" s="18" t="s">
        <v>64</v>
      </c>
      <c r="E17" s="19" t="s">
        <v>63</v>
      </c>
      <c r="F17" s="19" t="s">
        <v>63</v>
      </c>
      <c r="G17" s="18" t="s">
        <v>64</v>
      </c>
      <c r="H17" s="20" t="s">
        <v>64</v>
      </c>
    </row>
    <row r="18" spans="1:8" ht="15.75">
      <c r="A18" s="16" t="s">
        <v>48</v>
      </c>
      <c r="B18" s="21" t="s">
        <v>64</v>
      </c>
      <c r="C18" s="18" t="s">
        <v>64</v>
      </c>
      <c r="D18" s="18" t="s">
        <v>64</v>
      </c>
      <c r="E18" s="19" t="s">
        <v>63</v>
      </c>
      <c r="F18" s="18" t="s">
        <v>64</v>
      </c>
      <c r="G18" s="18" t="s">
        <v>64</v>
      </c>
      <c r="H18" s="20" t="s">
        <v>64</v>
      </c>
    </row>
    <row r="19" spans="1:8" ht="15.75">
      <c r="A19" s="16" t="s">
        <v>51</v>
      </c>
      <c r="B19" s="17" t="s">
        <v>63</v>
      </c>
      <c r="C19" s="18" t="s">
        <v>64</v>
      </c>
      <c r="D19" s="18" t="s">
        <v>64</v>
      </c>
      <c r="E19" s="18" t="s">
        <v>64</v>
      </c>
      <c r="F19" s="18" t="s">
        <v>64</v>
      </c>
      <c r="G19" s="18" t="s">
        <v>64</v>
      </c>
      <c r="H19" s="22" t="s">
        <v>63</v>
      </c>
    </row>
    <row r="20" spans="1:8" ht="15.75">
      <c r="A20" s="16" t="s">
        <v>54</v>
      </c>
      <c r="B20" s="17" t="s">
        <v>63</v>
      </c>
      <c r="C20" s="18" t="s">
        <v>64</v>
      </c>
      <c r="D20" s="18" t="s">
        <v>64</v>
      </c>
      <c r="E20" s="19" t="s">
        <v>63</v>
      </c>
      <c r="F20" s="18" t="s">
        <v>64</v>
      </c>
      <c r="G20" s="19" t="s">
        <v>63</v>
      </c>
      <c r="H20" s="20" t="s">
        <v>64</v>
      </c>
    </row>
    <row r="21" spans="1:8" ht="16.5" thickBot="1">
      <c r="A21" s="23" t="s">
        <v>57</v>
      </c>
      <c r="B21" s="24" t="s">
        <v>63</v>
      </c>
      <c r="C21" s="25" t="s">
        <v>64</v>
      </c>
      <c r="D21" s="25" t="s">
        <v>64</v>
      </c>
      <c r="E21" s="26" t="s">
        <v>63</v>
      </c>
      <c r="F21" s="25" t="s">
        <v>64</v>
      </c>
      <c r="G21" s="26" t="s">
        <v>63</v>
      </c>
      <c r="H21" s="27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">
      <selection activeCell="M29" sqref="M29"/>
    </sheetView>
  </sheetViews>
  <sheetFormatPr defaultColWidth="9.140625" defaultRowHeight="15"/>
  <cols>
    <col min="4" max="4" width="9.140625" style="33" customWidth="1"/>
  </cols>
  <sheetData>
    <row r="1" spans="1:7" s="28" customFormat="1" ht="45">
      <c r="A1" s="28" t="s">
        <v>109</v>
      </c>
      <c r="B1" s="29" t="s">
        <v>110</v>
      </c>
      <c r="C1" s="29" t="s">
        <v>111</v>
      </c>
      <c r="D1" s="30" t="s">
        <v>112</v>
      </c>
      <c r="E1" s="29" t="s">
        <v>113</v>
      </c>
      <c r="F1" s="29" t="s">
        <v>114</v>
      </c>
      <c r="G1" s="29" t="s">
        <v>115</v>
      </c>
    </row>
    <row r="2" spans="1:8" ht="15">
      <c r="A2" s="31">
        <v>1</v>
      </c>
      <c r="B2" s="31" t="s">
        <v>116</v>
      </c>
      <c r="C2" s="31" t="s">
        <v>17</v>
      </c>
      <c r="D2" s="32">
        <v>1</v>
      </c>
      <c r="E2" s="31">
        <v>1</v>
      </c>
      <c r="F2" s="31" t="s">
        <v>117</v>
      </c>
      <c r="G2" s="31">
        <v>1.00794</v>
      </c>
      <c r="H2" s="31"/>
    </row>
    <row r="3" spans="1:8" ht="15">
      <c r="A3" s="31">
        <v>2</v>
      </c>
      <c r="B3" s="31" t="s">
        <v>118</v>
      </c>
      <c r="C3" s="31" t="s">
        <v>119</v>
      </c>
      <c r="D3" s="32">
        <v>1</v>
      </c>
      <c r="E3" s="31">
        <v>18</v>
      </c>
      <c r="F3" s="31" t="s">
        <v>120</v>
      </c>
      <c r="G3" s="31">
        <v>4.002602</v>
      </c>
      <c r="H3" s="31"/>
    </row>
    <row r="4" spans="1:8" ht="15">
      <c r="A4" s="31">
        <v>3</v>
      </c>
      <c r="B4" s="31" t="s">
        <v>121</v>
      </c>
      <c r="C4" s="31" t="s">
        <v>122</v>
      </c>
      <c r="D4" s="32">
        <v>2</v>
      </c>
      <c r="E4" s="31">
        <v>1</v>
      </c>
      <c r="F4" s="31" t="s">
        <v>123</v>
      </c>
      <c r="G4" s="31">
        <v>6.941</v>
      </c>
      <c r="H4" s="31"/>
    </row>
    <row r="5" spans="1:8" ht="15">
      <c r="A5" s="31">
        <v>4</v>
      </c>
      <c r="B5" s="31" t="s">
        <v>124</v>
      </c>
      <c r="C5" s="31" t="s">
        <v>125</v>
      </c>
      <c r="D5" s="32">
        <v>2</v>
      </c>
      <c r="E5" s="31">
        <v>2</v>
      </c>
      <c r="F5" s="31" t="s">
        <v>126</v>
      </c>
      <c r="G5" s="31">
        <v>9.012182</v>
      </c>
      <c r="H5" s="31"/>
    </row>
    <row r="6" spans="1:8" ht="15">
      <c r="A6" s="31">
        <v>5</v>
      </c>
      <c r="B6" s="31" t="s">
        <v>127</v>
      </c>
      <c r="C6" s="31" t="s">
        <v>128</v>
      </c>
      <c r="D6" s="32">
        <v>2</v>
      </c>
      <c r="E6" s="31">
        <v>13</v>
      </c>
      <c r="F6" s="31" t="s">
        <v>129</v>
      </c>
      <c r="G6" s="31">
        <v>10.811</v>
      </c>
      <c r="H6" s="31"/>
    </row>
    <row r="7" spans="1:8" ht="15">
      <c r="A7" s="31">
        <v>6</v>
      </c>
      <c r="B7" s="31" t="s">
        <v>130</v>
      </c>
      <c r="C7" s="31" t="s">
        <v>131</v>
      </c>
      <c r="D7" s="32">
        <v>2</v>
      </c>
      <c r="E7" s="31">
        <v>14</v>
      </c>
      <c r="F7" s="31" t="s">
        <v>117</v>
      </c>
      <c r="G7" s="31">
        <v>12.0107</v>
      </c>
      <c r="H7" s="31"/>
    </row>
    <row r="8" spans="1:8" ht="15">
      <c r="A8" s="31">
        <v>7</v>
      </c>
      <c r="B8" s="31" t="s">
        <v>132</v>
      </c>
      <c r="C8" s="31" t="s">
        <v>32</v>
      </c>
      <c r="D8" s="32">
        <v>2</v>
      </c>
      <c r="E8" s="31">
        <v>15</v>
      </c>
      <c r="F8" s="31" t="s">
        <v>117</v>
      </c>
      <c r="G8" s="31">
        <v>14.0067</v>
      </c>
      <c r="H8" s="31"/>
    </row>
    <row r="9" spans="1:8" ht="15">
      <c r="A9" s="31">
        <v>8</v>
      </c>
      <c r="B9" s="31" t="s">
        <v>133</v>
      </c>
      <c r="C9" s="31" t="s">
        <v>134</v>
      </c>
      <c r="D9" s="32">
        <v>2</v>
      </c>
      <c r="E9" s="31">
        <v>16</v>
      </c>
      <c r="F9" s="31" t="s">
        <v>117</v>
      </c>
      <c r="G9" s="31">
        <v>15.9994</v>
      </c>
      <c r="H9" s="31"/>
    </row>
    <row r="10" spans="1:8" ht="15">
      <c r="A10" s="31">
        <v>9</v>
      </c>
      <c r="B10" s="31" t="s">
        <v>135</v>
      </c>
      <c r="C10" s="31" t="s">
        <v>11</v>
      </c>
      <c r="D10" s="32">
        <v>2</v>
      </c>
      <c r="E10" s="31">
        <v>17</v>
      </c>
      <c r="F10" s="31" t="s">
        <v>136</v>
      </c>
      <c r="G10" s="31">
        <v>18.9984032</v>
      </c>
      <c r="H10" s="31"/>
    </row>
    <row r="11" spans="1:8" ht="15">
      <c r="A11" s="31">
        <v>10</v>
      </c>
      <c r="B11" s="31" t="s">
        <v>137</v>
      </c>
      <c r="C11" s="31" t="s">
        <v>138</v>
      </c>
      <c r="D11" s="32">
        <v>2</v>
      </c>
      <c r="E11" s="31">
        <v>18</v>
      </c>
      <c r="F11" s="31" t="s">
        <v>120</v>
      </c>
      <c r="G11" s="31">
        <v>20.1797</v>
      </c>
      <c r="H11" s="31"/>
    </row>
    <row r="12" spans="1:8" ht="15">
      <c r="A12" s="31">
        <v>11</v>
      </c>
      <c r="B12" s="31" t="s">
        <v>139</v>
      </c>
      <c r="C12" s="31" t="s">
        <v>140</v>
      </c>
      <c r="D12" s="32">
        <v>3</v>
      </c>
      <c r="E12" s="31">
        <v>1</v>
      </c>
      <c r="F12" s="31" t="s">
        <v>123</v>
      </c>
      <c r="G12" s="31">
        <v>22.98976928</v>
      </c>
      <c r="H12" s="31"/>
    </row>
    <row r="13" spans="1:8" ht="15">
      <c r="A13" s="31">
        <v>12</v>
      </c>
      <c r="B13" s="31" t="s">
        <v>141</v>
      </c>
      <c r="C13" s="31" t="s">
        <v>142</v>
      </c>
      <c r="D13" s="32">
        <v>3</v>
      </c>
      <c r="E13" s="31">
        <v>2</v>
      </c>
      <c r="F13" s="31" t="s">
        <v>126</v>
      </c>
      <c r="G13" s="31">
        <v>24.305</v>
      </c>
      <c r="H13" s="31"/>
    </row>
    <row r="14" spans="1:8" ht="15">
      <c r="A14" s="31">
        <v>13</v>
      </c>
      <c r="B14" s="31" t="s">
        <v>143</v>
      </c>
      <c r="C14" s="31" t="s">
        <v>144</v>
      </c>
      <c r="D14" s="32">
        <v>3</v>
      </c>
      <c r="E14" s="31">
        <v>13</v>
      </c>
      <c r="F14" s="31" t="s">
        <v>145</v>
      </c>
      <c r="G14" s="31">
        <v>26.9815386</v>
      </c>
      <c r="H14" s="31"/>
    </row>
    <row r="15" spans="1:8" ht="15">
      <c r="A15" s="31">
        <v>14</v>
      </c>
      <c r="B15" s="31" t="s">
        <v>146</v>
      </c>
      <c r="C15" s="31" t="s">
        <v>147</v>
      </c>
      <c r="D15" s="32">
        <v>3</v>
      </c>
      <c r="E15" s="31">
        <v>14</v>
      </c>
      <c r="F15" s="31" t="s">
        <v>129</v>
      </c>
      <c r="G15" s="31">
        <v>28.0855</v>
      </c>
      <c r="H15" s="31"/>
    </row>
    <row r="16" spans="1:8" ht="15">
      <c r="A16" s="31">
        <v>15</v>
      </c>
      <c r="B16" s="31" t="s">
        <v>148</v>
      </c>
      <c r="C16" s="31" t="s">
        <v>35</v>
      </c>
      <c r="D16" s="32">
        <v>3</v>
      </c>
      <c r="E16" s="31">
        <v>15</v>
      </c>
      <c r="F16" s="31" t="s">
        <v>117</v>
      </c>
      <c r="G16" s="31">
        <v>30.973762</v>
      </c>
      <c r="H16" s="31"/>
    </row>
    <row r="17" spans="1:8" ht="15">
      <c r="A17" s="31">
        <v>16</v>
      </c>
      <c r="B17" s="31" t="s">
        <v>149</v>
      </c>
      <c r="C17" s="31" t="s">
        <v>44</v>
      </c>
      <c r="D17" s="32">
        <v>3</v>
      </c>
      <c r="E17" s="31">
        <v>16</v>
      </c>
      <c r="F17" s="31" t="s">
        <v>117</v>
      </c>
      <c r="G17" s="31">
        <v>32.065</v>
      </c>
      <c r="H17" s="31"/>
    </row>
    <row r="18" spans="1:8" ht="15">
      <c r="A18" s="31">
        <v>17</v>
      </c>
      <c r="B18" s="31" t="s">
        <v>150</v>
      </c>
      <c r="C18" s="31" t="s">
        <v>151</v>
      </c>
      <c r="D18" s="32">
        <v>3</v>
      </c>
      <c r="E18" s="31">
        <v>17</v>
      </c>
      <c r="F18" s="31" t="s">
        <v>136</v>
      </c>
      <c r="G18" s="31">
        <v>35.453</v>
      </c>
      <c r="H18" s="31"/>
    </row>
    <row r="19" spans="1:8" ht="15">
      <c r="A19" s="31">
        <v>18</v>
      </c>
      <c r="B19" s="31" t="s">
        <v>152</v>
      </c>
      <c r="C19" s="31" t="s">
        <v>153</v>
      </c>
      <c r="D19" s="32">
        <v>3</v>
      </c>
      <c r="E19" s="31">
        <v>18</v>
      </c>
      <c r="F19" s="31" t="s">
        <v>120</v>
      </c>
      <c r="G19" s="31">
        <v>39.948</v>
      </c>
      <c r="H19" s="31"/>
    </row>
    <row r="20" spans="1:8" ht="15">
      <c r="A20" s="31">
        <v>19</v>
      </c>
      <c r="B20" s="31" t="s">
        <v>154</v>
      </c>
      <c r="C20" s="31" t="s">
        <v>23</v>
      </c>
      <c r="D20" s="32">
        <v>4</v>
      </c>
      <c r="E20" s="31">
        <v>1</v>
      </c>
      <c r="F20" s="31" t="s">
        <v>123</v>
      </c>
      <c r="G20" s="31">
        <v>39.0983</v>
      </c>
      <c r="H20" s="31"/>
    </row>
    <row r="21" spans="1:8" ht="15">
      <c r="A21" s="31">
        <v>20</v>
      </c>
      <c r="B21" s="31" t="s">
        <v>155</v>
      </c>
      <c r="C21" s="31" t="s">
        <v>156</v>
      </c>
      <c r="D21" s="32">
        <v>4</v>
      </c>
      <c r="E21" s="31">
        <v>2</v>
      </c>
      <c r="F21" s="31" t="s">
        <v>126</v>
      </c>
      <c r="G21" s="31">
        <v>40.078</v>
      </c>
      <c r="H21" s="31"/>
    </row>
    <row r="22" spans="1:8" ht="15">
      <c r="A22" s="31">
        <v>21</v>
      </c>
      <c r="B22" s="31" t="s">
        <v>157</v>
      </c>
      <c r="C22" s="31" t="s">
        <v>158</v>
      </c>
      <c r="D22" s="32">
        <v>4</v>
      </c>
      <c r="E22" s="31">
        <v>3</v>
      </c>
      <c r="F22" s="31" t="s">
        <v>159</v>
      </c>
      <c r="G22" s="31">
        <v>44.955912</v>
      </c>
      <c r="H22" s="31"/>
    </row>
    <row r="23" spans="1:8" ht="15">
      <c r="A23" s="31">
        <v>22</v>
      </c>
      <c r="B23" s="31" t="s">
        <v>160</v>
      </c>
      <c r="C23" s="31" t="s">
        <v>161</v>
      </c>
      <c r="D23" s="32">
        <v>4</v>
      </c>
      <c r="E23" s="31">
        <v>4</v>
      </c>
      <c r="F23" s="31" t="s">
        <v>159</v>
      </c>
      <c r="G23" s="31">
        <v>47.867</v>
      </c>
      <c r="H23" s="31"/>
    </row>
    <row r="24" spans="1:8" ht="15">
      <c r="A24" s="31">
        <v>23</v>
      </c>
      <c r="B24" s="31" t="s">
        <v>162</v>
      </c>
      <c r="C24" s="31" t="s">
        <v>50</v>
      </c>
      <c r="D24" s="32">
        <v>4</v>
      </c>
      <c r="E24" s="31">
        <v>5</v>
      </c>
      <c r="F24" s="31" t="s">
        <v>159</v>
      </c>
      <c r="G24" s="31">
        <v>50.9415</v>
      </c>
      <c r="H24" s="31"/>
    </row>
    <row r="25" spans="1:8" ht="15">
      <c r="A25" s="31">
        <v>24</v>
      </c>
      <c r="B25" s="31" t="s">
        <v>163</v>
      </c>
      <c r="C25" s="31" t="s">
        <v>164</v>
      </c>
      <c r="D25" s="32">
        <v>4</v>
      </c>
      <c r="E25" s="31">
        <v>6</v>
      </c>
      <c r="F25" s="31" t="s">
        <v>159</v>
      </c>
      <c r="G25" s="31">
        <v>51.9961</v>
      </c>
      <c r="H25" s="31"/>
    </row>
    <row r="26" spans="1:8" ht="15">
      <c r="A26" s="31">
        <v>25</v>
      </c>
      <c r="B26" s="31" t="s">
        <v>165</v>
      </c>
      <c r="C26" s="31" t="s">
        <v>166</v>
      </c>
      <c r="D26" s="32">
        <v>4</v>
      </c>
      <c r="E26" s="31">
        <v>7</v>
      </c>
      <c r="F26" s="31" t="s">
        <v>159</v>
      </c>
      <c r="G26" s="31">
        <v>54.938045</v>
      </c>
      <c r="H26" s="31"/>
    </row>
    <row r="27" spans="1:8" ht="15">
      <c r="A27" s="31">
        <v>26</v>
      </c>
      <c r="B27" s="31" t="s">
        <v>167</v>
      </c>
      <c r="C27" s="31" t="s">
        <v>168</v>
      </c>
      <c r="D27" s="32">
        <v>4</v>
      </c>
      <c r="E27" s="31">
        <v>8</v>
      </c>
      <c r="F27" s="31" t="s">
        <v>159</v>
      </c>
      <c r="G27" s="31">
        <v>55.845</v>
      </c>
      <c r="H27" s="31"/>
    </row>
    <row r="28" spans="1:8" ht="15">
      <c r="A28" s="31">
        <v>27</v>
      </c>
      <c r="B28" s="31" t="s">
        <v>169</v>
      </c>
      <c r="C28" s="31" t="s">
        <v>170</v>
      </c>
      <c r="D28" s="32">
        <v>4</v>
      </c>
      <c r="E28" s="31">
        <v>9</v>
      </c>
      <c r="F28" s="31" t="s">
        <v>159</v>
      </c>
      <c r="G28" s="31">
        <v>58.933195</v>
      </c>
      <c r="H28" s="31"/>
    </row>
    <row r="29" spans="1:8" ht="15">
      <c r="A29" s="31">
        <v>28</v>
      </c>
      <c r="B29" s="31" t="s">
        <v>171</v>
      </c>
      <c r="C29" s="31" t="s">
        <v>172</v>
      </c>
      <c r="D29" s="32">
        <v>4</v>
      </c>
      <c r="E29" s="31">
        <v>10</v>
      </c>
      <c r="F29" s="31" t="s">
        <v>159</v>
      </c>
      <c r="G29" s="31">
        <v>58.6934</v>
      </c>
      <c r="H29" s="31"/>
    </row>
    <row r="30" spans="1:8" ht="15">
      <c r="A30" s="31">
        <v>29</v>
      </c>
      <c r="B30" s="31" t="s">
        <v>173</v>
      </c>
      <c r="C30" s="31" t="s">
        <v>174</v>
      </c>
      <c r="D30" s="32">
        <v>4</v>
      </c>
      <c r="E30" s="31">
        <v>11</v>
      </c>
      <c r="F30" s="31" t="s">
        <v>159</v>
      </c>
      <c r="G30" s="31">
        <v>63.546</v>
      </c>
      <c r="H30" s="31"/>
    </row>
    <row r="31" spans="1:8" ht="15">
      <c r="A31" s="31">
        <v>30</v>
      </c>
      <c r="B31" s="31" t="s">
        <v>175</v>
      </c>
      <c r="C31" s="31" t="s">
        <v>176</v>
      </c>
      <c r="D31" s="32">
        <v>4</v>
      </c>
      <c r="E31" s="31">
        <v>12</v>
      </c>
      <c r="F31" s="31" t="s">
        <v>159</v>
      </c>
      <c r="G31" s="31">
        <v>65.409</v>
      </c>
      <c r="H31" s="31"/>
    </row>
    <row r="32" spans="1:8" ht="15">
      <c r="A32" s="31">
        <v>31</v>
      </c>
      <c r="B32" s="31" t="s">
        <v>177</v>
      </c>
      <c r="C32" s="31" t="s">
        <v>178</v>
      </c>
      <c r="D32" s="32">
        <v>4</v>
      </c>
      <c r="E32" s="31">
        <v>13</v>
      </c>
      <c r="F32" s="31" t="s">
        <v>145</v>
      </c>
      <c r="G32" s="31">
        <v>69.723</v>
      </c>
      <c r="H32" s="31"/>
    </row>
    <row r="33" spans="1:8" ht="15">
      <c r="A33" s="31">
        <v>32</v>
      </c>
      <c r="B33" s="31" t="s">
        <v>179</v>
      </c>
      <c r="C33" s="31" t="s">
        <v>180</v>
      </c>
      <c r="D33" s="32">
        <v>4</v>
      </c>
      <c r="E33" s="31">
        <v>14</v>
      </c>
      <c r="F33" s="31" t="s">
        <v>129</v>
      </c>
      <c r="G33" s="31">
        <v>72.64</v>
      </c>
      <c r="H33" s="31"/>
    </row>
    <row r="34" spans="1:8" ht="15">
      <c r="A34" s="31">
        <v>33</v>
      </c>
      <c r="B34" s="31" t="s">
        <v>181</v>
      </c>
      <c r="C34" s="31" t="s">
        <v>182</v>
      </c>
      <c r="D34" s="32">
        <v>4</v>
      </c>
      <c r="E34" s="31">
        <v>15</v>
      </c>
      <c r="F34" s="31" t="s">
        <v>129</v>
      </c>
      <c r="G34" s="31">
        <v>74.9216</v>
      </c>
      <c r="H34" s="31"/>
    </row>
    <row r="35" spans="1:8" ht="15">
      <c r="A35" s="31">
        <v>34</v>
      </c>
      <c r="B35" s="31" t="s">
        <v>183</v>
      </c>
      <c r="C35" s="31" t="s">
        <v>184</v>
      </c>
      <c r="D35" s="32">
        <v>4</v>
      </c>
      <c r="E35" s="31">
        <v>16</v>
      </c>
      <c r="F35" s="31" t="s">
        <v>117</v>
      </c>
      <c r="G35" s="31">
        <v>78.96</v>
      </c>
      <c r="H35" s="31"/>
    </row>
    <row r="36" spans="1:8" ht="15">
      <c r="A36" s="31">
        <v>35</v>
      </c>
      <c r="B36" s="31" t="s">
        <v>185</v>
      </c>
      <c r="C36" s="31" t="s">
        <v>186</v>
      </c>
      <c r="D36" s="32">
        <v>4</v>
      </c>
      <c r="E36" s="31">
        <v>17</v>
      </c>
      <c r="F36" s="31" t="s">
        <v>136</v>
      </c>
      <c r="G36" s="31">
        <v>79.904</v>
      </c>
      <c r="H36" s="31"/>
    </row>
    <row r="37" spans="1:8" ht="15">
      <c r="A37" s="31">
        <v>36</v>
      </c>
      <c r="B37" s="31" t="s">
        <v>187</v>
      </c>
      <c r="C37" s="31" t="s">
        <v>188</v>
      </c>
      <c r="D37" s="32">
        <v>4</v>
      </c>
      <c r="E37" s="31">
        <v>18</v>
      </c>
      <c r="F37" s="31" t="s">
        <v>120</v>
      </c>
      <c r="G37" s="31">
        <v>83.798</v>
      </c>
      <c r="H37" s="31"/>
    </row>
    <row r="38" spans="1:8" ht="15">
      <c r="A38" s="31">
        <v>37</v>
      </c>
      <c r="B38" s="31" t="s">
        <v>189</v>
      </c>
      <c r="C38" s="31" t="s">
        <v>190</v>
      </c>
      <c r="D38" s="32">
        <v>5</v>
      </c>
      <c r="E38" s="31">
        <v>1</v>
      </c>
      <c r="F38" s="31" t="s">
        <v>123</v>
      </c>
      <c r="G38" s="31">
        <v>85.4678</v>
      </c>
      <c r="H38" s="31"/>
    </row>
    <row r="39" spans="1:8" ht="15">
      <c r="A39" s="31">
        <v>38</v>
      </c>
      <c r="B39" s="31" t="s">
        <v>191</v>
      </c>
      <c r="C39" s="31" t="s">
        <v>192</v>
      </c>
      <c r="D39" s="32">
        <v>5</v>
      </c>
      <c r="E39" s="31">
        <v>2</v>
      </c>
      <c r="F39" s="31" t="s">
        <v>126</v>
      </c>
      <c r="G39" s="31">
        <v>87.62</v>
      </c>
      <c r="H39" s="31"/>
    </row>
    <row r="40" spans="1:8" ht="15">
      <c r="A40" s="31">
        <v>39</v>
      </c>
      <c r="B40" s="31" t="s">
        <v>193</v>
      </c>
      <c r="C40" s="31" t="s">
        <v>56</v>
      </c>
      <c r="D40" s="32">
        <v>5</v>
      </c>
      <c r="E40" s="31">
        <v>3</v>
      </c>
      <c r="F40" s="31" t="s">
        <v>159</v>
      </c>
      <c r="G40" s="31">
        <v>88.90585</v>
      </c>
      <c r="H40" s="31"/>
    </row>
    <row r="41" spans="1:8" ht="15">
      <c r="A41" s="31">
        <v>40</v>
      </c>
      <c r="B41" s="31" t="s">
        <v>194</v>
      </c>
      <c r="C41" s="31" t="s">
        <v>195</v>
      </c>
      <c r="D41" s="32">
        <v>5</v>
      </c>
      <c r="E41" s="31">
        <v>4</v>
      </c>
      <c r="F41" s="31" t="s">
        <v>159</v>
      </c>
      <c r="G41" s="31">
        <v>91.224</v>
      </c>
      <c r="H41" s="31"/>
    </row>
    <row r="42" spans="1:8" ht="15">
      <c r="A42" s="31">
        <v>41</v>
      </c>
      <c r="B42" s="31" t="s">
        <v>196</v>
      </c>
      <c r="C42" s="31" t="s">
        <v>197</v>
      </c>
      <c r="D42" s="32">
        <v>5</v>
      </c>
      <c r="E42" s="31">
        <v>5</v>
      </c>
      <c r="F42" s="31" t="s">
        <v>159</v>
      </c>
      <c r="G42" s="31">
        <v>92.906</v>
      </c>
      <c r="H42" s="31"/>
    </row>
    <row r="43" spans="1:8" ht="15">
      <c r="A43" s="31">
        <v>42</v>
      </c>
      <c r="B43" s="31" t="s">
        <v>198</v>
      </c>
      <c r="C43" s="31" t="s">
        <v>199</v>
      </c>
      <c r="D43" s="32">
        <v>5</v>
      </c>
      <c r="E43" s="31">
        <v>6</v>
      </c>
      <c r="F43" s="31" t="s">
        <v>159</v>
      </c>
      <c r="G43" s="31">
        <v>95.94</v>
      </c>
      <c r="H43" s="31"/>
    </row>
    <row r="44" spans="1:8" ht="15">
      <c r="A44" s="31">
        <v>43</v>
      </c>
      <c r="B44" s="31" t="s">
        <v>200</v>
      </c>
      <c r="C44" s="31" t="s">
        <v>201</v>
      </c>
      <c r="D44" s="32">
        <v>5</v>
      </c>
      <c r="E44" s="31">
        <v>7</v>
      </c>
      <c r="F44" s="31" t="s">
        <v>159</v>
      </c>
      <c r="G44" s="31">
        <v>98.9063</v>
      </c>
      <c r="H44" s="31"/>
    </row>
    <row r="45" spans="1:8" ht="15">
      <c r="A45" s="31">
        <v>44</v>
      </c>
      <c r="B45" s="31" t="s">
        <v>202</v>
      </c>
      <c r="C45" s="31" t="s">
        <v>203</v>
      </c>
      <c r="D45" s="32">
        <v>5</v>
      </c>
      <c r="E45" s="31">
        <v>8</v>
      </c>
      <c r="F45" s="31" t="s">
        <v>159</v>
      </c>
      <c r="G45" s="31">
        <v>101.07</v>
      </c>
      <c r="H45" s="31"/>
    </row>
    <row r="46" spans="1:8" ht="15">
      <c r="A46" s="31">
        <v>45</v>
      </c>
      <c r="B46" s="31" t="s">
        <v>204</v>
      </c>
      <c r="C46" s="31" t="s">
        <v>205</v>
      </c>
      <c r="D46" s="32">
        <v>5</v>
      </c>
      <c r="E46" s="31">
        <v>9</v>
      </c>
      <c r="F46" s="31" t="s">
        <v>159</v>
      </c>
      <c r="G46" s="31">
        <v>102.9055</v>
      </c>
      <c r="H46" s="31"/>
    </row>
    <row r="47" spans="1:8" ht="15">
      <c r="A47" s="31">
        <v>46</v>
      </c>
      <c r="B47" s="31" t="s">
        <v>206</v>
      </c>
      <c r="C47" s="31" t="s">
        <v>207</v>
      </c>
      <c r="D47" s="32">
        <v>5</v>
      </c>
      <c r="E47" s="31">
        <v>10</v>
      </c>
      <c r="F47" s="31" t="s">
        <v>159</v>
      </c>
      <c r="G47" s="31">
        <v>106.42</v>
      </c>
      <c r="H47" s="31"/>
    </row>
    <row r="48" spans="1:8" ht="15">
      <c r="A48" s="31">
        <v>47</v>
      </c>
      <c r="B48" s="31" t="s">
        <v>208</v>
      </c>
      <c r="C48" s="31" t="s">
        <v>209</v>
      </c>
      <c r="D48" s="32">
        <v>5</v>
      </c>
      <c r="E48" s="31">
        <v>11</v>
      </c>
      <c r="F48" s="31" t="s">
        <v>159</v>
      </c>
      <c r="G48" s="31">
        <v>107.8682</v>
      </c>
      <c r="H48" s="31"/>
    </row>
    <row r="49" spans="1:8" ht="15">
      <c r="A49" s="31">
        <v>48</v>
      </c>
      <c r="B49" s="31" t="s">
        <v>210</v>
      </c>
      <c r="C49" s="31" t="s">
        <v>211</v>
      </c>
      <c r="D49" s="32">
        <v>5</v>
      </c>
      <c r="E49" s="31">
        <v>12</v>
      </c>
      <c r="F49" s="31" t="s">
        <v>159</v>
      </c>
      <c r="G49" s="31">
        <v>112.411</v>
      </c>
      <c r="H49" s="31"/>
    </row>
    <row r="50" spans="1:8" ht="15">
      <c r="A50" s="31">
        <v>49</v>
      </c>
      <c r="B50" s="31" t="s">
        <v>212</v>
      </c>
      <c r="C50" s="31" t="s">
        <v>213</v>
      </c>
      <c r="D50" s="32">
        <v>5</v>
      </c>
      <c r="E50" s="31">
        <v>13</v>
      </c>
      <c r="F50" s="31" t="s">
        <v>145</v>
      </c>
      <c r="G50" s="31">
        <v>114.818</v>
      </c>
      <c r="H50" s="31"/>
    </row>
    <row r="51" spans="1:8" ht="15">
      <c r="A51" s="31">
        <v>50</v>
      </c>
      <c r="B51" s="31" t="s">
        <v>214</v>
      </c>
      <c r="C51" s="31" t="s">
        <v>215</v>
      </c>
      <c r="D51" s="32">
        <v>5</v>
      </c>
      <c r="E51" s="31">
        <v>14</v>
      </c>
      <c r="F51" s="31" t="s">
        <v>145</v>
      </c>
      <c r="G51" s="31">
        <v>118.71</v>
      </c>
      <c r="H51" s="31"/>
    </row>
    <row r="52" spans="1:8" ht="15">
      <c r="A52" s="31">
        <v>51</v>
      </c>
      <c r="B52" s="31" t="s">
        <v>216</v>
      </c>
      <c r="C52" s="31" t="s">
        <v>217</v>
      </c>
      <c r="D52" s="32">
        <v>5</v>
      </c>
      <c r="E52" s="31">
        <v>15</v>
      </c>
      <c r="F52" s="31" t="s">
        <v>129</v>
      </c>
      <c r="G52" s="31">
        <v>121.76</v>
      </c>
      <c r="H52" s="31"/>
    </row>
    <row r="53" spans="1:8" ht="15">
      <c r="A53" s="31">
        <v>52</v>
      </c>
      <c r="B53" s="31" t="s">
        <v>218</v>
      </c>
      <c r="C53" s="31" t="s">
        <v>219</v>
      </c>
      <c r="D53" s="32">
        <v>5</v>
      </c>
      <c r="E53" s="31">
        <v>16</v>
      </c>
      <c r="F53" s="31" t="s">
        <v>129</v>
      </c>
      <c r="G53" s="31">
        <v>127.6</v>
      </c>
      <c r="H53" s="31"/>
    </row>
    <row r="54" spans="1:8" ht="15">
      <c r="A54" s="31">
        <v>53</v>
      </c>
      <c r="B54" s="31" t="s">
        <v>220</v>
      </c>
      <c r="C54" s="31" t="s">
        <v>20</v>
      </c>
      <c r="D54" s="32">
        <v>5</v>
      </c>
      <c r="E54" s="31">
        <v>17</v>
      </c>
      <c r="F54" s="31" t="s">
        <v>136</v>
      </c>
      <c r="G54" s="31">
        <v>126.90447</v>
      </c>
      <c r="H54" s="31"/>
    </row>
    <row r="55" spans="1:8" ht="15">
      <c r="A55" s="31">
        <v>54</v>
      </c>
      <c r="B55" s="31" t="s">
        <v>221</v>
      </c>
      <c r="C55" s="31" t="s">
        <v>222</v>
      </c>
      <c r="D55" s="32">
        <v>5</v>
      </c>
      <c r="E55" s="31">
        <v>18</v>
      </c>
      <c r="F55" s="31" t="s">
        <v>120</v>
      </c>
      <c r="G55" s="31">
        <v>131.293</v>
      </c>
      <c r="H55" s="31"/>
    </row>
    <row r="56" spans="1:8" ht="15">
      <c r="A56" s="31">
        <v>55</v>
      </c>
      <c r="B56" s="31" t="s">
        <v>223</v>
      </c>
      <c r="C56" s="31" t="s">
        <v>224</v>
      </c>
      <c r="D56" s="32">
        <v>6</v>
      </c>
      <c r="E56" s="31">
        <v>1</v>
      </c>
      <c r="F56" s="31" t="s">
        <v>123</v>
      </c>
      <c r="G56" s="31">
        <v>132.9054519</v>
      </c>
      <c r="H56" s="31"/>
    </row>
    <row r="57" spans="1:8" ht="15">
      <c r="A57" s="31">
        <v>56</v>
      </c>
      <c r="B57" s="31" t="s">
        <v>225</v>
      </c>
      <c r="C57" s="31" t="s">
        <v>226</v>
      </c>
      <c r="D57" s="32">
        <v>6</v>
      </c>
      <c r="E57" s="31">
        <v>2</v>
      </c>
      <c r="F57" s="31" t="s">
        <v>126</v>
      </c>
      <c r="G57" s="31">
        <v>137.327</v>
      </c>
      <c r="H57" s="31"/>
    </row>
    <row r="58" spans="1:8" ht="15">
      <c r="A58" s="31">
        <v>57</v>
      </c>
      <c r="B58" s="31" t="s">
        <v>227</v>
      </c>
      <c r="C58" s="31" t="s">
        <v>228</v>
      </c>
      <c r="D58" s="32">
        <v>6</v>
      </c>
      <c r="E58" s="31"/>
      <c r="F58" s="31" t="s">
        <v>229</v>
      </c>
      <c r="G58" s="31">
        <v>138.90547</v>
      </c>
      <c r="H58" s="31"/>
    </row>
    <row r="59" spans="1:8" ht="15">
      <c r="A59" s="31">
        <v>58</v>
      </c>
      <c r="B59" s="31" t="s">
        <v>230</v>
      </c>
      <c r="C59" s="31" t="s">
        <v>231</v>
      </c>
      <c r="D59" s="32">
        <v>6</v>
      </c>
      <c r="E59" s="31"/>
      <c r="F59" s="31" t="s">
        <v>229</v>
      </c>
      <c r="G59" s="31">
        <v>140.116</v>
      </c>
      <c r="H59" s="31"/>
    </row>
    <row r="60" spans="1:8" ht="15">
      <c r="A60" s="31">
        <v>59</v>
      </c>
      <c r="B60" s="31" t="s">
        <v>232</v>
      </c>
      <c r="C60" s="31" t="s">
        <v>233</v>
      </c>
      <c r="D60" s="32">
        <v>6</v>
      </c>
      <c r="E60" s="31"/>
      <c r="F60" s="31" t="s">
        <v>229</v>
      </c>
      <c r="G60" s="31">
        <v>140.90765</v>
      </c>
      <c r="H60" s="31"/>
    </row>
    <row r="61" spans="1:8" ht="15">
      <c r="A61" s="31">
        <v>60</v>
      </c>
      <c r="B61" s="31" t="s">
        <v>234</v>
      </c>
      <c r="C61" s="31" t="s">
        <v>235</v>
      </c>
      <c r="D61" s="32">
        <v>6</v>
      </c>
      <c r="E61" s="31"/>
      <c r="F61" s="31" t="s">
        <v>229</v>
      </c>
      <c r="G61" s="31">
        <v>144.242</v>
      </c>
      <c r="H61" s="31"/>
    </row>
    <row r="62" spans="1:8" ht="15">
      <c r="A62" s="31">
        <v>61</v>
      </c>
      <c r="B62" s="31" t="s">
        <v>236</v>
      </c>
      <c r="C62" s="31" t="s">
        <v>237</v>
      </c>
      <c r="D62" s="32">
        <v>6</v>
      </c>
      <c r="E62" s="31"/>
      <c r="F62" s="31" t="s">
        <v>229</v>
      </c>
      <c r="G62" s="31">
        <v>146.9151</v>
      </c>
      <c r="H62" s="31"/>
    </row>
    <row r="63" spans="1:8" ht="15">
      <c r="A63" s="31">
        <v>62</v>
      </c>
      <c r="B63" s="31" t="s">
        <v>238</v>
      </c>
      <c r="C63" s="31" t="s">
        <v>239</v>
      </c>
      <c r="D63" s="32">
        <v>6</v>
      </c>
      <c r="E63" s="31"/>
      <c r="F63" s="31" t="s">
        <v>229</v>
      </c>
      <c r="G63" s="31">
        <v>150.36</v>
      </c>
      <c r="H63" s="31"/>
    </row>
    <row r="64" spans="1:8" ht="15">
      <c r="A64" s="31">
        <v>63</v>
      </c>
      <c r="B64" s="31" t="s">
        <v>240</v>
      </c>
      <c r="C64" s="31" t="s">
        <v>241</v>
      </c>
      <c r="D64" s="32">
        <v>6</v>
      </c>
      <c r="E64" s="31"/>
      <c r="F64" s="31" t="s">
        <v>229</v>
      </c>
      <c r="G64" s="31">
        <v>151.964</v>
      </c>
      <c r="H64" s="31"/>
    </row>
    <row r="65" spans="1:8" ht="15">
      <c r="A65" s="31">
        <v>64</v>
      </c>
      <c r="B65" s="31" t="s">
        <v>242</v>
      </c>
      <c r="C65" s="31" t="s">
        <v>243</v>
      </c>
      <c r="D65" s="32">
        <v>6</v>
      </c>
      <c r="E65" s="31"/>
      <c r="F65" s="31" t="s">
        <v>229</v>
      </c>
      <c r="G65" s="31">
        <v>157.25</v>
      </c>
      <c r="H65" s="31"/>
    </row>
    <row r="66" spans="1:8" ht="15">
      <c r="A66" s="31">
        <v>65</v>
      </c>
      <c r="B66" s="31" t="s">
        <v>244</v>
      </c>
      <c r="C66" s="31" t="s">
        <v>245</v>
      </c>
      <c r="D66" s="32">
        <v>6</v>
      </c>
      <c r="E66" s="31"/>
      <c r="F66" s="31" t="s">
        <v>229</v>
      </c>
      <c r="G66" s="31">
        <v>158.92535</v>
      </c>
      <c r="H66" s="31"/>
    </row>
    <row r="67" spans="1:8" ht="15">
      <c r="A67" s="31">
        <v>66</v>
      </c>
      <c r="B67" s="31" t="s">
        <v>246</v>
      </c>
      <c r="C67" s="31" t="s">
        <v>247</v>
      </c>
      <c r="D67" s="32">
        <v>6</v>
      </c>
      <c r="E67" s="31"/>
      <c r="F67" s="31" t="s">
        <v>229</v>
      </c>
      <c r="G67" s="31">
        <v>162.5</v>
      </c>
      <c r="H67" s="31"/>
    </row>
    <row r="68" spans="1:8" ht="15">
      <c r="A68" s="31">
        <v>67</v>
      </c>
      <c r="B68" s="31" t="s">
        <v>248</v>
      </c>
      <c r="C68" s="31" t="s">
        <v>249</v>
      </c>
      <c r="D68" s="32">
        <v>6</v>
      </c>
      <c r="E68" s="31"/>
      <c r="F68" s="31" t="s">
        <v>229</v>
      </c>
      <c r="G68" s="31">
        <v>164.93032</v>
      </c>
      <c r="H68" s="31"/>
    </row>
    <row r="69" spans="1:8" ht="15">
      <c r="A69" s="31">
        <v>68</v>
      </c>
      <c r="B69" s="31" t="s">
        <v>250</v>
      </c>
      <c r="C69" s="31" t="s">
        <v>251</v>
      </c>
      <c r="D69" s="32">
        <v>6</v>
      </c>
      <c r="E69" s="31"/>
      <c r="F69" s="31" t="s">
        <v>229</v>
      </c>
      <c r="G69" s="31">
        <v>167.259</v>
      </c>
      <c r="H69" s="31"/>
    </row>
    <row r="70" spans="1:8" ht="15">
      <c r="A70" s="31">
        <v>69</v>
      </c>
      <c r="B70" s="31" t="s">
        <v>252</v>
      </c>
      <c r="C70" s="31" t="s">
        <v>253</v>
      </c>
      <c r="D70" s="32">
        <v>6</v>
      </c>
      <c r="E70" s="31"/>
      <c r="F70" s="31" t="s">
        <v>229</v>
      </c>
      <c r="G70" s="31">
        <v>168.93421</v>
      </c>
      <c r="H70" s="31"/>
    </row>
    <row r="71" spans="1:8" ht="15">
      <c r="A71" s="31">
        <v>70</v>
      </c>
      <c r="B71" s="31" t="s">
        <v>254</v>
      </c>
      <c r="C71" s="31" t="s">
        <v>255</v>
      </c>
      <c r="D71" s="32">
        <v>6</v>
      </c>
      <c r="E71" s="31"/>
      <c r="F71" s="31" t="s">
        <v>229</v>
      </c>
      <c r="G71" s="31">
        <v>173.04</v>
      </c>
      <c r="H71" s="31"/>
    </row>
    <row r="72" spans="1:8" ht="15">
      <c r="A72" s="31">
        <v>71</v>
      </c>
      <c r="B72" s="31" t="s">
        <v>256</v>
      </c>
      <c r="C72" s="31" t="s">
        <v>257</v>
      </c>
      <c r="D72" s="32">
        <v>6</v>
      </c>
      <c r="E72" s="31">
        <v>3</v>
      </c>
      <c r="F72" s="31" t="s">
        <v>229</v>
      </c>
      <c r="G72" s="31">
        <v>174.967</v>
      </c>
      <c r="H72" s="31"/>
    </row>
    <row r="73" spans="1:8" ht="15">
      <c r="A73" s="31">
        <v>72</v>
      </c>
      <c r="B73" s="31" t="s">
        <v>258</v>
      </c>
      <c r="C73" s="31" t="s">
        <v>259</v>
      </c>
      <c r="D73" s="32">
        <v>6</v>
      </c>
      <c r="E73" s="31">
        <v>4</v>
      </c>
      <c r="F73" s="31" t="s">
        <v>159</v>
      </c>
      <c r="G73" s="31">
        <v>178.49</v>
      </c>
      <c r="H73" s="31"/>
    </row>
    <row r="74" spans="1:8" ht="15">
      <c r="A74" s="31">
        <v>73</v>
      </c>
      <c r="B74" s="31" t="s">
        <v>260</v>
      </c>
      <c r="C74" s="31" t="s">
        <v>261</v>
      </c>
      <c r="D74" s="32">
        <v>6</v>
      </c>
      <c r="E74" s="31">
        <v>5</v>
      </c>
      <c r="F74" s="31" t="s">
        <v>159</v>
      </c>
      <c r="G74" s="31">
        <v>180.9479</v>
      </c>
      <c r="H74" s="31"/>
    </row>
    <row r="75" spans="1:8" ht="15">
      <c r="A75" s="31">
        <v>74</v>
      </c>
      <c r="B75" s="31" t="s">
        <v>262</v>
      </c>
      <c r="C75" s="31" t="s">
        <v>53</v>
      </c>
      <c r="D75" s="32">
        <v>6</v>
      </c>
      <c r="E75" s="31">
        <v>6</v>
      </c>
      <c r="F75" s="31" t="s">
        <v>159</v>
      </c>
      <c r="G75" s="31">
        <v>183.84</v>
      </c>
      <c r="H75" s="31"/>
    </row>
    <row r="76" spans="1:8" ht="15">
      <c r="A76" s="31">
        <v>75</v>
      </c>
      <c r="B76" s="31" t="s">
        <v>263</v>
      </c>
      <c r="C76" s="31" t="s">
        <v>264</v>
      </c>
      <c r="D76" s="32">
        <v>6</v>
      </c>
      <c r="E76" s="31">
        <v>7</v>
      </c>
      <c r="F76" s="31" t="s">
        <v>159</v>
      </c>
      <c r="G76" s="31">
        <v>186.207</v>
      </c>
      <c r="H76" s="31"/>
    </row>
    <row r="77" spans="1:8" ht="15">
      <c r="A77" s="31">
        <v>76</v>
      </c>
      <c r="B77" s="31" t="s">
        <v>265</v>
      </c>
      <c r="C77" s="31" t="s">
        <v>266</v>
      </c>
      <c r="D77" s="32">
        <v>6</v>
      </c>
      <c r="E77" s="31">
        <v>8</v>
      </c>
      <c r="F77" s="31" t="s">
        <v>159</v>
      </c>
      <c r="G77" s="31">
        <v>190.23</v>
      </c>
      <c r="H77" s="31"/>
    </row>
    <row r="78" spans="1:8" ht="15">
      <c r="A78" s="31">
        <v>77</v>
      </c>
      <c r="B78" s="31" t="s">
        <v>267</v>
      </c>
      <c r="C78" s="31" t="s">
        <v>268</v>
      </c>
      <c r="D78" s="32">
        <v>6</v>
      </c>
      <c r="E78" s="31">
        <v>9</v>
      </c>
      <c r="F78" s="31" t="s">
        <v>159</v>
      </c>
      <c r="G78" s="31">
        <v>192.217</v>
      </c>
      <c r="H78" s="31"/>
    </row>
    <row r="79" spans="1:8" ht="15">
      <c r="A79" s="31">
        <v>78</v>
      </c>
      <c r="B79" s="31" t="s">
        <v>269</v>
      </c>
      <c r="C79" s="31" t="s">
        <v>270</v>
      </c>
      <c r="D79" s="32">
        <v>6</v>
      </c>
      <c r="E79" s="31">
        <v>10</v>
      </c>
      <c r="F79" s="31" t="s">
        <v>159</v>
      </c>
      <c r="G79" s="31">
        <v>195.084</v>
      </c>
      <c r="H79" s="31"/>
    </row>
    <row r="80" spans="1:8" ht="15">
      <c r="A80" s="31">
        <v>79</v>
      </c>
      <c r="B80" s="31" t="s">
        <v>271</v>
      </c>
      <c r="C80" s="31" t="s">
        <v>272</v>
      </c>
      <c r="D80" s="32">
        <v>6</v>
      </c>
      <c r="E80" s="31">
        <v>11</v>
      </c>
      <c r="F80" s="31" t="s">
        <v>159</v>
      </c>
      <c r="G80" s="31">
        <v>196.966569</v>
      </c>
      <c r="H80" s="31"/>
    </row>
    <row r="81" spans="1:8" ht="15">
      <c r="A81" s="31">
        <v>80</v>
      </c>
      <c r="B81" s="31" t="s">
        <v>273</v>
      </c>
      <c r="C81" s="31" t="s">
        <v>274</v>
      </c>
      <c r="D81" s="32">
        <v>6</v>
      </c>
      <c r="E81" s="31">
        <v>12</v>
      </c>
      <c r="F81" s="31" t="s">
        <v>159</v>
      </c>
      <c r="G81" s="31">
        <v>200.59</v>
      </c>
      <c r="H81" s="31"/>
    </row>
    <row r="82" spans="1:8" ht="15">
      <c r="A82" s="31">
        <v>81</v>
      </c>
      <c r="B82" s="31" t="s">
        <v>275</v>
      </c>
      <c r="C82" s="31" t="s">
        <v>276</v>
      </c>
      <c r="D82" s="32">
        <v>6</v>
      </c>
      <c r="E82" s="31">
        <v>13</v>
      </c>
      <c r="F82" s="31" t="s">
        <v>145</v>
      </c>
      <c r="G82" s="31">
        <v>204.3833</v>
      </c>
      <c r="H82" s="31"/>
    </row>
    <row r="83" spans="1:8" ht="15">
      <c r="A83" s="31">
        <v>82</v>
      </c>
      <c r="B83" s="31" t="s">
        <v>277</v>
      </c>
      <c r="C83" s="31" t="s">
        <v>278</v>
      </c>
      <c r="D83" s="32">
        <v>6</v>
      </c>
      <c r="E83" s="31">
        <v>14</v>
      </c>
      <c r="F83" s="31" t="s">
        <v>145</v>
      </c>
      <c r="G83" s="31">
        <v>207.2</v>
      </c>
      <c r="H83" s="31"/>
    </row>
    <row r="84" spans="1:8" ht="15">
      <c r="A84" s="31">
        <v>83</v>
      </c>
      <c r="B84" s="31" t="s">
        <v>279</v>
      </c>
      <c r="C84" s="31" t="s">
        <v>280</v>
      </c>
      <c r="D84" s="32">
        <v>6</v>
      </c>
      <c r="E84" s="31">
        <v>15</v>
      </c>
      <c r="F84" s="31" t="s">
        <v>145</v>
      </c>
      <c r="G84" s="31">
        <v>208.9804</v>
      </c>
      <c r="H84" s="31"/>
    </row>
    <row r="85" spans="1:8" ht="15">
      <c r="A85" s="31">
        <v>84</v>
      </c>
      <c r="B85" s="31" t="s">
        <v>281</v>
      </c>
      <c r="C85" s="31" t="s">
        <v>282</v>
      </c>
      <c r="D85" s="32">
        <v>6</v>
      </c>
      <c r="E85" s="31">
        <v>16</v>
      </c>
      <c r="F85" s="31" t="s">
        <v>129</v>
      </c>
      <c r="G85" s="31">
        <v>208.9824</v>
      </c>
      <c r="H85" s="31"/>
    </row>
    <row r="86" spans="1:8" ht="15">
      <c r="A86" s="31">
        <v>85</v>
      </c>
      <c r="B86" s="31" t="s">
        <v>283</v>
      </c>
      <c r="C86" s="31" t="s">
        <v>284</v>
      </c>
      <c r="D86" s="32">
        <v>6</v>
      </c>
      <c r="E86" s="31">
        <v>17</v>
      </c>
      <c r="F86" s="31" t="s">
        <v>136</v>
      </c>
      <c r="G86" s="31">
        <v>209.9871</v>
      </c>
      <c r="H86" s="31"/>
    </row>
    <row r="87" spans="1:8" ht="15">
      <c r="A87" s="31">
        <v>86</v>
      </c>
      <c r="B87" s="31" t="s">
        <v>285</v>
      </c>
      <c r="C87" s="31" t="s">
        <v>286</v>
      </c>
      <c r="D87" s="32">
        <v>6</v>
      </c>
      <c r="E87" s="31">
        <v>18</v>
      </c>
      <c r="F87" s="31" t="s">
        <v>120</v>
      </c>
      <c r="G87" s="31">
        <v>222.0176</v>
      </c>
      <c r="H87" s="31"/>
    </row>
    <row r="88" spans="1:8" ht="15">
      <c r="A88" s="31">
        <v>87</v>
      </c>
      <c r="B88" s="31" t="s">
        <v>287</v>
      </c>
      <c r="C88" s="31" t="s">
        <v>288</v>
      </c>
      <c r="D88" s="32">
        <v>7</v>
      </c>
      <c r="E88" s="31">
        <v>1</v>
      </c>
      <c r="F88" s="31" t="s">
        <v>123</v>
      </c>
      <c r="G88" s="31">
        <v>223.0197</v>
      </c>
      <c r="H88" s="31"/>
    </row>
    <row r="89" spans="1:8" ht="15">
      <c r="A89" s="31">
        <v>88</v>
      </c>
      <c r="B89" s="31" t="s">
        <v>289</v>
      </c>
      <c r="C89" s="31" t="s">
        <v>290</v>
      </c>
      <c r="D89" s="32">
        <v>7</v>
      </c>
      <c r="E89" s="31">
        <v>2</v>
      </c>
      <c r="F89" s="31" t="s">
        <v>126</v>
      </c>
      <c r="G89" s="31">
        <v>226.0254</v>
      </c>
      <c r="H89" s="31"/>
    </row>
    <row r="90" spans="1:8" ht="15">
      <c r="A90" s="31">
        <v>89</v>
      </c>
      <c r="B90" s="31" t="s">
        <v>291</v>
      </c>
      <c r="C90" s="31" t="s">
        <v>292</v>
      </c>
      <c r="D90" s="32">
        <v>7</v>
      </c>
      <c r="E90" s="31"/>
      <c r="F90" s="31" t="s">
        <v>293</v>
      </c>
      <c r="G90" s="31">
        <v>227.0278</v>
      </c>
      <c r="H90" s="31"/>
    </row>
    <row r="91" spans="1:8" ht="15">
      <c r="A91" s="31">
        <v>90</v>
      </c>
      <c r="B91" s="31" t="s">
        <v>294</v>
      </c>
      <c r="C91" s="31" t="s">
        <v>295</v>
      </c>
      <c r="D91" s="32">
        <v>7</v>
      </c>
      <c r="E91" s="31"/>
      <c r="F91" s="31" t="s">
        <v>293</v>
      </c>
      <c r="G91" s="31">
        <v>232.03806</v>
      </c>
      <c r="H91" s="31"/>
    </row>
    <row r="92" spans="1:8" ht="15">
      <c r="A92" s="31">
        <v>91</v>
      </c>
      <c r="B92" s="31" t="s">
        <v>296</v>
      </c>
      <c r="C92" s="31" t="s">
        <v>297</v>
      </c>
      <c r="D92" s="32">
        <v>7</v>
      </c>
      <c r="E92" s="31"/>
      <c r="F92" s="31" t="s">
        <v>293</v>
      </c>
      <c r="G92" s="31">
        <v>231.03588</v>
      </c>
      <c r="H92" s="31"/>
    </row>
    <row r="93" spans="1:8" ht="15">
      <c r="A93" s="31">
        <v>92</v>
      </c>
      <c r="B93" s="31" t="s">
        <v>298</v>
      </c>
      <c r="C93" s="31" t="s">
        <v>299</v>
      </c>
      <c r="D93" s="32">
        <v>7</v>
      </c>
      <c r="E93" s="31"/>
      <c r="F93" s="31" t="s">
        <v>293</v>
      </c>
      <c r="G93" s="31">
        <v>238.02891</v>
      </c>
      <c r="H93" s="31"/>
    </row>
    <row r="94" spans="1:8" ht="15">
      <c r="A94" s="31">
        <v>93</v>
      </c>
      <c r="B94" s="31" t="s">
        <v>300</v>
      </c>
      <c r="C94" s="31" t="s">
        <v>301</v>
      </c>
      <c r="D94" s="32">
        <v>7</v>
      </c>
      <c r="E94" s="31"/>
      <c r="F94" s="31" t="s">
        <v>293</v>
      </c>
      <c r="G94" s="31">
        <v>237.0482</v>
      </c>
      <c r="H94" s="31"/>
    </row>
    <row r="95" spans="1:8" ht="15">
      <c r="A95" s="31">
        <v>94</v>
      </c>
      <c r="B95" s="31" t="s">
        <v>302</v>
      </c>
      <c r="C95" s="31" t="s">
        <v>303</v>
      </c>
      <c r="D95" s="32">
        <v>7</v>
      </c>
      <c r="E95" s="31"/>
      <c r="F95" s="31" t="s">
        <v>293</v>
      </c>
      <c r="G95" s="31">
        <v>244.0642</v>
      </c>
      <c r="H95" s="31"/>
    </row>
    <row r="96" spans="1:8" ht="15">
      <c r="A96" s="31">
        <v>95</v>
      </c>
      <c r="B96" s="31" t="s">
        <v>304</v>
      </c>
      <c r="C96" s="31" t="s">
        <v>305</v>
      </c>
      <c r="D96" s="32">
        <v>7</v>
      </c>
      <c r="E96" s="31"/>
      <c r="F96" s="31" t="s">
        <v>293</v>
      </c>
      <c r="G96" s="31">
        <v>243.0614</v>
      </c>
      <c r="H96" s="31"/>
    </row>
    <row r="97" spans="1:8" ht="15">
      <c r="A97" s="31">
        <v>96</v>
      </c>
      <c r="B97" s="31" t="s">
        <v>306</v>
      </c>
      <c r="C97" s="31" t="s">
        <v>307</v>
      </c>
      <c r="D97" s="32">
        <v>7</v>
      </c>
      <c r="E97" s="31"/>
      <c r="F97" s="31" t="s">
        <v>293</v>
      </c>
      <c r="G97" s="31">
        <v>247.0703</v>
      </c>
      <c r="H97" s="31"/>
    </row>
    <row r="98" spans="1:8" ht="15">
      <c r="A98" s="31">
        <v>97</v>
      </c>
      <c r="B98" s="31" t="s">
        <v>308</v>
      </c>
      <c r="C98" s="31" t="s">
        <v>309</v>
      </c>
      <c r="D98" s="32">
        <v>7</v>
      </c>
      <c r="E98" s="31"/>
      <c r="F98" s="31" t="s">
        <v>293</v>
      </c>
      <c r="G98" s="31">
        <v>247.0703</v>
      </c>
      <c r="H98" s="31"/>
    </row>
    <row r="99" spans="1:8" ht="15">
      <c r="A99" s="31">
        <v>98</v>
      </c>
      <c r="B99" s="31" t="s">
        <v>310</v>
      </c>
      <c r="C99" s="31" t="s">
        <v>311</v>
      </c>
      <c r="D99" s="32">
        <v>7</v>
      </c>
      <c r="E99" s="31"/>
      <c r="F99" s="31" t="s">
        <v>293</v>
      </c>
      <c r="G99" s="31">
        <v>251.0796</v>
      </c>
      <c r="H99" s="31"/>
    </row>
    <row r="100" spans="1:8" ht="15">
      <c r="A100" s="31">
        <v>99</v>
      </c>
      <c r="B100" s="31" t="s">
        <v>312</v>
      </c>
      <c r="C100" s="31" t="s">
        <v>313</v>
      </c>
      <c r="D100" s="32">
        <v>7</v>
      </c>
      <c r="E100" s="31"/>
      <c r="F100" s="31" t="s">
        <v>293</v>
      </c>
      <c r="G100" s="31">
        <v>252.0829</v>
      </c>
      <c r="H100" s="31"/>
    </row>
    <row r="101" spans="1:8" ht="15">
      <c r="A101" s="31">
        <v>100</v>
      </c>
      <c r="B101" s="31" t="s">
        <v>314</v>
      </c>
      <c r="C101" s="31" t="s">
        <v>315</v>
      </c>
      <c r="D101" s="32">
        <v>7</v>
      </c>
      <c r="E101" s="31"/>
      <c r="F101" s="31" t="s">
        <v>293</v>
      </c>
      <c r="G101" s="31">
        <v>257.0951</v>
      </c>
      <c r="H101" s="31"/>
    </row>
    <row r="102" spans="1:8" ht="15">
      <c r="A102" s="31">
        <v>101</v>
      </c>
      <c r="B102" s="31" t="s">
        <v>316</v>
      </c>
      <c r="C102" s="31" t="s">
        <v>317</v>
      </c>
      <c r="D102" s="32">
        <v>7</v>
      </c>
      <c r="E102" s="31"/>
      <c r="F102" s="31" t="s">
        <v>293</v>
      </c>
      <c r="G102" s="31">
        <v>258.0986</v>
      </c>
      <c r="H102" s="31"/>
    </row>
    <row r="103" spans="1:8" ht="15">
      <c r="A103" s="31">
        <v>102</v>
      </c>
      <c r="B103" s="31" t="s">
        <v>318</v>
      </c>
      <c r="C103" s="31" t="s">
        <v>319</v>
      </c>
      <c r="D103" s="32">
        <v>7</v>
      </c>
      <c r="E103" s="31"/>
      <c r="F103" s="31" t="s">
        <v>293</v>
      </c>
      <c r="G103" s="31">
        <v>259.1009</v>
      </c>
      <c r="H103" s="31"/>
    </row>
    <row r="104" spans="1:8" ht="15">
      <c r="A104" s="31">
        <v>103</v>
      </c>
      <c r="B104" s="31" t="s">
        <v>320</v>
      </c>
      <c r="C104" s="31" t="s">
        <v>321</v>
      </c>
      <c r="D104" s="32">
        <v>7</v>
      </c>
      <c r="E104" s="31">
        <v>3</v>
      </c>
      <c r="F104" s="31" t="s">
        <v>293</v>
      </c>
      <c r="G104" s="31">
        <v>260.1053</v>
      </c>
      <c r="H104" s="31"/>
    </row>
    <row r="105" spans="1:8" ht="15">
      <c r="A105" s="31">
        <v>104</v>
      </c>
      <c r="B105" s="31" t="s">
        <v>322</v>
      </c>
      <c r="C105" s="31" t="s">
        <v>323</v>
      </c>
      <c r="D105" s="32">
        <v>7</v>
      </c>
      <c r="E105" s="31">
        <v>4</v>
      </c>
      <c r="F105" s="31" t="s">
        <v>159</v>
      </c>
      <c r="G105" s="31">
        <v>261.1087</v>
      </c>
      <c r="H105" s="31"/>
    </row>
    <row r="106" spans="1:8" ht="15">
      <c r="A106" s="31">
        <v>105</v>
      </c>
      <c r="B106" s="31" t="s">
        <v>324</v>
      </c>
      <c r="C106" s="31" t="s">
        <v>325</v>
      </c>
      <c r="D106" s="32">
        <v>7</v>
      </c>
      <c r="E106" s="31">
        <v>5</v>
      </c>
      <c r="F106" s="31" t="s">
        <v>159</v>
      </c>
      <c r="G106" s="31">
        <v>262.1138</v>
      </c>
      <c r="H106" s="31"/>
    </row>
    <row r="107" spans="1:8" ht="15">
      <c r="A107" s="31">
        <v>106</v>
      </c>
      <c r="B107" s="31" t="s">
        <v>326</v>
      </c>
      <c r="C107" s="31" t="s">
        <v>327</v>
      </c>
      <c r="D107" s="32">
        <v>7</v>
      </c>
      <c r="E107" s="31">
        <v>6</v>
      </c>
      <c r="F107" s="31" t="s">
        <v>159</v>
      </c>
      <c r="G107" s="31">
        <v>263.1182</v>
      </c>
      <c r="H107" s="31"/>
    </row>
    <row r="108" spans="1:8" ht="15">
      <c r="A108" s="31">
        <v>107</v>
      </c>
      <c r="B108" s="31" t="s">
        <v>328</v>
      </c>
      <c r="C108" s="31" t="s">
        <v>329</v>
      </c>
      <c r="D108" s="32">
        <v>7</v>
      </c>
      <c r="E108" s="31">
        <v>7</v>
      </c>
      <c r="F108" s="31" t="s">
        <v>159</v>
      </c>
      <c r="G108" s="31">
        <v>262.1229</v>
      </c>
      <c r="H108" s="31"/>
    </row>
    <row r="109" spans="1:8" ht="15">
      <c r="A109" s="31">
        <v>108</v>
      </c>
      <c r="B109" s="31" t="s">
        <v>330</v>
      </c>
      <c r="C109" s="31" t="s">
        <v>331</v>
      </c>
      <c r="D109" s="32">
        <v>7</v>
      </c>
      <c r="E109" s="31">
        <v>8</v>
      </c>
      <c r="F109" s="31" t="s">
        <v>159</v>
      </c>
      <c r="G109" s="31">
        <v>265</v>
      </c>
      <c r="H109" s="31"/>
    </row>
    <row r="110" spans="1:8" ht="15">
      <c r="A110" s="31">
        <v>109</v>
      </c>
      <c r="B110" s="31" t="s">
        <v>332</v>
      </c>
      <c r="C110" s="31" t="s">
        <v>333</v>
      </c>
      <c r="D110" s="32">
        <v>7</v>
      </c>
      <c r="E110" s="31">
        <v>9</v>
      </c>
      <c r="F110" s="31" t="s">
        <v>159</v>
      </c>
      <c r="G110" s="31">
        <v>266</v>
      </c>
      <c r="H110" s="31"/>
    </row>
    <row r="111" spans="1:8" ht="15">
      <c r="A111" s="31">
        <v>110</v>
      </c>
      <c r="B111" s="31" t="s">
        <v>334</v>
      </c>
      <c r="C111" s="31" t="s">
        <v>335</v>
      </c>
      <c r="D111" s="32">
        <v>7</v>
      </c>
      <c r="E111" s="31">
        <v>10</v>
      </c>
      <c r="F111" s="31" t="s">
        <v>159</v>
      </c>
      <c r="G111" s="31">
        <v>269</v>
      </c>
      <c r="H111" s="31"/>
    </row>
    <row r="112" spans="1:8" ht="15">
      <c r="A112" s="31">
        <v>111</v>
      </c>
      <c r="B112" s="31" t="s">
        <v>336</v>
      </c>
      <c r="C112" s="31" t="s">
        <v>337</v>
      </c>
      <c r="D112" s="32">
        <v>7</v>
      </c>
      <c r="E112" s="31">
        <v>11</v>
      </c>
      <c r="F112" s="31" t="s">
        <v>159</v>
      </c>
      <c r="G112" s="31">
        <v>272</v>
      </c>
      <c r="H112" s="31"/>
    </row>
    <row r="113" spans="1:8" ht="15">
      <c r="A113" s="31">
        <v>112</v>
      </c>
      <c r="B113" s="31" t="s">
        <v>338</v>
      </c>
      <c r="C113" s="31" t="s">
        <v>339</v>
      </c>
      <c r="D113" s="32">
        <v>7</v>
      </c>
      <c r="E113" s="31">
        <v>12</v>
      </c>
      <c r="F113" s="31" t="s">
        <v>159</v>
      </c>
      <c r="G113" s="31">
        <v>285</v>
      </c>
      <c r="H113" s="31"/>
    </row>
    <row r="114" spans="1:8" ht="15">
      <c r="A114" s="31">
        <v>113</v>
      </c>
      <c r="B114" s="31" t="s">
        <v>340</v>
      </c>
      <c r="C114" s="31" t="s">
        <v>341</v>
      </c>
      <c r="D114" s="32">
        <v>7</v>
      </c>
      <c r="E114" s="31">
        <v>13</v>
      </c>
      <c r="F114" s="31" t="s">
        <v>145</v>
      </c>
      <c r="G114" s="31">
        <v>284</v>
      </c>
      <c r="H114" s="31"/>
    </row>
    <row r="115" spans="1:8" ht="15">
      <c r="A115" s="31">
        <v>114</v>
      </c>
      <c r="B115" s="31" t="s">
        <v>342</v>
      </c>
      <c r="C115" s="31" t="s">
        <v>343</v>
      </c>
      <c r="D115" s="32">
        <v>7</v>
      </c>
      <c r="E115" s="31">
        <v>14</v>
      </c>
      <c r="F115" s="31" t="s">
        <v>145</v>
      </c>
      <c r="G115" s="31">
        <v>289</v>
      </c>
      <c r="H115" s="31"/>
    </row>
    <row r="116" spans="1:8" ht="15">
      <c r="A116" s="31">
        <v>115</v>
      </c>
      <c r="B116" s="31" t="s">
        <v>344</v>
      </c>
      <c r="C116" s="31" t="s">
        <v>345</v>
      </c>
      <c r="D116" s="32">
        <v>7</v>
      </c>
      <c r="E116" s="31">
        <v>15</v>
      </c>
      <c r="F116" s="31" t="s">
        <v>145</v>
      </c>
      <c r="G116" s="31">
        <v>288</v>
      </c>
      <c r="H116" s="31"/>
    </row>
    <row r="117" spans="1:8" ht="15">
      <c r="A117" s="31">
        <v>116</v>
      </c>
      <c r="B117" s="31" t="s">
        <v>346</v>
      </c>
      <c r="C117" s="31" t="s">
        <v>347</v>
      </c>
      <c r="D117" s="32">
        <v>7</v>
      </c>
      <c r="E117" s="31">
        <v>16</v>
      </c>
      <c r="F117" s="31" t="s">
        <v>145</v>
      </c>
      <c r="G117" s="31">
        <v>292</v>
      </c>
      <c r="H117" s="31"/>
    </row>
    <row r="118" spans="1:8" ht="15">
      <c r="A118" s="31">
        <v>117</v>
      </c>
      <c r="B118" s="31" t="s">
        <v>348</v>
      </c>
      <c r="C118" s="31" t="s">
        <v>349</v>
      </c>
      <c r="D118" s="32">
        <v>7</v>
      </c>
      <c r="E118" s="31">
        <v>17</v>
      </c>
      <c r="F118" s="31" t="s">
        <v>136</v>
      </c>
      <c r="G118" s="31"/>
      <c r="H118" s="31"/>
    </row>
    <row r="119" spans="1:8" ht="15">
      <c r="A119" s="31">
        <v>118</v>
      </c>
      <c r="B119" s="31" t="s">
        <v>350</v>
      </c>
      <c r="C119" s="31" t="s">
        <v>351</v>
      </c>
      <c r="D119" s="32">
        <v>7</v>
      </c>
      <c r="E119" s="31">
        <v>18</v>
      </c>
      <c r="F119" s="31" t="s">
        <v>120</v>
      </c>
      <c r="G119" s="31">
        <v>294</v>
      </c>
      <c r="H119" s="3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K8" sqref="K8"/>
    </sheetView>
  </sheetViews>
  <sheetFormatPr defaultColWidth="9.140625" defaultRowHeight="15"/>
  <cols>
    <col min="4" max="4" width="9.57421875" style="0" bestFit="1" customWidth="1"/>
    <col min="10" max="10" width="23.00390625" style="0" customWidth="1"/>
  </cols>
  <sheetData>
    <row r="1" spans="1:13" ht="105.75" thickBot="1">
      <c r="A1" s="34" t="s">
        <v>352</v>
      </c>
      <c r="B1" s="35" t="s">
        <v>353</v>
      </c>
      <c r="C1" s="35" t="s">
        <v>354</v>
      </c>
      <c r="D1" s="45" t="s">
        <v>357</v>
      </c>
      <c r="E1" s="45" t="s">
        <v>358</v>
      </c>
      <c r="F1" s="36" t="s">
        <v>355</v>
      </c>
      <c r="G1" s="37"/>
      <c r="H1" s="37"/>
      <c r="I1" s="37"/>
      <c r="J1" s="38"/>
      <c r="K1" s="31"/>
      <c r="L1" s="39"/>
      <c r="M1" s="31"/>
    </row>
    <row r="2" spans="1:13" ht="15.75" thickBot="1">
      <c r="A2" s="40">
        <v>0</v>
      </c>
      <c r="B2" s="41" t="s">
        <v>356</v>
      </c>
      <c r="C2" s="41" t="s">
        <v>356</v>
      </c>
      <c r="D2" s="41" t="s">
        <v>64</v>
      </c>
      <c r="E2" s="41" t="s">
        <v>64</v>
      </c>
      <c r="F2" s="41" t="s">
        <v>131</v>
      </c>
      <c r="G2" s="41" t="s">
        <v>17</v>
      </c>
      <c r="H2" s="41" t="s">
        <v>32</v>
      </c>
      <c r="I2" s="41" t="s">
        <v>134</v>
      </c>
      <c r="J2" s="41" t="s">
        <v>44</v>
      </c>
      <c r="K2" s="42"/>
      <c r="L2" s="39"/>
      <c r="M2" s="31"/>
    </row>
    <row r="3" spans="1:13" ht="15.75" thickBot="1">
      <c r="A3" s="40">
        <v>20</v>
      </c>
      <c r="B3" s="43" t="s">
        <v>53</v>
      </c>
      <c r="C3" s="44">
        <v>204.22</v>
      </c>
      <c r="D3" s="46">
        <f>$E3+2*elements_help!$G$2+1*elements_help!$G$9</f>
        <v>204.22518000000002</v>
      </c>
      <c r="E3" s="46">
        <f>($F3*elements_help!$G$7+$G3*elements_help!$G$2+$H3*elements_help!$G$8+$I3*elements_help!$G$9+$J3*elements_help!$G$17)</f>
        <v>186.2099</v>
      </c>
      <c r="F3" s="44">
        <v>11</v>
      </c>
      <c r="G3" s="44">
        <v>10</v>
      </c>
      <c r="H3" s="44">
        <v>2</v>
      </c>
      <c r="I3" s="44">
        <v>1</v>
      </c>
      <c r="J3" s="44">
        <v>0</v>
      </c>
      <c r="K3" s="42"/>
      <c r="L3" s="39"/>
      <c r="M3" s="42"/>
    </row>
    <row r="4" spans="1:13" ht="15.75" thickBot="1">
      <c r="A4" s="40">
        <v>19</v>
      </c>
      <c r="B4" s="43" t="s">
        <v>56</v>
      </c>
      <c r="C4" s="44">
        <v>181.19</v>
      </c>
      <c r="D4" s="46">
        <f>$E4+2*elements_help!$G$2+1*elements_help!$G$9</f>
        <v>181.18854000000002</v>
      </c>
      <c r="E4" s="46">
        <f>($F4*elements_help!$G$7+$G4*elements_help!$G$2+$H4*elements_help!$G$8+$I4*elements_help!$G$9+$J4*elements_help!$G$17)</f>
        <v>163.17326</v>
      </c>
      <c r="F4" s="44">
        <v>9</v>
      </c>
      <c r="G4" s="44">
        <v>9</v>
      </c>
      <c r="H4" s="44">
        <v>1</v>
      </c>
      <c r="I4" s="44">
        <v>2</v>
      </c>
      <c r="J4" s="44">
        <v>0</v>
      </c>
      <c r="K4" s="42"/>
      <c r="L4" s="39"/>
      <c r="M4" s="42"/>
    </row>
    <row r="5" spans="1:13" ht="15.75" thickBot="1">
      <c r="A5" s="40">
        <v>18</v>
      </c>
      <c r="B5" s="43" t="s">
        <v>41</v>
      </c>
      <c r="C5" s="44">
        <v>174.2</v>
      </c>
      <c r="D5" s="46">
        <f>$E5+2*elements_help!$G$2+1*elements_help!$G$9</f>
        <v>174.20096000000004</v>
      </c>
      <c r="E5" s="46">
        <f>($F5*elements_help!$G$7+$G5*elements_help!$G$2+$H5*elements_help!$G$8+$I5*elements_help!$G$9+$J5*elements_help!$G$17)</f>
        <v>156.18568000000002</v>
      </c>
      <c r="F5" s="44">
        <v>6</v>
      </c>
      <c r="G5" s="44">
        <v>12</v>
      </c>
      <c r="H5" s="44">
        <v>4</v>
      </c>
      <c r="I5" s="44">
        <v>1</v>
      </c>
      <c r="J5" s="44">
        <v>0</v>
      </c>
      <c r="K5" s="42"/>
      <c r="L5" s="39"/>
      <c r="M5" s="42"/>
    </row>
    <row r="6" spans="1:13" ht="15.75" thickBot="1">
      <c r="A6" s="40">
        <v>17</v>
      </c>
      <c r="B6" s="43" t="s">
        <v>11</v>
      </c>
      <c r="C6" s="44">
        <v>165.19</v>
      </c>
      <c r="D6" s="46">
        <f>$E6+2*elements_help!$G$2+1*elements_help!$G$9</f>
        <v>165.18914000000004</v>
      </c>
      <c r="E6" s="46">
        <f>($F6*elements_help!$G$7+$G6*elements_help!$G$2+$H6*elements_help!$G$8+$I6*elements_help!$G$9+$J6*elements_help!$G$17)</f>
        <v>147.17386000000002</v>
      </c>
      <c r="F6" s="44">
        <v>9</v>
      </c>
      <c r="G6" s="44">
        <v>9</v>
      </c>
      <c r="H6" s="44">
        <v>1</v>
      </c>
      <c r="I6" s="44">
        <v>1</v>
      </c>
      <c r="J6" s="44">
        <v>0</v>
      </c>
      <c r="K6" s="42"/>
      <c r="L6" s="39"/>
      <c r="M6" s="42"/>
    </row>
    <row r="7" spans="1:13" ht="15.75" thickBot="1">
      <c r="A7" s="40">
        <v>16</v>
      </c>
      <c r="B7" s="43" t="s">
        <v>17</v>
      </c>
      <c r="C7" s="44">
        <v>155.1</v>
      </c>
      <c r="D7" s="46">
        <f>$E7+2*elements_help!$G$2+1*elements_help!$G$9</f>
        <v>155.15456000000003</v>
      </c>
      <c r="E7" s="46">
        <f>($F7*elements_help!$G$7+$G7*elements_help!$G$2+$H7*elements_help!$G$8+$I7*elements_help!$G$9+$J7*elements_help!$G$17)</f>
        <v>137.13928</v>
      </c>
      <c r="F7" s="44">
        <v>6</v>
      </c>
      <c r="G7" s="44">
        <v>7</v>
      </c>
      <c r="H7" s="44">
        <v>3</v>
      </c>
      <c r="I7" s="44">
        <v>1</v>
      </c>
      <c r="J7" s="44">
        <v>0</v>
      </c>
      <c r="K7" s="42"/>
      <c r="L7" s="39"/>
      <c r="M7" s="42"/>
    </row>
    <row r="8" spans="1:13" ht="15.75" thickBot="1">
      <c r="A8" s="40">
        <v>15</v>
      </c>
      <c r="B8" s="43" t="s">
        <v>29</v>
      </c>
      <c r="C8" s="44">
        <v>149.21</v>
      </c>
      <c r="D8" s="46">
        <f>$E8+2*elements_help!$G$2+1*elements_help!$G$9</f>
        <v>149.21134</v>
      </c>
      <c r="E8" s="46">
        <f>($F8*elements_help!$G$7+$G8*elements_help!$G$2+$H8*elements_help!$G$8+$I8*elements_help!$G$9+$J8*elements_help!$G$17)</f>
        <v>131.19606</v>
      </c>
      <c r="F8" s="44">
        <v>5</v>
      </c>
      <c r="G8" s="44">
        <v>9</v>
      </c>
      <c r="H8" s="44">
        <v>1</v>
      </c>
      <c r="I8" s="44">
        <v>1</v>
      </c>
      <c r="J8" s="44">
        <v>1</v>
      </c>
      <c r="K8" s="42"/>
      <c r="L8" s="39"/>
      <c r="M8" s="42"/>
    </row>
    <row r="9" spans="1:13" ht="15.75" thickBot="1">
      <c r="A9" s="40">
        <v>14</v>
      </c>
      <c r="B9" s="43" t="s">
        <v>8</v>
      </c>
      <c r="C9" s="44">
        <v>147.13</v>
      </c>
      <c r="D9" s="46">
        <f>$E9+2*elements_help!$G$2+1*elements_help!$G$9</f>
        <v>147.12926000000002</v>
      </c>
      <c r="E9" s="46">
        <f>($F9*elements_help!$G$7+$G9*elements_help!$G$2+$H9*elements_help!$G$8+$I9*elements_help!$G$9+$J9*elements_help!$G$17)</f>
        <v>129.11398</v>
      </c>
      <c r="F9" s="44">
        <v>5</v>
      </c>
      <c r="G9" s="44">
        <v>7</v>
      </c>
      <c r="H9" s="44">
        <v>1</v>
      </c>
      <c r="I9" s="44">
        <v>3</v>
      </c>
      <c r="J9" s="44">
        <v>0</v>
      </c>
      <c r="K9" s="42"/>
      <c r="L9" s="39"/>
      <c r="M9" s="42"/>
    </row>
    <row r="10" spans="1:13" ht="15.75" thickBot="1">
      <c r="A10" s="40">
        <v>13</v>
      </c>
      <c r="B10" s="43" t="s">
        <v>23</v>
      </c>
      <c r="C10" s="44">
        <v>146.19</v>
      </c>
      <c r="D10" s="46">
        <f>$E10+2*elements_help!$G$2+1*elements_help!$G$9</f>
        <v>146.18756000000002</v>
      </c>
      <c r="E10" s="46">
        <f>($F10*elements_help!$G$7+$G10*elements_help!$G$2+$H10*elements_help!$G$8+$I10*elements_help!$G$9+$J10*elements_help!$G$17)</f>
        <v>128.17228</v>
      </c>
      <c r="F10" s="44">
        <v>6</v>
      </c>
      <c r="G10" s="44">
        <v>12</v>
      </c>
      <c r="H10" s="44">
        <v>2</v>
      </c>
      <c r="I10" s="44">
        <v>1</v>
      </c>
      <c r="J10" s="44">
        <v>0</v>
      </c>
      <c r="K10" s="42"/>
      <c r="L10" s="39"/>
      <c r="M10" s="42"/>
    </row>
    <row r="11" spans="1:13" ht="15.75" thickBot="1">
      <c r="A11" s="40">
        <v>12</v>
      </c>
      <c r="B11" s="43" t="s">
        <v>38</v>
      </c>
      <c r="C11" s="44">
        <v>146.15</v>
      </c>
      <c r="D11" s="46">
        <f>$E11+2*elements_help!$G$2+1*elements_help!$G$9</f>
        <v>146.14450000000002</v>
      </c>
      <c r="E11" s="46">
        <f>($F11*elements_help!$G$7+$G11*elements_help!$G$2+$H11*elements_help!$G$8+$I11*elements_help!$G$9+$J11*elements_help!$G$17)</f>
        <v>128.12922</v>
      </c>
      <c r="F11" s="44">
        <v>5</v>
      </c>
      <c r="G11" s="44">
        <v>8</v>
      </c>
      <c r="H11" s="44">
        <v>2</v>
      </c>
      <c r="I11" s="44">
        <v>2</v>
      </c>
      <c r="J11" s="44">
        <v>0</v>
      </c>
      <c r="K11" s="42"/>
      <c r="L11" s="39"/>
      <c r="M11" s="42"/>
    </row>
    <row r="12" spans="1:13" ht="15.75" thickBot="1">
      <c r="A12" s="40">
        <v>11</v>
      </c>
      <c r="B12" s="43" t="s">
        <v>5</v>
      </c>
      <c r="C12" s="44">
        <v>133.1</v>
      </c>
      <c r="D12" s="46">
        <f>$E12+2*elements_help!$G$2+1*elements_help!$G$9</f>
        <v>133.10268</v>
      </c>
      <c r="E12" s="46">
        <f>($F12*elements_help!$G$7+$G12*elements_help!$G$2+$H12*elements_help!$G$8+$I12*elements_help!$G$9+$J12*elements_help!$G$17)</f>
        <v>115.08739999999999</v>
      </c>
      <c r="F12" s="44">
        <v>4</v>
      </c>
      <c r="G12" s="44">
        <v>5</v>
      </c>
      <c r="H12" s="44">
        <v>1</v>
      </c>
      <c r="I12" s="44">
        <v>3</v>
      </c>
      <c r="J12" s="44">
        <v>0</v>
      </c>
      <c r="K12" s="42"/>
      <c r="L12" s="39"/>
      <c r="M12" s="42"/>
    </row>
    <row r="13" spans="1:13" ht="15.75" thickBot="1">
      <c r="A13" s="40">
        <v>10</v>
      </c>
      <c r="B13" s="43" t="s">
        <v>32</v>
      </c>
      <c r="C13" s="44">
        <v>132.12</v>
      </c>
      <c r="D13" s="46">
        <f>$E13+2*elements_help!$G$2+1*elements_help!$G$9</f>
        <v>132.11792</v>
      </c>
      <c r="E13" s="46">
        <f>($F13*elements_help!$G$7+$G13*elements_help!$G$2+$H13*elements_help!$G$8+$I13*elements_help!$G$9+$J13*elements_help!$G$17)</f>
        <v>114.10264000000001</v>
      </c>
      <c r="F13" s="44">
        <v>4</v>
      </c>
      <c r="G13" s="44">
        <v>6</v>
      </c>
      <c r="H13" s="44">
        <v>2</v>
      </c>
      <c r="I13" s="44">
        <v>2</v>
      </c>
      <c r="J13" s="44">
        <v>0</v>
      </c>
      <c r="K13" s="42"/>
      <c r="L13" s="39"/>
      <c r="M13" s="42"/>
    </row>
    <row r="14" spans="1:13" ht="15.75" thickBot="1">
      <c r="A14" s="40">
        <v>8</v>
      </c>
      <c r="B14" s="43" t="s">
        <v>20</v>
      </c>
      <c r="C14" s="44">
        <v>131.17</v>
      </c>
      <c r="D14" s="46">
        <f>$E14+2*elements_help!$G$2+1*elements_help!$G$9</f>
        <v>131.17291999999998</v>
      </c>
      <c r="E14" s="46">
        <f>($F14*elements_help!$G$7+$G14*elements_help!$G$2+$H14*elements_help!$G$8+$I14*elements_help!$G$9+$J14*elements_help!$G$17)</f>
        <v>113.15763999999999</v>
      </c>
      <c r="F14" s="44">
        <v>6</v>
      </c>
      <c r="G14" s="44">
        <v>11</v>
      </c>
      <c r="H14" s="44">
        <v>1</v>
      </c>
      <c r="I14" s="44">
        <v>1</v>
      </c>
      <c r="J14" s="44">
        <v>0</v>
      </c>
      <c r="K14" s="42"/>
      <c r="L14" s="39"/>
      <c r="M14" s="42"/>
    </row>
    <row r="15" spans="1:13" ht="15.75" thickBot="1">
      <c r="A15" s="40">
        <v>9</v>
      </c>
      <c r="B15" s="43" t="s">
        <v>26</v>
      </c>
      <c r="C15" s="44">
        <v>131.17</v>
      </c>
      <c r="D15" s="46">
        <f>$E15+2*elements_help!$G$2+1*elements_help!$G$9</f>
        <v>131.17291999999998</v>
      </c>
      <c r="E15" s="46">
        <f>($F15*elements_help!$G$7+$G15*elements_help!$G$2+$H15*elements_help!$G$8+$I15*elements_help!$G$9+$J15*elements_help!$G$17)</f>
        <v>113.15763999999999</v>
      </c>
      <c r="F15" s="44">
        <v>6</v>
      </c>
      <c r="G15" s="44">
        <v>11</v>
      </c>
      <c r="H15" s="44">
        <v>1</v>
      </c>
      <c r="I15" s="44">
        <v>1</v>
      </c>
      <c r="J15" s="44">
        <v>0</v>
      </c>
      <c r="K15" s="42"/>
      <c r="L15" s="39"/>
      <c r="M15" s="42"/>
    </row>
    <row r="16" spans="1:13" ht="15.75" thickBot="1">
      <c r="A16" s="40">
        <v>7</v>
      </c>
      <c r="B16" s="43" t="s">
        <v>3</v>
      </c>
      <c r="C16" s="44">
        <v>121.16</v>
      </c>
      <c r="D16" s="46">
        <f>$E16+2*elements_help!$G$2+1*elements_help!$G$9</f>
        <v>121.15817999999999</v>
      </c>
      <c r="E16" s="46">
        <f>($F16*elements_help!$G$7+$G16*elements_help!$G$2+$H16*elements_help!$G$8+$I16*elements_help!$G$9+$J16*elements_help!$G$17)</f>
        <v>103.1429</v>
      </c>
      <c r="F16" s="44">
        <v>3</v>
      </c>
      <c r="G16" s="44">
        <v>5</v>
      </c>
      <c r="H16" s="44">
        <v>1</v>
      </c>
      <c r="I16" s="44">
        <v>1</v>
      </c>
      <c r="J16" s="44">
        <v>1</v>
      </c>
      <c r="K16" s="42"/>
      <c r="L16" s="39"/>
      <c r="M16" s="42"/>
    </row>
    <row r="17" spans="1:13" ht="15.75" thickBot="1">
      <c r="A17" s="40">
        <v>6</v>
      </c>
      <c r="B17" s="43" t="s">
        <v>47</v>
      </c>
      <c r="C17" s="44">
        <v>119.12</v>
      </c>
      <c r="D17" s="46">
        <f>$E17+2*elements_help!$G$2+1*elements_help!$G$9</f>
        <v>119.11916</v>
      </c>
      <c r="E17" s="46">
        <f>($F17*elements_help!$G$7+$G17*elements_help!$G$2+$H17*elements_help!$G$8+$I17*elements_help!$G$9+$J17*elements_help!$G$17)</f>
        <v>101.10388</v>
      </c>
      <c r="F17" s="44">
        <v>4</v>
      </c>
      <c r="G17" s="44">
        <v>7</v>
      </c>
      <c r="H17" s="44">
        <v>1</v>
      </c>
      <c r="I17" s="44">
        <v>2</v>
      </c>
      <c r="J17" s="44">
        <v>0</v>
      </c>
      <c r="K17" s="42"/>
      <c r="L17" s="39"/>
      <c r="M17" s="42"/>
    </row>
    <row r="18" spans="1:13" ht="15.75" thickBot="1">
      <c r="A18" s="40">
        <v>5</v>
      </c>
      <c r="B18" s="43" t="s">
        <v>50</v>
      </c>
      <c r="C18" s="44">
        <v>117.15</v>
      </c>
      <c r="D18" s="46">
        <f>$E18+2*elements_help!$G$2+1*elements_help!$G$9</f>
        <v>117.14633999999998</v>
      </c>
      <c r="E18" s="46">
        <f>($F18*elements_help!$G$7+$G18*elements_help!$G$2+$H18*elements_help!$G$8+$I18*elements_help!$G$9+$J18*elements_help!$G$17)</f>
        <v>99.13105999999999</v>
      </c>
      <c r="F18" s="44">
        <v>5</v>
      </c>
      <c r="G18" s="44">
        <v>9</v>
      </c>
      <c r="H18" s="44">
        <v>1</v>
      </c>
      <c r="I18" s="44">
        <v>1</v>
      </c>
      <c r="J18" s="44">
        <v>0</v>
      </c>
      <c r="K18" s="42"/>
      <c r="L18" s="39"/>
      <c r="M18" s="42"/>
    </row>
    <row r="19" spans="1:13" ht="15.75" thickBot="1">
      <c r="A19" s="40">
        <v>4</v>
      </c>
      <c r="B19" s="43" t="s">
        <v>35</v>
      </c>
      <c r="C19" s="44">
        <v>115.13</v>
      </c>
      <c r="D19" s="46">
        <f>$E19+2*elements_help!$G$2+1*elements_help!$G$9</f>
        <v>115.13045999999999</v>
      </c>
      <c r="E19" s="46">
        <f>($F19*elements_help!$G$7+$G19*elements_help!$G$2+$H19*elements_help!$G$8+$I19*elements_help!$G$9+$J19*elements_help!$G$17)</f>
        <v>97.11518</v>
      </c>
      <c r="F19" s="44">
        <v>5</v>
      </c>
      <c r="G19" s="44">
        <v>7</v>
      </c>
      <c r="H19" s="44">
        <v>1</v>
      </c>
      <c r="I19" s="44">
        <v>1</v>
      </c>
      <c r="J19" s="44">
        <v>0</v>
      </c>
      <c r="K19" s="42"/>
      <c r="L19" s="39"/>
      <c r="M19" s="42"/>
    </row>
    <row r="20" spans="1:13" ht="15.75" thickBot="1">
      <c r="A20" s="40">
        <v>3</v>
      </c>
      <c r="B20" s="43" t="s">
        <v>44</v>
      </c>
      <c r="C20" s="44">
        <v>105.09</v>
      </c>
      <c r="D20" s="46">
        <f>$E20+2*elements_help!$G$2+1*elements_help!$G$9</f>
        <v>105.09257999999998</v>
      </c>
      <c r="E20" s="46">
        <f>($F20*elements_help!$G$7+$G20*elements_help!$G$2+$H20*elements_help!$G$8+$I20*elements_help!$G$9+$J20*elements_help!$G$17)</f>
        <v>87.0773</v>
      </c>
      <c r="F20" s="44">
        <v>3</v>
      </c>
      <c r="G20" s="44">
        <v>5</v>
      </c>
      <c r="H20" s="44">
        <v>1</v>
      </c>
      <c r="I20" s="44">
        <v>2</v>
      </c>
      <c r="J20" s="44">
        <v>0</v>
      </c>
      <c r="K20" s="42"/>
      <c r="L20" s="39"/>
      <c r="M20" s="42"/>
    </row>
    <row r="21" spans="1:13" ht="15.75" thickBot="1">
      <c r="A21" s="40">
        <v>2</v>
      </c>
      <c r="B21" s="43" t="s">
        <v>0</v>
      </c>
      <c r="C21" s="44">
        <v>89.09</v>
      </c>
      <c r="D21" s="46">
        <f>$E21+2*elements_help!$G$2+1*elements_help!$G$9</f>
        <v>89.09317999999999</v>
      </c>
      <c r="E21" s="46">
        <f>($F21*elements_help!$G$7+$G21*elements_help!$G$2+$H21*elements_help!$G$8+$I21*elements_help!$G$9+$J21*elements_help!$G$17)</f>
        <v>71.0779</v>
      </c>
      <c r="F21" s="44">
        <v>3</v>
      </c>
      <c r="G21" s="44">
        <v>5</v>
      </c>
      <c r="H21" s="44">
        <v>1</v>
      </c>
      <c r="I21" s="44">
        <v>1</v>
      </c>
      <c r="J21" s="44">
        <v>0</v>
      </c>
      <c r="K21" s="42"/>
      <c r="L21" s="39"/>
      <c r="M21" s="42"/>
    </row>
    <row r="22" spans="1:13" ht="15.75" thickBot="1">
      <c r="A22" s="40">
        <v>1</v>
      </c>
      <c r="B22" s="43" t="s">
        <v>14</v>
      </c>
      <c r="C22" s="44">
        <v>75.07</v>
      </c>
      <c r="D22" s="46">
        <f>$E22+2*elements_help!$G$2+1*elements_help!$G$9</f>
        <v>63.05590000000001</v>
      </c>
      <c r="E22" s="46">
        <f>($F22*elements_help!$G$7+$G22*elements_help!$G$2+$H22*elements_help!$G$8+$I22*elements_help!$G$9+$J22*elements_help!$G$17)</f>
        <v>45.040620000000004</v>
      </c>
      <c r="F22" s="44">
        <v>1</v>
      </c>
      <c r="G22" s="44">
        <v>3</v>
      </c>
      <c r="H22" s="44">
        <v>1</v>
      </c>
      <c r="I22" s="44">
        <v>1</v>
      </c>
      <c r="J22" s="44">
        <v>0</v>
      </c>
      <c r="K22" s="42"/>
      <c r="L22" s="39"/>
      <c r="M22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2007-12-16T10:57:49Z</dcterms:modified>
  <cp:category/>
  <cp:version/>
  <cp:contentType/>
  <cp:contentStatus/>
</cp:coreProperties>
</file>