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рмен\Downloads\"/>
    </mc:Choice>
  </mc:AlternateContent>
  <xr:revisionPtr revIDLastSave="0" documentId="8_{23A31409-8250-4808-A9ED-8507491846BE}" xr6:coauthVersionLast="43" xr6:coauthVersionMax="43" xr10:uidLastSave="{00000000-0000-0000-0000-000000000000}"/>
  <bookViews>
    <workbookView xWindow="-120" yWindow="-120" windowWidth="20730" windowHeight="11160" activeTab="2" xr2:uid="{E8E8AF2F-4F6F-4E56-8310-73490CAA7092}"/>
  </bookViews>
  <sheets>
    <sheet name="coli2" sheetId="3" r:id="rId1"/>
    <sheet name="count" sheetId="4" r:id="rId2"/>
    <sheet name="final" sheetId="2" r:id="rId3"/>
  </sheets>
  <definedNames>
    <definedName name="ExternalData_1" localSheetId="0" hidden="1">coli2!$A$1:$B$22</definedName>
    <definedName name="ExternalData_1" localSheetId="1" hidden="1">count!$A$1:$B$23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4" l="1"/>
  <c r="H22" i="4" s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" i="4"/>
  <c r="C23" i="4"/>
  <c r="B2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1EFEADA-CF13-4ADB-AF0A-C7AA869A2277}" keepAlive="1" name="Запрос — colicount" description="Соединение с запросом &quot;colicount&quot; в книге." type="5" refreshedVersion="6" background="1" saveData="1">
    <dbPr connection="Provider=Microsoft.Mashup.OleDb.1;Data Source=$Workbook$;Location=colicount;Extended Properties=&quot;&quot;" command="SELECT * FROM [colicount]"/>
  </connection>
  <connection id="2" xr16:uid="{6DEE203F-CDC5-4F0C-BE73-6FAA66B3B16E}" keepAlive="1" name="Запрос — fermentanscount" description="Соединение с запросом &quot;fermentanscount&quot; в книге." type="5" refreshedVersion="6" background="1" saveData="1">
    <dbPr connection="Provider=Microsoft.Mashup.OleDb.1;Data Source=$Workbook$;Location=fermentanscount;Extended Properties=&quot;&quot;" command="SELECT * FROM [fermentanscount]"/>
  </connection>
</connections>
</file>

<file path=xl/sharedStrings.xml><?xml version="1.0" encoding="utf-8"?>
<sst xmlns="http://schemas.openxmlformats.org/spreadsheetml/2006/main" count="97" uniqueCount="31">
  <si>
    <t>Column1</t>
  </si>
  <si>
    <t>Column2</t>
  </si>
  <si>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</si>
  <si>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</si>
  <si>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</si>
  <si>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</si>
  <si>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</si>
  <si>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</si>
  <si>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</si>
  <si>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</si>
  <si>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</si>
  <si>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</si>
  <si>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</si>
  <si>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</si>
  <si>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</si>
  <si>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</si>
  <si>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</si>
  <si>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</si>
  <si>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</si>
  <si>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</si>
  <si>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</si>
  <si>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</si>
  <si>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U</t>
  </si>
  <si>
    <t>Аминокислота</t>
  </si>
  <si>
    <t>Acidaminococcus fermentans</t>
  </si>
  <si>
    <t>Escherichia coli</t>
  </si>
  <si>
    <t>Всего аминокислотных остатков:</t>
  </si>
  <si>
    <t>Название остатка</t>
  </si>
  <si>
    <t>A. fermentans %</t>
  </si>
  <si>
    <t>E. coli %</t>
  </si>
  <si>
    <t>Разность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</si>
</sst>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0" fillId="3" borderId="1" xfId="0" applyNumberFormat="1" applyFont="1" applyFill="1" applyBorder="1"/>
    <xf numFmtId="0" fontId="0" fillId="0" borderId="1" xfId="0" applyNumberFormat="1" applyFont="1" applyBorder="1"/>
    <xf numFmtId="0" fontId="1" fillId="2" borderId="2" xfId="0" applyFont="1" applyFill="1" applyBorder="1"/>
  </cellXfs>
  <cellStyles count="1">
    <cellStyle name="Обычный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44ECCDF-8446-43C3-8508-CA5B0A69618A}" autoFormatId="16" applyNumberFormats="0" applyBorderFormats="0" applyFontFormats="0" applyPatternFormats="0" applyAlignmentFormats="0" applyWidthHeightFormats="0">
  <queryTableRefresh nextId="3">
    <queryTableFields count="2">
      <queryTableField id="1" name="Column1" tableColumnId="1"/>
      <queryTableField id="2" name="Column2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C1A2091-232C-4651-9564-552EBCAA9C7C}" autoFormatId="16" applyNumberFormats="0" applyBorderFormats="0" applyFontFormats="0" applyPatternFormats="0" applyAlignmentFormats="0" applyWidthHeightFormats="0">
  <queryTableRefresh nextId="4" unboundColumnsRight="1">
    <queryTableFields count="3">
      <queryTableField id="1" name="Column1" tableColumnId="1"/>
      <queryTableField id="2" name="Column2" tableColumnId="2"/>
      <queryTableField id="3" dataBound="0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C32024-A9C3-4EC3-BA01-7498DB70374B}" name="colicount" displayName="colicount" ref="A1:B22" tableType="queryTable" totalsRowShown="0">
  <autoFilter ref="A1:B22" xr:uid="{7DE5BA30-A227-4561-9C67-F5E38AA375B7}"/>
  <tableColumns count="2">
    <tableColumn id="1" xr3:uid="{03CA1E6D-D031-4092-93D0-0C2CE28AEA9F}" uniqueName="1" name="Column1" queryTableFieldId="1" dataDxfId="2"/>
    <tableColumn id="2" xr3:uid="{DD1282B9-D037-42E9-855B-1AE1BC98E1B4}" uniqueName="2" name="Column2" queryTableField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C7A50D-2DD3-4F0A-A70B-948D788F1CAD}" name="fermentanscount" displayName="fermentanscount" ref="A1:C23" tableType="queryTable" totalsRowShown="0">
  <autoFilter ref="A1:C23" xr:uid="{6D990E42-5767-44B8-B460-B4E1D3FAB96D}"/>
  <tableColumns count="3">
    <tableColumn id="1" xr3:uid="{C0AD1055-5415-404B-ABF4-64EA8B5E9D84}" uniqueName="1" name="Аминокислота" queryTableFieldId="1" dataDxfId="1"/>
    <tableColumn id="2" xr3:uid="{54FF5411-81BF-4FD5-8B50-A9AAD910707C}" uniqueName="2" name="Acidaminococcus fermentans" queryTableFieldId="2"/>
    <tableColumn id="3" xr3:uid="{37B91C03-4677-43CD-8F7C-2EAD1B6ACF5F}" uniqueName="3" name="Escherichia coli" queryTableFieldId="3" dataDxfId="0">
      <calculatedColumnFormula>VLOOKUP(fermentanscount[[#This Row],[Аминокислота]],colicount[],2,FALSE)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6FAE-AC19-4508-97C9-027AEEA1BA30}">
  <dimension ref="A1:B22"/>
  <sheetViews>
    <sheetView topLeftCell="A2" workbookViewId="0">
      <selection activeCell="B22" sqref="B22"/>
    </sheetView>
  </sheetViews>
  <sheetFormatPr defaultRowHeight="15" x14ac:dyDescent="0.25"/>
  <cols>
    <col min="1" max="2" width="11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>
        <v>144488</v>
      </c>
    </row>
    <row r="3" spans="1:2" x14ac:dyDescent="0.25">
      <c r="A3" s="1" t="s">
        <v>3</v>
      </c>
      <c r="B3">
        <v>128666</v>
      </c>
    </row>
    <row r="4" spans="1:2" x14ac:dyDescent="0.25">
      <c r="A4" s="1" t="s">
        <v>4</v>
      </c>
      <c r="B4">
        <v>99690</v>
      </c>
    </row>
    <row r="5" spans="1:2" x14ac:dyDescent="0.25">
      <c r="A5" s="1" t="s">
        <v>5</v>
      </c>
      <c r="B5">
        <v>95687</v>
      </c>
    </row>
    <row r="6" spans="1:2" x14ac:dyDescent="0.25">
      <c r="A6" s="1" t="s">
        <v>6</v>
      </c>
      <c r="B6">
        <v>81357</v>
      </c>
    </row>
    <row r="7" spans="1:2" x14ac:dyDescent="0.25">
      <c r="A7" s="1" t="s">
        <v>7</v>
      </c>
      <c r="B7">
        <v>78483</v>
      </c>
    </row>
    <row r="8" spans="1:2" x14ac:dyDescent="0.25">
      <c r="A8" s="1" t="s">
        <v>8</v>
      </c>
      <c r="B8">
        <v>77984</v>
      </c>
    </row>
    <row r="9" spans="1:2" x14ac:dyDescent="0.25">
      <c r="A9" s="1" t="s">
        <v>9</v>
      </c>
      <c r="B9">
        <v>74712</v>
      </c>
    </row>
    <row r="10" spans="1:2" x14ac:dyDescent="0.25">
      <c r="A10" s="1" t="s">
        <v>10</v>
      </c>
      <c r="B10">
        <v>73007</v>
      </c>
    </row>
    <row r="11" spans="1:2" x14ac:dyDescent="0.25">
      <c r="A11" s="1" t="s">
        <v>11</v>
      </c>
      <c r="B11">
        <v>69656</v>
      </c>
    </row>
    <row r="12" spans="1:2" x14ac:dyDescent="0.25">
      <c r="A12" s="1" t="s">
        <v>12</v>
      </c>
      <c r="B12">
        <v>60126</v>
      </c>
    </row>
    <row r="13" spans="1:2" x14ac:dyDescent="0.25">
      <c r="A13" s="1" t="s">
        <v>13</v>
      </c>
      <c r="B13">
        <v>59938</v>
      </c>
    </row>
    <row r="14" spans="1:2" x14ac:dyDescent="0.25">
      <c r="A14" s="1" t="s">
        <v>14</v>
      </c>
      <c r="B14">
        <v>59642</v>
      </c>
    </row>
    <row r="15" spans="1:2" x14ac:dyDescent="0.25">
      <c r="A15" s="1" t="s">
        <v>15</v>
      </c>
      <c r="B15">
        <v>53299</v>
      </c>
    </row>
    <row r="16" spans="1:2" x14ac:dyDescent="0.25">
      <c r="A16" s="1" t="s">
        <v>16</v>
      </c>
      <c r="B16">
        <v>52705</v>
      </c>
    </row>
    <row r="17" spans="1:2" x14ac:dyDescent="0.25">
      <c r="A17" s="1" t="s">
        <v>17</v>
      </c>
      <c r="B17">
        <v>38502</v>
      </c>
    </row>
    <row r="18" spans="1:2" x14ac:dyDescent="0.25">
      <c r="A18" s="1" t="s">
        <v>18</v>
      </c>
      <c r="B18">
        <v>38236</v>
      </c>
    </row>
    <row r="19" spans="1:2" x14ac:dyDescent="0.25">
      <c r="A19" s="1" t="s">
        <v>19</v>
      </c>
      <c r="B19">
        <v>30714</v>
      </c>
    </row>
    <row r="20" spans="1:2" x14ac:dyDescent="0.25">
      <c r="A20" s="1" t="s">
        <v>20</v>
      </c>
      <c r="B20">
        <v>20735</v>
      </c>
    </row>
    <row r="21" spans="1:2" x14ac:dyDescent="0.25">
      <c r="A21" s="1" t="s">
        <v>21</v>
      </c>
      <c r="B21">
        <v>15727</v>
      </c>
    </row>
    <row r="22" spans="1:2" x14ac:dyDescent="0.25">
      <c r="A22" s="1" t="s">
        <v>22</v>
      </c>
      <c r="B22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95E88-1596-4349-8DFA-11C4DE4F6330}">
  <dimension ref="A1:H23"/>
  <sheetViews>
    <sheetView workbookViewId="0">
      <selection activeCell="E1" sqref="E1:H22"/>
    </sheetView>
  </sheetViews>
  <sheetFormatPr defaultRowHeight="15" x14ac:dyDescent="0.25"/>
  <cols>
    <col min="1" max="1" width="16.85546875" bestFit="1" customWidth="1"/>
    <col min="2" max="2" width="29.7109375" bestFit="1" customWidth="1"/>
    <col min="3" max="3" width="16.85546875" bestFit="1" customWidth="1"/>
    <col min="5" max="5" width="16.85546875" bestFit="1" customWidth="1"/>
    <col min="6" max="6" width="13.7109375" bestFit="1" customWidth="1"/>
    <col min="7" max="7" width="7" bestFit="1" customWidth="1"/>
  </cols>
  <sheetData>
    <row r="1" spans="1:8" x14ac:dyDescent="0.25">
      <c r="A1" t="s">
        <v>23</v>
      </c>
      <c r="B1" t="s">
        <v>24</v>
      </c>
      <c r="C1" t="s">
        <v>25</v>
      </c>
      <c r="E1" s="2" t="s">
        <v>27</v>
      </c>
      <c r="F1" s="5" t="s">
        <v>28</v>
      </c>
      <c r="G1" s="2" t="s">
        <v>29</v>
      </c>
      <c r="H1" s="5" t="s">
        <v>30</v>
      </c>
    </row>
    <row r="2" spans="1:8" x14ac:dyDescent="0.25">
      <c r="A2" s="1" t="s">
        <v>2</v>
      </c>
      <c r="B2">
        <v>67963</v>
      </c>
      <c r="C2">
        <f>VLOOKUP(fermentanscount[[#This Row],[Аминокислота]],colicount[],2,FALSE)</f>
        <v>144488</v>
      </c>
      <c r="E2" s="3" t="s">
        <v>2</v>
      </c>
      <c r="F2">
        <f>ROUND(fermentanscount[[#This Row],[Acidaminococcus fermentans]]/B$23*100, 3)</f>
        <v>10.151</v>
      </c>
      <c r="G2">
        <f>ROUND(fermentanscount[[#This Row],[Escherichia coli]]/C$23*100, 3)</f>
        <v>10.676</v>
      </c>
      <c r="H2">
        <f>F2-G2</f>
        <v>-0.52500000000000036</v>
      </c>
    </row>
    <row r="3" spans="1:8" x14ac:dyDescent="0.25">
      <c r="A3" s="1" t="s">
        <v>3</v>
      </c>
      <c r="B3">
        <v>60510</v>
      </c>
      <c r="C3">
        <f>VLOOKUP(fermentanscount[[#This Row],[Аминокислота]],colicount[],2,FALSE)</f>
        <v>128666</v>
      </c>
      <c r="E3" s="4" t="s">
        <v>3</v>
      </c>
      <c r="F3">
        <f>ROUND(fermentanscount[[#This Row],[Acidaminococcus fermentans]]/B$23*100, 3)</f>
        <v>9.0380000000000003</v>
      </c>
      <c r="G3">
        <f>ROUND(fermentanscount[[#This Row],[Escherichia coli]]/C$23*100, 3)</f>
        <v>9.5069999999999997</v>
      </c>
      <c r="H3">
        <f t="shared" ref="H3:H22" si="0">F3-G3</f>
        <v>-0.46899999999999942</v>
      </c>
    </row>
    <row r="4" spans="1:8" x14ac:dyDescent="0.25">
      <c r="A4" s="1" t="s">
        <v>4</v>
      </c>
      <c r="B4">
        <v>54664</v>
      </c>
      <c r="C4">
        <f>VLOOKUP(fermentanscount[[#This Row],[Аминокислота]],colicount[],2,FALSE)</f>
        <v>99690</v>
      </c>
      <c r="E4" s="3" t="s">
        <v>4</v>
      </c>
      <c r="F4">
        <f>ROUND(fermentanscount[[#This Row],[Acidaminococcus fermentans]]/B$23*100, 3)</f>
        <v>8.1649999999999991</v>
      </c>
      <c r="G4">
        <f>ROUND(fermentanscount[[#This Row],[Escherichia coli]]/C$23*100, 3)</f>
        <v>7.3659999999999997</v>
      </c>
      <c r="H4">
        <f t="shared" si="0"/>
        <v>0.79899999999999949</v>
      </c>
    </row>
    <row r="5" spans="1:8" x14ac:dyDescent="0.25">
      <c r="A5" s="1" t="s">
        <v>5</v>
      </c>
      <c r="B5">
        <v>48936</v>
      </c>
      <c r="C5">
        <f>VLOOKUP(fermentanscount[[#This Row],[Аминокислота]],colicount[],2,FALSE)</f>
        <v>95687</v>
      </c>
      <c r="E5" s="4" t="s">
        <v>5</v>
      </c>
      <c r="F5">
        <f>ROUND(fermentanscount[[#This Row],[Acidaminococcus fermentans]]/B$23*100, 3)</f>
        <v>7.3090000000000002</v>
      </c>
      <c r="G5">
        <f>ROUND(fermentanscount[[#This Row],[Escherichia coli]]/C$23*100, 3)</f>
        <v>7.07</v>
      </c>
      <c r="H5">
        <f t="shared" si="0"/>
        <v>0.23899999999999988</v>
      </c>
    </row>
    <row r="6" spans="1:8" x14ac:dyDescent="0.25">
      <c r="A6" s="1" t="s">
        <v>8</v>
      </c>
      <c r="B6">
        <v>43664</v>
      </c>
      <c r="C6">
        <f>VLOOKUP(fermentanscount[[#This Row],[Аминокислота]],colicount[],2,FALSE)</f>
        <v>77984</v>
      </c>
      <c r="E6" s="3" t="s">
        <v>8</v>
      </c>
      <c r="F6">
        <f>ROUND(fermentanscount[[#This Row],[Acidaminococcus fermentans]]/B$23*100, 3)</f>
        <v>6.5220000000000002</v>
      </c>
      <c r="G6">
        <f>ROUND(fermentanscount[[#This Row],[Escherichia coli]]/C$23*100, 3)</f>
        <v>5.7619999999999996</v>
      </c>
      <c r="H6">
        <f t="shared" si="0"/>
        <v>0.76000000000000068</v>
      </c>
    </row>
    <row r="7" spans="1:8" x14ac:dyDescent="0.25">
      <c r="A7" s="1" t="s">
        <v>14</v>
      </c>
      <c r="B7">
        <v>39835</v>
      </c>
      <c r="C7">
        <f>VLOOKUP(fermentanscount[[#This Row],[Аминокислота]],colicount[],2,FALSE)</f>
        <v>59642</v>
      </c>
      <c r="E7" s="4" t="s">
        <v>14</v>
      </c>
      <c r="F7">
        <f>ROUND(fermentanscount[[#This Row],[Acidaminococcus fermentans]]/B$23*100, 3)</f>
        <v>5.95</v>
      </c>
      <c r="G7">
        <f>ROUND(fermentanscount[[#This Row],[Escherichia coli]]/C$23*100, 3)</f>
        <v>4.407</v>
      </c>
      <c r="H7">
        <f t="shared" si="0"/>
        <v>1.5430000000000001</v>
      </c>
    </row>
    <row r="8" spans="1:8" x14ac:dyDescent="0.25">
      <c r="A8" s="1" t="s">
        <v>6</v>
      </c>
      <c r="B8">
        <v>38951</v>
      </c>
      <c r="C8">
        <f>VLOOKUP(fermentanscount[[#This Row],[Аминокислота]],colicount[],2,FALSE)</f>
        <v>81357</v>
      </c>
      <c r="E8" s="3" t="s">
        <v>6</v>
      </c>
      <c r="F8">
        <f>ROUND(fermentanscount[[#This Row],[Acidaminococcus fermentans]]/B$23*100, 3)</f>
        <v>5.8179999999999996</v>
      </c>
      <c r="G8">
        <f>ROUND(fermentanscount[[#This Row],[Escherichia coli]]/C$23*100, 3)</f>
        <v>6.0110000000000001</v>
      </c>
      <c r="H8">
        <f t="shared" si="0"/>
        <v>-0.1930000000000005</v>
      </c>
    </row>
    <row r="9" spans="1:8" x14ac:dyDescent="0.25">
      <c r="A9" s="1" t="s">
        <v>10</v>
      </c>
      <c r="B9">
        <v>36470</v>
      </c>
      <c r="C9">
        <f>VLOOKUP(fermentanscount[[#This Row],[Аминокислота]],colicount[],2,FALSE)</f>
        <v>73007</v>
      </c>
      <c r="E9" s="4" t="s">
        <v>10</v>
      </c>
      <c r="F9">
        <f>ROUND(fermentanscount[[#This Row],[Acidaminococcus fermentans]]/B$23*100, 3)</f>
        <v>5.4470000000000001</v>
      </c>
      <c r="G9">
        <f>ROUND(fermentanscount[[#This Row],[Escherichia coli]]/C$23*100, 3)</f>
        <v>5.3949999999999996</v>
      </c>
      <c r="H9">
        <f t="shared" si="0"/>
        <v>5.200000000000049E-2</v>
      </c>
    </row>
    <row r="10" spans="1:8" x14ac:dyDescent="0.25">
      <c r="A10" s="1" t="s">
        <v>11</v>
      </c>
      <c r="B10">
        <v>36117</v>
      </c>
      <c r="C10">
        <f>VLOOKUP(fermentanscount[[#This Row],[Аминокислота]],colicount[],2,FALSE)</f>
        <v>69656</v>
      </c>
      <c r="E10" s="3" t="s">
        <v>11</v>
      </c>
      <c r="F10">
        <f>ROUND(fermentanscount[[#This Row],[Acidaminococcus fermentans]]/B$23*100, 3)</f>
        <v>5.3940000000000001</v>
      </c>
      <c r="G10">
        <f>ROUND(fermentanscount[[#This Row],[Escherichia coli]]/C$23*100, 3)</f>
        <v>5.1470000000000002</v>
      </c>
      <c r="H10">
        <f t="shared" si="0"/>
        <v>0.24699999999999989</v>
      </c>
    </row>
    <row r="11" spans="1:8" x14ac:dyDescent="0.25">
      <c r="A11" s="1" t="s">
        <v>9</v>
      </c>
      <c r="B11">
        <v>35617</v>
      </c>
      <c r="C11">
        <f>VLOOKUP(fermentanscount[[#This Row],[Аминокислота]],colicount[],2,FALSE)</f>
        <v>74712</v>
      </c>
      <c r="E11" s="4" t="s">
        <v>9</v>
      </c>
      <c r="F11">
        <f>ROUND(fermentanscount[[#This Row],[Acidaminococcus fermentans]]/B$23*100, 3)</f>
        <v>5.32</v>
      </c>
      <c r="G11">
        <f>ROUND(fermentanscount[[#This Row],[Escherichia coli]]/C$23*100, 3)</f>
        <v>5.52</v>
      </c>
      <c r="H11">
        <f t="shared" si="0"/>
        <v>-0.19999999999999929</v>
      </c>
    </row>
    <row r="12" spans="1:8" x14ac:dyDescent="0.25">
      <c r="A12" s="1" t="s">
        <v>7</v>
      </c>
      <c r="B12">
        <v>33769</v>
      </c>
      <c r="C12">
        <f>VLOOKUP(fermentanscount[[#This Row],[Аминокислота]],colicount[],2,FALSE)</f>
        <v>78483</v>
      </c>
      <c r="E12" s="3" t="s">
        <v>7</v>
      </c>
      <c r="F12">
        <f>ROUND(fermentanscount[[#This Row],[Acidaminococcus fermentans]]/B$23*100, 3)</f>
        <v>5.0439999999999996</v>
      </c>
      <c r="G12">
        <f>ROUND(fermentanscount[[#This Row],[Escherichia coli]]/C$23*100, 3)</f>
        <v>5.7990000000000004</v>
      </c>
      <c r="H12">
        <f t="shared" si="0"/>
        <v>-0.75500000000000078</v>
      </c>
    </row>
    <row r="13" spans="1:8" x14ac:dyDescent="0.25">
      <c r="A13" s="1" t="s">
        <v>13</v>
      </c>
      <c r="B13">
        <v>28489</v>
      </c>
      <c r="C13">
        <f>VLOOKUP(fermentanscount[[#This Row],[Аминокислота]],colicount[],2,FALSE)</f>
        <v>59938</v>
      </c>
      <c r="E13" s="4" t="s">
        <v>13</v>
      </c>
      <c r="F13">
        <f>ROUND(fermentanscount[[#This Row],[Acidaminococcus fermentans]]/B$23*100, 3)</f>
        <v>4.2549999999999999</v>
      </c>
      <c r="G13">
        <f>ROUND(fermentanscount[[#This Row],[Escherichia coli]]/C$23*100, 3)</f>
        <v>4.4290000000000003</v>
      </c>
      <c r="H13">
        <f t="shared" si="0"/>
        <v>-0.17400000000000038</v>
      </c>
    </row>
    <row r="14" spans="1:8" x14ac:dyDescent="0.25">
      <c r="A14" s="1" t="s">
        <v>16</v>
      </c>
      <c r="B14">
        <v>25870</v>
      </c>
      <c r="C14">
        <f>VLOOKUP(fermentanscount[[#This Row],[Аминокислота]],colicount[],2,FALSE)</f>
        <v>52705</v>
      </c>
      <c r="E14" s="3" t="s">
        <v>16</v>
      </c>
      <c r="F14">
        <f>ROUND(fermentanscount[[#This Row],[Acidaminococcus fermentans]]/B$23*100, 3)</f>
        <v>3.8639999999999999</v>
      </c>
      <c r="G14">
        <f>ROUND(fermentanscount[[#This Row],[Escherichia coli]]/C$23*100, 3)</f>
        <v>3.8940000000000001</v>
      </c>
      <c r="H14">
        <f t="shared" si="0"/>
        <v>-3.0000000000000249E-2</v>
      </c>
    </row>
    <row r="15" spans="1:8" x14ac:dyDescent="0.25">
      <c r="A15" s="1" t="s">
        <v>12</v>
      </c>
      <c r="B15">
        <v>24751</v>
      </c>
      <c r="C15">
        <f>VLOOKUP(fermentanscount[[#This Row],[Аминокислота]],colicount[],2,FALSE)</f>
        <v>60126</v>
      </c>
      <c r="E15" s="4" t="s">
        <v>12</v>
      </c>
      <c r="F15">
        <f>ROUND(fermentanscount[[#This Row],[Acidaminococcus fermentans]]/B$23*100, 3)</f>
        <v>3.6970000000000001</v>
      </c>
      <c r="G15">
        <f>ROUND(fermentanscount[[#This Row],[Escherichia coli]]/C$23*100, 3)</f>
        <v>4.4429999999999996</v>
      </c>
      <c r="H15">
        <f t="shared" si="0"/>
        <v>-0.74599999999999955</v>
      </c>
    </row>
    <row r="16" spans="1:8" x14ac:dyDescent="0.25">
      <c r="A16" s="1" t="s">
        <v>15</v>
      </c>
      <c r="B16">
        <v>23624</v>
      </c>
      <c r="C16">
        <f>VLOOKUP(fermentanscount[[#This Row],[Аминокислота]],colicount[],2,FALSE)</f>
        <v>53299</v>
      </c>
      <c r="E16" s="3" t="s">
        <v>15</v>
      </c>
      <c r="F16">
        <f>ROUND(fermentanscount[[#This Row],[Acidaminococcus fermentans]]/B$23*100, 3)</f>
        <v>3.528</v>
      </c>
      <c r="G16">
        <f>ROUND(fermentanscount[[#This Row],[Escherichia coli]]/C$23*100, 3)</f>
        <v>3.9380000000000002</v>
      </c>
      <c r="H16">
        <f t="shared" si="0"/>
        <v>-0.41000000000000014</v>
      </c>
    </row>
    <row r="17" spans="1:8" x14ac:dyDescent="0.25">
      <c r="A17" s="1" t="s">
        <v>17</v>
      </c>
      <c r="B17">
        <v>21794</v>
      </c>
      <c r="C17">
        <f>VLOOKUP(fermentanscount[[#This Row],[Аминокислота]],colicount[],2,FALSE)</f>
        <v>38502</v>
      </c>
      <c r="E17" s="4" t="s">
        <v>17</v>
      </c>
      <c r="F17">
        <f>ROUND(fermentanscount[[#This Row],[Acidaminococcus fermentans]]/B$23*100, 3)</f>
        <v>3.2549999999999999</v>
      </c>
      <c r="G17">
        <f>ROUND(fermentanscount[[#This Row],[Escherichia coli]]/C$23*100, 3)</f>
        <v>2.8450000000000002</v>
      </c>
      <c r="H17">
        <f t="shared" si="0"/>
        <v>0.4099999999999997</v>
      </c>
    </row>
    <row r="18" spans="1:8" x14ac:dyDescent="0.25">
      <c r="A18" s="1" t="s">
        <v>18</v>
      </c>
      <c r="B18">
        <v>19215</v>
      </c>
      <c r="C18">
        <f>VLOOKUP(fermentanscount[[#This Row],[Аминокислота]],colicount[],2,FALSE)</f>
        <v>38236</v>
      </c>
      <c r="E18" s="3" t="s">
        <v>18</v>
      </c>
      <c r="F18">
        <f>ROUND(fermentanscount[[#This Row],[Acidaminococcus fermentans]]/B$23*100, 3)</f>
        <v>2.87</v>
      </c>
      <c r="G18">
        <f>ROUND(fermentanscount[[#This Row],[Escherichia coli]]/C$23*100, 3)</f>
        <v>2.8250000000000002</v>
      </c>
      <c r="H18">
        <f t="shared" si="0"/>
        <v>4.4999999999999929E-2</v>
      </c>
    </row>
    <row r="19" spans="1:8" x14ac:dyDescent="0.25">
      <c r="A19" s="1" t="s">
        <v>19</v>
      </c>
      <c r="B19">
        <v>13556</v>
      </c>
      <c r="C19">
        <f>VLOOKUP(fermentanscount[[#This Row],[Аминокислота]],colicount[],2,FALSE)</f>
        <v>30714</v>
      </c>
      <c r="E19" s="4" t="s">
        <v>19</v>
      </c>
      <c r="F19">
        <f>ROUND(fermentanscount[[#This Row],[Acidaminococcus fermentans]]/B$23*100, 3)</f>
        <v>2.0249999999999999</v>
      </c>
      <c r="G19">
        <f>ROUND(fermentanscount[[#This Row],[Escherichia coli]]/C$23*100, 3)</f>
        <v>2.2690000000000001</v>
      </c>
      <c r="H19">
        <f t="shared" si="0"/>
        <v>-0.24400000000000022</v>
      </c>
    </row>
    <row r="20" spans="1:8" x14ac:dyDescent="0.25">
      <c r="A20" s="1" t="s">
        <v>21</v>
      </c>
      <c r="B20">
        <v>8794</v>
      </c>
      <c r="C20">
        <f>VLOOKUP(fermentanscount[[#This Row],[Аминокислота]],colicount[],2,FALSE)</f>
        <v>15727</v>
      </c>
      <c r="E20" s="3" t="s">
        <v>21</v>
      </c>
      <c r="F20">
        <f>ROUND(fermentanscount[[#This Row],[Acidaminococcus fermentans]]/B$23*100, 3)</f>
        <v>1.3129999999999999</v>
      </c>
      <c r="G20">
        <f>ROUND(fermentanscount[[#This Row],[Escherichia coli]]/C$23*100, 3)</f>
        <v>1.1619999999999999</v>
      </c>
      <c r="H20">
        <f t="shared" si="0"/>
        <v>0.15100000000000002</v>
      </c>
    </row>
    <row r="21" spans="1:8" x14ac:dyDescent="0.25">
      <c r="A21" s="1" t="s">
        <v>20</v>
      </c>
      <c r="B21">
        <v>6941</v>
      </c>
      <c r="C21">
        <f>VLOOKUP(fermentanscount[[#This Row],[Аминокислота]],colicount[],2,FALSE)</f>
        <v>20735</v>
      </c>
      <c r="E21" s="4" t="s">
        <v>20</v>
      </c>
      <c r="F21">
        <f>ROUND(fermentanscount[[#This Row],[Acidaminococcus fermentans]]/B$23*100, 3)</f>
        <v>1.0369999999999999</v>
      </c>
      <c r="G21">
        <f>ROUND(fermentanscount[[#This Row],[Escherichia coli]]/C$23*100, 3)</f>
        <v>1.532</v>
      </c>
      <c r="H21">
        <f t="shared" si="0"/>
        <v>-0.49500000000000011</v>
      </c>
    </row>
    <row r="22" spans="1:8" x14ac:dyDescent="0.25">
      <c r="A22" s="1" t="s">
        <v>22</v>
      </c>
      <c r="C22" s="1">
        <v>3</v>
      </c>
      <c r="E22" s="3" t="s">
        <v>22</v>
      </c>
      <c r="F22">
        <f>ROUND(fermentanscount[[#This Row],[Acidaminococcus fermentans]]/B$23*100, 3)</f>
        <v>0</v>
      </c>
      <c r="G22">
        <f>ROUND(fermentanscount[[#This Row],[Escherichia coli]]/C$23*100, 3)</f>
        <v>0</v>
      </c>
      <c r="H22">
        <f t="shared" si="0"/>
        <v>0</v>
      </c>
    </row>
    <row r="23" spans="1:8" x14ac:dyDescent="0.25">
      <c r="A23" s="1" t="s">
        <v>26</v>
      </c>
      <c r="B23">
        <f>SUM(B2:B22)</f>
        <v>669530</v>
      </c>
      <c r="C23" s="1">
        <f>SUM(C2:C22)</f>
        <v>1353357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8C45E-A5F8-4A73-B0B7-6F17C2C81232}">
  <dimension ref="A1:D22"/>
  <sheetViews>
    <sheetView tabSelected="1" workbookViewId="0">
      <selection activeCell="F19" sqref="F19"/>
    </sheetView>
  </sheetViews>
  <sheetFormatPr defaultRowHeight="15" x14ac:dyDescent="0.25"/>
  <cols>
    <col min="1" max="1" width="16.85546875" bestFit="1" customWidth="1"/>
    <col min="2" max="2" width="13.7109375" bestFit="1" customWidth="1"/>
  </cols>
  <sheetData>
    <row r="1" spans="1:4" x14ac:dyDescent="0.25">
      <c r="A1" s="2" t="s">
        <v>27</v>
      </c>
      <c r="B1" s="5" t="s">
        <v>28</v>
      </c>
      <c r="C1" s="2" t="s">
        <v>29</v>
      </c>
      <c r="D1" s="5" t="s">
        <v>30</v>
      </c>
    </row>
    <row r="2" spans="1:4" x14ac:dyDescent="0.25">
      <c r="A2" s="3" t="s">
        <v>2</v>
      </c>
      <c r="B2">
        <v>10.151</v>
      </c>
      <c r="C2">
        <v>10.676</v>
      </c>
      <c r="D2">
        <v>-0.52500000000000036</v>
      </c>
    </row>
    <row r="3" spans="1:4" x14ac:dyDescent="0.25">
      <c r="A3" s="4" t="s">
        <v>3</v>
      </c>
      <c r="B3">
        <v>9.0380000000000003</v>
      </c>
      <c r="C3">
        <v>9.5069999999999997</v>
      </c>
      <c r="D3">
        <v>-0.46899999999999942</v>
      </c>
    </row>
    <row r="4" spans="1:4" x14ac:dyDescent="0.25">
      <c r="A4" s="3" t="s">
        <v>4</v>
      </c>
      <c r="B4">
        <v>8.1649999999999991</v>
      </c>
      <c r="C4">
        <v>7.3659999999999997</v>
      </c>
      <c r="D4">
        <v>0.79899999999999949</v>
      </c>
    </row>
    <row r="5" spans="1:4" x14ac:dyDescent="0.25">
      <c r="A5" s="4" t="s">
        <v>5</v>
      </c>
      <c r="B5">
        <v>7.3090000000000002</v>
      </c>
      <c r="C5">
        <v>7.07</v>
      </c>
      <c r="D5">
        <v>0.23899999999999988</v>
      </c>
    </row>
    <row r="6" spans="1:4" x14ac:dyDescent="0.25">
      <c r="A6" s="3" t="s">
        <v>8</v>
      </c>
      <c r="B6">
        <v>6.5220000000000002</v>
      </c>
      <c r="C6">
        <v>5.7619999999999996</v>
      </c>
      <c r="D6">
        <v>0.76000000000000068</v>
      </c>
    </row>
    <row r="7" spans="1:4" x14ac:dyDescent="0.25">
      <c r="A7" s="4" t="s">
        <v>14</v>
      </c>
      <c r="B7">
        <v>5.95</v>
      </c>
      <c r="C7">
        <v>4.407</v>
      </c>
      <c r="D7">
        <v>1.5430000000000001</v>
      </c>
    </row>
    <row r="8" spans="1:4" x14ac:dyDescent="0.25">
      <c r="A8" s="3" t="s">
        <v>6</v>
      </c>
      <c r="B8">
        <v>5.8179999999999996</v>
      </c>
      <c r="C8">
        <v>6.0110000000000001</v>
      </c>
      <c r="D8">
        <v>-0.1930000000000005</v>
      </c>
    </row>
    <row r="9" spans="1:4" x14ac:dyDescent="0.25">
      <c r="A9" s="4" t="s">
        <v>10</v>
      </c>
      <c r="B9">
        <v>5.4470000000000001</v>
      </c>
      <c r="C9">
        <v>5.3949999999999996</v>
      </c>
      <c r="D9">
        <v>5.200000000000049E-2</v>
      </c>
    </row>
    <row r="10" spans="1:4" x14ac:dyDescent="0.25">
      <c r="A10" s="3" t="s">
        <v>11</v>
      </c>
      <c r="B10">
        <v>5.3940000000000001</v>
      </c>
      <c r="C10">
        <v>5.1470000000000002</v>
      </c>
      <c r="D10">
        <v>0.24699999999999989</v>
      </c>
    </row>
    <row r="11" spans="1:4" x14ac:dyDescent="0.25">
      <c r="A11" s="4" t="s">
        <v>9</v>
      </c>
      <c r="B11">
        <v>5.32</v>
      </c>
      <c r="C11">
        <v>5.52</v>
      </c>
      <c r="D11">
        <v>-0.19999999999999929</v>
      </c>
    </row>
    <row r="12" spans="1:4" x14ac:dyDescent="0.25">
      <c r="A12" s="3" t="s">
        <v>7</v>
      </c>
      <c r="B12">
        <v>5.0439999999999996</v>
      </c>
      <c r="C12">
        <v>5.7990000000000004</v>
      </c>
      <c r="D12">
        <v>-0.75500000000000078</v>
      </c>
    </row>
    <row r="13" spans="1:4" x14ac:dyDescent="0.25">
      <c r="A13" s="4" t="s">
        <v>13</v>
      </c>
      <c r="B13">
        <v>4.2549999999999999</v>
      </c>
      <c r="C13">
        <v>4.4290000000000003</v>
      </c>
      <c r="D13">
        <v>-0.17400000000000038</v>
      </c>
    </row>
    <row r="14" spans="1:4" x14ac:dyDescent="0.25">
      <c r="A14" s="3" t="s">
        <v>16</v>
      </c>
      <c r="B14">
        <v>3.8639999999999999</v>
      </c>
      <c r="C14">
        <v>3.8940000000000001</v>
      </c>
      <c r="D14">
        <v>-3.0000000000000249E-2</v>
      </c>
    </row>
    <row r="15" spans="1:4" x14ac:dyDescent="0.25">
      <c r="A15" s="4" t="s">
        <v>12</v>
      </c>
      <c r="B15">
        <v>3.6970000000000001</v>
      </c>
      <c r="C15">
        <v>4.4429999999999996</v>
      </c>
      <c r="D15">
        <v>-0.74599999999999955</v>
      </c>
    </row>
    <row r="16" spans="1:4" x14ac:dyDescent="0.25">
      <c r="A16" s="3" t="s">
        <v>15</v>
      </c>
      <c r="B16">
        <v>3.528</v>
      </c>
      <c r="C16">
        <v>3.9380000000000002</v>
      </c>
      <c r="D16">
        <v>-0.41000000000000014</v>
      </c>
    </row>
    <row r="17" spans="1:4" x14ac:dyDescent="0.25">
      <c r="A17" s="4" t="s">
        <v>17</v>
      </c>
      <c r="B17">
        <v>3.2549999999999999</v>
      </c>
      <c r="C17">
        <v>2.8450000000000002</v>
      </c>
      <c r="D17">
        <v>0.4099999999999997</v>
      </c>
    </row>
    <row r="18" spans="1:4" x14ac:dyDescent="0.25">
      <c r="A18" s="3" t="s">
        <v>18</v>
      </c>
      <c r="B18">
        <v>2.87</v>
      </c>
      <c r="C18">
        <v>2.8250000000000002</v>
      </c>
      <c r="D18">
        <v>4.4999999999999929E-2</v>
      </c>
    </row>
    <row r="19" spans="1:4" x14ac:dyDescent="0.25">
      <c r="A19" s="4" t="s">
        <v>19</v>
      </c>
      <c r="B19">
        <v>2.0249999999999999</v>
      </c>
      <c r="C19">
        <v>2.2690000000000001</v>
      </c>
      <c r="D19">
        <v>-0.24400000000000022</v>
      </c>
    </row>
    <row r="20" spans="1:4" x14ac:dyDescent="0.25">
      <c r="A20" s="3" t="s">
        <v>21</v>
      </c>
      <c r="B20">
        <v>1.3129999999999999</v>
      </c>
      <c r="C20">
        <v>1.1619999999999999</v>
      </c>
      <c r="D20">
        <v>0.15100000000000002</v>
      </c>
    </row>
    <row r="21" spans="1:4" x14ac:dyDescent="0.25">
      <c r="A21" s="4" t="s">
        <v>20</v>
      </c>
      <c r="B21">
        <v>1.0369999999999999</v>
      </c>
      <c r="C21">
        <v>1.532</v>
      </c>
      <c r="D21">
        <v>-0.49500000000000011</v>
      </c>
    </row>
    <row r="22" spans="1:4" x14ac:dyDescent="0.25">
      <c r="A2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n b a B T g h p Y O C o A A A A + A A A A B I A H A B D b 2 5 m a W c v U G F j a 2 F n Z S 5 4 b W w g o h g A K K A U A A A A A A A A A A A A A A A A A A A A A A A A A A A A h Y 9 B D o I w F E S v Q r q n v y C i I Z + y c C u J 0 W j c N l C h E Y q B V r i b C 4 / k F S R R 1 J 3 L m b x J 3 j x u d 0 y G u n K u s u 1 U o 2 P i U U Y c q b M m V 7 q I i T U n d 0 k S j h u R n U U h n R H W X T R 0 K i a l M Z c I o O 9 7 2 s 9 o 0 x b g M + b B M V 3 v s l L W w l W 6 M 0 J n k n x W + f 8 V 4 X h 4 y X C f h g s 6 D 1 h A / d B D m G p M l f 4 i / m h M G c J P i S t b G d t K 3 l p 3 u 0 e Y I s L 7 B X 8 C U E s D B B Q A A g A I A J 2 2 g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t o F O + c 1 j t i s B A A A F A w A A E w A c A E Z v c m 1 1 b G F z L 1 N l Y 3 R p b 2 4 x L m 0 g o h g A K K A U A A A A A A A A A A A A A A A A A A A A A A A A A A A A 5 Z D L S s Q w F I b X F v o O I W 5 m I B R a 1 I X S V U f B j S B T V 9 Z F 7 Z z R Q J p I c 6 o O w 4 C 6 c e H G 5 b y I O I q j r 3 D 6 R m Y s X p i V G 1 c G Q n I u O f + X 3 0 K B 0 m j W b 8 9 w y / d 8 z 5 7 m F Q x Y Y Z Q s T K 2 R x U w B + h 5 z i 6 b N d X N D r 8 0 t z W l G z 6 6 W 2 P O g Z 4 q 6 B I 2 d H a k g S I x G F 9 g O T z a z A w u V z e i + u a I X e q B 5 1 j M X W p l 8 Y L M v h W C Y W 8 x 5 V x z 2 Q M l S I l Q x X + G C J U b V p b Z x J N i 2 L s x A 6 p M 4 j N Z D w f Z r g 9 D H k Y L 4 + x r s G Q 1 H X d G y r n K a 0 m O r + r H n z R 0 9 M Y c / o z f u y N P 8 2 L 1 J q 1 z b o a n K V i w d n Y H t L P 9 T j M e 8 r Y c O C 1 0 P Q 7 j E i W C f + c j l d z V u r A W L C Z N J 1 / e k / g 3 I T 8 + H U C 1 s d E B / 6 / y S z v / 2 / x 1 Q S w E C L Q A U A A I A C A C d t o F O C G l g 4 K g A A A D 4 A A A A E g A A A A A A A A A A A A A A A A A A A A A A Q 2 9 u Z m l n L 1 B h Y 2 t h Z 2 U u e G 1 s U E s B A i 0 A F A A C A A g A n b a B T g / K 6 a u k A A A A 6 Q A A A B M A A A A A A A A A A A A A A A A A 9 A A A A F t D b 2 5 0 Z W 5 0 X 1 R 5 c G V z X S 5 4 b W x Q S w E C L Q A U A A I A C A C d t o F O + c 1 j t i s B A A A F A w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V E A A A A A A A A L M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j b 2 x p Y 2 9 1 b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j b 2 x p Y 2 9 1 b n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Q t M D F U M T k 6 N D k 6 N T Q u M D A 2 N T Y y N V o i I C 8 + P E V u d H J 5 I F R 5 c G U 9 I k Z p b G x D b 2 x 1 b W 5 U e X B l c y I g V m F s d W U 9 I n N C Z 0 0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b G l j b 3 V u d C / Q m N C 3 0 L z Q t d C 9 0 L X Q v d C 9 0 Y v Q u S D R g t C 4 0 L 8 u e 0 N v b H V t b j E s M H 0 m c X V v d D s s J n F 1 b 3 Q 7 U 2 V j d G l v b j E v Y 2 9 s a W N v d W 5 0 L 9 C Y 0 L f Q v N C 1 0 L 3 Q t d C 9 0 L 3 R i 9 C 5 I N G C 0 L j Q v y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j b 2 x p Y 2 9 1 b n Q v 0 J j Q t 9 C 8 0 L X Q v d C 1 0 L 3 Q v d G L 0 L k g 0 Y L Q u N C / L n t D b 2 x 1 b W 4 x L D B 9 J n F 1 b 3 Q 7 L C Z x d W 9 0 O 1 N l Y 3 R p b 2 4 x L 2 N v b G l j b 3 V u d C / Q m N C 3 0 L z Q t d C 9 0 L X Q v d C 9 0 Y v Q u S D R g t C 4 0 L 8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v b G l j b 3 V u d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x p Y 2 9 1 b n Q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y b W V u d G F u c 2 N v d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m V y b W V u d G F u c 2 N v d W 5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0 L T A x V D E 5 O j U y O j U 5 L j Y 4 N z E 5 O D l a I i A v P j x F b n R y e S B U e X B l P S J G a W x s Q 2 9 s d W 1 u V H l w Z X M i I F Z h b H V l P S J z Q m d N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X J t Z W 5 0 Y W 5 z Y 2 9 1 b n Q v 0 J j Q t 9 C 8 0 L X Q v d C 1 0 L 3 Q v d G L 0 L k g 0 Y L Q u N C / L n t D b 2 x 1 b W 4 x L D B 9 J n F 1 b 3 Q 7 L C Z x d W 9 0 O 1 N l Y 3 R p b 2 4 x L 2 Z l c m 1 l b n R h b n N j b 3 V u d C / Q m N C 3 0 L z Q t d C 9 0 L X Q v d C 9 0 Y v Q u S D R g t C 4 0 L 8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Z m V y b W V u d G F u c 2 N v d W 5 0 L 9 C Y 0 L f Q v N C 1 0 L 3 Q t d C 9 0 L 3 R i 9 C 5 I N G C 0 L j Q v y 5 7 Q 2 9 s d W 1 u M S w w f S Z x d W 9 0 O y w m c X V v d D t T Z W N 0 a W 9 u M S 9 m Z X J t Z W 5 0 Y W 5 z Y 2 9 1 b n Q v 0 J j Q t 9 C 8 0 L X Q v d C 1 0 L 3 Q v d G L 0 L k g 0 Y L Q u N C /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Z X J t Z W 5 0 Y W 5 z Y 2 9 1 b n Q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y b W V u d G F u c 2 N v d W 5 0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7 p 4 z m S j P T Q q 9 x 4 X T g n p P 2 A A A A A A I A A A A A A B B m A A A A A Q A A I A A A A F z l l y R j g 8 N s Y h s j 8 6 y i X 8 k z k F o h 2 a D F 7 O L m C P 8 U 3 A M 0 A A A A A A 6 A A A A A A g A A I A A A A A a m 1 9 j v U 7 a y m i i I J e 0 i 5 s x e Y g A z U A 1 U 1 y Y D / H / Y f n D x U A A A A A I N l 7 V 1 2 c T h x n x 4 i c j 5 c 1 1 Y / k I t l T X D 3 c w W 7 s 5 I 2 O N r W 8 B U z 3 H u h j 6 9 T G Y w 3 f 2 h e o + J C 0 O V w j F y y L h T T A K c c V S O V F N m D l B B 1 W l X X m N n d C o l Q A A A A P + 6 t a k i K h v R Q T i 3 c 2 t T w j U 0 a X P / H i 1 7 / l A Z s c K N s F s l Q M f G s a k 9 W c q t I M n K h h c G V h I h 3 r M 2 Z 8 5 g Y 0 a c M F C V b 6 0 = < / D a t a M a s h u p > 
</file>

<file path=customXml/itemProps1.xml><?xml version="1.0" encoding="utf-8"?>
<ds:datastoreItem xmlns:ds="http://schemas.openxmlformats.org/officeDocument/2006/customXml" ds:itemID="{6D8C660E-4B73-429E-A877-C2478BB89C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coli2</vt:lpstr>
      <vt:lpstr>count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Армен</dc:creator>
  <cp:lastModifiedBy>Армен</cp:lastModifiedBy>
  <dcterms:created xsi:type="dcterms:W3CDTF">2019-04-01T19:45:47Z</dcterms:created>
  <dcterms:modified xsi:type="dcterms:W3CDTF">2019-04-01T21:09:56Z</dcterms:modified>
</cp:coreProperties>
</file>